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80" yWindow="2340" windowWidth="19200" windowHeight="870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NINGBO!$B$377</definedName>
    <definedName name="OLE_LINK20" localSheetId="0">NINGBO!#REF!</definedName>
    <definedName name="vvd" localSheetId="2">SHENZHEN!#REF!</definedName>
  </definedNames>
  <calcPr calcId="124519"/>
</workbook>
</file>

<file path=xl/calcChain.xml><?xml version="1.0" encoding="utf-8"?>
<calcChain xmlns="http://schemas.openxmlformats.org/spreadsheetml/2006/main">
  <c r="F8" i="16"/>
  <c r="E9"/>
  <c r="E10" s="1"/>
  <c r="F15"/>
  <c r="E16"/>
  <c r="E17" s="1"/>
  <c r="F24"/>
  <c r="E25"/>
  <c r="E26" s="1"/>
  <c r="F25"/>
  <c r="F33"/>
  <c r="E34"/>
  <c r="F34" s="1"/>
  <c r="F41"/>
  <c r="E42"/>
  <c r="F42"/>
  <c r="E43"/>
  <c r="E44" s="1"/>
  <c r="F44" s="1"/>
  <c r="F49"/>
  <c r="E50"/>
  <c r="F50"/>
  <c r="E51"/>
  <c r="E52" s="1"/>
  <c r="F52" s="1"/>
  <c r="F56"/>
  <c r="E57"/>
  <c r="E58" s="1"/>
  <c r="F64"/>
  <c r="E65"/>
  <c r="E66" s="1"/>
  <c r="F72"/>
  <c r="E73"/>
  <c r="E74" s="1"/>
  <c r="F73"/>
  <c r="F79"/>
  <c r="E80"/>
  <c r="F80" s="1"/>
  <c r="F87"/>
  <c r="E88"/>
  <c r="F88"/>
  <c r="E89"/>
  <c r="E90" s="1"/>
  <c r="F90" s="1"/>
  <c r="F96"/>
  <c r="E97"/>
  <c r="F97"/>
  <c r="E98"/>
  <c r="F98" s="1"/>
  <c r="F103"/>
  <c r="E104"/>
  <c r="E105" s="1"/>
  <c r="F111"/>
  <c r="E112"/>
  <c r="F112" s="1"/>
  <c r="F120"/>
  <c r="E121"/>
  <c r="F121"/>
  <c r="E122"/>
  <c r="E123" s="1"/>
  <c r="F128"/>
  <c r="E129"/>
  <c r="E130" s="1"/>
  <c r="F137"/>
  <c r="E138"/>
  <c r="F138"/>
  <c r="G138"/>
  <c r="E139"/>
  <c r="E140" s="1"/>
  <c r="F140" s="1"/>
  <c r="F139"/>
  <c r="G139"/>
  <c r="G140" s="1"/>
  <c r="E9" i="15"/>
  <c r="E10" s="1"/>
  <c r="E11" s="1"/>
  <c r="E12" s="1"/>
  <c r="F9"/>
  <c r="G9"/>
  <c r="F10"/>
  <c r="F11" s="1"/>
  <c r="F12" s="1"/>
  <c r="G10"/>
  <c r="G11" s="1"/>
  <c r="G12" s="1"/>
  <c r="E19"/>
  <c r="E20" s="1"/>
  <c r="E21" s="1"/>
  <c r="E22" s="1"/>
  <c r="F19"/>
  <c r="G19"/>
  <c r="F20"/>
  <c r="F21" s="1"/>
  <c r="F22" s="1"/>
  <c r="G20"/>
  <c r="G21" s="1"/>
  <c r="G22" s="1"/>
  <c r="E29"/>
  <c r="E30" s="1"/>
  <c r="E31" s="1"/>
  <c r="E32" s="1"/>
  <c r="F29"/>
  <c r="G29"/>
  <c r="F30"/>
  <c r="F31" s="1"/>
  <c r="F32" s="1"/>
  <c r="G30"/>
  <c r="G31" s="1"/>
  <c r="G32" s="1"/>
  <c r="E40"/>
  <c r="E41" s="1"/>
  <c r="E42" s="1"/>
  <c r="F40"/>
  <c r="G40"/>
  <c r="F41"/>
  <c r="F42" s="1"/>
  <c r="G41"/>
  <c r="G42" s="1"/>
  <c r="E48"/>
  <c r="F48"/>
  <c r="F49" s="1"/>
  <c r="F50" s="1"/>
  <c r="F51" s="1"/>
  <c r="G48"/>
  <c r="G49" s="1"/>
  <c r="G50" s="1"/>
  <c r="G51" s="1"/>
  <c r="E49"/>
  <c r="E50" s="1"/>
  <c r="E51" s="1"/>
  <c r="E57"/>
  <c r="E58"/>
  <c r="E59" s="1"/>
  <c r="E60" s="1"/>
  <c r="E61" s="1"/>
  <c r="F58"/>
  <c r="F59" s="1"/>
  <c r="F60" s="1"/>
  <c r="F61" s="1"/>
  <c r="G58"/>
  <c r="G59" s="1"/>
  <c r="G60" s="1"/>
  <c r="G61" s="1"/>
  <c r="E8" i="13"/>
  <c r="G8"/>
  <c r="E9"/>
  <c r="F9"/>
  <c r="G9" s="1"/>
  <c r="E16"/>
  <c r="G16"/>
  <c r="F17"/>
  <c r="E17" s="1"/>
  <c r="F18"/>
  <c r="E18" s="1"/>
  <c r="E24"/>
  <c r="G24"/>
  <c r="F25"/>
  <c r="G25" s="1"/>
  <c r="E32"/>
  <c r="G32"/>
  <c r="E33"/>
  <c r="F33"/>
  <c r="G33" s="1"/>
  <c r="E40"/>
  <c r="G40"/>
  <c r="F41"/>
  <c r="E41" s="1"/>
  <c r="E42"/>
  <c r="F42"/>
  <c r="E48"/>
  <c r="G48"/>
  <c r="F49"/>
  <c r="E56"/>
  <c r="G56"/>
  <c r="E57"/>
  <c r="F57"/>
  <c r="G57" s="1"/>
  <c r="E64"/>
  <c r="G64"/>
  <c r="F65"/>
  <c r="E65" s="1"/>
  <c r="E66"/>
  <c r="F66"/>
  <c r="E72"/>
  <c r="G72"/>
  <c r="F73"/>
  <c r="E79"/>
  <c r="G79"/>
  <c r="E80"/>
  <c r="F80"/>
  <c r="G80" s="1"/>
  <c r="E87"/>
  <c r="G87"/>
  <c r="F88"/>
  <c r="E88" s="1"/>
  <c r="E89"/>
  <c r="F89"/>
  <c r="E95"/>
  <c r="G95"/>
  <c r="F96"/>
  <c r="G96" s="1"/>
  <c r="E103"/>
  <c r="G103"/>
  <c r="E104"/>
  <c r="F104"/>
  <c r="G104" s="1"/>
  <c r="E111"/>
  <c r="G111"/>
  <c r="F112"/>
  <c r="E112" s="1"/>
  <c r="E113"/>
  <c r="F113"/>
  <c r="E119"/>
  <c r="G119"/>
  <c r="F120"/>
  <c r="E127"/>
  <c r="G127"/>
  <c r="E128"/>
  <c r="F128"/>
  <c r="G128" s="1"/>
  <c r="E135"/>
  <c r="G135"/>
  <c r="F136"/>
  <c r="E136" s="1"/>
  <c r="F137"/>
  <c r="E137" s="1"/>
  <c r="E144"/>
  <c r="G144"/>
  <c r="F145"/>
  <c r="E152"/>
  <c r="G152"/>
  <c r="E153"/>
  <c r="F153"/>
  <c r="G153" s="1"/>
  <c r="E160"/>
  <c r="G160"/>
  <c r="F161"/>
  <c r="E161" s="1"/>
  <c r="E162"/>
  <c r="F162"/>
  <c r="E168"/>
  <c r="G168"/>
  <c r="F169"/>
  <c r="G169" s="1"/>
  <c r="E176"/>
  <c r="G176"/>
  <c r="E177"/>
  <c r="F177"/>
  <c r="G177" s="1"/>
  <c r="E184"/>
  <c r="G184"/>
  <c r="F185"/>
  <c r="E185" s="1"/>
  <c r="E186"/>
  <c r="F186"/>
  <c r="E192"/>
  <c r="G192"/>
  <c r="F193"/>
  <c r="E200"/>
  <c r="G200"/>
  <c r="E201"/>
  <c r="F201"/>
  <c r="G201" s="1"/>
  <c r="E208"/>
  <c r="G208"/>
  <c r="F209"/>
  <c r="E209" s="1"/>
  <c r="E210"/>
  <c r="F210"/>
  <c r="E216"/>
  <c r="G216"/>
  <c r="F217"/>
  <c r="E223"/>
  <c r="G223"/>
  <c r="E224"/>
  <c r="F224"/>
  <c r="G224" s="1"/>
  <c r="E231"/>
  <c r="G231"/>
  <c r="F232"/>
  <c r="E232" s="1"/>
  <c r="E233"/>
  <c r="F233"/>
  <c r="E239"/>
  <c r="G239"/>
  <c r="F240"/>
  <c r="E246"/>
  <c r="G246"/>
  <c r="E247"/>
  <c r="F247"/>
  <c r="G247" s="1"/>
  <c r="E254"/>
  <c r="G254"/>
  <c r="F255"/>
  <c r="E255" s="1"/>
  <c r="E256"/>
  <c r="F256"/>
  <c r="E262"/>
  <c r="G262"/>
  <c r="F263"/>
  <c r="E269"/>
  <c r="G269"/>
  <c r="E270"/>
  <c r="F270"/>
  <c r="G270" s="1"/>
  <c r="E277"/>
  <c r="G277"/>
  <c r="F278"/>
  <c r="E278" s="1"/>
  <c r="F279"/>
  <c r="E279" s="1"/>
  <c r="E284"/>
  <c r="G284"/>
  <c r="F285"/>
  <c r="E292"/>
  <c r="G292"/>
  <c r="E293"/>
  <c r="F293"/>
  <c r="G293" s="1"/>
  <c r="E300"/>
  <c r="G300"/>
  <c r="F301"/>
  <c r="E301" s="1"/>
  <c r="E302"/>
  <c r="F302"/>
  <c r="E307"/>
  <c r="G307"/>
  <c r="F308"/>
  <c r="E314"/>
  <c r="G314"/>
  <c r="E315"/>
  <c r="F315"/>
  <c r="G315" s="1"/>
  <c r="E322"/>
  <c r="G322"/>
  <c r="F323"/>
  <c r="E323" s="1"/>
  <c r="E324"/>
  <c r="F324"/>
  <c r="E329"/>
  <c r="G329"/>
  <c r="F330"/>
  <c r="E336"/>
  <c r="G336"/>
  <c r="E337"/>
  <c r="F337"/>
  <c r="G337" s="1"/>
  <c r="E345"/>
  <c r="G345"/>
  <c r="F346"/>
  <c r="E346" s="1"/>
  <c r="F347"/>
  <c r="E347" s="1"/>
  <c r="E353"/>
  <c r="G353"/>
  <c r="F354"/>
  <c r="E361"/>
  <c r="G361"/>
  <c r="E362"/>
  <c r="F362"/>
  <c r="G362" s="1"/>
  <c r="E369"/>
  <c r="G369"/>
  <c r="F370"/>
  <c r="E370" s="1"/>
  <c r="E371"/>
  <c r="F371"/>
  <c r="E376"/>
  <c r="G376"/>
  <c r="F377"/>
  <c r="E384"/>
  <c r="G384"/>
  <c r="E385"/>
  <c r="F385"/>
  <c r="G385" s="1"/>
  <c r="E392"/>
  <c r="G392"/>
  <c r="F393"/>
  <c r="E393" s="1"/>
  <c r="E394"/>
  <c r="F394"/>
  <c r="E400"/>
  <c r="G400"/>
  <c r="F401"/>
  <c r="E408"/>
  <c r="G408"/>
  <c r="E409"/>
  <c r="F409"/>
  <c r="G409" s="1"/>
  <c r="E416"/>
  <c r="G416"/>
  <c r="F417"/>
  <c r="E417" s="1"/>
  <c r="F418"/>
  <c r="E418" s="1"/>
  <c r="E424"/>
  <c r="G424"/>
  <c r="F425"/>
  <c r="G425"/>
  <c r="E432"/>
  <c r="G432"/>
  <c r="E433"/>
  <c r="F433"/>
  <c r="G433" s="1"/>
  <c r="E441"/>
  <c r="G441"/>
  <c r="F442"/>
  <c r="E449"/>
  <c r="G449"/>
  <c r="F450"/>
  <c r="G450"/>
  <c r="E457"/>
  <c r="G457"/>
  <c r="E458"/>
  <c r="F458"/>
  <c r="G458" s="1"/>
  <c r="E465"/>
  <c r="G465"/>
  <c r="F466"/>
  <c r="F467"/>
  <c r="G467" s="1"/>
  <c r="F468"/>
  <c r="F469" s="1"/>
  <c r="E473"/>
  <c r="G473"/>
  <c r="F474"/>
  <c r="G474" s="1"/>
  <c r="E480"/>
  <c r="G480"/>
  <c r="F481"/>
  <c r="E481" s="1"/>
  <c r="E488"/>
  <c r="G488"/>
  <c r="F489"/>
  <c r="E496"/>
  <c r="G496"/>
  <c r="F497"/>
  <c r="E504"/>
  <c r="G504"/>
  <c r="F505"/>
  <c r="E505" s="1"/>
  <c r="E512"/>
  <c r="G512"/>
  <c r="F513"/>
  <c r="E520"/>
  <c r="G520"/>
  <c r="F521"/>
  <c r="G521" s="1"/>
  <c r="E528"/>
  <c r="G528"/>
  <c r="F529"/>
  <c r="E529" s="1"/>
  <c r="E536"/>
  <c r="G536"/>
  <c r="F537"/>
  <c r="E544"/>
  <c r="G544"/>
  <c r="F545"/>
  <c r="G545" s="1"/>
  <c r="E551"/>
  <c r="G551"/>
  <c r="F552"/>
  <c r="E552" s="1"/>
  <c r="E559"/>
  <c r="G559"/>
  <c r="F560"/>
  <c r="E567"/>
  <c r="G567"/>
  <c r="F568"/>
  <c r="E575"/>
  <c r="G575"/>
  <c r="F576"/>
  <c r="E576" s="1"/>
  <c r="E583"/>
  <c r="G583"/>
  <c r="F584"/>
  <c r="E591"/>
  <c r="G591"/>
  <c r="F592"/>
  <c r="E599"/>
  <c r="G599"/>
  <c r="F600"/>
  <c r="E600" s="1"/>
  <c r="E608"/>
  <c r="G608"/>
  <c r="F609"/>
  <c r="E616"/>
  <c r="G616"/>
  <c r="F617"/>
  <c r="E624"/>
  <c r="G624"/>
  <c r="F625"/>
  <c r="E625" s="1"/>
  <c r="E76" i="12"/>
  <c r="E77" s="1"/>
  <c r="E78" s="1"/>
  <c r="E79" s="1"/>
  <c r="F76"/>
  <c r="F77" s="1"/>
  <c r="F78" s="1"/>
  <c r="F79" s="1"/>
  <c r="G76"/>
  <c r="G77" s="1"/>
  <c r="G78" s="1"/>
  <c r="G79" s="1"/>
  <c r="E136"/>
  <c r="E137" s="1"/>
  <c r="E138" s="1"/>
  <c r="E139" s="1"/>
  <c r="E140" s="1"/>
  <c r="F136"/>
  <c r="F137" s="1"/>
  <c r="F138" s="1"/>
  <c r="F139" s="1"/>
  <c r="F140" s="1"/>
  <c r="G136"/>
  <c r="G137" s="1"/>
  <c r="G138" s="1"/>
  <c r="G139" s="1"/>
  <c r="G140" s="1"/>
  <c r="E239"/>
  <c r="F239"/>
  <c r="G239"/>
  <c r="E240"/>
  <c r="E241" s="1"/>
  <c r="E242" s="1"/>
  <c r="F240"/>
  <c r="F241" s="1"/>
  <c r="F242" s="1"/>
  <c r="G240"/>
  <c r="G241" s="1"/>
  <c r="G242" s="1"/>
  <c r="E263"/>
  <c r="F263"/>
  <c r="G263"/>
  <c r="E264"/>
  <c r="E265" s="1"/>
  <c r="E266" s="1"/>
  <c r="F264"/>
  <c r="F265" s="1"/>
  <c r="F266" s="1"/>
  <c r="G264"/>
  <c r="G265" s="1"/>
  <c r="G266" s="1"/>
  <c r="E279"/>
  <c r="F279"/>
  <c r="G279"/>
  <c r="E280"/>
  <c r="E281" s="1"/>
  <c r="E282" s="1"/>
  <c r="F280"/>
  <c r="F281" s="1"/>
  <c r="F282" s="1"/>
  <c r="G280"/>
  <c r="G281" s="1"/>
  <c r="G282" s="1"/>
  <c r="E287"/>
  <c r="F287"/>
  <c r="G287"/>
  <c r="E288"/>
  <c r="E289" s="1"/>
  <c r="E290" s="1"/>
  <c r="F288"/>
  <c r="F289" s="1"/>
  <c r="F290" s="1"/>
  <c r="G288"/>
  <c r="G289" s="1"/>
  <c r="G290" s="1"/>
  <c r="E311"/>
  <c r="F311"/>
  <c r="G311"/>
  <c r="E312"/>
  <c r="E313" s="1"/>
  <c r="E314" s="1"/>
  <c r="F312"/>
  <c r="F313" s="1"/>
  <c r="F314" s="1"/>
  <c r="G312"/>
  <c r="G313" s="1"/>
  <c r="G314" s="1"/>
  <c r="F130" i="16" l="1"/>
  <c r="E131"/>
  <c r="F131" s="1"/>
  <c r="F66"/>
  <c r="E67"/>
  <c r="F67" s="1"/>
  <c r="E59"/>
  <c r="E60" s="1"/>
  <c r="F58"/>
  <c r="E11"/>
  <c r="F11" s="1"/>
  <c r="F10"/>
  <c r="F17"/>
  <c r="E18"/>
  <c r="F18" s="1"/>
  <c r="E75"/>
  <c r="F75" s="1"/>
  <c r="F74"/>
  <c r="E124"/>
  <c r="F124" s="1"/>
  <c r="F123"/>
  <c r="E106"/>
  <c r="F106" s="1"/>
  <c r="F105"/>
  <c r="E27"/>
  <c r="F27" s="1"/>
  <c r="F26"/>
  <c r="E113"/>
  <c r="E99"/>
  <c r="F99" s="1"/>
  <c r="E81"/>
  <c r="E35"/>
  <c r="F122"/>
  <c r="F104"/>
  <c r="F89"/>
  <c r="F57"/>
  <c r="F43"/>
  <c r="F9"/>
  <c r="F129"/>
  <c r="F65"/>
  <c r="F51"/>
  <c r="F16"/>
  <c r="E469" i="13"/>
  <c r="G469"/>
  <c r="F618"/>
  <c r="E617"/>
  <c r="F593"/>
  <c r="E592"/>
  <c r="F378"/>
  <c r="E377"/>
  <c r="F309"/>
  <c r="E308"/>
  <c r="F241"/>
  <c r="E240"/>
  <c r="E609"/>
  <c r="G609"/>
  <c r="E584"/>
  <c r="G584"/>
  <c r="E560"/>
  <c r="G560"/>
  <c r="E537"/>
  <c r="G537"/>
  <c r="E513"/>
  <c r="G513"/>
  <c r="E489"/>
  <c r="G489"/>
  <c r="E442"/>
  <c r="G442"/>
  <c r="G371"/>
  <c r="F372"/>
  <c r="G302"/>
  <c r="F303"/>
  <c r="G233"/>
  <c r="F234"/>
  <c r="G162"/>
  <c r="F163"/>
  <c r="G89"/>
  <c r="F90"/>
  <c r="E466"/>
  <c r="G466"/>
  <c r="F402"/>
  <c r="E401"/>
  <c r="F331"/>
  <c r="E330"/>
  <c r="F264"/>
  <c r="E263"/>
  <c r="F194"/>
  <c r="E193"/>
  <c r="F121"/>
  <c r="E120"/>
  <c r="F50"/>
  <c r="E49"/>
  <c r="F451"/>
  <c r="E450"/>
  <c r="G394"/>
  <c r="F395"/>
  <c r="G324"/>
  <c r="F325"/>
  <c r="G256"/>
  <c r="F257"/>
  <c r="G186"/>
  <c r="F187"/>
  <c r="G113"/>
  <c r="F114"/>
  <c r="G42"/>
  <c r="F43"/>
  <c r="G617"/>
  <c r="G592"/>
  <c r="G377"/>
  <c r="G308"/>
  <c r="G240"/>
  <c r="F610"/>
  <c r="F585"/>
  <c r="F561"/>
  <c r="F538"/>
  <c r="F514"/>
  <c r="F490"/>
  <c r="E467"/>
  <c r="F443"/>
  <c r="G401"/>
  <c r="G330"/>
  <c r="G263"/>
  <c r="G193"/>
  <c r="G120"/>
  <c r="G49"/>
  <c r="G600"/>
  <c r="F601"/>
  <c r="G576"/>
  <c r="F577"/>
  <c r="G552"/>
  <c r="F553"/>
  <c r="G529"/>
  <c r="F530"/>
  <c r="G505"/>
  <c r="F506"/>
  <c r="G481"/>
  <c r="F482"/>
  <c r="F426"/>
  <c r="E425"/>
  <c r="F355"/>
  <c r="E354"/>
  <c r="F286"/>
  <c r="E285"/>
  <c r="F218"/>
  <c r="E217"/>
  <c r="F146"/>
  <c r="E145"/>
  <c r="F74"/>
  <c r="E73"/>
  <c r="F569"/>
  <c r="E568"/>
  <c r="F546"/>
  <c r="E545"/>
  <c r="F522"/>
  <c r="E521"/>
  <c r="F498"/>
  <c r="E497"/>
  <c r="E468"/>
  <c r="G468"/>
  <c r="G418"/>
  <c r="F419"/>
  <c r="G347"/>
  <c r="F348"/>
  <c r="G279"/>
  <c r="F280"/>
  <c r="G210"/>
  <c r="F211"/>
  <c r="G137"/>
  <c r="F138"/>
  <c r="G66"/>
  <c r="F67"/>
  <c r="G354"/>
  <c r="G285"/>
  <c r="G217"/>
  <c r="G145"/>
  <c r="G73"/>
  <c r="G625"/>
  <c r="F626"/>
  <c r="F475"/>
  <c r="E474"/>
  <c r="F170"/>
  <c r="E169"/>
  <c r="F97"/>
  <c r="E96"/>
  <c r="F26"/>
  <c r="E25"/>
  <c r="G568"/>
  <c r="G497"/>
  <c r="G18"/>
  <c r="F19"/>
  <c r="F459"/>
  <c r="F434"/>
  <c r="G417"/>
  <c r="F410"/>
  <c r="G393"/>
  <c r="F386"/>
  <c r="G370"/>
  <c r="F363"/>
  <c r="G346"/>
  <c r="F338"/>
  <c r="G323"/>
  <c r="F316"/>
  <c r="G301"/>
  <c r="F294"/>
  <c r="G278"/>
  <c r="F271"/>
  <c r="G255"/>
  <c r="F248"/>
  <c r="G232"/>
  <c r="F225"/>
  <c r="G209"/>
  <c r="F202"/>
  <c r="G185"/>
  <c r="F178"/>
  <c r="G161"/>
  <c r="F154"/>
  <c r="G136"/>
  <c r="F129"/>
  <c r="G112"/>
  <c r="F105"/>
  <c r="G88"/>
  <c r="F81"/>
  <c r="G65"/>
  <c r="F58"/>
  <c r="G41"/>
  <c r="F34"/>
  <c r="G17"/>
  <c r="F10"/>
  <c r="E8" i="11"/>
  <c r="G8"/>
  <c r="E9"/>
  <c r="F9"/>
  <c r="F10" s="1"/>
  <c r="G9"/>
  <c r="E10"/>
  <c r="E11" s="1"/>
  <c r="E15"/>
  <c r="G15"/>
  <c r="E16"/>
  <c r="F16"/>
  <c r="G16"/>
  <c r="E17"/>
  <c r="F17"/>
  <c r="F18" s="1"/>
  <c r="E22"/>
  <c r="E23" s="1"/>
  <c r="E24" s="1"/>
  <c r="E25" s="1"/>
  <c r="E26" s="1"/>
  <c r="G22"/>
  <c r="F23"/>
  <c r="F24" s="1"/>
  <c r="E31"/>
  <c r="E32" s="1"/>
  <c r="E33" s="1"/>
  <c r="E34" s="1"/>
  <c r="G31"/>
  <c r="F32"/>
  <c r="G32"/>
  <c r="F33"/>
  <c r="F34" s="1"/>
  <c r="G34" s="1"/>
  <c r="G33"/>
  <c r="E39"/>
  <c r="G39"/>
  <c r="E40"/>
  <c r="E41" s="1"/>
  <c r="E42" s="1"/>
  <c r="E43" s="1"/>
  <c r="F40"/>
  <c r="G40" s="1"/>
  <c r="F41"/>
  <c r="F42" s="1"/>
  <c r="E48"/>
  <c r="E49" s="1"/>
  <c r="E50" s="1"/>
  <c r="E51" s="1"/>
  <c r="E52" s="1"/>
  <c r="G48"/>
  <c r="F49"/>
  <c r="G49" s="1"/>
  <c r="F50"/>
  <c r="F51" s="1"/>
  <c r="E57"/>
  <c r="G57"/>
  <c r="E58"/>
  <c r="E59" s="1"/>
  <c r="E60" s="1"/>
  <c r="F58"/>
  <c r="G58"/>
  <c r="F59"/>
  <c r="G59"/>
  <c r="F60"/>
  <c r="G60"/>
  <c r="E64"/>
  <c r="G64"/>
  <c r="E65"/>
  <c r="F65"/>
  <c r="F66" s="1"/>
  <c r="E66"/>
  <c r="E67" s="1"/>
  <c r="E68" s="1"/>
  <c r="E73"/>
  <c r="E74" s="1"/>
  <c r="E75" s="1"/>
  <c r="E76" s="1"/>
  <c r="G73"/>
  <c r="F74"/>
  <c r="F75" s="1"/>
  <c r="E82"/>
  <c r="G82"/>
  <c r="E83"/>
  <c r="E84" s="1"/>
  <c r="E85" s="1"/>
  <c r="E86" s="1"/>
  <c r="F83"/>
  <c r="G83"/>
  <c r="G84" s="1"/>
  <c r="G85" s="1"/>
  <c r="G86" s="1"/>
  <c r="F84"/>
  <c r="F85" s="1"/>
  <c r="F86" s="1"/>
  <c r="E91"/>
  <c r="G91"/>
  <c r="E92"/>
  <c r="E93" s="1"/>
  <c r="E94" s="1"/>
  <c r="E95" s="1"/>
  <c r="F92"/>
  <c r="G92"/>
  <c r="G93" s="1"/>
  <c r="G94" s="1"/>
  <c r="G95" s="1"/>
  <c r="F93"/>
  <c r="F94" s="1"/>
  <c r="F95" s="1"/>
  <c r="E99"/>
  <c r="E100" s="1"/>
  <c r="E101" s="1"/>
  <c r="E102" s="1"/>
  <c r="E103" s="1"/>
  <c r="G99"/>
  <c r="F100"/>
  <c r="G100" s="1"/>
  <c r="F101"/>
  <c r="F102" s="1"/>
  <c r="E108"/>
  <c r="G108"/>
  <c r="E109"/>
  <c r="E110" s="1"/>
  <c r="E111" s="1"/>
  <c r="E112" s="1"/>
  <c r="F109"/>
  <c r="G109"/>
  <c r="F110"/>
  <c r="F111" s="1"/>
  <c r="G110"/>
  <c r="E117"/>
  <c r="G117"/>
  <c r="E118"/>
  <c r="F118"/>
  <c r="G118" s="1"/>
  <c r="E119"/>
  <c r="F119"/>
  <c r="F120" s="1"/>
  <c r="E125"/>
  <c r="G125"/>
  <c r="F126"/>
  <c r="F127" s="1"/>
  <c r="E133"/>
  <c r="G133"/>
  <c r="E134"/>
  <c r="E135" s="1"/>
  <c r="E136" s="1"/>
  <c r="E137" s="1"/>
  <c r="F134"/>
  <c r="G134"/>
  <c r="F135"/>
  <c r="F136" s="1"/>
  <c r="G135"/>
  <c r="E142"/>
  <c r="G142"/>
  <c r="E143"/>
  <c r="E144" s="1"/>
  <c r="E145" s="1"/>
  <c r="E146" s="1"/>
  <c r="F143"/>
  <c r="G143"/>
  <c r="G144" s="1"/>
  <c r="G145" s="1"/>
  <c r="G146" s="1"/>
  <c r="F144"/>
  <c r="F145" s="1"/>
  <c r="F146" s="1"/>
  <c r="E151"/>
  <c r="G151"/>
  <c r="F152"/>
  <c r="G152" s="1"/>
  <c r="F153"/>
  <c r="F154" s="1"/>
  <c r="E160"/>
  <c r="E161" s="1"/>
  <c r="E162" s="1"/>
  <c r="E163" s="1"/>
  <c r="E164" s="1"/>
  <c r="G160"/>
  <c r="F161"/>
  <c r="G161"/>
  <c r="F162"/>
  <c r="G162"/>
  <c r="F163"/>
  <c r="F164" s="1"/>
  <c r="G164" s="1"/>
  <c r="G163"/>
  <c r="E169"/>
  <c r="G169"/>
  <c r="E170"/>
  <c r="F170"/>
  <c r="F171" s="1"/>
  <c r="E171"/>
  <c r="E172" s="1"/>
  <c r="E173" s="1"/>
  <c r="E178"/>
  <c r="E179" s="1"/>
  <c r="E180" s="1"/>
  <c r="E181" s="1"/>
  <c r="G178"/>
  <c r="F179"/>
  <c r="F180" s="1"/>
  <c r="E186"/>
  <c r="G186"/>
  <c r="E187"/>
  <c r="E188" s="1"/>
  <c r="E189" s="1"/>
  <c r="F187"/>
  <c r="G187"/>
  <c r="F188"/>
  <c r="F189" s="1"/>
  <c r="G189" s="1"/>
  <c r="G188"/>
  <c r="E194"/>
  <c r="G194"/>
  <c r="E195"/>
  <c r="F195"/>
  <c r="F196" s="1"/>
  <c r="E196"/>
  <c r="E197" s="1"/>
  <c r="E198" s="1"/>
  <c r="E203"/>
  <c r="E204" s="1"/>
  <c r="E205" s="1"/>
  <c r="E206" s="1"/>
  <c r="G203"/>
  <c r="F204"/>
  <c r="F205" s="1"/>
  <c r="E211"/>
  <c r="G211"/>
  <c r="E212"/>
  <c r="E213" s="1"/>
  <c r="E214" s="1"/>
  <c r="E215" s="1"/>
  <c r="F212"/>
  <c r="G212"/>
  <c r="F213"/>
  <c r="F214" s="1"/>
  <c r="G213"/>
  <c r="E220"/>
  <c r="G220"/>
  <c r="E221"/>
  <c r="E222" s="1"/>
  <c r="E223" s="1"/>
  <c r="E224" s="1"/>
  <c r="F221"/>
  <c r="G221" s="1"/>
  <c r="F222"/>
  <c r="F223" s="1"/>
  <c r="E229"/>
  <c r="E230" s="1"/>
  <c r="E231" s="1"/>
  <c r="E232" s="1"/>
  <c r="G229"/>
  <c r="F230"/>
  <c r="G230" s="1"/>
  <c r="F231"/>
  <c r="F232" s="1"/>
  <c r="G232" s="1"/>
  <c r="E237"/>
  <c r="G237"/>
  <c r="E238"/>
  <c r="F238"/>
  <c r="F239" s="1"/>
  <c r="G238"/>
  <c r="E239"/>
  <c r="E240" s="1"/>
  <c r="E245"/>
  <c r="G245"/>
  <c r="E246"/>
  <c r="E247" s="1"/>
  <c r="E248" s="1"/>
  <c r="F246"/>
  <c r="G246" s="1"/>
  <c r="F247"/>
  <c r="F248" s="1"/>
  <c r="G248" s="1"/>
  <c r="G253"/>
  <c r="E254"/>
  <c r="E255" s="1"/>
  <c r="E256" s="1"/>
  <c r="F254"/>
  <c r="F255" s="1"/>
  <c r="G254"/>
  <c r="E261"/>
  <c r="G261"/>
  <c r="E262"/>
  <c r="F262"/>
  <c r="F263" s="1"/>
  <c r="E263"/>
  <c r="E264" s="1"/>
  <c r="E265" s="1"/>
  <c r="E271"/>
  <c r="F271"/>
  <c r="F272" s="1"/>
  <c r="F273" s="1"/>
  <c r="G271"/>
  <c r="G272" s="1"/>
  <c r="G273" s="1"/>
  <c r="E272"/>
  <c r="E273" s="1"/>
  <c r="E278"/>
  <c r="E279" s="1"/>
  <c r="E280" s="1"/>
  <c r="E281" s="1"/>
  <c r="F278"/>
  <c r="G278"/>
  <c r="F279"/>
  <c r="F280" s="1"/>
  <c r="F281" s="1"/>
  <c r="G279"/>
  <c r="G280"/>
  <c r="G281" s="1"/>
  <c r="E287"/>
  <c r="E288" s="1"/>
  <c r="E289" s="1"/>
  <c r="E290" s="1"/>
  <c r="G287"/>
  <c r="F288"/>
  <c r="G288"/>
  <c r="G289" s="1"/>
  <c r="G290" s="1"/>
  <c r="F289"/>
  <c r="F290" s="1"/>
  <c r="E294"/>
  <c r="E295" s="1"/>
  <c r="E296" s="1"/>
  <c r="E297" s="1"/>
  <c r="G294"/>
  <c r="F295"/>
  <c r="G295"/>
  <c r="F296"/>
  <c r="G296"/>
  <c r="F297"/>
  <c r="G297"/>
  <c r="E301"/>
  <c r="G301"/>
  <c r="G302" s="1"/>
  <c r="G303" s="1"/>
  <c r="G304" s="1"/>
  <c r="G305" s="1"/>
  <c r="E302"/>
  <c r="E303" s="1"/>
  <c r="E304" s="1"/>
  <c r="E305" s="1"/>
  <c r="F302"/>
  <c r="F303"/>
  <c r="F304" s="1"/>
  <c r="F305" s="1"/>
  <c r="E310"/>
  <c r="E311" s="1"/>
  <c r="E312" s="1"/>
  <c r="E313" s="1"/>
  <c r="E314" s="1"/>
  <c r="G310"/>
  <c r="F311"/>
  <c r="G311"/>
  <c r="G312" s="1"/>
  <c r="G313" s="1"/>
  <c r="G314" s="1"/>
  <c r="F312"/>
  <c r="F313" s="1"/>
  <c r="F314" s="1"/>
  <c r="E319"/>
  <c r="G319"/>
  <c r="E320"/>
  <c r="E321" s="1"/>
  <c r="E322" s="1"/>
  <c r="F320"/>
  <c r="F321" s="1"/>
  <c r="F322" s="1"/>
  <c r="G320"/>
  <c r="G321" s="1"/>
  <c r="G322" s="1"/>
  <c r="E326"/>
  <c r="G326"/>
  <c r="E327"/>
  <c r="F327"/>
  <c r="F328" s="1"/>
  <c r="E328"/>
  <c r="E329" s="1"/>
  <c r="E333"/>
  <c r="E334" s="1"/>
  <c r="E335" s="1"/>
  <c r="E336" s="1"/>
  <c r="E337" s="1"/>
  <c r="G333"/>
  <c r="F334"/>
  <c r="G334"/>
  <c r="G335" s="1"/>
  <c r="G336" s="1"/>
  <c r="G337" s="1"/>
  <c r="F335"/>
  <c r="F336" s="1"/>
  <c r="F337" s="1"/>
  <c r="E342"/>
  <c r="G342"/>
  <c r="E343"/>
  <c r="E344" s="1"/>
  <c r="E345" s="1"/>
  <c r="F343"/>
  <c r="F344" s="1"/>
  <c r="G343"/>
  <c r="E349"/>
  <c r="G349"/>
  <c r="E350"/>
  <c r="F350"/>
  <c r="F351" s="1"/>
  <c r="F352" s="1"/>
  <c r="G350"/>
  <c r="E351"/>
  <c r="E352" s="1"/>
  <c r="G351"/>
  <c r="G352" s="1"/>
  <c r="E356"/>
  <c r="E357" s="1"/>
  <c r="E358" s="1"/>
  <c r="E359" s="1"/>
  <c r="E360" s="1"/>
  <c r="G356"/>
  <c r="F357"/>
  <c r="G357"/>
  <c r="G358" s="1"/>
  <c r="G359" s="1"/>
  <c r="G360" s="1"/>
  <c r="F358"/>
  <c r="F359" s="1"/>
  <c r="F360" s="1"/>
  <c r="E365"/>
  <c r="G365"/>
  <c r="E366"/>
  <c r="E367" s="1"/>
  <c r="E368" s="1"/>
  <c r="F366"/>
  <c r="G366"/>
  <c r="F367"/>
  <c r="F368" s="1"/>
  <c r="G368" s="1"/>
  <c r="G367"/>
  <c r="E372"/>
  <c r="G372"/>
  <c r="G373" s="1"/>
  <c r="G374" s="1"/>
  <c r="G375" s="1"/>
  <c r="E373"/>
  <c r="F373"/>
  <c r="F374" s="1"/>
  <c r="F375" s="1"/>
  <c r="E374"/>
  <c r="E375" s="1"/>
  <c r="E379"/>
  <c r="E380" s="1"/>
  <c r="E381" s="1"/>
  <c r="E382" s="1"/>
  <c r="E383" s="1"/>
  <c r="G379"/>
  <c r="F380"/>
  <c r="G380" s="1"/>
  <c r="F381"/>
  <c r="F382" s="1"/>
  <c r="E387"/>
  <c r="G387"/>
  <c r="E388"/>
  <c r="E389" s="1"/>
  <c r="E390" s="1"/>
  <c r="E391" s="1"/>
  <c r="F388"/>
  <c r="G388"/>
  <c r="F389"/>
  <c r="F390" s="1"/>
  <c r="G389"/>
  <c r="E395"/>
  <c r="G395"/>
  <c r="E396"/>
  <c r="E397" s="1"/>
  <c r="E398" s="1"/>
  <c r="E399" s="1"/>
  <c r="F396"/>
  <c r="G396"/>
  <c r="G397" s="1"/>
  <c r="G398" s="1"/>
  <c r="G399" s="1"/>
  <c r="F397"/>
  <c r="F398" s="1"/>
  <c r="F399" s="1"/>
  <c r="E404"/>
  <c r="E405" s="1"/>
  <c r="E406" s="1"/>
  <c r="E407" s="1"/>
  <c r="G404"/>
  <c r="F405"/>
  <c r="G405"/>
  <c r="G406" s="1"/>
  <c r="G407" s="1"/>
  <c r="F406"/>
  <c r="F407" s="1"/>
  <c r="E411"/>
  <c r="G411"/>
  <c r="G412" s="1"/>
  <c r="G413" s="1"/>
  <c r="G414" s="1"/>
  <c r="E412"/>
  <c r="F412"/>
  <c r="F413" s="1"/>
  <c r="F414" s="1"/>
  <c r="E413"/>
  <c r="E414" s="1"/>
  <c r="E418"/>
  <c r="G418"/>
  <c r="E419"/>
  <c r="E420" s="1"/>
  <c r="E421" s="1"/>
  <c r="F419"/>
  <c r="G419" s="1"/>
  <c r="F420"/>
  <c r="F421" s="1"/>
  <c r="G421" s="1"/>
  <c r="E425"/>
  <c r="E426" s="1"/>
  <c r="E427" s="1"/>
  <c r="E428" s="1"/>
  <c r="G425"/>
  <c r="G426" s="1"/>
  <c r="G427" s="1"/>
  <c r="G428" s="1"/>
  <c r="F426"/>
  <c r="F427" s="1"/>
  <c r="F428" s="1"/>
  <c r="E432"/>
  <c r="G432"/>
  <c r="E433"/>
  <c r="E434" s="1"/>
  <c r="E435" s="1"/>
  <c r="E436" s="1"/>
  <c r="F433"/>
  <c r="G433"/>
  <c r="F434"/>
  <c r="F435" s="1"/>
  <c r="G434"/>
  <c r="E442"/>
  <c r="G442"/>
  <c r="E443"/>
  <c r="E444" s="1"/>
  <c r="E445" s="1"/>
  <c r="F443"/>
  <c r="G443" s="1"/>
  <c r="F444"/>
  <c r="F445" s="1"/>
  <c r="G445" s="1"/>
  <c r="E449"/>
  <c r="E450" s="1"/>
  <c r="E451" s="1"/>
  <c r="E452" s="1"/>
  <c r="G449"/>
  <c r="F450"/>
  <c r="F451" s="1"/>
  <c r="E456"/>
  <c r="G456"/>
  <c r="E457"/>
  <c r="E458" s="1"/>
  <c r="E459" s="1"/>
  <c r="E460" s="1"/>
  <c r="F457"/>
  <c r="G457"/>
  <c r="F458"/>
  <c r="G458"/>
  <c r="F459"/>
  <c r="F460" s="1"/>
  <c r="G460" s="1"/>
  <c r="G459"/>
  <c r="E465"/>
  <c r="G465"/>
  <c r="E466"/>
  <c r="E467" s="1"/>
  <c r="E468" s="1"/>
  <c r="F466"/>
  <c r="G466"/>
  <c r="F467"/>
  <c r="F468" s="1"/>
  <c r="G468" s="1"/>
  <c r="E472"/>
  <c r="E473" s="1"/>
  <c r="E474" s="1"/>
  <c r="E475" s="1"/>
  <c r="E476" s="1"/>
  <c r="G472"/>
  <c r="F473"/>
  <c r="F474" s="1"/>
  <c r="E482"/>
  <c r="E483" s="1"/>
  <c r="E484" s="1"/>
  <c r="E485" s="1"/>
  <c r="G482"/>
  <c r="F483"/>
  <c r="G483"/>
  <c r="F484"/>
  <c r="F485" s="1"/>
  <c r="G485" s="1"/>
  <c r="G484"/>
  <c r="E489"/>
  <c r="G489"/>
  <c r="E490"/>
  <c r="E491" s="1"/>
  <c r="E492" s="1"/>
  <c r="F490"/>
  <c r="G490" s="1"/>
  <c r="F491"/>
  <c r="F492" s="1"/>
  <c r="G492" s="1"/>
  <c r="E496"/>
  <c r="E497" s="1"/>
  <c r="E498" s="1"/>
  <c r="E499" s="1"/>
  <c r="E500" s="1"/>
  <c r="G496"/>
  <c r="F497"/>
  <c r="F498" s="1"/>
  <c r="E505"/>
  <c r="E506" s="1"/>
  <c r="E507" s="1"/>
  <c r="E508" s="1"/>
  <c r="G505"/>
  <c r="F506"/>
  <c r="G506"/>
  <c r="F507"/>
  <c r="F508" s="1"/>
  <c r="G508" s="1"/>
  <c r="G507"/>
  <c r="E512"/>
  <c r="G512"/>
  <c r="E513"/>
  <c r="E514" s="1"/>
  <c r="E515" s="1"/>
  <c r="E516" s="1"/>
  <c r="F513"/>
  <c r="G513"/>
  <c r="F514"/>
  <c r="F515" s="1"/>
  <c r="E521"/>
  <c r="E522" s="1"/>
  <c r="E523" s="1"/>
  <c r="E524" s="1"/>
  <c r="E525" s="1"/>
  <c r="G521"/>
  <c r="F522"/>
  <c r="G522" s="1"/>
  <c r="F523"/>
  <c r="F524" s="1"/>
  <c r="E530"/>
  <c r="G530"/>
  <c r="E531"/>
  <c r="E532" s="1"/>
  <c r="E533" s="1"/>
  <c r="F531"/>
  <c r="G531"/>
  <c r="F532"/>
  <c r="G532"/>
  <c r="F533"/>
  <c r="G533"/>
  <c r="E537"/>
  <c r="G537"/>
  <c r="E538"/>
  <c r="F538"/>
  <c r="F539" s="1"/>
  <c r="E539"/>
  <c r="E540" s="1"/>
  <c r="E541" s="1"/>
  <c r="E546"/>
  <c r="E547" s="1"/>
  <c r="E548" s="1"/>
  <c r="E549" s="1"/>
  <c r="E550" s="1"/>
  <c r="G546"/>
  <c r="F547"/>
  <c r="F548" s="1"/>
  <c r="E555"/>
  <c r="E556" s="1"/>
  <c r="E557" s="1"/>
  <c r="E558" s="1"/>
  <c r="E559" s="1"/>
  <c r="G555"/>
  <c r="F556"/>
  <c r="G556"/>
  <c r="F557"/>
  <c r="F558" s="1"/>
  <c r="G557"/>
  <c r="E564"/>
  <c r="G564"/>
  <c r="E565"/>
  <c r="F565"/>
  <c r="F566" s="1"/>
  <c r="E566"/>
  <c r="E567" s="1"/>
  <c r="E572"/>
  <c r="E573" s="1"/>
  <c r="E574" s="1"/>
  <c r="E575" s="1"/>
  <c r="G572"/>
  <c r="F573"/>
  <c r="G573" s="1"/>
  <c r="F574"/>
  <c r="F575" s="1"/>
  <c r="G575" s="1"/>
  <c r="E579"/>
  <c r="E580" s="1"/>
  <c r="E581" s="1"/>
  <c r="E582" s="1"/>
  <c r="G579"/>
  <c r="F580"/>
  <c r="G580"/>
  <c r="F581"/>
  <c r="F582" s="1"/>
  <c r="G582" s="1"/>
  <c r="G581"/>
  <c r="E586"/>
  <c r="G586"/>
  <c r="E587"/>
  <c r="E588" s="1"/>
  <c r="E589" s="1"/>
  <c r="E590" s="1"/>
  <c r="F587"/>
  <c r="G587"/>
  <c r="F588"/>
  <c r="F589" s="1"/>
  <c r="E595"/>
  <c r="E596" s="1"/>
  <c r="E597" s="1"/>
  <c r="E598" s="1"/>
  <c r="E599" s="1"/>
  <c r="G595"/>
  <c r="F596"/>
  <c r="G596" s="1"/>
  <c r="F597"/>
  <c r="F598" s="1"/>
  <c r="E604"/>
  <c r="G604"/>
  <c r="E605"/>
  <c r="E606" s="1"/>
  <c r="E607" s="1"/>
  <c r="F605"/>
  <c r="G605"/>
  <c r="F606"/>
  <c r="F607" s="1"/>
  <c r="G607" s="1"/>
  <c r="G606"/>
  <c r="E611"/>
  <c r="G611"/>
  <c r="E612"/>
  <c r="F612"/>
  <c r="F613" s="1"/>
  <c r="E613"/>
  <c r="E614" s="1"/>
  <c r="E618"/>
  <c r="E619" s="1"/>
  <c r="E620" s="1"/>
  <c r="E621" s="1"/>
  <c r="E622" s="1"/>
  <c r="G618"/>
  <c r="F619"/>
  <c r="G619" s="1"/>
  <c r="F620"/>
  <c r="F621" s="1"/>
  <c r="E627"/>
  <c r="G627"/>
  <c r="E628"/>
  <c r="E629" s="1"/>
  <c r="E630" s="1"/>
  <c r="F628"/>
  <c r="G628"/>
  <c r="F629"/>
  <c r="F630" s="1"/>
  <c r="G630" s="1"/>
  <c r="G629"/>
  <c r="E634"/>
  <c r="G634"/>
  <c r="E635"/>
  <c r="F635"/>
  <c r="F636" s="1"/>
  <c r="E636"/>
  <c r="E637" s="1"/>
  <c r="E641"/>
  <c r="E642" s="1"/>
  <c r="E643" s="1"/>
  <c r="E644" s="1"/>
  <c r="G641"/>
  <c r="F642"/>
  <c r="G642" s="1"/>
  <c r="F643"/>
  <c r="F644" s="1"/>
  <c r="G644" s="1"/>
  <c r="E648"/>
  <c r="G648"/>
  <c r="E649"/>
  <c r="F649"/>
  <c r="G649"/>
  <c r="E650"/>
  <c r="E651" s="1"/>
  <c r="E652" s="1"/>
  <c r="F650"/>
  <c r="G650"/>
  <c r="F651"/>
  <c r="F652" s="1"/>
  <c r="G652" s="1"/>
  <c r="G651"/>
  <c r="E657"/>
  <c r="G657"/>
  <c r="E658"/>
  <c r="F658"/>
  <c r="F659" s="1"/>
  <c r="E659"/>
  <c r="E660" s="1"/>
  <c r="E665"/>
  <c r="E666" s="1"/>
  <c r="E667" s="1"/>
  <c r="E668" s="1"/>
  <c r="E669" s="1"/>
  <c r="G665"/>
  <c r="F666"/>
  <c r="G666" s="1"/>
  <c r="F667"/>
  <c r="F668" s="1"/>
  <c r="E674"/>
  <c r="G674"/>
  <c r="E675"/>
  <c r="E676" s="1"/>
  <c r="E677" s="1"/>
  <c r="F675"/>
  <c r="G675"/>
  <c r="F676"/>
  <c r="F677" s="1"/>
  <c r="G677" s="1"/>
  <c r="G676"/>
  <c r="E682"/>
  <c r="G682"/>
  <c r="E683"/>
  <c r="F683"/>
  <c r="F684" s="1"/>
  <c r="E684"/>
  <c r="E685" s="1"/>
  <c r="E691"/>
  <c r="E692" s="1"/>
  <c r="E693" s="1"/>
  <c r="E694" s="1"/>
  <c r="G691"/>
  <c r="F692"/>
  <c r="G692" s="1"/>
  <c r="F693"/>
  <c r="F694" s="1"/>
  <c r="G694" s="1"/>
  <c r="E699"/>
  <c r="G699"/>
  <c r="E700"/>
  <c r="F700"/>
  <c r="F701" s="1"/>
  <c r="G700"/>
  <c r="E701"/>
  <c r="E702" s="1"/>
  <c r="E707"/>
  <c r="G707"/>
  <c r="E708"/>
  <c r="E709" s="1"/>
  <c r="E710" s="1"/>
  <c r="F708"/>
  <c r="G708" s="1"/>
  <c r="F709"/>
  <c r="F710" s="1"/>
  <c r="G710" s="1"/>
  <c r="E715"/>
  <c r="E716" s="1"/>
  <c r="E717" s="1"/>
  <c r="E718" s="1"/>
  <c r="G715"/>
  <c r="F716"/>
  <c r="F717" s="1"/>
  <c r="E723"/>
  <c r="G723"/>
  <c r="E724"/>
  <c r="E725" s="1"/>
  <c r="E726" s="1"/>
  <c r="F724"/>
  <c r="G724"/>
  <c r="F725"/>
  <c r="G725"/>
  <c r="F726"/>
  <c r="G726"/>
  <c r="E731"/>
  <c r="G731"/>
  <c r="E732"/>
  <c r="F732"/>
  <c r="F733" s="1"/>
  <c r="E733"/>
  <c r="E734" s="1"/>
  <c r="E740"/>
  <c r="E741" s="1"/>
  <c r="E742" s="1"/>
  <c r="E743" s="1"/>
  <c r="G740"/>
  <c r="F741"/>
  <c r="G741" s="1"/>
  <c r="F742"/>
  <c r="F743" s="1"/>
  <c r="G743" s="1"/>
  <c r="E747"/>
  <c r="E748" s="1"/>
  <c r="E749" s="1"/>
  <c r="E750" s="1"/>
  <c r="E751" s="1"/>
  <c r="G747"/>
  <c r="G748" s="1"/>
  <c r="G749" s="1"/>
  <c r="G750" s="1"/>
  <c r="G751" s="1"/>
  <c r="F748"/>
  <c r="F749"/>
  <c r="F750" s="1"/>
  <c r="F751" s="1"/>
  <c r="E756"/>
  <c r="G756"/>
  <c r="E757"/>
  <c r="F757"/>
  <c r="F758" s="1"/>
  <c r="E758"/>
  <c r="E759" s="1"/>
  <c r="E764"/>
  <c r="E765" s="1"/>
  <c r="E766" s="1"/>
  <c r="E767" s="1"/>
  <c r="E768" s="1"/>
  <c r="G764"/>
  <c r="F765"/>
  <c r="G765" s="1"/>
  <c r="F766"/>
  <c r="F767" s="1"/>
  <c r="E772"/>
  <c r="G772"/>
  <c r="E773"/>
  <c r="E774" s="1"/>
  <c r="E775" s="1"/>
  <c r="F773"/>
  <c r="G773"/>
  <c r="G774" s="1"/>
  <c r="G775" s="1"/>
  <c r="F774"/>
  <c r="F775" s="1"/>
  <c r="E780"/>
  <c r="G780"/>
  <c r="G781" s="1"/>
  <c r="G782" s="1"/>
  <c r="G783" s="1"/>
  <c r="E781"/>
  <c r="F781"/>
  <c r="F782" s="1"/>
  <c r="F783" s="1"/>
  <c r="E782"/>
  <c r="E783" s="1"/>
  <c r="E787"/>
  <c r="E788" s="1"/>
  <c r="E789" s="1"/>
  <c r="E790" s="1"/>
  <c r="E791" s="1"/>
  <c r="G787"/>
  <c r="F788"/>
  <c r="G788"/>
  <c r="G789" s="1"/>
  <c r="G790" s="1"/>
  <c r="G791" s="1"/>
  <c r="F789"/>
  <c r="F790" s="1"/>
  <c r="F791" s="1"/>
  <c r="E795"/>
  <c r="G795"/>
  <c r="E796"/>
  <c r="E797" s="1"/>
  <c r="E798" s="1"/>
  <c r="F796"/>
  <c r="G796"/>
  <c r="F797"/>
  <c r="F798" s="1"/>
  <c r="G798" s="1"/>
  <c r="G797"/>
  <c r="E802"/>
  <c r="G802"/>
  <c r="E803"/>
  <c r="F803"/>
  <c r="F804" s="1"/>
  <c r="E804"/>
  <c r="E805" s="1"/>
  <c r="E810"/>
  <c r="E811" s="1"/>
  <c r="E812" s="1"/>
  <c r="E813" s="1"/>
  <c r="G810"/>
  <c r="F811"/>
  <c r="G811" s="1"/>
  <c r="F812"/>
  <c r="F813" s="1"/>
  <c r="G813" s="1"/>
  <c r="E817"/>
  <c r="E818" s="1"/>
  <c r="E819" s="1"/>
  <c r="E820" s="1"/>
  <c r="G817"/>
  <c r="F818"/>
  <c r="F819" s="1"/>
  <c r="G818"/>
  <c r="E824"/>
  <c r="G824"/>
  <c r="E825"/>
  <c r="E826" s="1"/>
  <c r="E827" s="1"/>
  <c r="E828" s="1"/>
  <c r="F825"/>
  <c r="G825"/>
  <c r="G826" s="1"/>
  <c r="G827" s="1"/>
  <c r="G828" s="1"/>
  <c r="F826"/>
  <c r="F827" s="1"/>
  <c r="F828" s="1"/>
  <c r="E832"/>
  <c r="E833" s="1"/>
  <c r="E834" s="1"/>
  <c r="E835" s="1"/>
  <c r="G832"/>
  <c r="F833"/>
  <c r="G833"/>
  <c r="G834" s="1"/>
  <c r="G835" s="1"/>
  <c r="F834"/>
  <c r="F835" s="1"/>
  <c r="E839"/>
  <c r="E840" s="1"/>
  <c r="E841" s="1"/>
  <c r="E842" s="1"/>
  <c r="G839"/>
  <c r="G840" s="1"/>
  <c r="G841" s="1"/>
  <c r="G842" s="1"/>
  <c r="F840"/>
  <c r="F841"/>
  <c r="F842"/>
  <c r="E847"/>
  <c r="G847"/>
  <c r="E848"/>
  <c r="E849" s="1"/>
  <c r="E850" s="1"/>
  <c r="F848"/>
  <c r="G848"/>
  <c r="F849"/>
  <c r="F850" s="1"/>
  <c r="G850" s="1"/>
  <c r="E855"/>
  <c r="E856" s="1"/>
  <c r="E857" s="1"/>
  <c r="E858" s="1"/>
  <c r="G855"/>
  <c r="G856" s="1"/>
  <c r="G857" s="1"/>
  <c r="G858" s="1"/>
  <c r="F856"/>
  <c r="F857" s="1"/>
  <c r="F858" s="1"/>
  <c r="E862"/>
  <c r="G862"/>
  <c r="E863"/>
  <c r="E864" s="1"/>
  <c r="E865" s="1"/>
  <c r="F863"/>
  <c r="G863"/>
  <c r="G864" s="1"/>
  <c r="G865" s="1"/>
  <c r="F864"/>
  <c r="F865" s="1"/>
  <c r="G871"/>
  <c r="E872"/>
  <c r="E873" s="1"/>
  <c r="E874" s="1"/>
  <c r="F872"/>
  <c r="G872"/>
  <c r="G873" s="1"/>
  <c r="G874" s="1"/>
  <c r="F873"/>
  <c r="F874" s="1"/>
  <c r="G878"/>
  <c r="E879"/>
  <c r="E880" s="1"/>
  <c r="E881" s="1"/>
  <c r="F879"/>
  <c r="G879"/>
  <c r="F880"/>
  <c r="F881" s="1"/>
  <c r="G880"/>
  <c r="G881" s="1"/>
  <c r="G886"/>
  <c r="E887"/>
  <c r="E888" s="1"/>
  <c r="E889" s="1"/>
  <c r="F887"/>
  <c r="F888" s="1"/>
  <c r="F889" s="1"/>
  <c r="G887"/>
  <c r="G888" s="1"/>
  <c r="G889" s="1"/>
  <c r="G893"/>
  <c r="E894"/>
  <c r="F894"/>
  <c r="G894"/>
  <c r="G895" s="1"/>
  <c r="G896" s="1"/>
  <c r="E895"/>
  <c r="E896" s="1"/>
  <c r="F895"/>
  <c r="F896" s="1"/>
  <c r="G901"/>
  <c r="E902"/>
  <c r="E903" s="1"/>
  <c r="E904" s="1"/>
  <c r="F902"/>
  <c r="G902" s="1"/>
  <c r="F903"/>
  <c r="F904" s="1"/>
  <c r="G904" s="1"/>
  <c r="G909"/>
  <c r="E910"/>
  <c r="E911" s="1"/>
  <c r="E912" s="1"/>
  <c r="F910"/>
  <c r="G910"/>
  <c r="F911"/>
  <c r="G911"/>
  <c r="F912"/>
  <c r="G912"/>
  <c r="E918"/>
  <c r="F918"/>
  <c r="F919" s="1"/>
  <c r="F920" s="1"/>
  <c r="G918"/>
  <c r="E919"/>
  <c r="E920" s="1"/>
  <c r="G919"/>
  <c r="G920" s="1"/>
  <c r="G926"/>
  <c r="G927" s="1"/>
  <c r="G928" s="1"/>
  <c r="G929" s="1"/>
  <c r="E927"/>
  <c r="F927"/>
  <c r="F928" s="1"/>
  <c r="F929" s="1"/>
  <c r="E928"/>
  <c r="E929" s="1"/>
  <c r="E934"/>
  <c r="E935" s="1"/>
  <c r="E936" s="1"/>
  <c r="F934"/>
  <c r="G934"/>
  <c r="G935" s="1"/>
  <c r="G936" s="1"/>
  <c r="F935"/>
  <c r="F936" s="1"/>
  <c r="G940"/>
  <c r="E941"/>
  <c r="E942" s="1"/>
  <c r="E943" s="1"/>
  <c r="E944" s="1"/>
  <c r="F941"/>
  <c r="G941"/>
  <c r="G942" s="1"/>
  <c r="G943" s="1"/>
  <c r="G944" s="1"/>
  <c r="F942"/>
  <c r="F943" s="1"/>
  <c r="F944" s="1"/>
  <c r="E950"/>
  <c r="E951" s="1"/>
  <c r="E952" s="1"/>
  <c r="F950"/>
  <c r="G950"/>
  <c r="G951" s="1"/>
  <c r="G952" s="1"/>
  <c r="F951"/>
  <c r="F952"/>
  <c r="G957"/>
  <c r="E958"/>
  <c r="F958"/>
  <c r="G958"/>
  <c r="G959" s="1"/>
  <c r="G960" s="1"/>
  <c r="G961" s="1"/>
  <c r="E959"/>
  <c r="E960" s="1"/>
  <c r="E961" s="1"/>
  <c r="F959"/>
  <c r="F960" s="1"/>
  <c r="F961" s="1"/>
  <c r="G965"/>
  <c r="E966"/>
  <c r="F966"/>
  <c r="F967" s="1"/>
  <c r="F968" s="1"/>
  <c r="F969" s="1"/>
  <c r="G966"/>
  <c r="E967"/>
  <c r="E968" s="1"/>
  <c r="E969" s="1"/>
  <c r="G967"/>
  <c r="G968"/>
  <c r="G969" s="1"/>
  <c r="G974"/>
  <c r="E975"/>
  <c r="E976" s="1"/>
  <c r="E977" s="1"/>
  <c r="E978" s="1"/>
  <c r="F975"/>
  <c r="F976" s="1"/>
  <c r="F977" s="1"/>
  <c r="F978" s="1"/>
  <c r="G975"/>
  <c r="G976" s="1"/>
  <c r="G977" s="1"/>
  <c r="G978" s="1"/>
  <c r="E984"/>
  <c r="E985" s="1"/>
  <c r="E986" s="1"/>
  <c r="E987" s="1"/>
  <c r="F984"/>
  <c r="G984"/>
  <c r="G985" s="1"/>
  <c r="G986" s="1"/>
  <c r="G987" s="1"/>
  <c r="F985"/>
  <c r="F986" s="1"/>
  <c r="F987" s="1"/>
  <c r="E993"/>
  <c r="E994" s="1"/>
  <c r="E995" s="1"/>
  <c r="E996" s="1"/>
  <c r="F993"/>
  <c r="G993"/>
  <c r="F994"/>
  <c r="F995" s="1"/>
  <c r="F996" s="1"/>
  <c r="G994"/>
  <c r="G995"/>
  <c r="G996" s="1"/>
  <c r="G1004"/>
  <c r="G1005" s="1"/>
  <c r="G1006" s="1"/>
  <c r="G1007" s="1"/>
  <c r="E1005"/>
  <c r="F1005"/>
  <c r="F1006" s="1"/>
  <c r="F1007" s="1"/>
  <c r="E1006"/>
  <c r="E1007" s="1"/>
  <c r="G1012"/>
  <c r="G1013" s="1"/>
  <c r="G1014" s="1"/>
  <c r="G1015" s="1"/>
  <c r="E1013"/>
  <c r="F1013"/>
  <c r="F1014" s="1"/>
  <c r="F1015" s="1"/>
  <c r="E1014"/>
  <c r="E1015" s="1"/>
  <c r="G1019"/>
  <c r="G1020" s="1"/>
  <c r="G1021" s="1"/>
  <c r="G1022" s="1"/>
  <c r="G1023" s="1"/>
  <c r="E1020"/>
  <c r="F1020"/>
  <c r="F1021" s="1"/>
  <c r="F1022" s="1"/>
  <c r="F1023" s="1"/>
  <c r="E1021"/>
  <c r="E1022" s="1"/>
  <c r="E1023" s="1"/>
  <c r="G1028"/>
  <c r="E1029"/>
  <c r="E1030" s="1"/>
  <c r="E1031" s="1"/>
  <c r="E1032" s="1"/>
  <c r="F1029"/>
  <c r="G1029"/>
  <c r="G1030" s="1"/>
  <c r="G1031" s="1"/>
  <c r="G1032" s="1"/>
  <c r="F1030"/>
  <c r="F1031" s="1"/>
  <c r="F1032" s="1"/>
  <c r="G1037"/>
  <c r="G1038" s="1"/>
  <c r="G1039" s="1"/>
  <c r="G1040" s="1"/>
  <c r="G1041" s="1"/>
  <c r="E1038"/>
  <c r="F1038"/>
  <c r="F1039" s="1"/>
  <c r="F1040" s="1"/>
  <c r="F1041" s="1"/>
  <c r="E1039"/>
  <c r="E1040" s="1"/>
  <c r="E1041" s="1"/>
  <c r="G1046"/>
  <c r="E1047"/>
  <c r="E1048" s="1"/>
  <c r="E1049" s="1"/>
  <c r="E1050" s="1"/>
  <c r="F1047"/>
  <c r="G1047"/>
  <c r="F1048"/>
  <c r="G1048"/>
  <c r="F1049"/>
  <c r="G1049"/>
  <c r="F1050"/>
  <c r="G1050"/>
  <c r="G1055"/>
  <c r="G1056" s="1"/>
  <c r="G1057" s="1"/>
  <c r="G1058" s="1"/>
  <c r="E1056"/>
  <c r="F1056"/>
  <c r="E1057"/>
  <c r="E1058" s="1"/>
  <c r="F1057"/>
  <c r="F1058" s="1"/>
  <c r="G1062"/>
  <c r="G1063" s="1"/>
  <c r="G1064" s="1"/>
  <c r="G1065" s="1"/>
  <c r="E1063"/>
  <c r="E1064" s="1"/>
  <c r="E1065" s="1"/>
  <c r="F1063"/>
  <c r="F1064" s="1"/>
  <c r="F1065" s="1"/>
  <c r="G1069"/>
  <c r="E1070"/>
  <c r="F1070"/>
  <c r="F1071" s="1"/>
  <c r="F1072" s="1"/>
  <c r="F1073" s="1"/>
  <c r="G1070"/>
  <c r="G1071" s="1"/>
  <c r="G1072" s="1"/>
  <c r="G1073" s="1"/>
  <c r="E1071"/>
  <c r="E1072" s="1"/>
  <c r="E1073" s="1"/>
  <c r="G1078"/>
  <c r="E1079"/>
  <c r="E1080" s="1"/>
  <c r="E1081" s="1"/>
  <c r="E1082" s="1"/>
  <c r="F1079"/>
  <c r="F1080" s="1"/>
  <c r="F1081" s="1"/>
  <c r="F1082" s="1"/>
  <c r="G1079"/>
  <c r="G1080" s="1"/>
  <c r="G1081" s="1"/>
  <c r="G1082" s="1"/>
  <c r="G1086"/>
  <c r="G1087" s="1"/>
  <c r="G1088" s="1"/>
  <c r="G1089" s="1"/>
  <c r="E1087"/>
  <c r="E1088" s="1"/>
  <c r="E1089" s="1"/>
  <c r="F1087"/>
  <c r="F1088" s="1"/>
  <c r="F1089" s="1"/>
  <c r="G1094"/>
  <c r="E1095"/>
  <c r="F1095"/>
  <c r="F1096" s="1"/>
  <c r="F1097" s="1"/>
  <c r="F1098" s="1"/>
  <c r="G1095"/>
  <c r="G1096" s="1"/>
  <c r="G1097" s="1"/>
  <c r="G1098" s="1"/>
  <c r="E1096"/>
  <c r="E1097" s="1"/>
  <c r="E1098" s="1"/>
  <c r="G1103"/>
  <c r="E1104"/>
  <c r="E1105" s="1"/>
  <c r="E1106" s="1"/>
  <c r="E1107" s="1"/>
  <c r="F1104"/>
  <c r="F1105" s="1"/>
  <c r="F1106" s="1"/>
  <c r="F1107" s="1"/>
  <c r="G1104"/>
  <c r="G1105" s="1"/>
  <c r="G1106" s="1"/>
  <c r="G1107" s="1"/>
  <c r="G1112"/>
  <c r="G1113" s="1"/>
  <c r="G1114" s="1"/>
  <c r="G1115" s="1"/>
  <c r="G1116" s="1"/>
  <c r="E1113"/>
  <c r="E1114" s="1"/>
  <c r="E1115" s="1"/>
  <c r="E1116" s="1"/>
  <c r="F1113"/>
  <c r="F1114" s="1"/>
  <c r="F1115" s="1"/>
  <c r="F1116" s="1"/>
  <c r="G1120"/>
  <c r="G1121" s="1"/>
  <c r="G1122" s="1"/>
  <c r="G1123" s="1"/>
  <c r="E1121"/>
  <c r="E1122" s="1"/>
  <c r="E1123" s="1"/>
  <c r="F1121"/>
  <c r="F1122"/>
  <c r="F1123" s="1"/>
  <c r="G1128"/>
  <c r="E1129"/>
  <c r="F1129"/>
  <c r="F1130" s="1"/>
  <c r="F1131" s="1"/>
  <c r="F1132" s="1"/>
  <c r="G1129"/>
  <c r="G1130" s="1"/>
  <c r="G1131" s="1"/>
  <c r="G1132" s="1"/>
  <c r="E1130"/>
  <c r="E1131"/>
  <c r="E1132" s="1"/>
  <c r="G1137"/>
  <c r="G1138" s="1"/>
  <c r="G1139" s="1"/>
  <c r="G1140" s="1"/>
  <c r="E1138"/>
  <c r="E1139" s="1"/>
  <c r="E1140" s="1"/>
  <c r="F1138"/>
  <c r="F1139" s="1"/>
  <c r="F1140" s="1"/>
  <c r="G1145"/>
  <c r="E1146"/>
  <c r="F1146"/>
  <c r="F1147" s="1"/>
  <c r="F1148" s="1"/>
  <c r="G1146"/>
  <c r="G1147" s="1"/>
  <c r="G1148" s="1"/>
  <c r="E1147"/>
  <c r="E1148" s="1"/>
  <c r="G1154"/>
  <c r="G1155" s="1"/>
  <c r="G1156" s="1"/>
  <c r="G1157" s="1"/>
  <c r="G1158" s="1"/>
  <c r="E1155"/>
  <c r="F1155"/>
  <c r="F1156" s="1"/>
  <c r="F1157" s="1"/>
  <c r="F1158" s="1"/>
  <c r="E1156"/>
  <c r="E1157" s="1"/>
  <c r="E1158" s="1"/>
  <c r="G1163"/>
  <c r="G1164" s="1"/>
  <c r="G1165" s="1"/>
  <c r="G1166" s="1"/>
  <c r="E1164"/>
  <c r="E1165" s="1"/>
  <c r="E1166" s="1"/>
  <c r="F1164"/>
  <c r="F1165"/>
  <c r="F1166" s="1"/>
  <c r="G1173"/>
  <c r="G1174" s="1"/>
  <c r="G1175" s="1"/>
  <c r="G1176" s="1"/>
  <c r="E1174"/>
  <c r="E1175" s="1"/>
  <c r="E1176" s="1"/>
  <c r="F1174"/>
  <c r="F1175"/>
  <c r="F1176"/>
  <c r="G1180"/>
  <c r="E1181"/>
  <c r="E1182" s="1"/>
  <c r="E1183" s="1"/>
  <c r="F1181"/>
  <c r="G1181"/>
  <c r="G1182" s="1"/>
  <c r="G1183" s="1"/>
  <c r="F1182"/>
  <c r="F1183" s="1"/>
  <c r="G1187"/>
  <c r="E1188"/>
  <c r="E1189" s="1"/>
  <c r="E1190" s="1"/>
  <c r="F1188"/>
  <c r="G1188"/>
  <c r="G1189" s="1"/>
  <c r="G1190" s="1"/>
  <c r="F1189"/>
  <c r="F1190" s="1"/>
  <c r="G1194"/>
  <c r="E1195"/>
  <c r="E1196" s="1"/>
  <c r="E1197" s="1"/>
  <c r="F1195"/>
  <c r="F1196" s="1"/>
  <c r="F1197" s="1"/>
  <c r="G1195"/>
  <c r="G1196" s="1"/>
  <c r="G1197" s="1"/>
  <c r="G1201"/>
  <c r="E1202"/>
  <c r="F1202"/>
  <c r="G1202"/>
  <c r="G1203" s="1"/>
  <c r="G1204" s="1"/>
  <c r="E1203"/>
  <c r="E1204" s="1"/>
  <c r="F1203"/>
  <c r="F1204" s="1"/>
  <c r="G1208"/>
  <c r="E1209"/>
  <c r="E1210" s="1"/>
  <c r="E1211" s="1"/>
  <c r="E1212" s="1"/>
  <c r="F1209"/>
  <c r="G1209"/>
  <c r="F1210"/>
  <c r="F1211" s="1"/>
  <c r="F1212" s="1"/>
  <c r="G1210"/>
  <c r="G1211"/>
  <c r="G1212" s="1"/>
  <c r="G1216"/>
  <c r="G1217" s="1"/>
  <c r="G1218" s="1"/>
  <c r="G1219" s="1"/>
  <c r="G1220" s="1"/>
  <c r="E1217"/>
  <c r="F1217"/>
  <c r="E1218"/>
  <c r="E1219" s="1"/>
  <c r="E1220" s="1"/>
  <c r="F1218"/>
  <c r="F1219" s="1"/>
  <c r="F1220" s="1"/>
  <c r="G1225"/>
  <c r="E1226"/>
  <c r="F1226"/>
  <c r="G1226"/>
  <c r="G1227" s="1"/>
  <c r="G1228" s="1"/>
  <c r="E1227"/>
  <c r="E1228" s="1"/>
  <c r="F1227"/>
  <c r="F1228" s="1"/>
  <c r="G1233"/>
  <c r="G1234" s="1"/>
  <c r="G1235" s="1"/>
  <c r="G1236" s="1"/>
  <c r="E1234"/>
  <c r="E1235" s="1"/>
  <c r="E1236" s="1"/>
  <c r="F1234"/>
  <c r="F1235"/>
  <c r="F1236" s="1"/>
  <c r="G1241"/>
  <c r="E1242"/>
  <c r="E1243" s="1"/>
  <c r="E1244" s="1"/>
  <c r="F1242"/>
  <c r="F1243" s="1"/>
  <c r="F1244" s="1"/>
  <c r="G1242"/>
  <c r="G1243" s="1"/>
  <c r="G1244" s="1"/>
  <c r="G1249"/>
  <c r="E1250"/>
  <c r="F1250"/>
  <c r="G1250"/>
  <c r="G1251" s="1"/>
  <c r="G1252" s="1"/>
  <c r="E1251"/>
  <c r="E1252" s="1"/>
  <c r="F1251"/>
  <c r="F1252" s="1"/>
  <c r="G1256"/>
  <c r="G1257" s="1"/>
  <c r="G1258" s="1"/>
  <c r="G1259" s="1"/>
  <c r="E1257"/>
  <c r="E1258" s="1"/>
  <c r="E1259" s="1"/>
  <c r="F1257"/>
  <c r="F1258"/>
  <c r="F1259" s="1"/>
  <c r="G1263"/>
  <c r="E1264"/>
  <c r="E1265" s="1"/>
  <c r="E1266" s="1"/>
  <c r="F1264"/>
  <c r="F1265" s="1"/>
  <c r="F1266" s="1"/>
  <c r="G1264"/>
  <c r="G1265" s="1"/>
  <c r="G1266" s="1"/>
  <c r="G1271"/>
  <c r="E1272"/>
  <c r="F1272"/>
  <c r="G1272"/>
  <c r="G1273" s="1"/>
  <c r="G1274" s="1"/>
  <c r="E1273"/>
  <c r="F1273"/>
  <c r="F1274" s="1"/>
  <c r="E1274"/>
  <c r="G1278"/>
  <c r="E1279"/>
  <c r="E1280" s="1"/>
  <c r="E1281" s="1"/>
  <c r="F1279"/>
  <c r="G1279"/>
  <c r="G1280" s="1"/>
  <c r="G1281" s="1"/>
  <c r="F1280"/>
  <c r="F1281" s="1"/>
  <c r="G1285"/>
  <c r="E1286"/>
  <c r="E1287" s="1"/>
  <c r="E1288" s="1"/>
  <c r="F1286"/>
  <c r="G1286"/>
  <c r="G1287" s="1"/>
  <c r="G1288" s="1"/>
  <c r="F1287"/>
  <c r="F1288" s="1"/>
  <c r="G1292"/>
  <c r="E1293"/>
  <c r="E1294" s="1"/>
  <c r="E1295" s="1"/>
  <c r="E1296" s="1"/>
  <c r="F1293"/>
  <c r="G1293"/>
  <c r="G1294" s="1"/>
  <c r="G1295" s="1"/>
  <c r="G1296" s="1"/>
  <c r="F1294"/>
  <c r="F1295" s="1"/>
  <c r="F1296" s="1"/>
  <c r="G1301"/>
  <c r="G1302" s="1"/>
  <c r="G1303" s="1"/>
  <c r="G1304" s="1"/>
  <c r="E1302"/>
  <c r="F1302"/>
  <c r="F1303" s="1"/>
  <c r="F1304" s="1"/>
  <c r="E1303"/>
  <c r="E1304" s="1"/>
  <c r="G1310"/>
  <c r="G1311" s="1"/>
  <c r="G1312" s="1"/>
  <c r="G1313" s="1"/>
  <c r="E1311"/>
  <c r="F1311"/>
  <c r="F1312" s="1"/>
  <c r="F1313" s="1"/>
  <c r="E1312"/>
  <c r="E1313" s="1"/>
  <c r="G1317"/>
  <c r="G1318" s="1"/>
  <c r="G1319" s="1"/>
  <c r="G1320" s="1"/>
  <c r="E1318"/>
  <c r="F1318"/>
  <c r="F1319" s="1"/>
  <c r="F1320" s="1"/>
  <c r="E1319"/>
  <c r="E1320" s="1"/>
  <c r="G1324"/>
  <c r="G1325" s="1"/>
  <c r="G1326" s="1"/>
  <c r="G1327" s="1"/>
  <c r="G1328" s="1"/>
  <c r="E1325"/>
  <c r="F1325"/>
  <c r="F1326" s="1"/>
  <c r="F1327" s="1"/>
  <c r="F1328" s="1"/>
  <c r="E1326"/>
  <c r="E1327" s="1"/>
  <c r="E1328" s="1"/>
  <c r="G1333"/>
  <c r="E1334"/>
  <c r="E1335" s="1"/>
  <c r="E1336" s="1"/>
  <c r="E1337" s="1"/>
  <c r="F1334"/>
  <c r="F1335" s="1"/>
  <c r="F1336" s="1"/>
  <c r="F1337" s="1"/>
  <c r="G1334"/>
  <c r="G1335" s="1"/>
  <c r="G1336" s="1"/>
  <c r="G1337" s="1"/>
  <c r="G1353"/>
  <c r="G1354" s="1"/>
  <c r="G1355" s="1"/>
  <c r="G1356" s="1"/>
  <c r="E1354"/>
  <c r="E1355" s="1"/>
  <c r="E1356" s="1"/>
  <c r="F1355"/>
  <c r="F1356"/>
  <c r="G1361"/>
  <c r="G1362" s="1"/>
  <c r="G1363" s="1"/>
  <c r="G1364" s="1"/>
  <c r="G1365" s="1"/>
  <c r="E1362"/>
  <c r="E1363"/>
  <c r="E1364" s="1"/>
  <c r="E1365" s="1"/>
  <c r="F1363"/>
  <c r="F1364"/>
  <c r="F1365" s="1"/>
  <c r="E36" i="16" l="1"/>
  <c r="F36" s="1"/>
  <c r="F35"/>
  <c r="F113"/>
  <c r="E114"/>
  <c r="E82"/>
  <c r="F82" s="1"/>
  <c r="F81"/>
  <c r="F11" i="13"/>
  <c r="E10"/>
  <c r="G10"/>
  <c r="F155"/>
  <c r="E154"/>
  <c r="G154"/>
  <c r="F435"/>
  <c r="E434"/>
  <c r="G434"/>
  <c r="E218"/>
  <c r="G218"/>
  <c r="F219"/>
  <c r="F562"/>
  <c r="G561"/>
  <c r="E561"/>
  <c r="E395"/>
  <c r="G395"/>
  <c r="F396"/>
  <c r="F59"/>
  <c r="E58"/>
  <c r="G58"/>
  <c r="F130"/>
  <c r="E129"/>
  <c r="G129"/>
  <c r="F203"/>
  <c r="E202"/>
  <c r="G202"/>
  <c r="F272"/>
  <c r="E271"/>
  <c r="G271"/>
  <c r="F339"/>
  <c r="E338"/>
  <c r="G338"/>
  <c r="F411"/>
  <c r="E410"/>
  <c r="G410"/>
  <c r="F547"/>
  <c r="G546"/>
  <c r="E546"/>
  <c r="E146"/>
  <c r="G146"/>
  <c r="F147"/>
  <c r="E355"/>
  <c r="G355"/>
  <c r="F356"/>
  <c r="G514"/>
  <c r="E514"/>
  <c r="F515"/>
  <c r="E114"/>
  <c r="G114"/>
  <c r="F115"/>
  <c r="E325"/>
  <c r="G325"/>
  <c r="F326"/>
  <c r="E234"/>
  <c r="G234"/>
  <c r="F235"/>
  <c r="F82"/>
  <c r="E81"/>
  <c r="G81"/>
  <c r="F226"/>
  <c r="E225"/>
  <c r="G225"/>
  <c r="F364"/>
  <c r="E363"/>
  <c r="G363"/>
  <c r="F570"/>
  <c r="G569"/>
  <c r="E569"/>
  <c r="E426"/>
  <c r="G426"/>
  <c r="F427"/>
  <c r="E187"/>
  <c r="G187"/>
  <c r="F188"/>
  <c r="E170"/>
  <c r="G170"/>
  <c r="F171"/>
  <c r="E138"/>
  <c r="G138"/>
  <c r="F139"/>
  <c r="E348"/>
  <c r="G348"/>
  <c r="F349"/>
  <c r="G530"/>
  <c r="E530"/>
  <c r="F531"/>
  <c r="G601"/>
  <c r="F602"/>
  <c r="E601"/>
  <c r="F539"/>
  <c r="G538"/>
  <c r="E538"/>
  <c r="E50"/>
  <c r="G50"/>
  <c r="F51"/>
  <c r="E264"/>
  <c r="G264"/>
  <c r="F265"/>
  <c r="E378"/>
  <c r="G378"/>
  <c r="F379"/>
  <c r="E97"/>
  <c r="G97"/>
  <c r="F98"/>
  <c r="E67"/>
  <c r="G67"/>
  <c r="F68"/>
  <c r="E280"/>
  <c r="G280"/>
  <c r="F281"/>
  <c r="F507"/>
  <c r="G506"/>
  <c r="E506"/>
  <c r="E577"/>
  <c r="F578"/>
  <c r="G577"/>
  <c r="F491"/>
  <c r="G490"/>
  <c r="E490"/>
  <c r="E451"/>
  <c r="F452"/>
  <c r="G451"/>
  <c r="E194"/>
  <c r="G194"/>
  <c r="F195"/>
  <c r="E402"/>
  <c r="G402"/>
  <c r="F403"/>
  <c r="E309"/>
  <c r="G309"/>
  <c r="F310"/>
  <c r="F619"/>
  <c r="G618"/>
  <c r="E618"/>
  <c r="F35"/>
  <c r="E34"/>
  <c r="G34"/>
  <c r="F106"/>
  <c r="E105"/>
  <c r="G105"/>
  <c r="F179"/>
  <c r="E178"/>
  <c r="G178"/>
  <c r="F249"/>
  <c r="E248"/>
  <c r="G248"/>
  <c r="F317"/>
  <c r="E316"/>
  <c r="G316"/>
  <c r="F387"/>
  <c r="E386"/>
  <c r="G386"/>
  <c r="E19"/>
  <c r="G19"/>
  <c r="F20"/>
  <c r="E626"/>
  <c r="F627"/>
  <c r="G626"/>
  <c r="F523"/>
  <c r="G522"/>
  <c r="E522"/>
  <c r="E74"/>
  <c r="G74"/>
  <c r="F75"/>
  <c r="E286"/>
  <c r="G286"/>
  <c r="F287"/>
  <c r="F611"/>
  <c r="G610"/>
  <c r="E610"/>
  <c r="E43"/>
  <c r="G43"/>
  <c r="F44"/>
  <c r="E257"/>
  <c r="G257"/>
  <c r="F258"/>
  <c r="E163"/>
  <c r="G163"/>
  <c r="F164"/>
  <c r="E372"/>
  <c r="G372"/>
  <c r="F373"/>
  <c r="F460"/>
  <c r="G459"/>
  <c r="E459"/>
  <c r="E26"/>
  <c r="G26"/>
  <c r="F27"/>
  <c r="F476"/>
  <c r="G475"/>
  <c r="E475"/>
  <c r="E211"/>
  <c r="G211"/>
  <c r="F212"/>
  <c r="E419"/>
  <c r="G419"/>
  <c r="F420"/>
  <c r="G482"/>
  <c r="E482"/>
  <c r="F483"/>
  <c r="G553"/>
  <c r="E553"/>
  <c r="F554"/>
  <c r="G443"/>
  <c r="F444"/>
  <c r="E443"/>
  <c r="G585"/>
  <c r="E585"/>
  <c r="F586"/>
  <c r="E121"/>
  <c r="G121"/>
  <c r="F122"/>
  <c r="E331"/>
  <c r="G331"/>
  <c r="F332"/>
  <c r="E241"/>
  <c r="G241"/>
  <c r="F242"/>
  <c r="F594"/>
  <c r="G593"/>
  <c r="E593"/>
  <c r="F295"/>
  <c r="E294"/>
  <c r="G294"/>
  <c r="F499"/>
  <c r="G498"/>
  <c r="E498"/>
  <c r="E90"/>
  <c r="G90"/>
  <c r="F91"/>
  <c r="E303"/>
  <c r="G303"/>
  <c r="F304"/>
  <c r="F734" i="11"/>
  <c r="G734" s="1"/>
  <c r="G733"/>
  <c r="F660"/>
  <c r="G660" s="1"/>
  <c r="G659"/>
  <c r="G621"/>
  <c r="F622"/>
  <c r="G622" s="1"/>
  <c r="G558"/>
  <c r="F559"/>
  <c r="G559" s="1"/>
  <c r="G154"/>
  <c r="E154"/>
  <c r="F759"/>
  <c r="G759" s="1"/>
  <c r="G758"/>
  <c r="F702"/>
  <c r="G702" s="1"/>
  <c r="G701"/>
  <c r="F614"/>
  <c r="G614" s="1"/>
  <c r="G613"/>
  <c r="F329"/>
  <c r="G329" s="1"/>
  <c r="G328"/>
  <c r="G255"/>
  <c r="F256"/>
  <c r="G256" s="1"/>
  <c r="F224"/>
  <c r="G224" s="1"/>
  <c r="G223"/>
  <c r="F215"/>
  <c r="G215" s="1"/>
  <c r="G214"/>
  <c r="G205"/>
  <c r="F206"/>
  <c r="G206" s="1"/>
  <c r="F137"/>
  <c r="G137" s="1"/>
  <c r="G136"/>
  <c r="G127"/>
  <c r="E127"/>
  <c r="F128"/>
  <c r="F67"/>
  <c r="G66"/>
  <c r="G598"/>
  <c r="F599"/>
  <c r="G599" s="1"/>
  <c r="G524"/>
  <c r="F525"/>
  <c r="G525" s="1"/>
  <c r="G474"/>
  <c r="F475"/>
  <c r="G451"/>
  <c r="F452"/>
  <c r="G452" s="1"/>
  <c r="F43"/>
  <c r="G43" s="1"/>
  <c r="G42"/>
  <c r="F172"/>
  <c r="G171"/>
  <c r="G51"/>
  <c r="F52"/>
  <c r="G52" s="1"/>
  <c r="G548"/>
  <c r="F549"/>
  <c r="F805"/>
  <c r="G805" s="1"/>
  <c r="G804"/>
  <c r="F540"/>
  <c r="G539"/>
  <c r="F240"/>
  <c r="G240" s="1"/>
  <c r="G239"/>
  <c r="F197"/>
  <c r="G196"/>
  <c r="F112"/>
  <c r="G112" s="1"/>
  <c r="G111"/>
  <c r="G102"/>
  <c r="F103"/>
  <c r="G103" s="1"/>
  <c r="G24"/>
  <c r="F25"/>
  <c r="F11"/>
  <c r="G11" s="1"/>
  <c r="G10"/>
  <c r="G767"/>
  <c r="F768"/>
  <c r="G768" s="1"/>
  <c r="F264"/>
  <c r="G263"/>
  <c r="G18"/>
  <c r="E18"/>
  <c r="F685"/>
  <c r="G685" s="1"/>
  <c r="G684"/>
  <c r="F590"/>
  <c r="G590" s="1"/>
  <c r="G589"/>
  <c r="F516"/>
  <c r="G516" s="1"/>
  <c r="G515"/>
  <c r="G498"/>
  <c r="F499"/>
  <c r="F391"/>
  <c r="G391" s="1"/>
  <c r="G390"/>
  <c r="G382"/>
  <c r="F383"/>
  <c r="G383" s="1"/>
  <c r="G180"/>
  <c r="F181"/>
  <c r="G181" s="1"/>
  <c r="G120"/>
  <c r="E120"/>
  <c r="F820"/>
  <c r="G820" s="1"/>
  <c r="G819"/>
  <c r="G717"/>
  <c r="F718"/>
  <c r="G718" s="1"/>
  <c r="G668"/>
  <c r="F669"/>
  <c r="G669" s="1"/>
  <c r="F637"/>
  <c r="G637" s="1"/>
  <c r="G636"/>
  <c r="F567"/>
  <c r="G567" s="1"/>
  <c r="G566"/>
  <c r="F436"/>
  <c r="G436" s="1"/>
  <c r="G435"/>
  <c r="G344"/>
  <c r="F345"/>
  <c r="G345" s="1"/>
  <c r="G75"/>
  <c r="F76"/>
  <c r="G76" s="1"/>
  <c r="G903"/>
  <c r="G849"/>
  <c r="G803"/>
  <c r="G757"/>
  <c r="G732"/>
  <c r="G709"/>
  <c r="G683"/>
  <c r="G658"/>
  <c r="G635"/>
  <c r="G612"/>
  <c r="G588"/>
  <c r="G565"/>
  <c r="G538"/>
  <c r="G514"/>
  <c r="G491"/>
  <c r="G467"/>
  <c r="G444"/>
  <c r="G420"/>
  <c r="G327"/>
  <c r="G262"/>
  <c r="G247"/>
  <c r="G222"/>
  <c r="G195"/>
  <c r="G170"/>
  <c r="E153"/>
  <c r="E126"/>
  <c r="G119"/>
  <c r="G65"/>
  <c r="G41"/>
  <c r="G17"/>
  <c r="G812"/>
  <c r="G766"/>
  <c r="G742"/>
  <c r="G716"/>
  <c r="G693"/>
  <c r="G667"/>
  <c r="G643"/>
  <c r="G620"/>
  <c r="G597"/>
  <c r="G574"/>
  <c r="G547"/>
  <c r="G523"/>
  <c r="G497"/>
  <c r="G473"/>
  <c r="G450"/>
  <c r="G381"/>
  <c r="G231"/>
  <c r="G204"/>
  <c r="G179"/>
  <c r="G153"/>
  <c r="G126"/>
  <c r="G101"/>
  <c r="G74"/>
  <c r="G50"/>
  <c r="G23"/>
  <c r="E152"/>
  <c r="E708" i="1"/>
  <c r="E706"/>
  <c r="E707"/>
  <c r="F568"/>
  <c r="G568" s="1"/>
  <c r="F560"/>
  <c r="G560" s="1"/>
  <c r="E1068"/>
  <c r="E1264"/>
  <c r="F114" i="16" l="1"/>
  <c r="E115"/>
  <c r="F115" s="1"/>
  <c r="E444" i="13"/>
  <c r="G444"/>
  <c r="F445"/>
  <c r="G387"/>
  <c r="F388"/>
  <c r="E387"/>
  <c r="G106"/>
  <c r="F107"/>
  <c r="E106"/>
  <c r="E539"/>
  <c r="G539"/>
  <c r="F540"/>
  <c r="G203"/>
  <c r="F204"/>
  <c r="E203"/>
  <c r="G11"/>
  <c r="F12"/>
  <c r="E11"/>
  <c r="G627"/>
  <c r="F628"/>
  <c r="E627"/>
  <c r="F453"/>
  <c r="E452"/>
  <c r="G452"/>
  <c r="G578"/>
  <c r="F579"/>
  <c r="E578"/>
  <c r="G91"/>
  <c r="E91"/>
  <c r="F243"/>
  <c r="E242"/>
  <c r="G242"/>
  <c r="F123"/>
  <c r="E122"/>
  <c r="G122"/>
  <c r="G483"/>
  <c r="F484"/>
  <c r="E483"/>
  <c r="G212"/>
  <c r="E212"/>
  <c r="F28"/>
  <c r="E27"/>
  <c r="G27"/>
  <c r="G373"/>
  <c r="E373"/>
  <c r="G258"/>
  <c r="E258"/>
  <c r="F76"/>
  <c r="E75"/>
  <c r="G75"/>
  <c r="F404"/>
  <c r="E403"/>
  <c r="G403"/>
  <c r="G281"/>
  <c r="E281"/>
  <c r="F99"/>
  <c r="E98"/>
  <c r="G98"/>
  <c r="F266"/>
  <c r="E265"/>
  <c r="G265"/>
  <c r="G531"/>
  <c r="F532"/>
  <c r="E531"/>
  <c r="G139"/>
  <c r="E139"/>
  <c r="G188"/>
  <c r="E188"/>
  <c r="G235"/>
  <c r="E235"/>
  <c r="G115"/>
  <c r="E115"/>
  <c r="F357"/>
  <c r="E356"/>
  <c r="G356"/>
  <c r="G249"/>
  <c r="F250"/>
  <c r="E249"/>
  <c r="F620"/>
  <c r="E619"/>
  <c r="G619"/>
  <c r="F571"/>
  <c r="E570"/>
  <c r="G570"/>
  <c r="G226"/>
  <c r="F227"/>
  <c r="E226"/>
  <c r="F548"/>
  <c r="E547"/>
  <c r="G547"/>
  <c r="G339"/>
  <c r="F340"/>
  <c r="E339"/>
  <c r="G59"/>
  <c r="F60"/>
  <c r="E59"/>
  <c r="G435"/>
  <c r="F436"/>
  <c r="E435"/>
  <c r="F500"/>
  <c r="E499"/>
  <c r="G499"/>
  <c r="F595"/>
  <c r="E594"/>
  <c r="G594"/>
  <c r="F477"/>
  <c r="E476"/>
  <c r="G476"/>
  <c r="G460"/>
  <c r="F461"/>
  <c r="E460"/>
  <c r="F524"/>
  <c r="E523"/>
  <c r="G523"/>
  <c r="G317"/>
  <c r="F318"/>
  <c r="E317"/>
  <c r="G179"/>
  <c r="F180"/>
  <c r="E179"/>
  <c r="G35"/>
  <c r="F36"/>
  <c r="E35"/>
  <c r="E491"/>
  <c r="G491"/>
  <c r="F492"/>
  <c r="G507"/>
  <c r="F508"/>
  <c r="E507"/>
  <c r="G364"/>
  <c r="F365"/>
  <c r="E364"/>
  <c r="G82"/>
  <c r="F83"/>
  <c r="E82"/>
  <c r="G411"/>
  <c r="F412"/>
  <c r="E411"/>
  <c r="G272"/>
  <c r="F273"/>
  <c r="E272"/>
  <c r="G130"/>
  <c r="F131"/>
  <c r="E130"/>
  <c r="G155"/>
  <c r="F156"/>
  <c r="E155"/>
  <c r="G295"/>
  <c r="F296"/>
  <c r="E295"/>
  <c r="E611"/>
  <c r="G611"/>
  <c r="F612"/>
  <c r="E562"/>
  <c r="G562"/>
  <c r="F563"/>
  <c r="G602"/>
  <c r="F603"/>
  <c r="E602"/>
  <c r="G304"/>
  <c r="E304"/>
  <c r="F333"/>
  <c r="E332"/>
  <c r="G332"/>
  <c r="E586"/>
  <c r="G586"/>
  <c r="F587"/>
  <c r="G554"/>
  <c r="F555"/>
  <c r="E554"/>
  <c r="G420"/>
  <c r="E420"/>
  <c r="G164"/>
  <c r="E164"/>
  <c r="G44"/>
  <c r="E44"/>
  <c r="F288"/>
  <c r="E287"/>
  <c r="G287"/>
  <c r="G20"/>
  <c r="E20"/>
  <c r="F311"/>
  <c r="E310"/>
  <c r="G310"/>
  <c r="F196"/>
  <c r="E195"/>
  <c r="G195"/>
  <c r="G68"/>
  <c r="E68"/>
  <c r="F380"/>
  <c r="E379"/>
  <c r="G379"/>
  <c r="F52"/>
  <c r="E51"/>
  <c r="G51"/>
  <c r="G349"/>
  <c r="E349"/>
  <c r="F172"/>
  <c r="E171"/>
  <c r="G171"/>
  <c r="F428"/>
  <c r="E427"/>
  <c r="G427"/>
  <c r="G326"/>
  <c r="E326"/>
  <c r="E515"/>
  <c r="G515"/>
  <c r="F516"/>
  <c r="F148"/>
  <c r="E147"/>
  <c r="G147"/>
  <c r="G396"/>
  <c r="E396"/>
  <c r="F220"/>
  <c r="E219"/>
  <c r="G219"/>
  <c r="F198" i="11"/>
  <c r="G198" s="1"/>
  <c r="G197"/>
  <c r="F173"/>
  <c r="G173" s="1"/>
  <c r="G172"/>
  <c r="F68"/>
  <c r="G68" s="1"/>
  <c r="G67"/>
  <c r="F26"/>
  <c r="G26" s="1"/>
  <c r="G25"/>
  <c r="F476"/>
  <c r="G476" s="1"/>
  <c r="G475"/>
  <c r="F541"/>
  <c r="G541" s="1"/>
  <c r="G540"/>
  <c r="F500"/>
  <c r="G500" s="1"/>
  <c r="G499"/>
  <c r="F550"/>
  <c r="G550" s="1"/>
  <c r="G549"/>
  <c r="G128"/>
  <c r="E128"/>
  <c r="F265"/>
  <c r="G265" s="1"/>
  <c r="G264"/>
  <c r="E1119" i="1"/>
  <c r="E220" i="13" l="1"/>
  <c r="G220"/>
  <c r="G516"/>
  <c r="E516"/>
  <c r="E380"/>
  <c r="G380"/>
  <c r="G524"/>
  <c r="E524"/>
  <c r="E477"/>
  <c r="G477"/>
  <c r="E500"/>
  <c r="G500"/>
  <c r="G548"/>
  <c r="E548"/>
  <c r="G571"/>
  <c r="E571"/>
  <c r="E453"/>
  <c r="G453"/>
  <c r="E148"/>
  <c r="G148"/>
  <c r="E196"/>
  <c r="G196"/>
  <c r="G587"/>
  <c r="E587"/>
  <c r="E296"/>
  <c r="G296"/>
  <c r="E131"/>
  <c r="G131"/>
  <c r="E412"/>
  <c r="G412"/>
  <c r="E365"/>
  <c r="G365"/>
  <c r="E180"/>
  <c r="G180"/>
  <c r="E60"/>
  <c r="G60"/>
  <c r="E250"/>
  <c r="G250"/>
  <c r="E266"/>
  <c r="G266"/>
  <c r="E28"/>
  <c r="G28"/>
  <c r="E12"/>
  <c r="G12"/>
  <c r="E388"/>
  <c r="G388"/>
  <c r="E172"/>
  <c r="G172"/>
  <c r="E333"/>
  <c r="G333"/>
  <c r="G563"/>
  <c r="E563"/>
  <c r="G492"/>
  <c r="E492"/>
  <c r="E76"/>
  <c r="G76"/>
  <c r="E243"/>
  <c r="G243"/>
  <c r="E540"/>
  <c r="G540"/>
  <c r="E52"/>
  <c r="G52"/>
  <c r="G555"/>
  <c r="E555"/>
  <c r="G595"/>
  <c r="E595"/>
  <c r="G620"/>
  <c r="E620"/>
  <c r="E357"/>
  <c r="G357"/>
  <c r="G484"/>
  <c r="E484"/>
  <c r="E311"/>
  <c r="G311"/>
  <c r="G603"/>
  <c r="E603"/>
  <c r="E156"/>
  <c r="G156"/>
  <c r="E273"/>
  <c r="G273"/>
  <c r="E83"/>
  <c r="G83"/>
  <c r="G508"/>
  <c r="E508"/>
  <c r="E36"/>
  <c r="G36"/>
  <c r="E318"/>
  <c r="G318"/>
  <c r="E461"/>
  <c r="G461"/>
  <c r="G436"/>
  <c r="E436"/>
  <c r="E340"/>
  <c r="G340"/>
  <c r="E227"/>
  <c r="G227"/>
  <c r="E99"/>
  <c r="G99"/>
  <c r="G579"/>
  <c r="E579"/>
  <c r="E628"/>
  <c r="F629"/>
  <c r="G628"/>
  <c r="E204"/>
  <c r="G204"/>
  <c r="E107"/>
  <c r="G107"/>
  <c r="E428"/>
  <c r="G428"/>
  <c r="E288"/>
  <c r="G288"/>
  <c r="E612"/>
  <c r="G612"/>
  <c r="G532"/>
  <c r="E532"/>
  <c r="E404"/>
  <c r="G404"/>
  <c r="E123"/>
  <c r="G123"/>
  <c r="G445"/>
  <c r="E445"/>
  <c r="E1295" i="1"/>
  <c r="E1296" s="1"/>
  <c r="E1297" s="1"/>
  <c r="E1298" s="1"/>
  <c r="F1294"/>
  <c r="F1295" s="1"/>
  <c r="F1322"/>
  <c r="F1323" s="1"/>
  <c r="E1323"/>
  <c r="E1324" s="1"/>
  <c r="E1325" s="1"/>
  <c r="E1326" s="1"/>
  <c r="G629" i="13" l="1"/>
  <c r="F630"/>
  <c r="E629"/>
  <c r="G1294" i="1"/>
  <c r="G1295"/>
  <c r="F1296"/>
  <c r="F1324"/>
  <c r="G1323"/>
  <c r="G1322"/>
  <c r="G630" i="13" l="1"/>
  <c r="E630"/>
  <c r="G1296" i="1"/>
  <c r="F1297"/>
  <c r="G1324"/>
  <c r="F1325"/>
  <c r="F1298" l="1"/>
  <c r="G1298" s="1"/>
  <c r="G1297"/>
  <c r="G1325"/>
  <c r="F1326"/>
  <c r="G1326" s="1"/>
  <c r="E970" l="1"/>
  <c r="E971" s="1"/>
  <c r="E972" s="1"/>
  <c r="E973" s="1"/>
  <c r="F969"/>
  <c r="G969" s="1"/>
  <c r="F978"/>
  <c r="F979" s="1"/>
  <c r="E979"/>
  <c r="E980" s="1"/>
  <c r="E927"/>
  <c r="E928" s="1"/>
  <c r="E929" s="1"/>
  <c r="E930" s="1"/>
  <c r="E935"/>
  <c r="E936" s="1"/>
  <c r="E937" s="1"/>
  <c r="E938" s="1"/>
  <c r="F934"/>
  <c r="G934" s="1"/>
  <c r="F944"/>
  <c r="G944" s="1"/>
  <c r="E945"/>
  <c r="E946" s="1"/>
  <c r="E8"/>
  <c r="F945" l="1"/>
  <c r="F946" s="1"/>
  <c r="G946" s="1"/>
  <c r="F970"/>
  <c r="G970" s="1"/>
  <c r="G979"/>
  <c r="F980"/>
  <c r="G980" s="1"/>
  <c r="G978"/>
  <c r="F935"/>
  <c r="G935" s="1"/>
  <c r="E733"/>
  <c r="E46"/>
  <c r="G945" l="1"/>
  <c r="F971"/>
  <c r="G971" s="1"/>
  <c r="F936"/>
  <c r="G936" s="1"/>
  <c r="F972" l="1"/>
  <c r="G972" s="1"/>
  <c r="F937"/>
  <c r="G937" s="1"/>
  <c r="E1137"/>
  <c r="F973" l="1"/>
  <c r="G973" s="1"/>
  <c r="F938"/>
  <c r="G938" s="1"/>
  <c r="F1027"/>
  <c r="F1028" s="1"/>
  <c r="E1028"/>
  <c r="E1029" s="1"/>
  <c r="E1030" s="1"/>
  <c r="E1031" s="1"/>
  <c r="E1007"/>
  <c r="E1008" s="1"/>
  <c r="E1009" s="1"/>
  <c r="F1009" s="1"/>
  <c r="G1009" s="1"/>
  <c r="G1028" l="1"/>
  <c r="F1029"/>
  <c r="G1027"/>
  <c r="F1007"/>
  <c r="G1007" s="1"/>
  <c r="F1008"/>
  <c r="G1008" s="1"/>
  <c r="G1029" l="1"/>
  <c r="F1030"/>
  <c r="F1031" l="1"/>
  <c r="G1031" s="1"/>
  <c r="G1030"/>
  <c r="E205" l="1"/>
  <c r="F1233" l="1"/>
  <c r="F1234" s="1"/>
  <c r="F1235" s="1"/>
  <c r="F1236" s="1"/>
  <c r="F1237" s="1"/>
  <c r="F1238" s="1"/>
  <c r="E1234"/>
  <c r="E1235" s="1"/>
  <c r="E1236" s="1"/>
  <c r="E1237" s="1"/>
  <c r="E1238" s="1"/>
  <c r="G1233" l="1"/>
  <c r="G1234" s="1"/>
  <c r="G1235" s="1"/>
  <c r="G1236" s="1"/>
  <c r="G1237" s="1"/>
  <c r="G1238" s="1"/>
  <c r="E450" l="1"/>
  <c r="F1312"/>
  <c r="G1312" s="1"/>
  <c r="E1313"/>
  <c r="E1314" s="1"/>
  <c r="E1315" s="1"/>
  <c r="E1316" s="1"/>
  <c r="F1313" l="1"/>
  <c r="F1314" s="1"/>
  <c r="G1314" s="1"/>
  <c r="G1313" l="1"/>
  <c r="F1315"/>
  <c r="F1316" s="1"/>
  <c r="G1316" s="1"/>
  <c r="G1315" l="1"/>
  <c r="E597" l="1"/>
  <c r="E291" l="1"/>
  <c r="E292" s="1"/>
  <c r="E524" l="1"/>
  <c r="E525" s="1"/>
  <c r="E526" s="1"/>
  <c r="E527" s="1"/>
  <c r="F523"/>
  <c r="F524" s="1"/>
  <c r="G523" l="1"/>
  <c r="G524"/>
  <c r="F525"/>
  <c r="G525" l="1"/>
  <c r="F526"/>
  <c r="F527" l="1"/>
  <c r="G527" s="1"/>
  <c r="G526"/>
  <c r="E953" l="1"/>
  <c r="E954" s="1"/>
  <c r="E955" s="1"/>
  <c r="E956" s="1"/>
  <c r="F952"/>
  <c r="E1332"/>
  <c r="E1333" s="1"/>
  <c r="E1334" s="1"/>
  <c r="E1335" s="1"/>
  <c r="F1331"/>
  <c r="F1332" s="1"/>
  <c r="E64"/>
  <c r="E65" s="1"/>
  <c r="E66" s="1"/>
  <c r="E67" s="1"/>
  <c r="F63"/>
  <c r="F64" s="1"/>
  <c r="F65" s="1"/>
  <c r="F66" s="1"/>
  <c r="F67" s="1"/>
  <c r="E17"/>
  <c r="E18" s="1"/>
  <c r="E19" s="1"/>
  <c r="E20" s="1"/>
  <c r="F16"/>
  <c r="G16" s="1"/>
  <c r="G17" s="1"/>
  <c r="G18" s="1"/>
  <c r="G19" s="1"/>
  <c r="G20" s="1"/>
  <c r="E9"/>
  <c r="E10" s="1"/>
  <c r="E11" s="1"/>
  <c r="F7"/>
  <c r="F8" s="1"/>
  <c r="F9" s="1"/>
  <c r="F10" s="1"/>
  <c r="F11" s="1"/>
  <c r="E47"/>
  <c r="E48" s="1"/>
  <c r="E49" s="1"/>
  <c r="F45"/>
  <c r="G45" s="1"/>
  <c r="G46" s="1"/>
  <c r="G47" s="1"/>
  <c r="G48" s="1"/>
  <c r="G49" s="1"/>
  <c r="E55"/>
  <c r="E56" s="1"/>
  <c r="E57" s="1"/>
  <c r="E58" s="1"/>
  <c r="F54"/>
  <c r="F55" s="1"/>
  <c r="F56" s="1"/>
  <c r="F57" s="1"/>
  <c r="F58" s="1"/>
  <c r="E138"/>
  <c r="E139" s="1"/>
  <c r="E140" s="1"/>
  <c r="E141" s="1"/>
  <c r="E142" s="1"/>
  <c r="F137"/>
  <c r="G137" s="1"/>
  <c r="G138" s="1"/>
  <c r="G139" s="1"/>
  <c r="G140" s="1"/>
  <c r="G141" s="1"/>
  <c r="G142" s="1"/>
  <c r="E167"/>
  <c r="E168" s="1"/>
  <c r="E169" s="1"/>
  <c r="E170" s="1"/>
  <c r="F166"/>
  <c r="F167" s="1"/>
  <c r="F168" s="1"/>
  <c r="F169" s="1"/>
  <c r="F170" s="1"/>
  <c r="E177"/>
  <c r="E178" s="1"/>
  <c r="E179" s="1"/>
  <c r="E180" s="1"/>
  <c r="F176"/>
  <c r="E186"/>
  <c r="E187" s="1"/>
  <c r="E188" s="1"/>
  <c r="E189" s="1"/>
  <c r="F185"/>
  <c r="F186" s="1"/>
  <c r="F187" s="1"/>
  <c r="F188" s="1"/>
  <c r="F189" s="1"/>
  <c r="E309"/>
  <c r="F308"/>
  <c r="G308" s="1"/>
  <c r="G309" s="1"/>
  <c r="G310" s="1"/>
  <c r="G311" s="1"/>
  <c r="G312" s="1"/>
  <c r="G313" s="1"/>
  <c r="E819"/>
  <c r="E820" s="1"/>
  <c r="E821" s="1"/>
  <c r="E822" s="1"/>
  <c r="F818"/>
  <c r="F819" s="1"/>
  <c r="E867"/>
  <c r="E868" s="1"/>
  <c r="E869" s="1"/>
  <c r="E870" s="1"/>
  <c r="F866"/>
  <c r="E885"/>
  <c r="E886" s="1"/>
  <c r="E887" s="1"/>
  <c r="E888" s="1"/>
  <c r="F884"/>
  <c r="G884" s="1"/>
  <c r="E895"/>
  <c r="E896" s="1"/>
  <c r="E897" s="1"/>
  <c r="E898" s="1"/>
  <c r="F894"/>
  <c r="E1157"/>
  <c r="E1158" s="1"/>
  <c r="E1159" s="1"/>
  <c r="E1160" s="1"/>
  <c r="E1161" s="1"/>
  <c r="F1156"/>
  <c r="F1157" s="1"/>
  <c r="F1158" s="1"/>
  <c r="F1159" s="1"/>
  <c r="F1160" s="1"/>
  <c r="F1161" s="1"/>
  <c r="E1178"/>
  <c r="E1179" s="1"/>
  <c r="E1180" s="1"/>
  <c r="E1181" s="1"/>
  <c r="E1182" s="1"/>
  <c r="F1177"/>
  <c r="F1178" s="1"/>
  <c r="F1179" s="1"/>
  <c r="F1180" s="1"/>
  <c r="F1181" s="1"/>
  <c r="E1206"/>
  <c r="E1207" s="1"/>
  <c r="E1208" s="1"/>
  <c r="E1209" s="1"/>
  <c r="F1205"/>
  <c r="F1206" s="1"/>
  <c r="E1215"/>
  <c r="E1216" s="1"/>
  <c r="E1217" s="1"/>
  <c r="E1218" s="1"/>
  <c r="E1219" s="1"/>
  <c r="F1214"/>
  <c r="G1214" s="1"/>
  <c r="G1215" s="1"/>
  <c r="G1216" s="1"/>
  <c r="G1217" s="1"/>
  <c r="G1218" s="1"/>
  <c r="G1219" s="1"/>
  <c r="E1265"/>
  <c r="E1266" s="1"/>
  <c r="E1267" s="1"/>
  <c r="E1268" s="1"/>
  <c r="F1263"/>
  <c r="F1264" s="1"/>
  <c r="F1265" s="1"/>
  <c r="F1266" s="1"/>
  <c r="F1267" s="1"/>
  <c r="F1268" s="1"/>
  <c r="E1304"/>
  <c r="E1305" s="1"/>
  <c r="E1306" s="1"/>
  <c r="E1307" s="1"/>
  <c r="F1303"/>
  <c r="G1303" s="1"/>
  <c r="E1109"/>
  <c r="E1110" s="1"/>
  <c r="E1111" s="1"/>
  <c r="E1112" s="1"/>
  <c r="F1108"/>
  <c r="F1109" s="1"/>
  <c r="F1110" s="1"/>
  <c r="F1118"/>
  <c r="G1118" s="1"/>
  <c r="E422"/>
  <c r="E423" s="1"/>
  <c r="E424" s="1"/>
  <c r="E425" s="1"/>
  <c r="F421"/>
  <c r="E109"/>
  <c r="E110" s="1"/>
  <c r="E111" s="1"/>
  <c r="E112" s="1"/>
  <c r="F108"/>
  <c r="F109" s="1"/>
  <c r="F110" s="1"/>
  <c r="F111" s="1"/>
  <c r="F112" s="1"/>
  <c r="E158"/>
  <c r="E159" s="1"/>
  <c r="E160" s="1"/>
  <c r="E161" s="1"/>
  <c r="F157"/>
  <c r="E215"/>
  <c r="E216" s="1"/>
  <c r="E217" s="1"/>
  <c r="E218" s="1"/>
  <c r="E219" s="1"/>
  <c r="F214"/>
  <c r="E234"/>
  <c r="E235" s="1"/>
  <c r="E236" s="1"/>
  <c r="E237" s="1"/>
  <c r="F233"/>
  <c r="G233" s="1"/>
  <c r="G234" s="1"/>
  <c r="G235" s="1"/>
  <c r="G236" s="1"/>
  <c r="G237" s="1"/>
  <c r="E263"/>
  <c r="E264" s="1"/>
  <c r="E265" s="1"/>
  <c r="E266" s="1"/>
  <c r="F262"/>
  <c r="F263" s="1"/>
  <c r="F264" s="1"/>
  <c r="F265" s="1"/>
  <c r="F266" s="1"/>
  <c r="E338"/>
  <c r="E339" s="1"/>
  <c r="E340" s="1"/>
  <c r="E341" s="1"/>
  <c r="F337"/>
  <c r="G337" s="1"/>
  <c r="G338" s="1"/>
  <c r="G339" s="1"/>
  <c r="G340" s="1"/>
  <c r="G341" s="1"/>
  <c r="E431"/>
  <c r="E432" s="1"/>
  <c r="E433" s="1"/>
  <c r="E434" s="1"/>
  <c r="F430"/>
  <c r="F431" s="1"/>
  <c r="F432" s="1"/>
  <c r="F433" s="1"/>
  <c r="F434" s="1"/>
  <c r="E1010"/>
  <c r="F1010" s="1"/>
  <c r="G1010" s="1"/>
  <c r="F1006"/>
  <c r="G1006" s="1"/>
  <c r="E644"/>
  <c r="E645" s="1"/>
  <c r="E646" s="1"/>
  <c r="E647" s="1"/>
  <c r="F643"/>
  <c r="E723"/>
  <c r="F722"/>
  <c r="G722" s="1"/>
  <c r="E624"/>
  <c r="E625" s="1"/>
  <c r="E626" s="1"/>
  <c r="E627" s="1"/>
  <c r="F623"/>
  <c r="F624" s="1"/>
  <c r="F625" s="1"/>
  <c r="F626" s="1"/>
  <c r="F627" s="1"/>
  <c r="E606"/>
  <c r="E607" s="1"/>
  <c r="E608" s="1"/>
  <c r="E609" s="1"/>
  <c r="F605"/>
  <c r="F606" s="1"/>
  <c r="F607" s="1"/>
  <c r="F608" s="1"/>
  <c r="F609" s="1"/>
  <c r="E467"/>
  <c r="F466"/>
  <c r="F467" s="1"/>
  <c r="F468" s="1"/>
  <c r="E552"/>
  <c r="E553" s="1"/>
  <c r="E554" s="1"/>
  <c r="E555" s="1"/>
  <c r="F551"/>
  <c r="G551" s="1"/>
  <c r="E357"/>
  <c r="E358" s="1"/>
  <c r="E359" s="1"/>
  <c r="E360" s="1"/>
  <c r="F356"/>
  <c r="G356" s="1"/>
  <c r="G357" s="1"/>
  <c r="G358" s="1"/>
  <c r="G359" s="1"/>
  <c r="G360" s="1"/>
  <c r="E541"/>
  <c r="E542" s="1"/>
  <c r="E543" s="1"/>
  <c r="E544" s="1"/>
  <c r="F540"/>
  <c r="F541" s="1"/>
  <c r="F542" s="1"/>
  <c r="F543" s="1"/>
  <c r="F544" s="1"/>
  <c r="E830"/>
  <c r="E831" s="1"/>
  <c r="E832" s="1"/>
  <c r="E833" s="1"/>
  <c r="F829"/>
  <c r="F830" s="1"/>
  <c r="F831" s="1"/>
  <c r="G831" s="1"/>
  <c r="E319"/>
  <c r="E320" s="1"/>
  <c r="E321" s="1"/>
  <c r="E322" s="1"/>
  <c r="E323" s="1"/>
  <c r="F1126"/>
  <c r="G1126" s="1"/>
  <c r="F1086"/>
  <c r="G1086" s="1"/>
  <c r="F1076"/>
  <c r="G1076" s="1"/>
  <c r="F1097"/>
  <c r="G1097" s="1"/>
  <c r="F1038"/>
  <c r="G1038" s="1"/>
  <c r="F1049"/>
  <c r="G1049" s="1"/>
  <c r="F1059"/>
  <c r="G1059" s="1"/>
  <c r="F998"/>
  <c r="G998" s="1"/>
  <c r="E999"/>
  <c r="F988"/>
  <c r="F961"/>
  <c r="E962"/>
  <c r="E963" s="1"/>
  <c r="E964" s="1"/>
  <c r="E965" s="1"/>
  <c r="F926"/>
  <c r="E947"/>
  <c r="E948" s="1"/>
  <c r="E981"/>
  <c r="E982" s="1"/>
  <c r="E1039"/>
  <c r="E1060"/>
  <c r="E1061" s="1"/>
  <c r="E561"/>
  <c r="E562" s="1"/>
  <c r="E563" s="1"/>
  <c r="E564" s="1"/>
  <c r="G561"/>
  <c r="G562" s="1"/>
  <c r="G563" s="1"/>
  <c r="G564" s="1"/>
  <c r="E394"/>
  <c r="E395" s="1"/>
  <c r="E396" s="1"/>
  <c r="E397" s="1"/>
  <c r="F393"/>
  <c r="G393" s="1"/>
  <c r="G394" s="1"/>
  <c r="G395" s="1"/>
  <c r="G396" s="1"/>
  <c r="G397" s="1"/>
  <c r="F513"/>
  <c r="F514" s="1"/>
  <c r="G514" s="1"/>
  <c r="E514"/>
  <c r="E515" s="1"/>
  <c r="E516" s="1"/>
  <c r="E517" s="1"/>
  <c r="E518" s="1"/>
  <c r="E1138"/>
  <c r="E1139" s="1"/>
  <c r="E1140" s="1"/>
  <c r="F1136"/>
  <c r="F1137" s="1"/>
  <c r="G1137" s="1"/>
  <c r="E1098"/>
  <c r="E1087"/>
  <c r="E1088" s="1"/>
  <c r="E1089" s="1"/>
  <c r="E1090" s="1"/>
  <c r="E1077"/>
  <c r="E1078" s="1"/>
  <c r="E1079" s="1"/>
  <c r="E1080" s="1"/>
  <c r="E1148"/>
  <c r="E1149" s="1"/>
  <c r="E1150" s="1"/>
  <c r="E1151" s="1"/>
  <c r="F1147"/>
  <c r="G1147" s="1"/>
  <c r="G1148" s="1"/>
  <c r="G1149" s="1"/>
  <c r="G1150" s="1"/>
  <c r="G1151" s="1"/>
  <c r="E1276"/>
  <c r="E1277" s="1"/>
  <c r="E1278" s="1"/>
  <c r="E1279" s="1"/>
  <c r="E1280" s="1"/>
  <c r="F1275"/>
  <c r="G1275" s="1"/>
  <c r="G1276" s="1"/>
  <c r="G1277" s="1"/>
  <c r="G1278" s="1"/>
  <c r="G1279" s="1"/>
  <c r="G1280" s="1"/>
  <c r="E1196"/>
  <c r="E1197" s="1"/>
  <c r="E1198" s="1"/>
  <c r="E1199" s="1"/>
  <c r="E1200" s="1"/>
  <c r="F1195"/>
  <c r="F1196" s="1"/>
  <c r="G1196" s="1"/>
  <c r="E1187"/>
  <c r="E1188" s="1"/>
  <c r="E1189" s="1"/>
  <c r="E1190" s="1"/>
  <c r="E1191" s="1"/>
  <c r="F1186"/>
  <c r="F1187" s="1"/>
  <c r="F1188" s="1"/>
  <c r="F1189" s="1"/>
  <c r="F1190" s="1"/>
  <c r="F1191" s="1"/>
  <c r="E905"/>
  <c r="E906" s="1"/>
  <c r="E907" s="1"/>
  <c r="E908" s="1"/>
  <c r="F904"/>
  <c r="G904" s="1"/>
  <c r="E876"/>
  <c r="E877" s="1"/>
  <c r="E878" s="1"/>
  <c r="E879" s="1"/>
  <c r="F875"/>
  <c r="F876" s="1"/>
  <c r="E858"/>
  <c r="E859" s="1"/>
  <c r="E860" s="1"/>
  <c r="E861" s="1"/>
  <c r="F857"/>
  <c r="F858" s="1"/>
  <c r="F859" s="1"/>
  <c r="E792"/>
  <c r="F792" s="1"/>
  <c r="G792" s="1"/>
  <c r="F791"/>
  <c r="G791" s="1"/>
  <c r="E780"/>
  <c r="E781" s="1"/>
  <c r="E782" s="1"/>
  <c r="E783" s="1"/>
  <c r="F779"/>
  <c r="F585"/>
  <c r="F586" s="1"/>
  <c r="F587" s="1"/>
  <c r="F588" s="1"/>
  <c r="F589" s="1"/>
  <c r="E586"/>
  <c r="E587" s="1"/>
  <c r="E588" s="1"/>
  <c r="E589" s="1"/>
  <c r="F204"/>
  <c r="F205" s="1"/>
  <c r="F206" s="1"/>
  <c r="F207" s="1"/>
  <c r="F208" s="1"/>
  <c r="E206"/>
  <c r="E207" s="1"/>
  <c r="E208" s="1"/>
  <c r="E148"/>
  <c r="E149" s="1"/>
  <c r="E150" s="1"/>
  <c r="E151" s="1"/>
  <c r="E152" s="1"/>
  <c r="F147"/>
  <c r="G147" s="1"/>
  <c r="G148" s="1"/>
  <c r="G149" s="1"/>
  <c r="G150" s="1"/>
  <c r="G151" s="1"/>
  <c r="G152" s="1"/>
  <c r="E532"/>
  <c r="E533" s="1"/>
  <c r="F531"/>
  <c r="F532" s="1"/>
  <c r="F533" s="1"/>
  <c r="F534" s="1"/>
  <c r="E633"/>
  <c r="E634" s="1"/>
  <c r="E635" s="1"/>
  <c r="E636" s="1"/>
  <c r="F632"/>
  <c r="G632" s="1"/>
  <c r="G633" s="1"/>
  <c r="G634" s="1"/>
  <c r="G635" s="1"/>
  <c r="G636" s="1"/>
  <c r="G569"/>
  <c r="G570" s="1"/>
  <c r="G571" s="1"/>
  <c r="G572" s="1"/>
  <c r="E569"/>
  <c r="E570" s="1"/>
  <c r="E571" s="1"/>
  <c r="E572" s="1"/>
  <c r="E598"/>
  <c r="E599" s="1"/>
  <c r="E600" s="1"/>
  <c r="F596"/>
  <c r="F597" s="1"/>
  <c r="F598" s="1"/>
  <c r="F599" s="1"/>
  <c r="F600" s="1"/>
  <c r="E697"/>
  <c r="E698" s="1"/>
  <c r="E699" s="1"/>
  <c r="E700" s="1"/>
  <c r="F700" s="1"/>
  <c r="G700" s="1"/>
  <c r="F696"/>
  <c r="G696" s="1"/>
  <c r="F318"/>
  <c r="F319" s="1"/>
  <c r="F320" s="1"/>
  <c r="F321" s="1"/>
  <c r="F322" s="1"/>
  <c r="F323" s="1"/>
  <c r="E300"/>
  <c r="F299"/>
  <c r="F300" s="1"/>
  <c r="F301" s="1"/>
  <c r="F302" s="1"/>
  <c r="F303" s="1"/>
  <c r="F304" s="1"/>
  <c r="E293"/>
  <c r="E294" s="1"/>
  <c r="F290"/>
  <c r="G290" s="1"/>
  <c r="G291" s="1"/>
  <c r="G292" s="1"/>
  <c r="G293" s="1"/>
  <c r="G294" s="1"/>
  <c r="E282"/>
  <c r="E283" s="1"/>
  <c r="E284" s="1"/>
  <c r="E285" s="1"/>
  <c r="F281"/>
  <c r="F282" s="1"/>
  <c r="F283" s="1"/>
  <c r="F284" s="1"/>
  <c r="F285" s="1"/>
  <c r="E272"/>
  <c r="E273" s="1"/>
  <c r="E274" s="1"/>
  <c r="E275" s="1"/>
  <c r="E276" s="1"/>
  <c r="F271"/>
  <c r="G271" s="1"/>
  <c r="G272" s="1"/>
  <c r="G273" s="1"/>
  <c r="G274" s="1"/>
  <c r="G275" s="1"/>
  <c r="G276" s="1"/>
  <c r="E253"/>
  <c r="E254" s="1"/>
  <c r="E255" s="1"/>
  <c r="E256" s="1"/>
  <c r="E257" s="1"/>
  <c r="F252"/>
  <c r="G252" s="1"/>
  <c r="G253" s="1"/>
  <c r="G254" s="1"/>
  <c r="G255" s="1"/>
  <c r="G256" s="1"/>
  <c r="G257" s="1"/>
  <c r="E243"/>
  <c r="E244" s="1"/>
  <c r="E245" s="1"/>
  <c r="E246" s="1"/>
  <c r="E247" s="1"/>
  <c r="F242"/>
  <c r="G242" s="1"/>
  <c r="G243" s="1"/>
  <c r="G244" s="1"/>
  <c r="G245" s="1"/>
  <c r="G246" s="1"/>
  <c r="G247" s="1"/>
  <c r="E225"/>
  <c r="E226" s="1"/>
  <c r="E227" s="1"/>
  <c r="E228" s="1"/>
  <c r="F224"/>
  <c r="G224" s="1"/>
  <c r="G225" s="1"/>
  <c r="G226" s="1"/>
  <c r="G227" s="1"/>
  <c r="G228" s="1"/>
  <c r="E195"/>
  <c r="E196" s="1"/>
  <c r="E197" s="1"/>
  <c r="E198" s="1"/>
  <c r="F194"/>
  <c r="F195" s="1"/>
  <c r="F196" s="1"/>
  <c r="F197" s="1"/>
  <c r="F198" s="1"/>
  <c r="E128"/>
  <c r="E129" s="1"/>
  <c r="E130" s="1"/>
  <c r="E131" s="1"/>
  <c r="E132" s="1"/>
  <c r="F127"/>
  <c r="G127" s="1"/>
  <c r="G128" s="1"/>
  <c r="G129" s="1"/>
  <c r="G130" s="1"/>
  <c r="G131" s="1"/>
  <c r="G132" s="1"/>
  <c r="E118"/>
  <c r="E119" s="1"/>
  <c r="E120" s="1"/>
  <c r="E121" s="1"/>
  <c r="E122" s="1"/>
  <c r="F117"/>
  <c r="F118" s="1"/>
  <c r="F119" s="1"/>
  <c r="F120" s="1"/>
  <c r="F121" s="1"/>
  <c r="F122" s="1"/>
  <c r="E100"/>
  <c r="E101" s="1"/>
  <c r="E102" s="1"/>
  <c r="E103" s="1"/>
  <c r="F99"/>
  <c r="F100" s="1"/>
  <c r="F101" s="1"/>
  <c r="F102" s="1"/>
  <c r="F103" s="1"/>
  <c r="E91"/>
  <c r="E92" s="1"/>
  <c r="E93" s="1"/>
  <c r="E94" s="1"/>
  <c r="F90"/>
  <c r="F91" s="1"/>
  <c r="F92" s="1"/>
  <c r="F93" s="1"/>
  <c r="F94" s="1"/>
  <c r="E83"/>
  <c r="E84" s="1"/>
  <c r="E85" s="1"/>
  <c r="E86" s="1"/>
  <c r="F82"/>
  <c r="F83" s="1"/>
  <c r="F84" s="1"/>
  <c r="F85" s="1"/>
  <c r="F86" s="1"/>
  <c r="E74"/>
  <c r="E75" s="1"/>
  <c r="E76" s="1"/>
  <c r="E77" s="1"/>
  <c r="F73"/>
  <c r="F74" s="1"/>
  <c r="F75" s="1"/>
  <c r="F76" s="1"/>
  <c r="F77" s="1"/>
  <c r="E37"/>
  <c r="E38" s="1"/>
  <c r="E39" s="1"/>
  <c r="E40" s="1"/>
  <c r="F36"/>
  <c r="G36" s="1"/>
  <c r="G37" s="1"/>
  <c r="G38" s="1"/>
  <c r="G39" s="1"/>
  <c r="G40" s="1"/>
  <c r="E26"/>
  <c r="E27" s="1"/>
  <c r="E28" s="1"/>
  <c r="E29" s="1"/>
  <c r="F25"/>
  <c r="G25" s="1"/>
  <c r="G26" s="1"/>
  <c r="G27" s="1"/>
  <c r="G28" s="1"/>
  <c r="G29" s="1"/>
  <c r="E761"/>
  <c r="E762" s="1"/>
  <c r="E763" s="1"/>
  <c r="E764" s="1"/>
  <c r="F760"/>
  <c r="G760" s="1"/>
  <c r="E1050"/>
  <c r="E989"/>
  <c r="E990" s="1"/>
  <c r="E991" s="1"/>
  <c r="E992" s="1"/>
  <c r="E1253"/>
  <c r="E1255" s="1"/>
  <c r="F1252"/>
  <c r="F1253" s="1"/>
  <c r="F1255" s="1"/>
  <c r="F1257" s="1"/>
  <c r="F800"/>
  <c r="F801" s="1"/>
  <c r="F802" s="1"/>
  <c r="E440"/>
  <c r="E441" s="1"/>
  <c r="E442" s="1"/>
  <c r="E443" s="1"/>
  <c r="F439"/>
  <c r="F440" s="1"/>
  <c r="F441" s="1"/>
  <c r="F442" s="1"/>
  <c r="F443" s="1"/>
  <c r="F1067"/>
  <c r="G1067" s="1"/>
  <c r="E330"/>
  <c r="E331" s="1"/>
  <c r="E332" s="1"/>
  <c r="E333" s="1"/>
  <c r="E771"/>
  <c r="E772" s="1"/>
  <c r="F772" s="1"/>
  <c r="G772" s="1"/>
  <c r="F770"/>
  <c r="G770" s="1"/>
  <c r="E615"/>
  <c r="E616" s="1"/>
  <c r="E617" s="1"/>
  <c r="E618" s="1"/>
  <c r="F614"/>
  <c r="F615" s="1"/>
  <c r="F616" s="1"/>
  <c r="F617" s="1"/>
  <c r="F618" s="1"/>
  <c r="E913"/>
  <c r="E914" s="1"/>
  <c r="E915" s="1"/>
  <c r="E916" s="1"/>
  <c r="E494"/>
  <c r="E495" s="1"/>
  <c r="E496" s="1"/>
  <c r="E497" s="1"/>
  <c r="F493"/>
  <c r="F494" s="1"/>
  <c r="F495" s="1"/>
  <c r="F496" s="1"/>
  <c r="F497" s="1"/>
  <c r="E750"/>
  <c r="E751" s="1"/>
  <c r="E752" s="1"/>
  <c r="E753" s="1"/>
  <c r="F749"/>
  <c r="G749" s="1"/>
  <c r="G750" s="1"/>
  <c r="G751" s="1"/>
  <c r="G752" s="1"/>
  <c r="G753" s="1"/>
  <c r="F329"/>
  <c r="F330" s="1"/>
  <c r="F331" s="1"/>
  <c r="F332" s="1"/>
  <c r="F333" s="1"/>
  <c r="F347"/>
  <c r="G347" s="1"/>
  <c r="G348" s="1"/>
  <c r="G349" s="1"/>
  <c r="G350" s="1"/>
  <c r="G351" s="1"/>
  <c r="E348"/>
  <c r="E349" s="1"/>
  <c r="E350" s="1"/>
  <c r="E351" s="1"/>
  <c r="F365"/>
  <c r="G365" s="1"/>
  <c r="G366" s="1"/>
  <c r="G367" s="1"/>
  <c r="G368" s="1"/>
  <c r="G369" s="1"/>
  <c r="E366"/>
  <c r="E367" s="1"/>
  <c r="E368" s="1"/>
  <c r="E369" s="1"/>
  <c r="F374"/>
  <c r="F375" s="1"/>
  <c r="F376" s="1"/>
  <c r="F377" s="1"/>
  <c r="F378" s="1"/>
  <c r="E375"/>
  <c r="E376" s="1"/>
  <c r="E377" s="1"/>
  <c r="E378" s="1"/>
  <c r="F383"/>
  <c r="F384" s="1"/>
  <c r="E384"/>
  <c r="E385" s="1"/>
  <c r="E386" s="1"/>
  <c r="E387" s="1"/>
  <c r="F402"/>
  <c r="G402" s="1"/>
  <c r="G403" s="1"/>
  <c r="G404" s="1"/>
  <c r="G405" s="1"/>
  <c r="G406" s="1"/>
  <c r="E403"/>
  <c r="E404" s="1"/>
  <c r="E405" s="1"/>
  <c r="E406" s="1"/>
  <c r="F412"/>
  <c r="G412" s="1"/>
  <c r="G413" s="1"/>
  <c r="G414" s="1"/>
  <c r="G415" s="1"/>
  <c r="G416" s="1"/>
  <c r="E413"/>
  <c r="E414" s="1"/>
  <c r="E415" s="1"/>
  <c r="E416" s="1"/>
  <c r="F449"/>
  <c r="G449" s="1"/>
  <c r="E451"/>
  <c r="E452" s="1"/>
  <c r="E453" s="1"/>
  <c r="F458"/>
  <c r="F459" s="1"/>
  <c r="E459"/>
  <c r="E460" s="1"/>
  <c r="E461" s="1"/>
  <c r="E462" s="1"/>
  <c r="F475"/>
  <c r="G475" s="1"/>
  <c r="E476"/>
  <c r="E477" s="1"/>
  <c r="E478" s="1"/>
  <c r="E479" s="1"/>
  <c r="F484"/>
  <c r="F485" s="1"/>
  <c r="E485"/>
  <c r="E486" s="1"/>
  <c r="E487" s="1"/>
  <c r="E488" s="1"/>
  <c r="F503"/>
  <c r="G503" s="1"/>
  <c r="E504"/>
  <c r="E505" s="1"/>
  <c r="E506" s="1"/>
  <c r="E507" s="1"/>
  <c r="F577"/>
  <c r="G577" s="1"/>
  <c r="G578" s="1"/>
  <c r="G579" s="1"/>
  <c r="G580" s="1"/>
  <c r="G581" s="1"/>
  <c r="E578"/>
  <c r="E579" s="1"/>
  <c r="E580" s="1"/>
  <c r="E581" s="1"/>
  <c r="F653"/>
  <c r="G653" s="1"/>
  <c r="G654" s="1"/>
  <c r="G655" s="1"/>
  <c r="G656" s="1"/>
  <c r="G657" s="1"/>
  <c r="E654"/>
  <c r="E655" s="1"/>
  <c r="E656" s="1"/>
  <c r="E657" s="1"/>
  <c r="F662"/>
  <c r="F663" s="1"/>
  <c r="G663" s="1"/>
  <c r="E663"/>
  <c r="E664" s="1"/>
  <c r="E665" s="1"/>
  <c r="E666" s="1"/>
  <c r="F670"/>
  <c r="G670" s="1"/>
  <c r="E671"/>
  <c r="E672" s="1"/>
  <c r="E673" s="1"/>
  <c r="E674" s="1"/>
  <c r="F679"/>
  <c r="G679" s="1"/>
  <c r="E680"/>
  <c r="E681" s="1"/>
  <c r="E682" s="1"/>
  <c r="E683" s="1"/>
  <c r="F687"/>
  <c r="G687" s="1"/>
  <c r="E688"/>
  <c r="F705"/>
  <c r="G705" s="1"/>
  <c r="F713"/>
  <c r="G713" s="1"/>
  <c r="E714"/>
  <c r="E715" s="1"/>
  <c r="E716" s="1"/>
  <c r="F732"/>
  <c r="F733" s="1"/>
  <c r="F734" s="1"/>
  <c r="F735" s="1"/>
  <c r="F736" s="1"/>
  <c r="E734"/>
  <c r="E735" s="1"/>
  <c r="E736" s="1"/>
  <c r="F740"/>
  <c r="F741" s="1"/>
  <c r="F742" s="1"/>
  <c r="F743" s="1"/>
  <c r="F744" s="1"/>
  <c r="E741"/>
  <c r="E742" s="1"/>
  <c r="E743" s="1"/>
  <c r="E744" s="1"/>
  <c r="E801"/>
  <c r="E802" s="1"/>
  <c r="E803" s="1"/>
  <c r="E804" s="1"/>
  <c r="F809"/>
  <c r="G809" s="1"/>
  <c r="E810"/>
  <c r="E811" s="1"/>
  <c r="E812" s="1"/>
  <c r="E813" s="1"/>
  <c r="F837"/>
  <c r="G837" s="1"/>
  <c r="E838"/>
  <c r="E839" s="1"/>
  <c r="E840" s="1"/>
  <c r="E841" s="1"/>
  <c r="F847"/>
  <c r="G847" s="1"/>
  <c r="E848"/>
  <c r="E849" s="1"/>
  <c r="E850" s="1"/>
  <c r="E851" s="1"/>
  <c r="F912"/>
  <c r="F913" s="1"/>
  <c r="F1017"/>
  <c r="G1017" s="1"/>
  <c r="E1018"/>
  <c r="E1019" s="1"/>
  <c r="E1020" s="1"/>
  <c r="E1021" s="1"/>
  <c r="E1127"/>
  <c r="E1128" s="1"/>
  <c r="E1129" s="1"/>
  <c r="E1130" s="1"/>
  <c r="F1165"/>
  <c r="G1165" s="1"/>
  <c r="G1166" s="1"/>
  <c r="G1167" s="1"/>
  <c r="G1168" s="1"/>
  <c r="G1169" s="1"/>
  <c r="E1166"/>
  <c r="F1166" s="1"/>
  <c r="F1224"/>
  <c r="G1224" s="1"/>
  <c r="G1225" s="1"/>
  <c r="G1226" s="1"/>
  <c r="E1225"/>
  <c r="E1226" s="1"/>
  <c r="E1227" s="1"/>
  <c r="E1228" s="1"/>
  <c r="F1243"/>
  <c r="F1244" s="1"/>
  <c r="F1245" s="1"/>
  <c r="F1246" s="1"/>
  <c r="F1247" s="1"/>
  <c r="E1244"/>
  <c r="E1245" s="1"/>
  <c r="E1246" s="1"/>
  <c r="E1247" s="1"/>
  <c r="F1285"/>
  <c r="F1286" s="1"/>
  <c r="E1286"/>
  <c r="E1287" s="1"/>
  <c r="E1288" s="1"/>
  <c r="E1289" s="1"/>
  <c r="E709" l="1"/>
  <c r="E311"/>
  <c r="E310"/>
  <c r="E1257"/>
  <c r="E1256"/>
  <c r="F989"/>
  <c r="G989" s="1"/>
  <c r="G988"/>
  <c r="F927"/>
  <c r="G926"/>
  <c r="F953"/>
  <c r="G953" s="1"/>
  <c r="G952"/>
  <c r="F962"/>
  <c r="G962" s="1"/>
  <c r="G961"/>
  <c r="E1120"/>
  <c r="F1119"/>
  <c r="G1119" s="1"/>
  <c r="E1040"/>
  <c r="F1039"/>
  <c r="G1039" s="1"/>
  <c r="E1069"/>
  <c r="F1068"/>
  <c r="G1068" s="1"/>
  <c r="F1060"/>
  <c r="G1060" s="1"/>
  <c r="E1051"/>
  <c r="F1050"/>
  <c r="G1050" s="1"/>
  <c r="E1099"/>
  <c r="F1098"/>
  <c r="G1098" s="1"/>
  <c r="E1000"/>
  <c r="F999"/>
  <c r="G999" s="1"/>
  <c r="G493"/>
  <c r="G494" s="1"/>
  <c r="G495" s="1"/>
  <c r="G496" s="1"/>
  <c r="G497" s="1"/>
  <c r="E534"/>
  <c r="E535" s="1"/>
  <c r="E468"/>
  <c r="E469" s="1"/>
  <c r="E470" s="1"/>
  <c r="E689"/>
  <c r="E690" s="1"/>
  <c r="E691" s="1"/>
  <c r="E301"/>
  <c r="E302" s="1"/>
  <c r="E303" s="1"/>
  <c r="E304" s="1"/>
  <c r="G1181"/>
  <c r="F1182"/>
  <c r="G1182" s="1"/>
  <c r="G1227"/>
  <c r="G1228" s="1"/>
  <c r="G99"/>
  <c r="G100" s="1"/>
  <c r="G101" s="1"/>
  <c r="G102" s="1"/>
  <c r="G103" s="1"/>
  <c r="G484"/>
  <c r="F253"/>
  <c r="F254" s="1"/>
  <c r="F255" s="1"/>
  <c r="F256" s="1"/>
  <c r="F257" s="1"/>
  <c r="F366"/>
  <c r="F367" s="1"/>
  <c r="F368" s="1"/>
  <c r="F369" s="1"/>
  <c r="G585"/>
  <c r="G586" s="1"/>
  <c r="G587" s="1"/>
  <c r="G588" s="1"/>
  <c r="G589" s="1"/>
  <c r="F225"/>
  <c r="F226" s="1"/>
  <c r="F227" s="1"/>
  <c r="F228" s="1"/>
  <c r="E793"/>
  <c r="E794" s="1"/>
  <c r="F794" s="1"/>
  <c r="G794" s="1"/>
  <c r="G73"/>
  <c r="G74" s="1"/>
  <c r="G75" s="1"/>
  <c r="G76" s="1"/>
  <c r="G77" s="1"/>
  <c r="F243"/>
  <c r="F244" s="1"/>
  <c r="F245" s="1"/>
  <c r="F246" s="1"/>
  <c r="F247" s="1"/>
  <c r="G90"/>
  <c r="G91" s="1"/>
  <c r="G92" s="1"/>
  <c r="G93" s="1"/>
  <c r="G94" s="1"/>
  <c r="G1252"/>
  <c r="G1253" s="1"/>
  <c r="G1255" s="1"/>
  <c r="G1257" s="1"/>
  <c r="F476"/>
  <c r="G476" s="1"/>
  <c r="F504"/>
  <c r="F505" s="1"/>
  <c r="G505" s="1"/>
  <c r="F832"/>
  <c r="F833" s="1"/>
  <c r="G833" s="1"/>
  <c r="G1109"/>
  <c r="F1077"/>
  <c r="F1078" s="1"/>
  <c r="G1078" s="1"/>
  <c r="G1136"/>
  <c r="G329"/>
  <c r="G330" s="1"/>
  <c r="G331" s="1"/>
  <c r="G332" s="1"/>
  <c r="G333" s="1"/>
  <c r="G732"/>
  <c r="G733" s="1"/>
  <c r="G734" s="1"/>
  <c r="G735" s="1"/>
  <c r="G736" s="1"/>
  <c r="G875"/>
  <c r="F699"/>
  <c r="G699" s="1"/>
  <c r="G662"/>
  <c r="F37"/>
  <c r="F38" s="1"/>
  <c r="F39" s="1"/>
  <c r="F40" s="1"/>
  <c r="F578"/>
  <c r="F579" s="1"/>
  <c r="F580" s="1"/>
  <c r="F581" s="1"/>
  <c r="G374"/>
  <c r="G375" s="1"/>
  <c r="G376" s="1"/>
  <c r="G377" s="1"/>
  <c r="G378" s="1"/>
  <c r="G82"/>
  <c r="G83" s="1"/>
  <c r="G84" s="1"/>
  <c r="G85" s="1"/>
  <c r="G86" s="1"/>
  <c r="F1148"/>
  <c r="F1149" s="1"/>
  <c r="F1150" s="1"/>
  <c r="F1151" s="1"/>
  <c r="F1127"/>
  <c r="F1128" s="1"/>
  <c r="G1128" s="1"/>
  <c r="F1276"/>
  <c r="F1277" s="1"/>
  <c r="F1278" s="1"/>
  <c r="F1279" s="1"/>
  <c r="F1280" s="1"/>
  <c r="G1243"/>
  <c r="G1244" s="1"/>
  <c r="G1245" s="1"/>
  <c r="G1246" s="1"/>
  <c r="G1247" s="1"/>
  <c r="F750"/>
  <c r="F751" s="1"/>
  <c r="F752" s="1"/>
  <c r="F753" s="1"/>
  <c r="F671"/>
  <c r="G671" s="1"/>
  <c r="G1331"/>
  <c r="F348"/>
  <c r="F349" s="1"/>
  <c r="F350" s="1"/>
  <c r="F351" s="1"/>
  <c r="G800"/>
  <c r="F885"/>
  <c r="G885" s="1"/>
  <c r="G830"/>
  <c r="G194"/>
  <c r="G195" s="1"/>
  <c r="G196" s="1"/>
  <c r="G197" s="1"/>
  <c r="G198" s="1"/>
  <c r="F450"/>
  <c r="G450" s="1"/>
  <c r="G829"/>
  <c r="F1333"/>
  <c r="G1332"/>
  <c r="F1138"/>
  <c r="F771"/>
  <c r="G771" s="1"/>
  <c r="G614"/>
  <c r="G615" s="1"/>
  <c r="G616" s="1"/>
  <c r="G617" s="1"/>
  <c r="G618" s="1"/>
  <c r="G281"/>
  <c r="G282" s="1"/>
  <c r="G283" s="1"/>
  <c r="G284" s="1"/>
  <c r="G285" s="1"/>
  <c r="F138"/>
  <c r="F139" s="1"/>
  <c r="F140" s="1"/>
  <c r="F141" s="1"/>
  <c r="F142" s="1"/>
  <c r="F1197"/>
  <c r="G1197" s="1"/>
  <c r="F697"/>
  <c r="G697" s="1"/>
  <c r="G299"/>
  <c r="G300" s="1"/>
  <c r="G301" s="1"/>
  <c r="G302" s="1"/>
  <c r="G303" s="1"/>
  <c r="G304" s="1"/>
  <c r="F403"/>
  <c r="F404" s="1"/>
  <c r="F405" s="1"/>
  <c r="F406" s="1"/>
  <c r="F234"/>
  <c r="F235" s="1"/>
  <c r="F236" s="1"/>
  <c r="F237" s="1"/>
  <c r="G1263"/>
  <c r="G1264" s="1"/>
  <c r="G1265" s="1"/>
  <c r="G1266" s="1"/>
  <c r="G1267" s="1"/>
  <c r="G1268" s="1"/>
  <c r="G54"/>
  <c r="G55" s="1"/>
  <c r="G56" s="1"/>
  <c r="G57" s="1"/>
  <c r="G58" s="1"/>
  <c r="G459"/>
  <c r="F460"/>
  <c r="G1110"/>
  <c r="F1111"/>
  <c r="G859"/>
  <c r="F860"/>
  <c r="G860" s="1"/>
  <c r="F905"/>
  <c r="G858"/>
  <c r="F761"/>
  <c r="G467"/>
  <c r="F357"/>
  <c r="F358" s="1"/>
  <c r="F359" s="1"/>
  <c r="F360" s="1"/>
  <c r="F698"/>
  <c r="G698" s="1"/>
  <c r="G532"/>
  <c r="G596"/>
  <c r="G597" s="1"/>
  <c r="G598" s="1"/>
  <c r="G599" s="1"/>
  <c r="G600" s="1"/>
  <c r="F26"/>
  <c r="F27" s="1"/>
  <c r="F28" s="1"/>
  <c r="F29" s="1"/>
  <c r="F633"/>
  <c r="F634" s="1"/>
  <c r="F635" s="1"/>
  <c r="F636" s="1"/>
  <c r="F272"/>
  <c r="F273" s="1"/>
  <c r="F274" s="1"/>
  <c r="F275" s="1"/>
  <c r="F276" s="1"/>
  <c r="F706"/>
  <c r="G706" s="1"/>
  <c r="F688"/>
  <c r="G688" s="1"/>
  <c r="F680"/>
  <c r="G458"/>
  <c r="G1186"/>
  <c r="G1187" s="1"/>
  <c r="G1188" s="1"/>
  <c r="G1189" s="1"/>
  <c r="G1190" s="1"/>
  <c r="G1191" s="1"/>
  <c r="F552"/>
  <c r="G1205"/>
  <c r="G1285"/>
  <c r="F1225"/>
  <c r="F1226" s="1"/>
  <c r="F1227" s="1"/>
  <c r="F1228" s="1"/>
  <c r="G857"/>
  <c r="G117"/>
  <c r="G118" s="1"/>
  <c r="G119" s="1"/>
  <c r="G120" s="1"/>
  <c r="G121" s="1"/>
  <c r="G122" s="1"/>
  <c r="F394"/>
  <c r="F395" s="1"/>
  <c r="F396" s="1"/>
  <c r="F397" s="1"/>
  <c r="G531"/>
  <c r="F838"/>
  <c r="F839" s="1"/>
  <c r="F840" s="1"/>
  <c r="G430"/>
  <c r="G431" s="1"/>
  <c r="G432" s="1"/>
  <c r="G433" s="1"/>
  <c r="G434" s="1"/>
  <c r="G63"/>
  <c r="G64" s="1"/>
  <c r="G65" s="1"/>
  <c r="G66" s="1"/>
  <c r="G67" s="1"/>
  <c r="F486"/>
  <c r="F487" s="1"/>
  <c r="G485"/>
  <c r="G876"/>
  <c r="F877"/>
  <c r="F1207"/>
  <c r="F1208" s="1"/>
  <c r="G1206"/>
  <c r="G468"/>
  <c r="F469"/>
  <c r="G1195"/>
  <c r="G540"/>
  <c r="G541" s="1"/>
  <c r="G542" s="1"/>
  <c r="G543" s="1"/>
  <c r="G544" s="1"/>
  <c r="G318"/>
  <c r="G319" s="1"/>
  <c r="G320" s="1"/>
  <c r="G321" s="1"/>
  <c r="G322" s="1"/>
  <c r="G323" s="1"/>
  <c r="G801"/>
  <c r="F810"/>
  <c r="F654"/>
  <c r="F655" s="1"/>
  <c r="F656" s="1"/>
  <c r="F657" s="1"/>
  <c r="F128"/>
  <c r="F129" s="1"/>
  <c r="F130" s="1"/>
  <c r="F131" s="1"/>
  <c r="F132" s="1"/>
  <c r="F569"/>
  <c r="F570" s="1"/>
  <c r="F571" s="1"/>
  <c r="F572" s="1"/>
  <c r="G204"/>
  <c r="G205" s="1"/>
  <c r="G206" s="1"/>
  <c r="G207" s="1"/>
  <c r="G208" s="1"/>
  <c r="F515"/>
  <c r="G515" s="1"/>
  <c r="F1087"/>
  <c r="G1087" s="1"/>
  <c r="F1215"/>
  <c r="F1216" s="1"/>
  <c r="F1217" s="1"/>
  <c r="F1218" s="1"/>
  <c r="F1219" s="1"/>
  <c r="G1179"/>
  <c r="G1178"/>
  <c r="F46"/>
  <c r="F47" s="1"/>
  <c r="F48" s="1"/>
  <c r="F49" s="1"/>
  <c r="E1254"/>
  <c r="G513"/>
  <c r="F561"/>
  <c r="F562" s="1"/>
  <c r="F563" s="1"/>
  <c r="F564" s="1"/>
  <c r="G605"/>
  <c r="G606" s="1"/>
  <c r="G607" s="1"/>
  <c r="G608" s="1"/>
  <c r="G609" s="1"/>
  <c r="F1304"/>
  <c r="G1304" s="1"/>
  <c r="F148"/>
  <c r="F149" s="1"/>
  <c r="F150" s="1"/>
  <c r="F151" s="1"/>
  <c r="F152" s="1"/>
  <c r="F848"/>
  <c r="G262"/>
  <c r="G263" s="1"/>
  <c r="G264" s="1"/>
  <c r="G265" s="1"/>
  <c r="G266" s="1"/>
  <c r="F309"/>
  <c r="F310" s="1"/>
  <c r="F311" s="1"/>
  <c r="F312" s="1"/>
  <c r="F313" s="1"/>
  <c r="G1177"/>
  <c r="G818"/>
  <c r="G7"/>
  <c r="G8" s="1"/>
  <c r="G9" s="1"/>
  <c r="G10" s="1"/>
  <c r="G11" s="1"/>
  <c r="F1287"/>
  <c r="G1286"/>
  <c r="F715"/>
  <c r="G715" s="1"/>
  <c r="F385"/>
  <c r="G384"/>
  <c r="F803"/>
  <c r="G802"/>
  <c r="F535"/>
  <c r="G535" s="1"/>
  <c r="G534"/>
  <c r="G913"/>
  <c r="F914"/>
  <c r="G214"/>
  <c r="G215" s="1"/>
  <c r="G216" s="1"/>
  <c r="G217" s="1"/>
  <c r="G218" s="1"/>
  <c r="G219" s="1"/>
  <c r="F215"/>
  <c r="F216" s="1"/>
  <c r="F217" s="1"/>
  <c r="F218" s="1"/>
  <c r="F219" s="1"/>
  <c r="G176"/>
  <c r="G177" s="1"/>
  <c r="G178" s="1"/>
  <c r="G179" s="1"/>
  <c r="G180" s="1"/>
  <c r="F177"/>
  <c r="F178" s="1"/>
  <c r="F179" s="1"/>
  <c r="F180" s="1"/>
  <c r="F780"/>
  <c r="G779"/>
  <c r="G643"/>
  <c r="G644" s="1"/>
  <c r="G645" s="1"/>
  <c r="G646" s="1"/>
  <c r="G647" s="1"/>
  <c r="F644"/>
  <c r="F645" s="1"/>
  <c r="F646" s="1"/>
  <c r="F647" s="1"/>
  <c r="G1180"/>
  <c r="F820"/>
  <c r="G819"/>
  <c r="F1254"/>
  <c r="F1256" s="1"/>
  <c r="G533"/>
  <c r="G439"/>
  <c r="G440" s="1"/>
  <c r="G441" s="1"/>
  <c r="G442" s="1"/>
  <c r="G443" s="1"/>
  <c r="E1167"/>
  <c r="F1018"/>
  <c r="G912"/>
  <c r="G740"/>
  <c r="G741" s="1"/>
  <c r="G742" s="1"/>
  <c r="G743" s="1"/>
  <c r="G744" s="1"/>
  <c r="F714"/>
  <c r="G714" s="1"/>
  <c r="F413"/>
  <c r="F414" s="1"/>
  <c r="F415" s="1"/>
  <c r="F416" s="1"/>
  <c r="G383"/>
  <c r="E773"/>
  <c r="F664"/>
  <c r="G866"/>
  <c r="F867"/>
  <c r="E724"/>
  <c r="F723"/>
  <c r="G723" s="1"/>
  <c r="G157"/>
  <c r="G158" s="1"/>
  <c r="G159" s="1"/>
  <c r="G160" s="1"/>
  <c r="G161" s="1"/>
  <c r="F158"/>
  <c r="F159" s="1"/>
  <c r="F160" s="1"/>
  <c r="F161" s="1"/>
  <c r="G421"/>
  <c r="G422" s="1"/>
  <c r="G423" s="1"/>
  <c r="G424" s="1"/>
  <c r="G425" s="1"/>
  <c r="F422"/>
  <c r="F423" s="1"/>
  <c r="F424" s="1"/>
  <c r="F425" s="1"/>
  <c r="G894"/>
  <c r="F895"/>
  <c r="F291"/>
  <c r="F292" s="1"/>
  <c r="F293" s="1"/>
  <c r="F294" s="1"/>
  <c r="G623"/>
  <c r="G624" s="1"/>
  <c r="G625" s="1"/>
  <c r="G626" s="1"/>
  <c r="G627" s="1"/>
  <c r="F338"/>
  <c r="F339" s="1"/>
  <c r="F340" s="1"/>
  <c r="F341" s="1"/>
  <c r="G108"/>
  <c r="G109" s="1"/>
  <c r="G110" s="1"/>
  <c r="G111" s="1"/>
  <c r="G112" s="1"/>
  <c r="G1108"/>
  <c r="G185"/>
  <c r="G186" s="1"/>
  <c r="G187" s="1"/>
  <c r="G188" s="1"/>
  <c r="G189" s="1"/>
  <c r="G166"/>
  <c r="G167" s="1"/>
  <c r="G168" s="1"/>
  <c r="G169" s="1"/>
  <c r="G170" s="1"/>
  <c r="F17"/>
  <c r="F18" s="1"/>
  <c r="F19" s="1"/>
  <c r="F20" s="1"/>
  <c r="G466"/>
  <c r="G1156"/>
  <c r="G1157" s="1"/>
  <c r="G1158" s="1"/>
  <c r="G1159" s="1"/>
  <c r="G1160" s="1"/>
  <c r="G1161" s="1"/>
  <c r="F990" l="1"/>
  <c r="G990" s="1"/>
  <c r="F928"/>
  <c r="G927"/>
  <c r="F954"/>
  <c r="G954" s="1"/>
  <c r="F963"/>
  <c r="G963" s="1"/>
  <c r="E1100"/>
  <c r="F1099"/>
  <c r="G1099" s="1"/>
  <c r="E1052"/>
  <c r="F1051"/>
  <c r="G1051" s="1"/>
  <c r="E1070"/>
  <c r="F1069"/>
  <c r="G1069" s="1"/>
  <c r="E1121"/>
  <c r="F1120"/>
  <c r="G1120" s="1"/>
  <c r="E1062"/>
  <c r="F1061"/>
  <c r="G1061" s="1"/>
  <c r="E1041"/>
  <c r="F1040"/>
  <c r="G1040" s="1"/>
  <c r="E1001"/>
  <c r="F1000"/>
  <c r="G1000" s="1"/>
  <c r="F506"/>
  <c r="G506" s="1"/>
  <c r="G832"/>
  <c r="G1254"/>
  <c r="G1256" s="1"/>
  <c r="F793"/>
  <c r="G793" s="1"/>
  <c r="F1129"/>
  <c r="G1129" s="1"/>
  <c r="E795"/>
  <c r="F886"/>
  <c r="F887" s="1"/>
  <c r="F672"/>
  <c r="F673" s="1"/>
  <c r="G673" s="1"/>
  <c r="F1088"/>
  <c r="F1089" s="1"/>
  <c r="F1079"/>
  <c r="G1079" s="1"/>
  <c r="G504"/>
  <c r="F477"/>
  <c r="G477" s="1"/>
  <c r="F451"/>
  <c r="F452" s="1"/>
  <c r="G1077"/>
  <c r="G838"/>
  <c r="F1305"/>
  <c r="F1306" s="1"/>
  <c r="F1307" s="1"/>
  <c r="G1307" s="1"/>
  <c r="G1127"/>
  <c r="F981"/>
  <c r="F689"/>
  <c r="G689" s="1"/>
  <c r="F861"/>
  <c r="G861" s="1"/>
  <c r="F1209"/>
  <c r="G1209" s="1"/>
  <c r="G1208"/>
  <c r="F1198"/>
  <c r="F1199" s="1"/>
  <c r="F1334"/>
  <c r="G1333"/>
  <c r="G1138"/>
  <c r="F1139"/>
  <c r="F516"/>
  <c r="G516" s="1"/>
  <c r="G486"/>
  <c r="G460"/>
  <c r="F461"/>
  <c r="G839"/>
  <c r="F553"/>
  <c r="G553" s="1"/>
  <c r="G552"/>
  <c r="F762"/>
  <c r="G761"/>
  <c r="G680"/>
  <c r="F681"/>
  <c r="F906"/>
  <c r="G905"/>
  <c r="F1112"/>
  <c r="G1112" s="1"/>
  <c r="G1111"/>
  <c r="F707"/>
  <c r="G707" s="1"/>
  <c r="F811"/>
  <c r="G810"/>
  <c r="F470"/>
  <c r="G470" s="1"/>
  <c r="G469"/>
  <c r="F878"/>
  <c r="G877"/>
  <c r="G848"/>
  <c r="F849"/>
  <c r="G1207"/>
  <c r="F724"/>
  <c r="G724" s="1"/>
  <c r="E725"/>
  <c r="F947"/>
  <c r="G947" s="1"/>
  <c r="F1019"/>
  <c r="G1018"/>
  <c r="F1167"/>
  <c r="E1168"/>
  <c r="F821"/>
  <c r="G820"/>
  <c r="G780"/>
  <c r="F781"/>
  <c r="G385"/>
  <c r="F386"/>
  <c r="G1287"/>
  <c r="F1288"/>
  <c r="E774"/>
  <c r="F774" s="1"/>
  <c r="G774" s="1"/>
  <c r="F773"/>
  <c r="G773" s="1"/>
  <c r="F804"/>
  <c r="G804" s="1"/>
  <c r="G803"/>
  <c r="E717"/>
  <c r="F717" s="1"/>
  <c r="G717" s="1"/>
  <c r="F716"/>
  <c r="G716" s="1"/>
  <c r="F896"/>
  <c r="G895"/>
  <c r="G867"/>
  <c r="F868"/>
  <c r="F665"/>
  <c r="G664"/>
  <c r="F488"/>
  <c r="G488" s="1"/>
  <c r="G487"/>
  <c r="G840"/>
  <c r="F841"/>
  <c r="G841" s="1"/>
  <c r="F915"/>
  <c r="G914"/>
  <c r="F991" l="1"/>
  <c r="G991" s="1"/>
  <c r="F964"/>
  <c r="G964" s="1"/>
  <c r="G928"/>
  <c r="F929"/>
  <c r="F955"/>
  <c r="G955" s="1"/>
  <c r="F982"/>
  <c r="G982" s="1"/>
  <c r="G981"/>
  <c r="E1063"/>
  <c r="F1063" s="1"/>
  <c r="G1063" s="1"/>
  <c r="F1062"/>
  <c r="G1062" s="1"/>
  <c r="E1071"/>
  <c r="F1071" s="1"/>
  <c r="G1071" s="1"/>
  <c r="F1070"/>
  <c r="G1070" s="1"/>
  <c r="E1101"/>
  <c r="F1101" s="1"/>
  <c r="G1101" s="1"/>
  <c r="F1100"/>
  <c r="G1100" s="1"/>
  <c r="E1042"/>
  <c r="F1042" s="1"/>
  <c r="G1042" s="1"/>
  <c r="F1041"/>
  <c r="G1041" s="1"/>
  <c r="E1122"/>
  <c r="F1122" s="1"/>
  <c r="G1122" s="1"/>
  <c r="F1121"/>
  <c r="G1121" s="1"/>
  <c r="E1053"/>
  <c r="F1053" s="1"/>
  <c r="G1053" s="1"/>
  <c r="F1052"/>
  <c r="G1052" s="1"/>
  <c r="E1002"/>
  <c r="F1002" s="1"/>
  <c r="G1002" s="1"/>
  <c r="F1001"/>
  <c r="G1001" s="1"/>
  <c r="F674"/>
  <c r="G674" s="1"/>
  <c r="F795"/>
  <c r="G795" s="1"/>
  <c r="E796"/>
  <c r="F796" s="1"/>
  <c r="G796" s="1"/>
  <c r="F507"/>
  <c r="G507" s="1"/>
  <c r="G1305"/>
  <c r="F478"/>
  <c r="F479" s="1"/>
  <c r="G479" s="1"/>
  <c r="F1080"/>
  <c r="G1080" s="1"/>
  <c r="G672"/>
  <c r="F1130"/>
  <c r="G1130" s="1"/>
  <c r="G886"/>
  <c r="G1088"/>
  <c r="G451"/>
  <c r="F690"/>
  <c r="F691" s="1"/>
  <c r="G691" s="1"/>
  <c r="F517"/>
  <c r="F518" s="1"/>
  <c r="G518" s="1"/>
  <c r="G1199"/>
  <c r="G1200" s="1"/>
  <c r="F1200"/>
  <c r="G1198"/>
  <c r="G1334"/>
  <c r="F1335"/>
  <c r="G1335" s="1"/>
  <c r="F708"/>
  <c r="F709" s="1"/>
  <c r="G709" s="1"/>
  <c r="F1140"/>
  <c r="G1140" s="1"/>
  <c r="G1139"/>
  <c r="F763"/>
  <c r="G762"/>
  <c r="F462"/>
  <c r="G462" s="1"/>
  <c r="G461"/>
  <c r="F682"/>
  <c r="G681"/>
  <c r="G906"/>
  <c r="F907"/>
  <c r="F554"/>
  <c r="G554" s="1"/>
  <c r="G811"/>
  <c r="F812"/>
  <c r="F879"/>
  <c r="G879" s="1"/>
  <c r="G878"/>
  <c r="G849"/>
  <c r="F850"/>
  <c r="G1019"/>
  <c r="F1020"/>
  <c r="G452"/>
  <c r="F453"/>
  <c r="G453" s="1"/>
  <c r="G868"/>
  <c r="F869"/>
  <c r="G1288"/>
  <c r="F1289"/>
  <c r="G1289" s="1"/>
  <c r="F782"/>
  <c r="G781"/>
  <c r="E1169"/>
  <c r="F1169" s="1"/>
  <c r="F1168"/>
  <c r="G1306"/>
  <c r="G665"/>
  <c r="F666"/>
  <c r="G666" s="1"/>
  <c r="F888"/>
  <c r="G888" s="1"/>
  <c r="G887"/>
  <c r="G915"/>
  <c r="F916"/>
  <c r="G916" s="1"/>
  <c r="G896"/>
  <c r="F897"/>
  <c r="F822"/>
  <c r="G822" s="1"/>
  <c r="G821"/>
  <c r="F1090"/>
  <c r="G1090" s="1"/>
  <c r="G1089"/>
  <c r="F387"/>
  <c r="G387" s="1"/>
  <c r="G386"/>
  <c r="F948"/>
  <c r="G948" s="1"/>
  <c r="E726"/>
  <c r="F726" s="1"/>
  <c r="G726" s="1"/>
  <c r="F725"/>
  <c r="G725" s="1"/>
  <c r="F992" l="1"/>
  <c r="G992" s="1"/>
  <c r="F965"/>
  <c r="G965" s="1"/>
  <c r="G929"/>
  <c r="F930"/>
  <c r="G930" s="1"/>
  <c r="F956"/>
  <c r="G956" s="1"/>
  <c r="G690"/>
  <c r="G478"/>
  <c r="G517"/>
  <c r="G708"/>
  <c r="F683"/>
  <c r="G683" s="1"/>
  <c r="G682"/>
  <c r="F555"/>
  <c r="G555" s="1"/>
  <c r="G763"/>
  <c r="F764"/>
  <c r="G764" s="1"/>
  <c r="F908"/>
  <c r="G908" s="1"/>
  <c r="G907"/>
  <c r="G850"/>
  <c r="F851"/>
  <c r="G851" s="1"/>
  <c r="F813"/>
  <c r="G813" s="1"/>
  <c r="G812"/>
  <c r="G1020"/>
  <c r="F1021"/>
  <c r="G1021" s="1"/>
  <c r="G782"/>
  <c r="F783"/>
  <c r="G783" s="1"/>
  <c r="G897"/>
  <c r="F898"/>
  <c r="G898" s="1"/>
  <c r="F870"/>
  <c r="G870" s="1"/>
  <c r="G869"/>
  <c r="E312" l="1"/>
  <c r="E313" s="1"/>
</calcChain>
</file>

<file path=xl/comments1.xml><?xml version="1.0" encoding="utf-8"?>
<comments xmlns="http://schemas.openxmlformats.org/spreadsheetml/2006/main">
  <authors>
    <author>Administrator</author>
    <author>User</author>
    <author>kyqd</author>
  </authors>
  <commentList>
    <comment ref="D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</t>
        </r>
        <r>
          <rPr>
            <sz val="9"/>
            <rFont val="宋体"/>
            <family val="3"/>
            <charset val="134"/>
          </rPr>
          <t>ETEBORG</t>
        </r>
        <r>
          <rPr>
            <sz val="9"/>
            <rFont val="宋体"/>
            <family val="3"/>
            <charset val="134"/>
          </rPr>
          <t xml:space="preserve"> Sweden
</t>
        </r>
        <r>
          <rPr>
            <sz val="9"/>
            <rFont val="宋体"/>
            <family val="3"/>
            <charset val="134"/>
          </rPr>
          <t>OOCL---LL2
COSCO---AEU3</t>
        </r>
      </text>
    </comment>
    <comment ref="D1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2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4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OOCL LL2
同 cosco AEU3</t>
        </r>
      </text>
    </comment>
    <comment ref="D5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9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8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同OOCL  WM 2</t>
        </r>
      </text>
    </comment>
    <comment ref="D10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1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27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FE2</t>
        </r>
      </text>
    </comment>
    <comment ref="D135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MD1</t>
        </r>
      </text>
    </comment>
    <comment ref="D14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15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16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16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17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18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19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20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BOHAI SERVICE
同OOCL PCN1</t>
        </r>
      </text>
    </comment>
    <comment ref="D208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PN1</t>
        </r>
      </text>
    </comment>
    <comment ref="D21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223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3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D239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4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B25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25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B26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26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26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27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28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29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PEX3 SERVICE </t>
        </r>
      </text>
    </comment>
    <comment ref="D30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30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31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32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32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33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34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353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同 CMA ESA2</t>
        </r>
      </text>
    </comment>
    <comment ref="D36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36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376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38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直达 WSA3</t>
        </r>
      </text>
    </comment>
    <comment ref="D39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ASPA 1</t>
        </r>
      </text>
    </comment>
    <comment ref="D40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408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</t>
        </r>
      </text>
    </comment>
    <comment ref="B414" authorId="1">
      <text>
        <r>
          <rPr>
            <sz val="9"/>
            <rFont val="宋体"/>
            <family val="3"/>
            <charset val="134"/>
          </rPr>
          <t xml:space="preserve">在MSK网站，搜COLON FREE ZONE,PANAMA，选择“承运人托运（SD）”
</t>
        </r>
      </text>
    </comment>
    <comment ref="D42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43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B439" authorId="1">
      <text>
        <r>
          <rPr>
            <sz val="9"/>
            <rFont val="宋体"/>
            <family val="3"/>
            <charset val="134"/>
          </rPr>
          <t>User:
CKV2</t>
        </r>
      </text>
    </comment>
    <comment ref="D44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-AGX
</t>
        </r>
      </text>
    </comment>
    <comment ref="D45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465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47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AGS</t>
        </r>
      </text>
    </comment>
    <comment ref="D480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ME3</t>
        </r>
      </text>
    </comment>
    <comment ref="D48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496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CV2-N</t>
        </r>
      </text>
    </comment>
    <comment ref="D50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KCM2
</t>
        </r>
      </text>
    </comment>
    <comment ref="D51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</t>
        </r>
      </text>
    </comment>
    <comment ref="D52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CSE</t>
        </r>
      </text>
    </comment>
    <comment ref="D52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</t>
        </r>
      </text>
    </comment>
    <comment ref="D53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</t>
        </r>
      </text>
    </comment>
    <comment ref="D54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RFM</t>
        </r>
      </text>
    </comment>
    <comment ref="D55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 CPX3</t>
        </r>
      </text>
    </comment>
    <comment ref="D56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FI3</t>
        </r>
      </text>
    </comment>
    <comment ref="D57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58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D59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D59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</commentList>
</comments>
</file>

<file path=xl/sharedStrings.xml><?xml version="1.0" encoding="utf-8"?>
<sst xmlns="http://schemas.openxmlformats.org/spreadsheetml/2006/main" count="9835" uniqueCount="3047">
  <si>
    <t>EASLINE SHANGHAI</t>
  </si>
  <si>
    <t xml:space="preserve">DAMMAN </t>
  </si>
  <si>
    <t>CHENNAI</t>
  </si>
  <si>
    <t>HYUNDAI PRESTIGE</t>
  </si>
  <si>
    <t>NAVARINO</t>
  </si>
  <si>
    <t>014E</t>
  </si>
  <si>
    <t>CARRIER</t>
  </si>
  <si>
    <t>CNTAO</t>
  </si>
  <si>
    <t>044S</t>
  </si>
  <si>
    <t>COSCO PRIDE</t>
  </si>
  <si>
    <t>SINOKOR</t>
  </si>
  <si>
    <t>STX</t>
  </si>
  <si>
    <t>053S</t>
  </si>
  <si>
    <t>CNCAN</t>
  </si>
  <si>
    <t>UMM SALAL</t>
  </si>
  <si>
    <t>CSCL URANUS</t>
  </si>
  <si>
    <t>ISTANBUL</t>
  </si>
  <si>
    <t>CNHKG</t>
  </si>
  <si>
    <t>W109</t>
  </si>
  <si>
    <t>WAREHOUSE CUT OFF</t>
  </si>
  <si>
    <t>DONG FANG FU</t>
  </si>
  <si>
    <t xml:space="preserve">HONGKONG ROUTE 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</si>
  <si>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</si>
  <si>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</si>
  <si>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</si>
  <si>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</si>
  <si>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</si>
  <si>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</si>
  <si>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</si>
  <si>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</si>
  <si>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</si>
  <si>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</si>
  <si>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CSCL SATURN</t>
  </si>
  <si>
    <t>001W</t>
  </si>
  <si>
    <t>002W</t>
  </si>
  <si>
    <t>007W</t>
  </si>
  <si>
    <t>011W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</si>
  <si>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</si>
  <si>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</si>
  <si>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</si>
  <si>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</si>
  <si>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</si>
  <si>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</si>
  <si>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</si>
  <si>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VIA ROTTERDAM</t>
  </si>
  <si>
    <t>CONSTANTSA</t>
  </si>
  <si>
    <t>YM CYPRESS</t>
  </si>
  <si>
    <t>KOPER</t>
  </si>
  <si>
    <t>GDYNIA</t>
  </si>
  <si>
    <t>AARHUS/COPENHAGEN</t>
  </si>
  <si>
    <t>ARS/COP</t>
  </si>
  <si>
    <t>GOTHENBURG</t>
  </si>
  <si>
    <t>HELSINKI</t>
  </si>
  <si>
    <t>OSLO</t>
  </si>
  <si>
    <t xml:space="preserve">BARCELONA  </t>
  </si>
  <si>
    <t>022E</t>
  </si>
  <si>
    <t>HANGZHOU BAY BRIDGE</t>
  </si>
  <si>
    <t>YM UTMOST</t>
  </si>
  <si>
    <t>YM UPSURGENCE</t>
  </si>
  <si>
    <t xml:space="preserve">VALENCIA  </t>
  </si>
  <si>
    <t>PIRAEUS</t>
  </si>
  <si>
    <t xml:space="preserve">GENOA </t>
  </si>
  <si>
    <t>OOCL TOKYO</t>
  </si>
  <si>
    <t xml:space="preserve">ISTANBUL(k) </t>
  </si>
  <si>
    <t>PORT SAID</t>
  </si>
  <si>
    <t>032W</t>
  </si>
  <si>
    <t xml:space="preserve">BEIRUT  </t>
  </si>
  <si>
    <t>ZANTE</t>
  </si>
  <si>
    <t xml:space="preserve">ALEXANDRIA  </t>
  </si>
  <si>
    <t xml:space="preserve">ASHDOD </t>
  </si>
  <si>
    <t>005W</t>
  </si>
  <si>
    <t>009W</t>
  </si>
  <si>
    <t>CAPE TOWN</t>
  </si>
  <si>
    <t>VIA SGP</t>
  </si>
  <si>
    <t>SGP</t>
  </si>
  <si>
    <t xml:space="preserve">AUCKLAND </t>
  </si>
  <si>
    <t xml:space="preserve">BRISBANE  </t>
  </si>
  <si>
    <t>BRISBANE</t>
  </si>
  <si>
    <t xml:space="preserve">MELBOURNE  </t>
  </si>
  <si>
    <t>MELBOURNE</t>
  </si>
  <si>
    <t xml:space="preserve">SYDNEY </t>
  </si>
  <si>
    <t>SYDNEY</t>
  </si>
  <si>
    <t>TBN</t>
  </si>
  <si>
    <t>SOUTHEAST ASIAN ROUTE</t>
  </si>
  <si>
    <t>PORT KELANG</t>
  </si>
  <si>
    <t xml:space="preserve">PORT KELANG  </t>
  </si>
  <si>
    <t>WHL</t>
  </si>
  <si>
    <t>WAN HAI 501</t>
  </si>
  <si>
    <t xml:space="preserve">HO CHI MINH </t>
  </si>
  <si>
    <t>SITC</t>
  </si>
  <si>
    <t xml:space="preserve">HAIPHONG  </t>
  </si>
  <si>
    <t xml:space="preserve">JAKARTA </t>
  </si>
  <si>
    <t>SURABAYA</t>
  </si>
  <si>
    <t xml:space="preserve">LAEM CHABANG  </t>
  </si>
  <si>
    <t>SITC VTX2</t>
  </si>
  <si>
    <t xml:space="preserve">BANGKOK </t>
  </si>
  <si>
    <t xml:space="preserve">SINGAPORE  </t>
  </si>
  <si>
    <t>004W</t>
  </si>
  <si>
    <t>031W</t>
  </si>
  <si>
    <t>030W</t>
  </si>
  <si>
    <t xml:space="preserve">OSAKA </t>
  </si>
  <si>
    <t xml:space="preserve">MOJI </t>
  </si>
  <si>
    <t xml:space="preserve">HAKATA </t>
  </si>
  <si>
    <t xml:space="preserve">TOKYO </t>
  </si>
  <si>
    <t>COSCO</t>
  </si>
  <si>
    <t xml:space="preserve">YOKOHAMA </t>
  </si>
  <si>
    <t xml:space="preserve">NAGOYA </t>
  </si>
  <si>
    <t xml:space="preserve">BUSAN  </t>
  </si>
  <si>
    <t>EAS</t>
  </si>
  <si>
    <t xml:space="preserve">INCHON </t>
  </si>
  <si>
    <t xml:space="preserve">KAOHSIUNG </t>
  </si>
  <si>
    <t>KAOHSIUNG</t>
  </si>
  <si>
    <t xml:space="preserve">KEELUNG </t>
  </si>
  <si>
    <t>TAICHUNG</t>
  </si>
  <si>
    <t xml:space="preserve">INDIAN ROUTE   </t>
  </si>
  <si>
    <t xml:space="preserve">CALCUTTA  </t>
  </si>
  <si>
    <t>COSCO OCEANIA</t>
  </si>
  <si>
    <t>COSCO BEIJING</t>
  </si>
  <si>
    <t>NSA</t>
  </si>
  <si>
    <t>HMM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</si>
  <si>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</si>
  <si>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</si>
  <si>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</si>
  <si>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</si>
  <si>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</si>
  <si>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028W</t>
  </si>
  <si>
    <t>KUWAIT</t>
  </si>
  <si>
    <t>JEDDAH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</si>
  <si>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</si>
  <si>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</si>
  <si>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</si>
  <si>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</si>
  <si>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</si>
  <si>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</si>
  <si>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</si>
  <si>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</si>
  <si>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</si>
  <si>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</si>
  <si>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>PARANAGUA</t>
  </si>
  <si>
    <t xml:space="preserve">CALLAO </t>
  </si>
  <si>
    <t>007E</t>
  </si>
  <si>
    <t xml:space="preserve">GUAYAQUIL  </t>
  </si>
  <si>
    <t>VALPARAISO</t>
  </si>
  <si>
    <t xml:space="preserve">IQUIQUE  </t>
  </si>
  <si>
    <t xml:space="preserve">MANZANILIO (MEX) </t>
  </si>
  <si>
    <t>LAZARO CARDENAS(via)</t>
  </si>
  <si>
    <t>NORTH AMERICAN ROUTE</t>
  </si>
  <si>
    <t>LONG BEACH(via)</t>
  </si>
  <si>
    <t xml:space="preserve">LOS ANGELES,CA </t>
  </si>
  <si>
    <t>LOS ANGELES</t>
  </si>
  <si>
    <t>OOCL</t>
  </si>
  <si>
    <t>0040W</t>
  </si>
  <si>
    <t>GREENWICH BRIDGE</t>
  </si>
  <si>
    <t>094E</t>
  </si>
  <si>
    <t>OAKLAND,CA</t>
  </si>
  <si>
    <t>NEW YORK,NJ</t>
  </si>
  <si>
    <t>MIAMI,FL</t>
  </si>
  <si>
    <t xml:space="preserve">CHICAGO,IL </t>
  </si>
  <si>
    <t xml:space="preserve">Dallas, TX </t>
  </si>
  <si>
    <t xml:space="preserve">VANCOUVER </t>
  </si>
  <si>
    <t xml:space="preserve">MONTREAL </t>
  </si>
  <si>
    <t>YM FOUNTAIN</t>
  </si>
  <si>
    <t>EUROPEAN ROUTE</t>
  </si>
  <si>
    <t>CNSHA</t>
  </si>
  <si>
    <t>HAM</t>
  </si>
  <si>
    <t>EVER LOGIC</t>
  </si>
  <si>
    <t>EMC</t>
  </si>
  <si>
    <t>EVER LAMBENT</t>
  </si>
  <si>
    <t>EVER LIVEN</t>
  </si>
  <si>
    <t>YML</t>
  </si>
  <si>
    <t>COSCO DEVELOPMENT</t>
  </si>
  <si>
    <t>MOL CELEBRATION</t>
  </si>
  <si>
    <t>OOCL LUXEMBOURG</t>
  </si>
  <si>
    <t>ANT</t>
  </si>
  <si>
    <t>ROT</t>
  </si>
  <si>
    <t>FELIXSTOWE</t>
  </si>
  <si>
    <t>CMA CGM CASSIOPEIA</t>
  </si>
  <si>
    <t>CMA CGM TITAN</t>
  </si>
  <si>
    <t>DBL</t>
  </si>
  <si>
    <t>VARNA</t>
  </si>
  <si>
    <t>EVER SAFETY</t>
  </si>
  <si>
    <t>VIA HAMBURG</t>
  </si>
  <si>
    <t>EVER USEFUL</t>
  </si>
  <si>
    <t>EVER UNITED</t>
  </si>
  <si>
    <t>EVER UNISON</t>
  </si>
  <si>
    <t>EVER URBAN</t>
  </si>
  <si>
    <t>HAMBURG EXPRESS</t>
  </si>
  <si>
    <t>MEDITERRANEAN ROUTE</t>
  </si>
  <si>
    <t>BARCELONA</t>
  </si>
  <si>
    <t>COSCO AFRICA</t>
  </si>
  <si>
    <t>019W</t>
  </si>
  <si>
    <t>MSK</t>
  </si>
  <si>
    <t>MAERSK EVORA</t>
  </si>
  <si>
    <t>CMA</t>
  </si>
  <si>
    <t>PIR</t>
  </si>
  <si>
    <t>BEIRUT</t>
  </si>
  <si>
    <t>MOL MAESTRO</t>
  </si>
  <si>
    <t>102W</t>
  </si>
  <si>
    <t>CMA CGM MUSSET</t>
  </si>
  <si>
    <t>LIMASSOL</t>
  </si>
  <si>
    <t>027W</t>
  </si>
  <si>
    <t>AFRICA ROUTE</t>
  </si>
  <si>
    <t>141W</t>
  </si>
  <si>
    <t>AUSTRALIA &amp; NEW ZEALAND ROUTE</t>
  </si>
  <si>
    <t>BRI</t>
  </si>
  <si>
    <t>AGLAIA</t>
  </si>
  <si>
    <t>MEL</t>
  </si>
  <si>
    <t>057S</t>
  </si>
  <si>
    <t>016S</t>
  </si>
  <si>
    <t>040S</t>
  </si>
  <si>
    <t>029W</t>
  </si>
  <si>
    <t>SYD</t>
  </si>
  <si>
    <t>PKG(N)</t>
  </si>
  <si>
    <t>KMTC</t>
  </si>
  <si>
    <t>PENANG</t>
  </si>
  <si>
    <t>HCM</t>
  </si>
  <si>
    <t>SITC LAEM CHABANG</t>
  </si>
  <si>
    <t>HAIPHONG</t>
  </si>
  <si>
    <t>SUR</t>
  </si>
  <si>
    <t>SIHANOUVKILLE</t>
  </si>
  <si>
    <t>MANILA(S)</t>
  </si>
  <si>
    <t>LAEM CHABANG</t>
  </si>
  <si>
    <t>014W</t>
  </si>
  <si>
    <t>072W</t>
  </si>
  <si>
    <t>015W</t>
  </si>
  <si>
    <t>RCL</t>
  </si>
  <si>
    <t>053W</t>
  </si>
  <si>
    <t>INDIAN ROUTE</t>
  </si>
  <si>
    <t>CLT</t>
  </si>
  <si>
    <t>NEW DELHI/(P )</t>
  </si>
  <si>
    <t>DOLPHIN II</t>
  </si>
  <si>
    <t>NHAVA SHEVA</t>
  </si>
  <si>
    <t>012W</t>
  </si>
  <si>
    <t>016W</t>
  </si>
  <si>
    <t>109W</t>
  </si>
  <si>
    <t>020W</t>
  </si>
  <si>
    <t>COLOMBO</t>
  </si>
  <si>
    <t>COSCO YANTIAN</t>
  </si>
  <si>
    <t>KARACHI</t>
  </si>
  <si>
    <t>DUB</t>
  </si>
  <si>
    <t xml:space="preserve">DUB </t>
  </si>
  <si>
    <t>YM PINE</t>
  </si>
  <si>
    <t>AQA</t>
  </si>
  <si>
    <t>COSCO SHANGHAI</t>
  </si>
  <si>
    <t>DAMMAN</t>
  </si>
  <si>
    <t>RIYADH</t>
  </si>
  <si>
    <t>071E</t>
  </si>
  <si>
    <t>123E</t>
  </si>
  <si>
    <t>MOL PROSPERITY</t>
  </si>
  <si>
    <t>056E</t>
  </si>
  <si>
    <t>CALLAO</t>
  </si>
  <si>
    <t>BUENAVENTURA</t>
  </si>
  <si>
    <t>BUE</t>
  </si>
  <si>
    <t>MANZANILLO</t>
  </si>
  <si>
    <t>048E</t>
  </si>
  <si>
    <t>052E</t>
  </si>
  <si>
    <t>SINGAPORE</t>
  </si>
  <si>
    <t>100E</t>
  </si>
  <si>
    <t>COSCO HOUSTON</t>
  </si>
  <si>
    <t>COLON FREE ZONE</t>
  </si>
  <si>
    <t>ITAL MILIONE</t>
  </si>
  <si>
    <t>LA</t>
  </si>
  <si>
    <t>050E</t>
  </si>
  <si>
    <t>044E</t>
  </si>
  <si>
    <t>060W</t>
  </si>
  <si>
    <t>NYC</t>
  </si>
  <si>
    <t>033W</t>
  </si>
  <si>
    <t>CHICAGO</t>
  </si>
  <si>
    <t>MIAMI</t>
  </si>
  <si>
    <t>JAPAN &amp; SOUTH KOREA</t>
  </si>
  <si>
    <t>OSAKA/KOBE</t>
  </si>
  <si>
    <t>MOJI/HAKATA</t>
  </si>
  <si>
    <t>TOKYO/YOKOHAMA</t>
  </si>
  <si>
    <t>NAGOYA</t>
  </si>
  <si>
    <t>BUSAN</t>
  </si>
  <si>
    <t>INCHON</t>
  </si>
  <si>
    <t>CNSZX</t>
  </si>
  <si>
    <t>OMIT</t>
  </si>
  <si>
    <t>BANGKOK</t>
  </si>
  <si>
    <t>022W</t>
  </si>
  <si>
    <t>OOCL SEOUL</t>
  </si>
  <si>
    <t>TAYMA</t>
  </si>
  <si>
    <t>CSCL STAR</t>
  </si>
  <si>
    <t>AIN SNAN</t>
  </si>
  <si>
    <t>PANCON VICTORY</t>
  </si>
  <si>
    <t>PANCON SUNSHINE</t>
  </si>
  <si>
    <t xml:space="preserve">TORONTO </t>
  </si>
  <si>
    <t>MONTREAL</t>
  </si>
  <si>
    <t>WISDOM GRACE</t>
  </si>
  <si>
    <t>KUO LUNG</t>
  </si>
  <si>
    <t>CMA  EMC COSCO /PEX3</t>
  </si>
  <si>
    <t xml:space="preserve">BOSTON,MA </t>
  </si>
  <si>
    <t>MILD TEMPO</t>
  </si>
  <si>
    <t xml:space="preserve">EUROPEAN ROUTE   </t>
    <phoneticPr fontId="35" type="noConversion"/>
  </si>
  <si>
    <t xml:space="preserve">          Salling schedule-Ningbo    </t>
    <phoneticPr fontId="35" type="noConversion"/>
  </si>
  <si>
    <t xml:space="preserve">HAMBURG </t>
    <phoneticPr fontId="35" type="noConversion"/>
  </si>
  <si>
    <t>JITRA BHUM</t>
  </si>
  <si>
    <t>KMTC TAIPEIS</t>
  </si>
  <si>
    <t>COSCO IZMIR</t>
  </si>
  <si>
    <t>BLANK SAILING</t>
  </si>
  <si>
    <t>COSCO HAIFA</t>
  </si>
  <si>
    <t>SITC OSAKA</t>
  </si>
  <si>
    <t>EVER LIBRA</t>
  </si>
  <si>
    <t>ITHA BHUM</t>
  </si>
  <si>
    <t>DERBY D</t>
  </si>
  <si>
    <t>BROOKLYN BRIDGE</t>
  </si>
  <si>
    <t>CLEMENS SCHULTE</t>
  </si>
  <si>
    <t>YM SEATTLE</t>
  </si>
  <si>
    <t>ARGOS</t>
  </si>
  <si>
    <t>COSCO SURABAYA</t>
  </si>
  <si>
    <t>WIELAND</t>
  </si>
  <si>
    <t>SIMA GISELLE</t>
  </si>
  <si>
    <t>CMA CGM EIFFEL</t>
  </si>
  <si>
    <t>KOTA PURI</t>
  </si>
  <si>
    <t>EVER LUCENT</t>
  </si>
  <si>
    <t xml:space="preserve">SINOTRANS KAOHSIUNG </t>
  </si>
  <si>
    <t>COSCO COLOMBO</t>
  </si>
  <si>
    <t>ITAL USODIMARE</t>
  </si>
  <si>
    <t>KOTA CANTIK</t>
  </si>
  <si>
    <t>1912S</t>
  </si>
  <si>
    <t>1914S</t>
  </si>
  <si>
    <t>MCC DANANG  </t>
  </si>
  <si>
    <t>XIN MING ZHOU 20</t>
  </si>
  <si>
    <t>YM PLUM</t>
  </si>
  <si>
    <t>KOTA PERDANA</t>
  </si>
  <si>
    <t>COSCO AMERICA</t>
  </si>
  <si>
    <t>BLANK VOYAGE</t>
  </si>
  <si>
    <t>EVER LOVELY</t>
  </si>
  <si>
    <t>COSCO SHIPPING PISCES</t>
  </si>
  <si>
    <t xml:space="preserve"> THALASSA AXIA</t>
  </si>
  <si>
    <t>WAN HAI 611</t>
  </si>
  <si>
    <t>WAN HAI 508</t>
  </si>
  <si>
    <t>KMTC MUMBAI</t>
  </si>
  <si>
    <t>JARU BHUM</t>
  </si>
  <si>
    <t>COSCO ASHDOD</t>
  </si>
  <si>
    <t>COSCO SHIPPING SOLAR</t>
  </si>
  <si>
    <t>KAMA BHUM</t>
  </si>
  <si>
    <t>APL DENVER</t>
  </si>
  <si>
    <t>WAN HAI 513</t>
  </si>
  <si>
    <t>HAKATA</t>
  </si>
  <si>
    <t>SITC LIANYUNGANG</t>
  </si>
  <si>
    <t>CALA PINGUINO</t>
  </si>
  <si>
    <t>1911N</t>
  </si>
  <si>
    <t>SITC SHANGHAI</t>
  </si>
  <si>
    <t>OOCL SAVANNAH</t>
  </si>
  <si>
    <t>921E</t>
  </si>
  <si>
    <t>CZECH</t>
  </si>
  <si>
    <t>YM COSMOS</t>
  </si>
  <si>
    <t>AL MASHRAB/AHPT</t>
  </si>
  <si>
    <t>MAERSK SKARSTIND</t>
  </si>
  <si>
    <t>922S</t>
  </si>
  <si>
    <t>KOTA LEMBAH</t>
  </si>
  <si>
    <t>307S</t>
  </si>
  <si>
    <t>CSCL AUTUMN</t>
  </si>
  <si>
    <t>053N</t>
  </si>
  <si>
    <t>COSCO ASIA</t>
  </si>
  <si>
    <t>EVER LEADING</t>
  </si>
  <si>
    <t>0903E</t>
  </si>
  <si>
    <t>KOTA CARUM</t>
  </si>
  <si>
    <t>054E</t>
  </si>
  <si>
    <t>CSCL INDIAN OCEAN</t>
  </si>
  <si>
    <t>0947W</t>
  </si>
  <si>
    <t>APL ENGLAND</t>
  </si>
  <si>
    <t xml:space="preserve">EVER GIVEN </t>
  </si>
  <si>
    <t>1038W</t>
  </si>
  <si>
    <t>WAN HAI 510</t>
  </si>
  <si>
    <t>CSL SANTA MARIA</t>
  </si>
  <si>
    <t>1904W</t>
  </si>
  <si>
    <t>097E</t>
  </si>
  <si>
    <t>SINAR SANGIR</t>
  </si>
  <si>
    <t>056S</t>
  </si>
  <si>
    <t>COSCO SHIPPING LIBRA</t>
  </si>
  <si>
    <t>006W</t>
  </si>
  <si>
    <t>052S</t>
  </si>
  <si>
    <t>921W</t>
  </si>
  <si>
    <t>922W</t>
  </si>
  <si>
    <t>KOTA SURIA</t>
  </si>
  <si>
    <t>ITAL LAGUNA</t>
  </si>
  <si>
    <t>1379W</t>
  </si>
  <si>
    <t>PUCON</t>
  </si>
  <si>
    <t>CMA CGM AMERIGO VESPUCCI</t>
  </si>
  <si>
    <t>ULANGA  </t>
  </si>
  <si>
    <t>CAPE SYROS  </t>
  </si>
  <si>
    <t>922S  </t>
  </si>
  <si>
    <t>1924E</t>
  </si>
  <si>
    <t>1906S</t>
  </si>
  <si>
    <t>STIC DALIAN</t>
  </si>
  <si>
    <t>1913N</t>
  </si>
  <si>
    <t>1920E</t>
  </si>
  <si>
    <t>SITC GUANGXI</t>
  </si>
  <si>
    <t>SITC KAWASAKI</t>
  </si>
  <si>
    <t>COSCO WELLINGTON</t>
  </si>
  <si>
    <t>919W</t>
  </si>
  <si>
    <t>920W</t>
  </si>
  <si>
    <t>923W</t>
  </si>
  <si>
    <t>0QA35S</t>
  </si>
  <si>
    <t>1913E</t>
  </si>
  <si>
    <t>CNNGB</t>
    <phoneticPr fontId="35" type="noConversion"/>
  </si>
  <si>
    <t>COYHAIQUE</t>
  </si>
  <si>
    <t>CISNES</t>
  </si>
  <si>
    <t>923E</t>
  </si>
  <si>
    <t>CORCOVADO</t>
  </si>
  <si>
    <t>MOL BEYOND</t>
  </si>
  <si>
    <t>925E</t>
  </si>
  <si>
    <t>MOL BELLWETHER</t>
  </si>
  <si>
    <t>MSC CAPELLA</t>
  </si>
  <si>
    <t>ATACAMA</t>
  </si>
  <si>
    <t>MSC LAUREN</t>
  </si>
  <si>
    <t>MOL BREEZE</t>
  </si>
  <si>
    <t>FA922A</t>
  </si>
  <si>
    <t>FA924A</t>
  </si>
  <si>
    <t>SYMI I</t>
  </si>
  <si>
    <t>MSC SARA ELENA</t>
  </si>
  <si>
    <t>MSC GISELLE</t>
  </si>
  <si>
    <t>CAPE ARTEMISIO</t>
  </si>
  <si>
    <t>YM GREEN</t>
  </si>
  <si>
    <t>SC MARA</t>
  </si>
  <si>
    <t>NYK OWL/NOWT</t>
  </si>
  <si>
    <t>ONE BLUE JAY/ONLT</t>
  </si>
  <si>
    <t>YM WELLSPRING/WLPT</t>
  </si>
  <si>
    <t>NYK HAWK/NHWT</t>
  </si>
  <si>
    <t>MACKINAC BRIDGE/KICT</t>
  </si>
  <si>
    <t>SOUTHAMPTON EXPRESS /SOXT</t>
  </si>
  <si>
    <t>SEASPAN GANGES/SEOT</t>
  </si>
  <si>
    <t>MILLAU BRIDGE/LLAT</t>
  </si>
  <si>
    <t>MUNCHEN BRIDGE/UNBT</t>
  </si>
  <si>
    <t>AIN SNAN /INNT</t>
  </si>
  <si>
    <t>AL JASRAH /AJHT</t>
  </si>
  <si>
    <t>AL JMELIYAH /AJLT</t>
  </si>
  <si>
    <t>SAJIR/SJRT</t>
  </si>
  <si>
    <t>AFIF/AFIT</t>
  </si>
  <si>
    <t>1925E</t>
  </si>
  <si>
    <t>1926E</t>
  </si>
  <si>
    <t>1927E</t>
  </si>
  <si>
    <t>1914E</t>
  </si>
  <si>
    <t>1915E</t>
  </si>
  <si>
    <t>1916E</t>
  </si>
  <si>
    <t>1928E</t>
  </si>
  <si>
    <t>1929E</t>
  </si>
  <si>
    <t>1923S</t>
  </si>
  <si>
    <t>1924S</t>
  </si>
  <si>
    <t>1925S</t>
  </si>
  <si>
    <t>1926S</t>
  </si>
  <si>
    <t>101E</t>
  </si>
  <si>
    <t>XIN BEIJING</t>
  </si>
  <si>
    <t>109N</t>
  </si>
  <si>
    <t>024N</t>
  </si>
  <si>
    <t>068N</t>
  </si>
  <si>
    <t>088N</t>
  </si>
  <si>
    <t>COSCO TAICANG</t>
  </si>
  <si>
    <t>E010</t>
  </si>
  <si>
    <t>0004E</t>
  </si>
  <si>
    <t>BALTIC BRIDGE</t>
  </si>
  <si>
    <t>E.R TIANPING</t>
  </si>
  <si>
    <t>CMA CGM LA SCALA</t>
  </si>
  <si>
    <t>NAVIOS UNITE</t>
  </si>
  <si>
    <t>CMA CGM OTELLO</t>
  </si>
  <si>
    <t>OPG3ZE1</t>
  </si>
  <si>
    <t>0PG41E1</t>
  </si>
  <si>
    <t>0PG43E1</t>
  </si>
  <si>
    <t>0PG45E1</t>
  </si>
  <si>
    <t>0PG47E1</t>
  </si>
  <si>
    <t>COSCO FAITH</t>
  </si>
  <si>
    <t>COSCO SHIPPING JASMINE</t>
  </si>
  <si>
    <t>COSCO FORTUNE</t>
  </si>
  <si>
    <t>040E</t>
  </si>
  <si>
    <t>005E</t>
  </si>
  <si>
    <t>047E</t>
  </si>
  <si>
    <t>0MB35E1</t>
  </si>
  <si>
    <t>EVER LIBERAL</t>
  </si>
  <si>
    <t>0904E</t>
  </si>
  <si>
    <t>0905E</t>
  </si>
  <si>
    <t>0VC3NE1</t>
  </si>
  <si>
    <t>0907E</t>
  </si>
  <si>
    <t>APL SALALAH</t>
  </si>
  <si>
    <t>APL QINGDAO</t>
  </si>
  <si>
    <t>APL DUBLIN</t>
  </si>
  <si>
    <t>APL BARCELONA</t>
  </si>
  <si>
    <t>0SV3FS1</t>
  </si>
  <si>
    <t>0SV3JS1</t>
  </si>
  <si>
    <t>0SV3NS1</t>
  </si>
  <si>
    <t>0SV3BS1</t>
  </si>
  <si>
    <t>EVER LENIENT</t>
  </si>
  <si>
    <t>MEDITERRANEAN BRIDGE</t>
  </si>
  <si>
    <t>LLOYD DON GIOVANNI</t>
  </si>
  <si>
    <t>NORTHERN JUPITER</t>
  </si>
  <si>
    <t>TIAN CHANG HE/TBN</t>
  </si>
  <si>
    <t>006E</t>
  </si>
  <si>
    <t>IRENES WAVE</t>
  </si>
  <si>
    <t>AGIOS MINAS</t>
  </si>
  <si>
    <t>EVER EXCEL</t>
  </si>
  <si>
    <t>E017</t>
  </si>
  <si>
    <t>E006</t>
  </si>
  <si>
    <t>049E</t>
  </si>
  <si>
    <t>139E</t>
  </si>
  <si>
    <t>COSCO SHIPPING HIMALAYAS</t>
  </si>
  <si>
    <t>CSCL ATLANTIC OCEAN</t>
  </si>
  <si>
    <t>COSCO SHIPPING KILIMANJARO</t>
  </si>
  <si>
    <t>THALASSA PISTIS</t>
  </si>
  <si>
    <t xml:space="preserve"> </t>
  </si>
  <si>
    <t>0950W</t>
  </si>
  <si>
    <t>EVER UTILE</t>
  </si>
  <si>
    <t>EVER UNIFIC</t>
  </si>
  <si>
    <t>EVER URSULA</t>
  </si>
  <si>
    <t>1618W</t>
  </si>
  <si>
    <t>1619W</t>
  </si>
  <si>
    <t>1620W</t>
  </si>
  <si>
    <t>1621W</t>
  </si>
  <si>
    <t>E.R. FELIXSTOWE</t>
  </si>
  <si>
    <t>063W</t>
  </si>
  <si>
    <t>180W</t>
  </si>
  <si>
    <t>0VP1RW1</t>
  </si>
  <si>
    <t>W037</t>
  </si>
  <si>
    <t xml:space="preserve">EVER GENTLE </t>
  </si>
  <si>
    <t>EVER GENIUS</t>
  </si>
  <si>
    <t>EVER GRADE</t>
  </si>
  <si>
    <t>TITAN</t>
  </si>
  <si>
    <t>1039W</t>
  </si>
  <si>
    <t>1040W</t>
  </si>
  <si>
    <t>1041W</t>
  </si>
  <si>
    <t>1042W</t>
  </si>
  <si>
    <t>KMTC DUBAI</t>
  </si>
  <si>
    <t>19003W</t>
  </si>
  <si>
    <t>1905W</t>
  </si>
  <si>
    <t>326S</t>
  </si>
  <si>
    <t>034S</t>
  </si>
  <si>
    <t>327S</t>
  </si>
  <si>
    <t>079S</t>
  </si>
  <si>
    <t>046S</t>
  </si>
  <si>
    <t>048S</t>
  </si>
  <si>
    <t>COSCO AQABA</t>
  </si>
  <si>
    <t>COSCO PACIFIC</t>
  </si>
  <si>
    <t>THALASSA PATRIS</t>
  </si>
  <si>
    <t>COSCO NETHERLANDS</t>
  </si>
  <si>
    <t>059W</t>
  </si>
  <si>
    <t>ZIM RIO GRANDE</t>
  </si>
  <si>
    <t>RHL CONSCIENTIA</t>
  </si>
  <si>
    <t>JPO ATAIR</t>
  </si>
  <si>
    <t>SEASPAN DUBAI</t>
  </si>
  <si>
    <t>924W</t>
  </si>
  <si>
    <t>013W</t>
  </si>
  <si>
    <t xml:space="preserve">KOTA SABAS </t>
  </si>
  <si>
    <t>KOTA SINGA</t>
  </si>
  <si>
    <t>KOTA SEGAR</t>
  </si>
  <si>
    <t>KOTA LUMAYAN</t>
  </si>
  <si>
    <t xml:space="preserve">MP THE BRADY </t>
  </si>
  <si>
    <t>BAI CHAY BRIDGE</t>
  </si>
  <si>
    <t>XIN RI ZHAO</t>
  </si>
  <si>
    <t>VERMONT TRADER</t>
  </si>
  <si>
    <t>070W</t>
  </si>
  <si>
    <t>304W</t>
  </si>
  <si>
    <t>COSCO ANTWERP</t>
  </si>
  <si>
    <t>EVER UBERTY</t>
  </si>
  <si>
    <t>1380W</t>
  </si>
  <si>
    <t>151W</t>
  </si>
  <si>
    <t>1383W</t>
  </si>
  <si>
    <t>DIAPOROS</t>
  </si>
  <si>
    <t>0BE3VW1</t>
  </si>
  <si>
    <t>079W</t>
  </si>
  <si>
    <t>COSCO SHIPPING SEINE</t>
  </si>
  <si>
    <t>CMA CGM URAL</t>
  </si>
  <si>
    <t>CMA CGM CONGO</t>
  </si>
  <si>
    <t>CCNI ANGOL</t>
  </si>
  <si>
    <t>CMA CGM VOLGA</t>
  </si>
  <si>
    <t>0BX3VW1</t>
  </si>
  <si>
    <t>0BX3XW1</t>
  </si>
  <si>
    <t>008W</t>
  </si>
  <si>
    <t>0BX41W1</t>
  </si>
  <si>
    <t>OOCL FRANCE</t>
  </si>
  <si>
    <t>CMA CGM LEO</t>
  </si>
  <si>
    <t>APL GWANGYANG</t>
  </si>
  <si>
    <t xml:space="preserve">0ME3NW1 </t>
  </si>
  <si>
    <t xml:space="preserve">0ME3RW1 </t>
  </si>
  <si>
    <t xml:space="preserve">0ME3TW1 </t>
  </si>
  <si>
    <t xml:space="preserve">0ME3VW1 </t>
  </si>
  <si>
    <t>COSCO SHIPPING SAGITTARIUS</t>
  </si>
  <si>
    <t>COSCO SHIPPING NEBULA</t>
  </si>
  <si>
    <t>COSCO SHIPPING VIRGO</t>
  </si>
  <si>
    <t>COSCO SHIPPING SCORPIO</t>
  </si>
  <si>
    <t>APL TEMASEK</t>
  </si>
  <si>
    <t>CMA CGM KERGUELEN</t>
  </si>
  <si>
    <t>CMA CGM JULES VERNE</t>
  </si>
  <si>
    <t>CMA CGM ZHENG HE</t>
  </si>
  <si>
    <t>CMA CGM ANTOINE DE SAINT EXUPERY</t>
  </si>
  <si>
    <t>0FL3RW1</t>
  </si>
  <si>
    <t>0FL3TW1</t>
  </si>
  <si>
    <t>0FL3VW1</t>
  </si>
  <si>
    <t>0FL3XW1</t>
  </si>
  <si>
    <t>0FL3ZW1</t>
  </si>
  <si>
    <t>OOCL GERMANY</t>
  </si>
  <si>
    <t>COSCO SHIPPING AQUARIUS</t>
  </si>
  <si>
    <t>OOCL SCANDINAVIA</t>
  </si>
  <si>
    <t>OOCL JAPAN</t>
  </si>
  <si>
    <t>COSCO SHIPPING STAR</t>
  </si>
  <si>
    <t xml:space="preserve">CMA CGM MARCO POLO </t>
  </si>
  <si>
    <t>APL MERLION</t>
  </si>
  <si>
    <t>CMA CGM LAPEROUSE</t>
  </si>
  <si>
    <t>APL VANDA</t>
  </si>
  <si>
    <t>APL SINGAPURA</t>
  </si>
  <si>
    <t>0KN2NW1</t>
  </si>
  <si>
    <t>0KN2PW1</t>
  </si>
  <si>
    <t>0KN2RW1</t>
  </si>
  <si>
    <t>0KN2TW1</t>
  </si>
  <si>
    <t>0KN2VW1</t>
  </si>
  <si>
    <t>CMA CGM LISA MARIE</t>
  </si>
  <si>
    <t>CSAV TRANCURA</t>
  </si>
  <si>
    <t>SANTA LORETTA</t>
  </si>
  <si>
    <t>0PP3XE1MA</t>
  </si>
  <si>
    <t>0PP3ZE1MA</t>
  </si>
  <si>
    <t>022</t>
  </si>
  <si>
    <t>0PP43E1MA</t>
  </si>
  <si>
    <t>MSC AURORA</t>
  </si>
  <si>
    <t>MSC BETTINA</t>
  </si>
  <si>
    <t>G6 TBN 03</t>
  </si>
  <si>
    <t>MSC KATRINA</t>
  </si>
  <si>
    <t>924E</t>
  </si>
  <si>
    <t>926E</t>
  </si>
  <si>
    <t>927E</t>
  </si>
  <si>
    <t xml:space="preserve">MAERSK VIRGINIA </t>
    <phoneticPr fontId="35" type="noConversion"/>
  </si>
  <si>
    <t>925W</t>
  </si>
  <si>
    <t>926W</t>
  </si>
  <si>
    <t>927W</t>
  </si>
  <si>
    <t>CMA CGM CORAL</t>
  </si>
  <si>
    <t>OOCL BUSAN</t>
  </si>
  <si>
    <t>269S</t>
  </si>
  <si>
    <t>256S</t>
  </si>
  <si>
    <t>267S</t>
  </si>
  <si>
    <t>160S</t>
  </si>
  <si>
    <t>E.R. SANTA BARBARA</t>
  </si>
  <si>
    <t>SANTA RITA</t>
  </si>
  <si>
    <t xml:space="preserve">CEZANNE </t>
  </si>
  <si>
    <t xml:space="preserve">MAERSK SHAMS </t>
  </si>
  <si>
    <t>923S</t>
  </si>
  <si>
    <t>924S</t>
  </si>
  <si>
    <t>925S</t>
  </si>
  <si>
    <t>926S</t>
  </si>
  <si>
    <t>CAROLINA TRADER  </t>
  </si>
  <si>
    <t>MCC NINGBO  </t>
  </si>
  <si>
    <t>923S  </t>
  </si>
  <si>
    <t>924S  </t>
  </si>
  <si>
    <t>925S  </t>
  </si>
  <si>
    <t>926S  </t>
  </si>
  <si>
    <t>MAERSK SARAT</t>
  </si>
  <si>
    <t>MAERSK SHIVLING</t>
  </si>
  <si>
    <t>MAERSK TANJONG</t>
  </si>
  <si>
    <t>OOCL CALIFORNIA</t>
  </si>
  <si>
    <t>OOCL SHANGHAI</t>
  </si>
  <si>
    <t>YM EXCELLENCE</t>
  </si>
  <si>
    <t>OOCL CHICAGO</t>
  </si>
  <si>
    <t>145W</t>
  </si>
  <si>
    <t>BALBINA</t>
  </si>
  <si>
    <t>HYUNDAI VOYAGER</t>
  </si>
  <si>
    <t>HYUNDAI UNITY</t>
  </si>
  <si>
    <t>SINO BRIDGE</t>
  </si>
  <si>
    <t>080W</t>
  </si>
  <si>
    <t>202W</t>
  </si>
  <si>
    <t>107W</t>
  </si>
  <si>
    <t>WAN HAI 516</t>
  </si>
  <si>
    <t>WAN HAI 517</t>
  </si>
  <si>
    <t>1923E</t>
  </si>
  <si>
    <t>NAVIOS AMARILLO</t>
  </si>
  <si>
    <t>0QA37S</t>
  </si>
  <si>
    <t>0QA39S</t>
  </si>
  <si>
    <t>0QA3BS</t>
  </si>
  <si>
    <t>0QA3DS</t>
  </si>
  <si>
    <t>1916S</t>
  </si>
  <si>
    <t>1907S</t>
  </si>
  <si>
    <t xml:space="preserve"> SITC /VTX3</t>
    <phoneticPr fontId="35" type="noConversion"/>
  </si>
  <si>
    <t>SITC KANTO</t>
  </si>
  <si>
    <t>SITC JIANGSU</t>
  </si>
  <si>
    <t>SITC JAKARTA</t>
  </si>
  <si>
    <t>ONE /SITC JABCO-2/VTX2</t>
    <phoneticPr fontId="35" type="noConversion"/>
  </si>
  <si>
    <t>1928S</t>
  </si>
  <si>
    <t xml:space="preserve">SITC /CJV5 </t>
    <phoneticPr fontId="35" type="noConversion"/>
  </si>
  <si>
    <t>HF FORTUNE</t>
  </si>
  <si>
    <t>1915N</t>
  </si>
  <si>
    <t>1919N</t>
  </si>
  <si>
    <t xml:space="preserve">SNL SITC/NA1 CJV4 </t>
    <phoneticPr fontId="35" type="noConversion"/>
  </si>
  <si>
    <t>SITC KAOHSIUNG</t>
  </si>
  <si>
    <t>SITC TOKYO</t>
  </si>
  <si>
    <t xml:space="preserve">SITC/SKU </t>
    <phoneticPr fontId="35" type="noConversion"/>
  </si>
  <si>
    <t>SITC/SKU</t>
    <phoneticPr fontId="35" type="noConversion"/>
  </si>
  <si>
    <t>098E</t>
  </si>
  <si>
    <t>099E</t>
  </si>
  <si>
    <t>CSCL COSCO SKT8          /SNL NKT1 SITC</t>
    <phoneticPr fontId="35" type="noConversion"/>
  </si>
  <si>
    <t>SITC HEBEI</t>
  </si>
  <si>
    <t>NOSCO (sitc)   VTX2          /SNL NJ1</t>
    <phoneticPr fontId="35" type="noConversion"/>
  </si>
  <si>
    <t>1918S</t>
  </si>
  <si>
    <t xml:space="preserve">SITC /CJV4 </t>
    <phoneticPr fontId="35" type="noConversion"/>
  </si>
  <si>
    <t>COSCO   AEU3</t>
    <phoneticPr fontId="35" type="noConversion"/>
  </si>
  <si>
    <t>OPERATOR</t>
    <phoneticPr fontId="35" type="noConversion"/>
  </si>
  <si>
    <t>CNNGB</t>
    <phoneticPr fontId="35" type="noConversion"/>
  </si>
  <si>
    <t>COSCO/AEU2</t>
    <phoneticPr fontId="35" type="noConversion"/>
  </si>
  <si>
    <t>COSCO/AEU6</t>
    <phoneticPr fontId="35" type="noConversion"/>
  </si>
  <si>
    <t xml:space="preserve">LE HAVRE  </t>
    <phoneticPr fontId="35" type="noConversion"/>
  </si>
  <si>
    <t>VESSEL</t>
    <phoneticPr fontId="35" type="noConversion"/>
  </si>
  <si>
    <t>CNNGB</t>
    <phoneticPr fontId="35" type="noConversion"/>
  </si>
  <si>
    <t xml:space="preserve">MSC VANDYA </t>
    <phoneticPr fontId="35" type="noConversion"/>
  </si>
  <si>
    <t>923W</t>
    <phoneticPr fontId="35" type="noConversion"/>
  </si>
  <si>
    <t>HMM/HSD/AE6</t>
    <phoneticPr fontId="35" type="noConversion"/>
  </si>
  <si>
    <t xml:space="preserve">MAERSK ELBA </t>
    <phoneticPr fontId="35" type="noConversion"/>
  </si>
  <si>
    <t xml:space="preserve">MAERSK EINDHOVEN </t>
    <phoneticPr fontId="35" type="noConversion"/>
  </si>
  <si>
    <t>MAERSK EMERALD</t>
    <phoneticPr fontId="35" type="noConversion"/>
  </si>
  <si>
    <t xml:space="preserve">MAERSK ENSHI  </t>
    <phoneticPr fontId="35" type="noConversion"/>
  </si>
  <si>
    <t xml:space="preserve">ANTWERP </t>
    <phoneticPr fontId="35" type="noConversion"/>
  </si>
  <si>
    <t xml:space="preserve">ROTTERDAM </t>
    <phoneticPr fontId="35" type="noConversion"/>
  </si>
  <si>
    <t>VESSEL</t>
    <phoneticPr fontId="35" type="noConversion"/>
  </si>
  <si>
    <t xml:space="preserve">FELIXSTOWE </t>
    <phoneticPr fontId="35" type="noConversion"/>
  </si>
  <si>
    <t>COSCO/CMA /AEU5</t>
    <phoneticPr fontId="35" type="noConversion"/>
  </si>
  <si>
    <t>009W</t>
    <phoneticPr fontId="35" type="noConversion"/>
  </si>
  <si>
    <t>COSCO /AEU1</t>
    <phoneticPr fontId="35" type="noConversion"/>
  </si>
  <si>
    <t>001W</t>
    <phoneticPr fontId="35" type="noConversion"/>
  </si>
  <si>
    <t>008W</t>
    <phoneticPr fontId="35" type="noConversion"/>
  </si>
  <si>
    <t>009W</t>
    <phoneticPr fontId="35" type="noConversion"/>
  </si>
  <si>
    <t>001W</t>
    <phoneticPr fontId="35" type="noConversion"/>
  </si>
  <si>
    <t>SOUTHAMPTON</t>
    <phoneticPr fontId="35" type="noConversion"/>
  </si>
  <si>
    <t>DUBLIN</t>
    <phoneticPr fontId="35" type="noConversion"/>
  </si>
  <si>
    <t xml:space="preserve">ROTTERDAM(VIA) </t>
    <phoneticPr fontId="35" type="noConversion"/>
  </si>
  <si>
    <t xml:space="preserve">LEIXOES/PORTO </t>
    <phoneticPr fontId="35" type="noConversion"/>
  </si>
  <si>
    <t>VESSEL</t>
    <phoneticPr fontId="11" type="noConversion"/>
  </si>
  <si>
    <t>ROTTERDAM (VIA)</t>
    <phoneticPr fontId="35" type="noConversion"/>
  </si>
  <si>
    <t>011W</t>
    <phoneticPr fontId="35" type="noConversion"/>
  </si>
  <si>
    <t>ONE/HPL/FE4</t>
    <phoneticPr fontId="35" type="noConversion"/>
  </si>
  <si>
    <t>010W</t>
    <phoneticPr fontId="35" type="noConversion"/>
  </si>
  <si>
    <t>011W</t>
    <phoneticPr fontId="35" type="noConversion"/>
  </si>
  <si>
    <t xml:space="preserve"> </t>
    <phoneticPr fontId="35" type="noConversion"/>
  </si>
  <si>
    <t xml:space="preserve">VARNA  </t>
    <phoneticPr fontId="35" type="noConversion"/>
  </si>
  <si>
    <t>PRIAEUS(VIA)</t>
    <phoneticPr fontId="35" type="noConversion"/>
  </si>
  <si>
    <t>COSCO/AEM1</t>
    <phoneticPr fontId="35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</si>
  <si>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35" type="noConversion"/>
  </si>
  <si>
    <t>COSCO /AEM3</t>
    <phoneticPr fontId="35" type="noConversion"/>
  </si>
  <si>
    <t>KOPER</t>
    <phoneticPr fontId="35" type="noConversion"/>
  </si>
  <si>
    <t>COSCO/EMC/AEM6</t>
    <phoneticPr fontId="35" type="noConversion"/>
  </si>
  <si>
    <t>RIJEKA</t>
    <phoneticPr fontId="35" type="noConversion"/>
  </si>
  <si>
    <t>GDYNIA</t>
    <phoneticPr fontId="35" type="noConversion"/>
  </si>
  <si>
    <t>ROTTERDAM(VIA)</t>
    <phoneticPr fontId="35" type="noConversion"/>
  </si>
  <si>
    <t>010W</t>
    <phoneticPr fontId="35" type="noConversion"/>
  </si>
  <si>
    <t>TALLINN</t>
    <phoneticPr fontId="35" type="noConversion"/>
  </si>
  <si>
    <t>HAMBURG(VIA)</t>
    <phoneticPr fontId="35" type="noConversion"/>
  </si>
  <si>
    <t xml:space="preserve">NORDIC ROUTE     </t>
    <phoneticPr fontId="35" type="noConversion"/>
  </si>
  <si>
    <t>AARHUS/COPENHAGEN</t>
    <phoneticPr fontId="35" type="noConversion"/>
  </si>
  <si>
    <t>ROTTERDAM (VIA)</t>
    <phoneticPr fontId="35" type="noConversion"/>
  </si>
  <si>
    <t>GOTHENBURG</t>
    <phoneticPr fontId="35" type="noConversion"/>
  </si>
  <si>
    <t>HELSINKI</t>
    <phoneticPr fontId="35" type="noConversion"/>
  </si>
  <si>
    <t>COSCO  AEU3</t>
    <phoneticPr fontId="35" type="noConversion"/>
  </si>
  <si>
    <t>OSLO</t>
    <phoneticPr fontId="35" type="noConversion"/>
  </si>
  <si>
    <t xml:space="preserve">MEDITERRANEAN ROUTE </t>
    <phoneticPr fontId="35" type="noConversion"/>
  </si>
  <si>
    <t xml:space="preserve">BARCELONA  </t>
    <phoneticPr fontId="35" type="noConversion"/>
  </si>
  <si>
    <t>ONE MD1</t>
    <phoneticPr fontId="35" type="noConversion"/>
  </si>
  <si>
    <t>014W</t>
    <phoneticPr fontId="35" type="noConversion"/>
  </si>
  <si>
    <t>022W</t>
    <phoneticPr fontId="35" type="noConversion"/>
  </si>
  <si>
    <t>021W</t>
    <phoneticPr fontId="35" type="noConversion"/>
  </si>
  <si>
    <t>013W</t>
    <phoneticPr fontId="35" type="noConversion"/>
  </si>
  <si>
    <t>COSCO/AEM2</t>
    <phoneticPr fontId="35" type="noConversion"/>
  </si>
  <si>
    <t xml:space="preserve">VALENCIA  </t>
    <phoneticPr fontId="35" type="noConversion"/>
  </si>
  <si>
    <t>HPL /MD2</t>
    <phoneticPr fontId="35" type="noConversion"/>
  </si>
  <si>
    <t>016W</t>
    <phoneticPr fontId="35" type="noConversion"/>
  </si>
  <si>
    <t>002W</t>
    <phoneticPr fontId="35" type="noConversion"/>
  </si>
  <si>
    <t>012W</t>
    <phoneticPr fontId="35" type="noConversion"/>
  </si>
  <si>
    <t>020W</t>
    <phoneticPr fontId="35" type="noConversion"/>
  </si>
  <si>
    <t>PIRAEUS</t>
    <phoneticPr fontId="35" type="noConversion"/>
  </si>
  <si>
    <t xml:space="preserve">GENOA </t>
    <phoneticPr fontId="35" type="noConversion"/>
  </si>
  <si>
    <t>022W</t>
    <phoneticPr fontId="35" type="noConversion"/>
  </si>
  <si>
    <t>021W</t>
    <phoneticPr fontId="35" type="noConversion"/>
  </si>
  <si>
    <t>013W</t>
    <phoneticPr fontId="35" type="noConversion"/>
  </si>
  <si>
    <t xml:space="preserve">ISTANBUL(k) </t>
    <phoneticPr fontId="35" type="noConversion"/>
  </si>
  <si>
    <t>TUNIS/RADES</t>
    <phoneticPr fontId="35" type="noConversion"/>
  </si>
  <si>
    <t>VALENCIA</t>
    <phoneticPr fontId="35" type="noConversion"/>
  </si>
  <si>
    <t xml:space="preserve">BEIRUT  </t>
    <phoneticPr fontId="35" type="noConversion"/>
  </si>
  <si>
    <t xml:space="preserve">MSC BARI </t>
    <phoneticPr fontId="35" type="noConversion"/>
  </si>
  <si>
    <t>922W</t>
    <phoneticPr fontId="35" type="noConversion"/>
  </si>
  <si>
    <t>MSC /MSK /AE20</t>
    <phoneticPr fontId="35" type="noConversion"/>
  </si>
  <si>
    <t xml:space="preserve">MSC JEWEL </t>
    <phoneticPr fontId="35" type="noConversion"/>
  </si>
  <si>
    <t xml:space="preserve">MSC JOSSELINE </t>
    <phoneticPr fontId="35" type="noConversion"/>
  </si>
  <si>
    <t xml:space="preserve">MSC CAMILLE </t>
    <phoneticPr fontId="35" type="noConversion"/>
  </si>
  <si>
    <t xml:space="preserve">MSC BEATRICE </t>
    <phoneticPr fontId="35" type="noConversion"/>
  </si>
  <si>
    <t xml:space="preserve">LIMASSOL  </t>
    <phoneticPr fontId="35" type="noConversion"/>
  </si>
  <si>
    <t>PORT SAID (E)</t>
    <phoneticPr fontId="35" type="noConversion"/>
  </si>
  <si>
    <t>COSCO/AEM6</t>
    <phoneticPr fontId="35" type="noConversion"/>
  </si>
  <si>
    <t>ALEXANDRIA  new</t>
    <phoneticPr fontId="35" type="noConversion"/>
  </si>
  <si>
    <t>COSCO/AEM5</t>
    <phoneticPr fontId="35" type="noConversion"/>
  </si>
  <si>
    <t xml:space="preserve">ASHDOD </t>
    <phoneticPr fontId="35" type="noConversion"/>
  </si>
  <si>
    <t xml:space="preserve">AFRICA ROUTE   </t>
    <phoneticPr fontId="35" type="noConversion"/>
  </si>
  <si>
    <t>DURBAN</t>
    <phoneticPr fontId="35" type="noConversion"/>
  </si>
  <si>
    <t>DURBAN</t>
    <phoneticPr fontId="35" type="noConversion"/>
  </si>
  <si>
    <t xml:space="preserve"> COSCO ONE/ ZAX1</t>
    <phoneticPr fontId="35" type="noConversion"/>
  </si>
  <si>
    <t xml:space="preserve">TEMA   </t>
    <phoneticPr fontId="35" type="noConversion"/>
  </si>
  <si>
    <t>TANGER</t>
    <phoneticPr fontId="35" type="noConversion"/>
  </si>
  <si>
    <t>COSCO/WSA2</t>
    <phoneticPr fontId="35" type="noConversion"/>
  </si>
  <si>
    <t>CAPE TOWN</t>
    <phoneticPr fontId="35" type="noConversion"/>
  </si>
  <si>
    <t>0031W</t>
    <phoneticPr fontId="35" type="noConversion"/>
  </si>
  <si>
    <t>COSCO/WAX2</t>
    <phoneticPr fontId="35" type="noConversion"/>
  </si>
  <si>
    <t>0043W</t>
    <phoneticPr fontId="35" type="noConversion"/>
  </si>
  <si>
    <t>0032W</t>
    <phoneticPr fontId="35" type="noConversion"/>
  </si>
  <si>
    <t>0127W</t>
    <phoneticPr fontId="35" type="noConversion"/>
  </si>
  <si>
    <t>APAPA,LAGOS/TINCAN</t>
    <phoneticPr fontId="35" type="noConversion"/>
  </si>
  <si>
    <t>COSCO  WAX1</t>
    <phoneticPr fontId="35" type="noConversion"/>
  </si>
  <si>
    <t>MOMBASA</t>
    <phoneticPr fontId="35" type="noConversion"/>
  </si>
  <si>
    <t>TANJUNGS</t>
    <phoneticPr fontId="35" type="noConversion"/>
  </si>
  <si>
    <t>COSCO AEM1</t>
    <phoneticPr fontId="35" type="noConversion"/>
  </si>
  <si>
    <t>CASABLANCA</t>
    <phoneticPr fontId="35" type="noConversion"/>
  </si>
  <si>
    <t>PORT TANGIER</t>
    <phoneticPr fontId="35" type="noConversion"/>
  </si>
  <si>
    <t xml:space="preserve">EMMA MAERSK </t>
    <phoneticPr fontId="35" type="noConversion"/>
  </si>
  <si>
    <t>MSC/MSK /AE7</t>
    <phoneticPr fontId="35" type="noConversion"/>
  </si>
  <si>
    <t xml:space="preserve">EDITH MAERSK </t>
    <phoneticPr fontId="35" type="noConversion"/>
  </si>
  <si>
    <t xml:space="preserve">EUGEN MAERSK </t>
    <phoneticPr fontId="35" type="noConversion"/>
  </si>
  <si>
    <t xml:space="preserve">ELEONORA MAERSK </t>
    <phoneticPr fontId="35" type="noConversion"/>
  </si>
  <si>
    <t xml:space="preserve"> </t>
    <phoneticPr fontId="35" type="noConversion"/>
  </si>
  <si>
    <t xml:space="preserve">PORT LOUIS  </t>
    <phoneticPr fontId="35" type="noConversion"/>
  </si>
  <si>
    <t>PORT LOUIS</t>
    <phoneticPr fontId="35" type="noConversion"/>
  </si>
  <si>
    <t>CMA  SHAKA II MSK  SAF1</t>
    <phoneticPr fontId="35" type="noConversion"/>
  </si>
  <si>
    <t xml:space="preserve">                                                                                                                      AUSTRALIA &amp; NEW ZEALAND ROUTE   </t>
    <phoneticPr fontId="35" type="noConversion"/>
  </si>
  <si>
    <t xml:space="preserve">ADELAIDE   </t>
    <phoneticPr fontId="35" type="noConversion"/>
  </si>
  <si>
    <r>
      <t>SGSIN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</si>
  <si>
    <t>KOTA PUSAKA</t>
    <phoneticPr fontId="35" type="noConversion"/>
  </si>
  <si>
    <t>0002W</t>
    <phoneticPr fontId="35" type="noConversion"/>
  </si>
  <si>
    <t>PIL RSS</t>
    <phoneticPr fontId="35" type="noConversion"/>
  </si>
  <si>
    <t>OMIT</t>
    <phoneticPr fontId="35" type="noConversion"/>
  </si>
  <si>
    <t>CMA CGM CALLISTO</t>
    <phoneticPr fontId="35" type="noConversion"/>
  </si>
  <si>
    <t>0RD3NW1</t>
    <phoneticPr fontId="35" type="noConversion"/>
  </si>
  <si>
    <t>COSCO KAOHSIUNG</t>
    <phoneticPr fontId="35" type="noConversion"/>
  </si>
  <si>
    <t>068W</t>
    <phoneticPr fontId="35" type="noConversion"/>
  </si>
  <si>
    <t xml:space="preserve">AUCKLAND </t>
    <phoneticPr fontId="35" type="noConversion"/>
  </si>
  <si>
    <t>CMA/PIL (NCS)</t>
    <phoneticPr fontId="35" type="noConversion"/>
  </si>
  <si>
    <t xml:space="preserve">BRISBANE  </t>
    <phoneticPr fontId="35" type="noConversion"/>
  </si>
  <si>
    <t xml:space="preserve">MOL GENESIS </t>
    <phoneticPr fontId="35" type="noConversion"/>
  </si>
  <si>
    <t>918W</t>
    <phoneticPr fontId="35" type="noConversion"/>
  </si>
  <si>
    <t>MAERSK AU1 MSC(Wallaby)</t>
    <phoneticPr fontId="35" type="noConversion"/>
  </si>
  <si>
    <t xml:space="preserve">VERDI </t>
    <phoneticPr fontId="35" type="noConversion"/>
  </si>
  <si>
    <t xml:space="preserve">CARL SCHULTE </t>
    <phoneticPr fontId="35" type="noConversion"/>
  </si>
  <si>
    <t>CSL ATLANTIC</t>
    <phoneticPr fontId="35" type="noConversion"/>
  </si>
  <si>
    <t xml:space="preserve">LISBON </t>
    <phoneticPr fontId="35" type="noConversion"/>
  </si>
  <si>
    <t xml:space="preserve">FREMANTLE(PERTH) </t>
    <phoneticPr fontId="35" type="noConversion"/>
  </si>
  <si>
    <t xml:space="preserve">MELBOURNE  </t>
    <phoneticPr fontId="35" type="noConversion"/>
  </si>
  <si>
    <t>110N</t>
    <phoneticPr fontId="35" type="noConversion"/>
  </si>
  <si>
    <t>ONE EMC  AUJ/NEAX</t>
    <phoneticPr fontId="35" type="noConversion"/>
  </si>
  <si>
    <t>092N</t>
    <phoneticPr fontId="35" type="noConversion"/>
  </si>
  <si>
    <t>068N</t>
    <phoneticPr fontId="35" type="noConversion"/>
  </si>
  <si>
    <t>024N</t>
    <phoneticPr fontId="35" type="noConversion"/>
  </si>
  <si>
    <t>086N</t>
    <phoneticPr fontId="35" type="noConversion"/>
  </si>
  <si>
    <t xml:space="preserve">SYDNEY </t>
    <phoneticPr fontId="35" type="noConversion"/>
  </si>
  <si>
    <t>092N</t>
    <phoneticPr fontId="35" type="noConversion"/>
  </si>
  <si>
    <t>068N</t>
    <phoneticPr fontId="35" type="noConversion"/>
  </si>
  <si>
    <t>024N</t>
    <phoneticPr fontId="35" type="noConversion"/>
  </si>
  <si>
    <t>086N</t>
    <phoneticPr fontId="35" type="noConversion"/>
  </si>
  <si>
    <t>PENANG</t>
    <phoneticPr fontId="35" type="noConversion"/>
  </si>
  <si>
    <t>PENANG</t>
    <phoneticPr fontId="35" type="noConversion"/>
  </si>
  <si>
    <t>WAREHOUSE CUT OFF</t>
    <phoneticPr fontId="35" type="noConversion"/>
  </si>
  <si>
    <t>VIA SGP</t>
    <phoneticPr fontId="35" type="noConversion"/>
  </si>
  <si>
    <t>OMIT</t>
    <phoneticPr fontId="35" type="noConversion"/>
  </si>
  <si>
    <t>PIL EAS</t>
    <phoneticPr fontId="35" type="noConversion"/>
  </si>
  <si>
    <t>COSCO FUZHOU</t>
    <phoneticPr fontId="35" type="noConversion"/>
  </si>
  <si>
    <t>099W</t>
    <phoneticPr fontId="35" type="noConversion"/>
  </si>
  <si>
    <t>KOTA MACHAN</t>
    <phoneticPr fontId="35" type="noConversion"/>
  </si>
  <si>
    <t>0024W</t>
    <phoneticPr fontId="35" type="noConversion"/>
  </si>
  <si>
    <t>KOTA MANIS</t>
    <phoneticPr fontId="35" type="noConversion"/>
  </si>
  <si>
    <t>0022W</t>
    <phoneticPr fontId="35" type="noConversion"/>
  </si>
  <si>
    <t>KOTA MEGAH</t>
    <phoneticPr fontId="35" type="noConversion"/>
  </si>
  <si>
    <t>0119W</t>
    <phoneticPr fontId="35" type="noConversion"/>
  </si>
  <si>
    <t xml:space="preserve"> </t>
    <phoneticPr fontId="35" type="noConversion"/>
  </si>
  <si>
    <t xml:space="preserve">PORT KELANG        </t>
    <phoneticPr fontId="35" type="noConversion"/>
  </si>
  <si>
    <t>CNNGB</t>
    <phoneticPr fontId="35" type="noConversion"/>
  </si>
  <si>
    <t>PORT KELANG</t>
    <phoneticPr fontId="35" type="noConversion"/>
  </si>
  <si>
    <t>W039</t>
    <phoneticPr fontId="35" type="noConversion"/>
  </si>
  <si>
    <t>WHL  CI2</t>
    <phoneticPr fontId="35" type="noConversion"/>
  </si>
  <si>
    <t>W046</t>
    <phoneticPr fontId="35" type="noConversion"/>
  </si>
  <si>
    <t>W121</t>
    <phoneticPr fontId="35" type="noConversion"/>
  </si>
  <si>
    <t>W165</t>
    <phoneticPr fontId="35" type="noConversion"/>
  </si>
  <si>
    <t>W057</t>
    <phoneticPr fontId="35" type="noConversion"/>
  </si>
  <si>
    <t>WAREHOUSE CUT OFF</t>
    <phoneticPr fontId="35" type="noConversion"/>
  </si>
  <si>
    <t>061W</t>
    <phoneticPr fontId="35" type="noConversion"/>
  </si>
  <si>
    <t>WHL CI3</t>
    <phoneticPr fontId="35" type="noConversion"/>
  </si>
  <si>
    <t>WAN HAI 511</t>
    <phoneticPr fontId="35" type="noConversion"/>
  </si>
  <si>
    <t>W047</t>
    <phoneticPr fontId="35" type="noConversion"/>
  </si>
  <si>
    <t>383W</t>
    <phoneticPr fontId="35" type="noConversion"/>
  </si>
  <si>
    <t xml:space="preserve">HO CHI MINH    </t>
    <phoneticPr fontId="35" type="noConversion"/>
  </si>
  <si>
    <t xml:space="preserve">HO CHI MINH </t>
    <phoneticPr fontId="35" type="noConversion"/>
  </si>
  <si>
    <t xml:space="preserve">HAIPHONG </t>
    <phoneticPr fontId="35" type="noConversion"/>
  </si>
  <si>
    <t xml:space="preserve">JAKARTA       </t>
    <phoneticPr fontId="35" type="noConversion"/>
  </si>
  <si>
    <t>KMTC/COSCO/CSE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</si>
  <si>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</si>
  <si>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</si>
  <si>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ASL  CHN1</t>
    <phoneticPr fontId="35" type="noConversion"/>
  </si>
  <si>
    <t xml:space="preserve">   </t>
    <phoneticPr fontId="35" type="noConversion"/>
  </si>
  <si>
    <t xml:space="preserve">LAEM CHABANG  </t>
    <phoneticPr fontId="35" type="noConversion"/>
  </si>
  <si>
    <t>VESSEL</t>
    <phoneticPr fontId="35" type="noConversion"/>
  </si>
  <si>
    <t>CNNGB</t>
    <phoneticPr fontId="35" type="noConversion"/>
  </si>
  <si>
    <t>LAEM CHABANG</t>
    <phoneticPr fontId="35" type="noConversion"/>
  </si>
  <si>
    <t>288S</t>
    <phoneticPr fontId="35" type="noConversion"/>
  </si>
  <si>
    <t>RCL /RBC1</t>
    <phoneticPr fontId="35" type="noConversion"/>
  </si>
  <si>
    <t>296S</t>
    <phoneticPr fontId="35" type="noConversion"/>
  </si>
  <si>
    <t>232S</t>
    <phoneticPr fontId="35" type="noConversion"/>
  </si>
  <si>
    <t>289S</t>
    <phoneticPr fontId="35" type="noConversion"/>
  </si>
  <si>
    <t xml:space="preserve">BANGKOK   </t>
    <phoneticPr fontId="35" type="noConversion"/>
  </si>
  <si>
    <t>BANGKOK</t>
    <phoneticPr fontId="35" type="noConversion"/>
  </si>
  <si>
    <t>COSCO RBC2</t>
    <phoneticPr fontId="35" type="noConversion"/>
  </si>
  <si>
    <t>296S</t>
    <phoneticPr fontId="35" type="noConversion"/>
  </si>
  <si>
    <t>232S</t>
    <phoneticPr fontId="35" type="noConversion"/>
  </si>
  <si>
    <t>289S</t>
    <phoneticPr fontId="35" type="noConversion"/>
  </si>
  <si>
    <t xml:space="preserve">SINGAPORE        </t>
    <phoneticPr fontId="35" type="noConversion"/>
  </si>
  <si>
    <t>HMM AEX</t>
    <phoneticPr fontId="35" type="noConversion"/>
  </si>
  <si>
    <t>YML SA3</t>
    <phoneticPr fontId="35" type="noConversion"/>
  </si>
  <si>
    <t>CNNGB</t>
    <phoneticPr fontId="35" type="noConversion"/>
  </si>
  <si>
    <t xml:space="preserve">MANILA </t>
    <phoneticPr fontId="35" type="noConversion"/>
  </si>
  <si>
    <t>MANILA</t>
    <phoneticPr fontId="35" type="noConversion"/>
  </si>
  <si>
    <t>COSCO /CSCL   CNP2</t>
    <phoneticPr fontId="35" type="noConversion"/>
  </si>
  <si>
    <t>SIHANOUKVILLE</t>
    <phoneticPr fontId="35" type="noConversion"/>
  </si>
  <si>
    <t xml:space="preserve">SIHANOUKVILLE </t>
    <phoneticPr fontId="35" type="noConversion"/>
  </si>
  <si>
    <t>COSCO  RBC2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</si>
  <si>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</si>
  <si>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 xml:space="preserve">KOBE </t>
    <phoneticPr fontId="35" type="noConversion"/>
  </si>
  <si>
    <t xml:space="preserve">OSAKA </t>
    <phoneticPr fontId="35" type="noConversion"/>
  </si>
  <si>
    <t xml:space="preserve">MOJI </t>
    <phoneticPr fontId="35" type="noConversion"/>
  </si>
  <si>
    <t xml:space="preserve">TOKYO </t>
    <phoneticPr fontId="35" type="noConversion"/>
  </si>
  <si>
    <t>097E</t>
    <phoneticPr fontId="35" type="noConversion"/>
  </si>
  <si>
    <t>098E</t>
    <phoneticPr fontId="35" type="noConversion"/>
  </si>
  <si>
    <t>099E</t>
    <phoneticPr fontId="35" type="noConversion"/>
  </si>
  <si>
    <t xml:space="preserve">YOKOHAMA     </t>
    <phoneticPr fontId="35" type="noConversion"/>
  </si>
  <si>
    <t xml:space="preserve">NAGOYA </t>
    <phoneticPr fontId="35" type="noConversion"/>
  </si>
  <si>
    <t xml:space="preserve">BUSAN  </t>
    <phoneticPr fontId="35" type="noConversion"/>
  </si>
  <si>
    <t>1912E</t>
    <phoneticPr fontId="35" type="noConversion"/>
  </si>
  <si>
    <t>EAS</t>
    <phoneticPr fontId="35" type="noConversion"/>
  </si>
  <si>
    <t>1923E</t>
    <phoneticPr fontId="35" type="noConversion"/>
  </si>
  <si>
    <t xml:space="preserve">INCHON </t>
    <phoneticPr fontId="35" type="noConversion"/>
  </si>
  <si>
    <t>XIN MING ZHOU 20</t>
    <phoneticPr fontId="35" type="noConversion"/>
  </si>
  <si>
    <t>1925E</t>
    <phoneticPr fontId="35" type="noConversion"/>
  </si>
  <si>
    <t>NOSCO</t>
    <phoneticPr fontId="35" type="noConversion"/>
  </si>
  <si>
    <t>CHATTANOOGA</t>
    <phoneticPr fontId="35" type="noConversion"/>
  </si>
  <si>
    <t>1922E</t>
    <phoneticPr fontId="35" type="noConversion"/>
  </si>
  <si>
    <t>DONGYOUNG/TAIYOUNG</t>
    <phoneticPr fontId="35" type="noConversion"/>
  </si>
  <si>
    <t>CHATTANOOGA</t>
    <phoneticPr fontId="35" type="noConversion"/>
  </si>
  <si>
    <t>1922S</t>
    <phoneticPr fontId="35" type="noConversion"/>
  </si>
  <si>
    <t>SNL</t>
    <phoneticPr fontId="35" type="noConversion"/>
  </si>
  <si>
    <t xml:space="preserve">KEELUNG </t>
    <phoneticPr fontId="35" type="noConversion"/>
  </si>
  <si>
    <t>KEELUNG</t>
    <phoneticPr fontId="35" type="noConversion"/>
  </si>
  <si>
    <t>NEW MINGZHOU 12</t>
    <phoneticPr fontId="35" type="noConversion"/>
  </si>
  <si>
    <t>9045S</t>
    <phoneticPr fontId="35" type="noConversion"/>
  </si>
  <si>
    <t>NTW1  1/2</t>
    <phoneticPr fontId="35" type="noConversion"/>
  </si>
  <si>
    <t>9047S</t>
    <phoneticPr fontId="35" type="noConversion"/>
  </si>
  <si>
    <t>9049S</t>
    <phoneticPr fontId="35" type="noConversion"/>
  </si>
  <si>
    <t>9051S</t>
    <phoneticPr fontId="35" type="noConversion"/>
  </si>
  <si>
    <t>NEW MINGZHOU 60</t>
    <phoneticPr fontId="35" type="noConversion"/>
  </si>
  <si>
    <t>9027S</t>
    <phoneticPr fontId="35" type="noConversion"/>
  </si>
  <si>
    <t>NTW2   4/5</t>
    <phoneticPr fontId="35" type="noConversion"/>
  </si>
  <si>
    <t>9029S</t>
    <phoneticPr fontId="35" type="noConversion"/>
  </si>
  <si>
    <t>9031S</t>
    <phoneticPr fontId="35" type="noConversion"/>
  </si>
  <si>
    <t>9033S</t>
    <phoneticPr fontId="35" type="noConversion"/>
  </si>
  <si>
    <t>NEW MINGZHOU 60</t>
    <phoneticPr fontId="35" type="noConversion"/>
  </si>
  <si>
    <t>9035S</t>
    <phoneticPr fontId="35" type="noConversion"/>
  </si>
  <si>
    <t xml:space="preserve">TAICHUNG </t>
    <phoneticPr fontId="35" type="noConversion"/>
  </si>
  <si>
    <t>VESSEL</t>
    <phoneticPr fontId="35" type="noConversion"/>
  </si>
  <si>
    <t>CNNGB</t>
    <phoneticPr fontId="35" type="noConversion"/>
  </si>
  <si>
    <t xml:space="preserve">HONGKONG </t>
    <phoneticPr fontId="35" type="noConversion"/>
  </si>
  <si>
    <t>HONGKONG</t>
    <phoneticPr fontId="35" type="noConversion"/>
  </si>
  <si>
    <t>COSCO /PMX</t>
    <phoneticPr fontId="35" type="noConversion"/>
  </si>
  <si>
    <t xml:space="preserve">MADRAS/CHENNAI  </t>
    <phoneticPr fontId="35" type="noConversion"/>
  </si>
  <si>
    <t>SINGAPORE</t>
    <phoneticPr fontId="35" type="noConversion"/>
  </si>
  <si>
    <t xml:space="preserve">VIA </t>
    <phoneticPr fontId="35" type="noConversion"/>
  </si>
  <si>
    <t xml:space="preserve"> THALASSA AXIA</t>
    <phoneticPr fontId="35" type="noConversion"/>
  </si>
  <si>
    <t>COSCO /RES1</t>
    <phoneticPr fontId="35" type="noConversion"/>
  </si>
  <si>
    <t xml:space="preserve">NEW DELHI </t>
    <phoneticPr fontId="35" type="noConversion"/>
  </si>
  <si>
    <t>COSCO  AIS</t>
    <phoneticPr fontId="35" type="noConversion"/>
  </si>
  <si>
    <t xml:space="preserve">NHAVA SHEVA      </t>
    <phoneticPr fontId="35" type="noConversion"/>
  </si>
  <si>
    <t>COSCO/CI2</t>
    <phoneticPr fontId="35" type="noConversion"/>
  </si>
  <si>
    <t xml:space="preserve">COLOMBO        </t>
    <phoneticPr fontId="35" type="noConversion"/>
  </si>
  <si>
    <t>COSCO/AEU5</t>
    <phoneticPr fontId="35" type="noConversion"/>
  </si>
  <si>
    <t xml:space="preserve">MAERSK ENSENADA </t>
    <phoneticPr fontId="35" type="noConversion"/>
  </si>
  <si>
    <t>MSK /AE1</t>
    <phoneticPr fontId="35" type="noConversion"/>
  </si>
  <si>
    <t xml:space="preserve">MSC ALTAIR </t>
    <phoneticPr fontId="35" type="noConversion"/>
  </si>
  <si>
    <t xml:space="preserve">MSC KALINA </t>
    <phoneticPr fontId="35" type="noConversion"/>
  </si>
  <si>
    <t xml:space="preserve">MAERSK EDIRNE </t>
    <phoneticPr fontId="35" type="noConversion"/>
  </si>
  <si>
    <t>CHITTAGONG</t>
    <phoneticPr fontId="35" type="noConversion"/>
  </si>
  <si>
    <t>CHITTAGONG</t>
    <phoneticPr fontId="35" type="noConversion"/>
  </si>
  <si>
    <t xml:space="preserve">MCC SH1 </t>
    <phoneticPr fontId="35" type="noConversion"/>
  </si>
  <si>
    <t>SINGAPORE(VIA)</t>
    <phoneticPr fontId="35" type="noConversion"/>
  </si>
  <si>
    <t>COSCO  MEX5</t>
    <phoneticPr fontId="35" type="noConversion"/>
  </si>
  <si>
    <t xml:space="preserve">DUBAI(JEBEL ALI) </t>
    <phoneticPr fontId="35" type="noConversion"/>
  </si>
  <si>
    <t>COSCO  MEX</t>
    <phoneticPr fontId="35" type="noConversion"/>
  </si>
  <si>
    <t xml:space="preserve">KARACHI </t>
    <phoneticPr fontId="35" type="noConversion"/>
  </si>
  <si>
    <t>COSCO/ PMX</t>
    <phoneticPr fontId="35" type="noConversion"/>
  </si>
  <si>
    <t>KUWAIT</t>
    <phoneticPr fontId="35" type="noConversion"/>
  </si>
  <si>
    <t>COSCO MEX5</t>
    <phoneticPr fontId="35" type="noConversion"/>
  </si>
  <si>
    <t>JEDDAH</t>
    <phoneticPr fontId="35" type="noConversion"/>
  </si>
  <si>
    <t>COSCO /RES1</t>
    <phoneticPr fontId="35" type="noConversion"/>
  </si>
  <si>
    <t xml:space="preserve">AQABA </t>
    <phoneticPr fontId="35" type="noConversion"/>
  </si>
  <si>
    <t xml:space="preserve">DAMMAN </t>
    <phoneticPr fontId="35" type="noConversion"/>
  </si>
  <si>
    <t xml:space="preserve">RIYADH </t>
    <phoneticPr fontId="35" type="noConversion"/>
  </si>
  <si>
    <r>
      <t>DUBAI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</si>
  <si>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DOHA</t>
    <phoneticPr fontId="35" type="noConversion"/>
  </si>
  <si>
    <t>DUBAI(VIA)</t>
    <phoneticPr fontId="35" type="noConversion"/>
  </si>
  <si>
    <t>VIA</t>
    <phoneticPr fontId="35" type="noConversion"/>
  </si>
  <si>
    <t>154E</t>
    <phoneticPr fontId="35" type="noConversion"/>
  </si>
  <si>
    <t>ONE /AG2</t>
    <phoneticPr fontId="35" type="noConversion"/>
  </si>
  <si>
    <t>147E</t>
    <phoneticPr fontId="35" type="noConversion"/>
  </si>
  <si>
    <t>146E</t>
    <phoneticPr fontId="35" type="noConversion"/>
  </si>
  <si>
    <t>163E</t>
    <phoneticPr fontId="35" type="noConversion"/>
  </si>
  <si>
    <t>CENTRAL AND SOUTH AMERICAN ROUTE</t>
    <phoneticPr fontId="35" type="noConversion"/>
  </si>
  <si>
    <t xml:space="preserve">BUENOS AIRES     </t>
    <phoneticPr fontId="35" type="noConversion"/>
  </si>
  <si>
    <t>OPERATOR</t>
    <phoneticPr fontId="35" type="noConversion"/>
  </si>
  <si>
    <t>BUENOS AIRES</t>
    <phoneticPr fontId="35" type="noConversion"/>
  </si>
  <si>
    <t>921E</t>
    <phoneticPr fontId="35" type="noConversion"/>
  </si>
  <si>
    <t>ONE /SX1</t>
    <phoneticPr fontId="35" type="noConversion"/>
  </si>
  <si>
    <t>922E</t>
    <phoneticPr fontId="35" type="noConversion"/>
  </si>
  <si>
    <t>FI930R</t>
    <phoneticPr fontId="35" type="noConversion"/>
  </si>
  <si>
    <t>FI931R</t>
    <phoneticPr fontId="35" type="noConversion"/>
  </si>
  <si>
    <t>925E</t>
    <phoneticPr fontId="35" type="noConversion"/>
  </si>
  <si>
    <t>OPERATOR</t>
    <phoneticPr fontId="35" type="noConversion"/>
  </si>
  <si>
    <t>BUENOS AIRES</t>
    <phoneticPr fontId="35" type="noConversion"/>
  </si>
  <si>
    <t>ONE/COSCO/SX1</t>
    <phoneticPr fontId="35" type="noConversion"/>
  </si>
  <si>
    <t>FI930R</t>
    <phoneticPr fontId="35" type="noConversion"/>
  </si>
  <si>
    <t>FI931R</t>
    <phoneticPr fontId="35" type="noConversion"/>
  </si>
  <si>
    <t>925E</t>
    <phoneticPr fontId="35" type="noConversion"/>
  </si>
  <si>
    <t xml:space="preserve">MONTEVIDEO   </t>
    <phoneticPr fontId="35" type="noConversion"/>
  </si>
  <si>
    <t>MONTEVIDEO</t>
    <phoneticPr fontId="35" type="noConversion"/>
  </si>
  <si>
    <t>SANTOS</t>
    <phoneticPr fontId="35" type="noConversion"/>
  </si>
  <si>
    <t xml:space="preserve">SANTOS    </t>
    <phoneticPr fontId="35" type="noConversion"/>
  </si>
  <si>
    <t xml:space="preserve">ITAJAI      </t>
    <phoneticPr fontId="35" type="noConversion"/>
  </si>
  <si>
    <t xml:space="preserve">PARANAGUA        </t>
    <phoneticPr fontId="35" type="noConversion"/>
  </si>
  <si>
    <t xml:space="preserve">SYMI I </t>
    <phoneticPr fontId="35" type="noConversion"/>
  </si>
  <si>
    <t>HAM-SUD /ASIA2</t>
    <phoneticPr fontId="35" type="noConversion"/>
  </si>
  <si>
    <t xml:space="preserve">MSC SARA ELENA </t>
    <phoneticPr fontId="35" type="noConversion"/>
  </si>
  <si>
    <t xml:space="preserve">MSC GISELLE </t>
    <phoneticPr fontId="35" type="noConversion"/>
  </si>
  <si>
    <t xml:space="preserve">CAPE ARTEMISIO </t>
    <phoneticPr fontId="35" type="noConversion"/>
  </si>
  <si>
    <t xml:space="preserve">MOL BEACON </t>
    <phoneticPr fontId="35" type="noConversion"/>
  </si>
  <si>
    <t xml:space="preserve">CALLAO </t>
    <phoneticPr fontId="35" type="noConversion"/>
  </si>
  <si>
    <t>ONE/ALX1</t>
    <phoneticPr fontId="35" type="noConversion"/>
  </si>
  <si>
    <t>923E</t>
    <phoneticPr fontId="35" type="noConversion"/>
  </si>
  <si>
    <t>924E</t>
    <phoneticPr fontId="35" type="noConversion"/>
  </si>
  <si>
    <t>ONE/ALX2</t>
    <phoneticPr fontId="35" type="noConversion"/>
  </si>
  <si>
    <t xml:space="preserve">GUAYAQUIL  </t>
    <phoneticPr fontId="35" type="noConversion"/>
  </si>
  <si>
    <t>GUAYAQUIL</t>
    <phoneticPr fontId="35" type="noConversion"/>
  </si>
  <si>
    <t xml:space="preserve"> ETA</t>
    <phoneticPr fontId="35" type="noConversion"/>
  </si>
  <si>
    <t>COSCO  WSA2</t>
    <phoneticPr fontId="35" type="noConversion"/>
  </si>
  <si>
    <t xml:space="preserve">VALPARAISO </t>
    <phoneticPr fontId="35" type="noConversion"/>
  </si>
  <si>
    <t xml:space="preserve">LEDA MAERSK </t>
    <phoneticPr fontId="35" type="noConversion"/>
  </si>
  <si>
    <t>922E</t>
    <phoneticPr fontId="35" type="noConversion"/>
  </si>
  <si>
    <t>HAM-SUD/ASPA1</t>
    <phoneticPr fontId="35" type="noConversion"/>
  </si>
  <si>
    <t xml:space="preserve">MAERSK ARAS </t>
    <phoneticPr fontId="35" type="noConversion"/>
  </si>
  <si>
    <t xml:space="preserve">SAFMARINE MAKUTU </t>
    <phoneticPr fontId="35" type="noConversion"/>
  </si>
  <si>
    <t xml:space="preserve">LIMARI </t>
    <phoneticPr fontId="35" type="noConversion"/>
  </si>
  <si>
    <t xml:space="preserve">BUENA VENTURA </t>
    <phoneticPr fontId="35" type="noConversion"/>
  </si>
  <si>
    <t xml:space="preserve">SOROE MAERSK </t>
    <phoneticPr fontId="35" type="noConversion"/>
  </si>
  <si>
    <t>923E</t>
    <phoneticPr fontId="35" type="noConversion"/>
  </si>
  <si>
    <t>HAM-SUD /ASPA3</t>
    <phoneticPr fontId="35" type="noConversion"/>
  </si>
  <si>
    <t xml:space="preserve">CHARLOTTE MAERSK </t>
    <phoneticPr fontId="35" type="noConversion"/>
  </si>
  <si>
    <t xml:space="preserve">MAERSK STEPNICA </t>
    <phoneticPr fontId="35" type="noConversion"/>
  </si>
  <si>
    <t xml:space="preserve">SAN FELIX </t>
    <phoneticPr fontId="35" type="noConversion"/>
  </si>
  <si>
    <t xml:space="preserve">MAERSK SAVANNAH </t>
    <phoneticPr fontId="35" type="noConversion"/>
  </si>
  <si>
    <t xml:space="preserve">IQUIQUE  </t>
    <phoneticPr fontId="35" type="noConversion"/>
  </si>
  <si>
    <t xml:space="preserve">ONE/ALX1 </t>
    <phoneticPr fontId="35" type="noConversion"/>
  </si>
  <si>
    <t>924E</t>
    <phoneticPr fontId="35" type="noConversion"/>
  </si>
  <si>
    <t xml:space="preserve">MANZANILIO (MEX) </t>
    <phoneticPr fontId="35" type="noConversion"/>
  </si>
  <si>
    <t>COSCO WSA2</t>
    <phoneticPr fontId="35" type="noConversion"/>
  </si>
  <si>
    <t xml:space="preserve">COSCO </t>
    <phoneticPr fontId="35" type="noConversion"/>
  </si>
  <si>
    <t xml:space="preserve">LA GUAIRA </t>
    <phoneticPr fontId="35" type="noConversion"/>
  </si>
  <si>
    <t>CARTAGENA (via)</t>
    <phoneticPr fontId="35" type="noConversion"/>
  </si>
  <si>
    <t>HPL/JJCS</t>
    <phoneticPr fontId="35" type="noConversion"/>
  </si>
  <si>
    <t xml:space="preserve">COLON </t>
    <phoneticPr fontId="35" type="noConversion"/>
  </si>
  <si>
    <t>VESSEL</t>
    <phoneticPr fontId="35" type="noConversion"/>
  </si>
  <si>
    <t>CNNGB</t>
    <phoneticPr fontId="35" type="noConversion"/>
  </si>
  <si>
    <t>MANZANILLO(via)</t>
    <phoneticPr fontId="35" type="noConversion"/>
  </si>
  <si>
    <t>CMA /HPL/JJCS</t>
    <phoneticPr fontId="35" type="noConversion"/>
  </si>
  <si>
    <t>CAUCEDO ,DOMINICAN REP</t>
    <phoneticPr fontId="35" type="noConversion"/>
  </si>
  <si>
    <t>OPERATOR</t>
    <phoneticPr fontId="35" type="noConversion"/>
  </si>
  <si>
    <t xml:space="preserve">CAUCEDO </t>
    <phoneticPr fontId="35" type="noConversion"/>
  </si>
  <si>
    <t>CMA /HPLJJCS</t>
    <phoneticPr fontId="35" type="noConversion"/>
  </si>
  <si>
    <t>.</t>
    <phoneticPr fontId="35" type="noConversion"/>
  </si>
  <si>
    <t>SAN JOSE ,COSTARICA</t>
    <phoneticPr fontId="35" type="noConversion"/>
  </si>
  <si>
    <t>HPL  JJCS</t>
    <phoneticPr fontId="35" type="noConversion"/>
  </si>
  <si>
    <t>PUERTO QUETZAL,GUATEMALA</t>
    <phoneticPr fontId="35" type="noConversion"/>
  </si>
  <si>
    <t>HAM-SUD /ASPA3</t>
    <phoneticPr fontId="35" type="noConversion"/>
  </si>
  <si>
    <t xml:space="preserve">CHARLOTTE MAERSK </t>
    <phoneticPr fontId="35" type="noConversion"/>
  </si>
  <si>
    <t xml:space="preserve">MAERSK STEPNICA </t>
    <phoneticPr fontId="35" type="noConversion"/>
  </si>
  <si>
    <t xml:space="preserve">SAN FELIX </t>
    <phoneticPr fontId="35" type="noConversion"/>
  </si>
  <si>
    <t xml:space="preserve">MAERSK SAVANNAH </t>
    <phoneticPr fontId="35" type="noConversion"/>
  </si>
  <si>
    <t>MANZANILLO(via)</t>
    <phoneticPr fontId="35" type="noConversion"/>
  </si>
  <si>
    <t>GUATEMALA CITY ,GUATEMALA</t>
    <phoneticPr fontId="35" type="noConversion"/>
  </si>
  <si>
    <t>PUERTO QUETZAL(via)</t>
    <phoneticPr fontId="35" type="noConversion"/>
  </si>
  <si>
    <t xml:space="preserve">ATLANTA,GA </t>
    <phoneticPr fontId="35" type="noConversion"/>
  </si>
  <si>
    <t>KUALA LUMPUR EXPRESS/KUXT</t>
    <phoneticPr fontId="35" type="noConversion"/>
  </si>
  <si>
    <t>074E</t>
    <phoneticPr fontId="35" type="noConversion"/>
  </si>
  <si>
    <t>ONE PS6</t>
    <phoneticPr fontId="35" type="noConversion"/>
  </si>
  <si>
    <t>NYK ADONIS/NADT</t>
    <phoneticPr fontId="35" type="noConversion"/>
  </si>
  <si>
    <t>047E</t>
    <phoneticPr fontId="35" type="noConversion"/>
  </si>
  <si>
    <t>OSAKA EXPRESS/OSET</t>
    <phoneticPr fontId="35" type="noConversion"/>
  </si>
  <si>
    <t>078E</t>
    <phoneticPr fontId="35" type="noConversion"/>
  </si>
  <si>
    <t>NYK ALTAIR/NTIT</t>
    <phoneticPr fontId="35" type="noConversion"/>
  </si>
  <si>
    <t>044E</t>
    <phoneticPr fontId="35" type="noConversion"/>
  </si>
  <si>
    <t>ONE ARCADIA/OART</t>
    <phoneticPr fontId="35" type="noConversion"/>
  </si>
  <si>
    <t>042E</t>
    <phoneticPr fontId="35" type="noConversion"/>
  </si>
  <si>
    <t xml:space="preserve">LOS ANGELES,CA </t>
    <phoneticPr fontId="35" type="noConversion"/>
  </si>
  <si>
    <t xml:space="preserve">COSCO/OOCL AAC3  </t>
    <phoneticPr fontId="35" type="noConversion"/>
  </si>
  <si>
    <t>063E</t>
    <phoneticPr fontId="35" type="noConversion"/>
  </si>
  <si>
    <t>059E</t>
    <phoneticPr fontId="35" type="noConversion"/>
  </si>
  <si>
    <t>922N</t>
    <phoneticPr fontId="35" type="noConversion"/>
  </si>
  <si>
    <t>MSK MSC  TP8</t>
    <phoneticPr fontId="35" type="noConversion"/>
  </si>
  <si>
    <t>923N</t>
    <phoneticPr fontId="35" type="noConversion"/>
  </si>
  <si>
    <t>924N</t>
    <phoneticPr fontId="35" type="noConversion"/>
  </si>
  <si>
    <t>925N</t>
    <phoneticPr fontId="35" type="noConversion"/>
  </si>
  <si>
    <t>926N</t>
    <phoneticPr fontId="35" type="noConversion"/>
  </si>
  <si>
    <t>CNNGB</t>
    <phoneticPr fontId="11" type="noConversion"/>
  </si>
  <si>
    <t>COSCO AAC2</t>
    <phoneticPr fontId="11" type="noConversion"/>
  </si>
  <si>
    <t>861E</t>
    <phoneticPr fontId="35" type="noConversion"/>
  </si>
  <si>
    <t>862E</t>
    <phoneticPr fontId="35" type="noConversion"/>
  </si>
  <si>
    <t>CNNGB</t>
    <phoneticPr fontId="11" type="noConversion"/>
  </si>
  <si>
    <t xml:space="preserve">COSCO/OOCL AAC3  </t>
    <phoneticPr fontId="11" type="noConversion"/>
  </si>
  <si>
    <t>OAKLAND,CA</t>
    <phoneticPr fontId="11" type="noConversion"/>
  </si>
  <si>
    <t>SEATLE,WA</t>
    <phoneticPr fontId="11" type="noConversion"/>
  </si>
  <si>
    <t>SEATTLE</t>
    <phoneticPr fontId="35" type="noConversion"/>
  </si>
  <si>
    <t>COSCO MPNW</t>
    <phoneticPr fontId="11" type="noConversion"/>
  </si>
  <si>
    <t>COSCO EMC AWE-2</t>
    <phoneticPr fontId="11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</si>
  <si>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</si>
  <si>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</si>
  <si>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</si>
  <si>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COSCO  EMC AWE1/NUE</t>
    <phoneticPr fontId="11" type="noConversion"/>
  </si>
  <si>
    <t xml:space="preserve">BOSTON,MA </t>
    <phoneticPr fontId="11" type="noConversion"/>
  </si>
  <si>
    <t>OPERATOR</t>
    <phoneticPr fontId="35" type="noConversion"/>
  </si>
  <si>
    <t>CNNGB</t>
    <phoneticPr fontId="11" type="noConversion"/>
  </si>
  <si>
    <t>HANGZHOU BAY BRIDGE/HZGT</t>
    <phoneticPr fontId="35" type="noConversion"/>
  </si>
  <si>
    <t>032E</t>
    <phoneticPr fontId="35" type="noConversion"/>
  </si>
  <si>
    <t>ONE  EC2</t>
    <phoneticPr fontId="11" type="noConversion"/>
  </si>
  <si>
    <t>SEASPAN AMAZON/SECT</t>
    <phoneticPr fontId="35" type="noConversion"/>
  </si>
  <si>
    <t>012E</t>
    <phoneticPr fontId="35" type="noConversion"/>
  </si>
  <si>
    <t>YM UNIFORMITY / YUOT</t>
    <phoneticPr fontId="35" type="noConversion"/>
  </si>
  <si>
    <t>042E</t>
    <phoneticPr fontId="35" type="noConversion"/>
  </si>
  <si>
    <t>HUMEN BRIDGE / HUET</t>
    <phoneticPr fontId="35" type="noConversion"/>
  </si>
  <si>
    <t>MIAMI</t>
    <phoneticPr fontId="35" type="noConversion"/>
  </si>
  <si>
    <t>LOS ANGELES(VIA)</t>
    <phoneticPr fontId="35" type="noConversion"/>
  </si>
  <si>
    <t>COSCO/OOCL AAC 3</t>
    <phoneticPr fontId="11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</si>
  <si>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</si>
  <si>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CANADA ROUTE</t>
    <phoneticPr fontId="35" type="noConversion"/>
  </si>
  <si>
    <t xml:space="preserve">VANCOUVER </t>
    <phoneticPr fontId="11" type="noConversion"/>
  </si>
  <si>
    <t xml:space="preserve">SCHUBERT </t>
    <phoneticPr fontId="35" type="noConversion"/>
  </si>
  <si>
    <t>1903E</t>
    <phoneticPr fontId="35" type="noConversion"/>
  </si>
  <si>
    <t>SML  PNS</t>
    <phoneticPr fontId="11" type="noConversion"/>
  </si>
  <si>
    <t xml:space="preserve">AS MORGANA </t>
    <phoneticPr fontId="35" type="noConversion"/>
  </si>
  <si>
    <t xml:space="preserve">SM MUMBAI </t>
    <phoneticPr fontId="35" type="noConversion"/>
  </si>
  <si>
    <t>1904E</t>
    <phoneticPr fontId="35" type="noConversion"/>
  </si>
  <si>
    <t xml:space="preserve">SM TIANJIN  </t>
    <phoneticPr fontId="35" type="noConversion"/>
  </si>
  <si>
    <t>1905E</t>
    <phoneticPr fontId="35" type="noConversion"/>
  </si>
  <si>
    <t xml:space="preserve">MP THE MCGINEST  </t>
    <phoneticPr fontId="35" type="noConversion"/>
  </si>
  <si>
    <t>1905E</t>
    <phoneticPr fontId="35" type="noConversion"/>
  </si>
  <si>
    <t>BUDAPEST EXPRESS / BUXT</t>
    <phoneticPr fontId="35" type="noConversion"/>
  </si>
  <si>
    <t>053E</t>
    <phoneticPr fontId="35" type="noConversion"/>
  </si>
  <si>
    <t>ONE  PN3</t>
    <phoneticPr fontId="11" type="noConversion"/>
  </si>
  <si>
    <t>FRANKFURT EXPRESS/FRXT</t>
    <phoneticPr fontId="35" type="noConversion"/>
  </si>
  <si>
    <t>057E</t>
    <phoneticPr fontId="35" type="noConversion"/>
  </si>
  <si>
    <t>YM ULTIMATE / YUMT0076E</t>
    <phoneticPr fontId="35" type="noConversion"/>
  </si>
  <si>
    <t>076E</t>
    <phoneticPr fontId="35" type="noConversion"/>
  </si>
  <si>
    <t>NORTHERN JUSTICE  / JITT</t>
    <phoneticPr fontId="35" type="noConversion"/>
  </si>
  <si>
    <t>007E</t>
    <phoneticPr fontId="35" type="noConversion"/>
  </si>
  <si>
    <t>YM UPSURGENCE/YUCT</t>
    <phoneticPr fontId="35" type="noConversion"/>
  </si>
  <si>
    <t>037E</t>
    <phoneticPr fontId="35" type="noConversion"/>
  </si>
  <si>
    <t>MOL CELEBRATION/MEET</t>
    <phoneticPr fontId="35" type="noConversion"/>
  </si>
  <si>
    <t>070E</t>
    <phoneticPr fontId="35" type="noConversion"/>
  </si>
  <si>
    <t>ONE  PN1</t>
    <phoneticPr fontId="11" type="noConversion"/>
  </si>
  <si>
    <t>MOL CREATION / CRNT</t>
    <phoneticPr fontId="35" type="noConversion"/>
  </si>
  <si>
    <t>068E</t>
    <phoneticPr fontId="35" type="noConversion"/>
  </si>
  <si>
    <t>ONE CONTINUITY / OCNT</t>
    <phoneticPr fontId="35" type="noConversion"/>
  </si>
  <si>
    <t>045E</t>
    <phoneticPr fontId="35" type="noConversion"/>
  </si>
  <si>
    <t>ONE COMPETENCE /CETT</t>
    <phoneticPr fontId="35" type="noConversion"/>
  </si>
  <si>
    <t>066E</t>
    <phoneticPr fontId="35" type="noConversion"/>
  </si>
  <si>
    <t>MONTREAL</t>
    <phoneticPr fontId="11" type="noConversion"/>
  </si>
  <si>
    <t>COSCO CPNW</t>
    <phoneticPr fontId="11" type="noConversion"/>
  </si>
  <si>
    <t xml:space="preserve">TORONTO  </t>
    <phoneticPr fontId="11" type="noConversion"/>
  </si>
  <si>
    <t>ONE PN1</t>
    <phoneticPr fontId="11" type="noConversion"/>
  </si>
  <si>
    <t xml:space="preserve">                                  </t>
    <phoneticPr fontId="35" type="noConversion"/>
  </si>
  <si>
    <t>044W</t>
    <phoneticPr fontId="35" type="noConversion"/>
  </si>
  <si>
    <t>094W</t>
    <phoneticPr fontId="35" type="noConversion"/>
  </si>
  <si>
    <t>059W</t>
    <phoneticPr fontId="35" type="noConversion"/>
  </si>
  <si>
    <t>861E</t>
    <phoneticPr fontId="35" type="noConversion"/>
  </si>
  <si>
    <t>862E</t>
    <phoneticPr fontId="35" type="noConversion"/>
  </si>
  <si>
    <t>VIA PRR</t>
  </si>
  <si>
    <t>022N</t>
  </si>
  <si>
    <t>CSCL ZEEBRUGGE</t>
  </si>
  <si>
    <t>087N</t>
  </si>
  <si>
    <t>067N</t>
  </si>
  <si>
    <t>023N</t>
  </si>
  <si>
    <t>APL(PE2)</t>
    <phoneticPr fontId="11" type="noConversion"/>
  </si>
  <si>
    <t>029N</t>
  </si>
  <si>
    <t>CSCL EAST CHINA SEA</t>
  </si>
  <si>
    <t xml:space="preserve">CUT OFF </t>
  </si>
  <si>
    <t>PRR</t>
  </si>
  <si>
    <t>TORONTO</t>
  </si>
  <si>
    <t>020E</t>
    <phoneticPr fontId="11" type="noConversion"/>
  </si>
  <si>
    <t>CSCL WINTER</t>
  </si>
  <si>
    <t>CANCEL</t>
    <phoneticPr fontId="11" type="noConversion"/>
  </si>
  <si>
    <t>028E</t>
    <phoneticPr fontId="11" type="noConversion"/>
  </si>
  <si>
    <t xml:space="preserve">COSCO SPAIN </t>
  </si>
  <si>
    <t>COSCO(CEN)</t>
    <phoneticPr fontId="11" type="noConversion"/>
  </si>
  <si>
    <t>024E</t>
    <phoneticPr fontId="11" type="noConversion"/>
  </si>
  <si>
    <t>CSCL SPRING</t>
  </si>
  <si>
    <t>029E</t>
    <phoneticPr fontId="11" type="noConversion"/>
  </si>
  <si>
    <t>025E</t>
    <phoneticPr fontId="11" type="noConversion"/>
  </si>
  <si>
    <t>030E</t>
    <phoneticPr fontId="11" type="noConversion"/>
  </si>
  <si>
    <t>048E</t>
    <phoneticPr fontId="11" type="noConversion"/>
  </si>
  <si>
    <t>COSCO GLORY</t>
  </si>
  <si>
    <t>045E</t>
    <phoneticPr fontId="11" type="noConversion"/>
  </si>
  <si>
    <t>COSCO HARMONY</t>
  </si>
  <si>
    <t>0219-139E</t>
    <phoneticPr fontId="11" type="noConversion"/>
  </si>
  <si>
    <t xml:space="preserve">EVER EXCEL </t>
    <phoneticPr fontId="11" type="noConversion"/>
  </si>
  <si>
    <t>0218-133E</t>
    <phoneticPr fontId="11" type="noConversion"/>
  </si>
  <si>
    <t xml:space="preserve">EVER ETHIC </t>
    <phoneticPr fontId="11" type="noConversion"/>
  </si>
  <si>
    <t xml:space="preserve">0217-085E </t>
    <phoneticPr fontId="11" type="noConversion"/>
  </si>
  <si>
    <t xml:space="preserve">EVER STRONG </t>
    <phoneticPr fontId="11" type="noConversion"/>
  </si>
  <si>
    <t>APL(NP3)</t>
    <phoneticPr fontId="11" type="noConversion"/>
  </si>
  <si>
    <t>0216-078E</t>
    <phoneticPr fontId="11" type="noConversion"/>
  </si>
  <si>
    <t xml:space="preserve">EVER STEADY </t>
    <phoneticPr fontId="11" type="noConversion"/>
  </si>
  <si>
    <t>VANCOUVER</t>
  </si>
  <si>
    <t>1905E</t>
    <phoneticPr fontId="11" type="noConversion"/>
  </si>
  <si>
    <t xml:space="preserve">SM TIANJIN </t>
    <phoneticPr fontId="11" type="noConversion"/>
  </si>
  <si>
    <t>1904E</t>
    <phoneticPr fontId="11" type="noConversion"/>
  </si>
  <si>
    <t xml:space="preserve">SM MUMBAI </t>
    <phoneticPr fontId="11" type="noConversion"/>
  </si>
  <si>
    <t>1903E</t>
    <phoneticPr fontId="11" type="noConversion"/>
  </si>
  <si>
    <t xml:space="preserve">AS MORGANA </t>
    <phoneticPr fontId="11" type="noConversion"/>
  </si>
  <si>
    <t>SML(PN3)</t>
    <phoneticPr fontId="11" type="noConversion"/>
  </si>
  <si>
    <t xml:space="preserve">SCHUBERT </t>
    <phoneticPr fontId="11" type="noConversion"/>
  </si>
  <si>
    <t>CANADA ROUTE</t>
  </si>
  <si>
    <t>0PG45E</t>
  </si>
  <si>
    <t>0PG43E</t>
  </si>
  <si>
    <t>0PG41E</t>
  </si>
  <si>
    <t>E.R. TIANPING</t>
  </si>
  <si>
    <t>APL(PG6)</t>
    <phoneticPr fontId="11" type="noConversion"/>
  </si>
  <si>
    <t>0PG3ZE</t>
  </si>
  <si>
    <t>0MB35E</t>
  </si>
  <si>
    <t>APL(AW1)</t>
    <phoneticPr fontId="11" type="noConversion"/>
  </si>
  <si>
    <t>003E</t>
  </si>
  <si>
    <t>COSCO SHIPPING SAKURA</t>
  </si>
  <si>
    <t>HUMEN BRIDGE</t>
  </si>
  <si>
    <t>042E</t>
  </si>
  <si>
    <t>YM UNIFORMITY</t>
  </si>
  <si>
    <t>012E</t>
  </si>
  <si>
    <t>SEASPAN AMAZON</t>
  </si>
  <si>
    <t>ONE(EC2)</t>
    <phoneticPr fontId="11" type="noConversion"/>
  </si>
  <si>
    <t>032E</t>
  </si>
  <si>
    <t>036E</t>
  </si>
  <si>
    <t>COSCO HOPE</t>
  </si>
  <si>
    <t>046E</t>
  </si>
  <si>
    <t>035E</t>
  </si>
  <si>
    <t>OOCL BRUSSELS</t>
  </si>
  <si>
    <t>APL(AW2)</t>
    <phoneticPr fontId="11" type="noConversion"/>
  </si>
  <si>
    <t>018E</t>
  </si>
  <si>
    <t>OOCL POLAND</t>
  </si>
  <si>
    <t>05037E</t>
  </si>
  <si>
    <t>04031E</t>
  </si>
  <si>
    <t>EMC(NUE)</t>
  </si>
  <si>
    <t>03041E</t>
  </si>
  <si>
    <t>VIA LB</t>
    <phoneticPr fontId="11" type="noConversion"/>
  </si>
  <si>
    <t>TO BE ADVISED</t>
  </si>
  <si>
    <t>066E</t>
  </si>
  <si>
    <t>OOCL(PCC1)</t>
    <phoneticPr fontId="11" type="noConversion"/>
  </si>
  <si>
    <t>OOCL LONDON</t>
  </si>
  <si>
    <t>LONG BEACH</t>
    <phoneticPr fontId="11" type="noConversion"/>
  </si>
  <si>
    <t>VIA SEA</t>
    <phoneticPr fontId="11" type="noConversion"/>
  </si>
  <si>
    <t>037E</t>
  </si>
  <si>
    <t>NORTHERN JUSTICE</t>
  </si>
  <si>
    <t>076E</t>
  </si>
  <si>
    <t>YM ULTIMATE</t>
  </si>
  <si>
    <t>ONE(PN3)</t>
    <phoneticPr fontId="11" type="noConversion"/>
  </si>
  <si>
    <t>057E</t>
  </si>
  <si>
    <t>FRANKFURT EXPRESS</t>
  </si>
  <si>
    <t>SEA</t>
    <phoneticPr fontId="11" type="noConversion"/>
  </si>
  <si>
    <t>VIA LA</t>
    <phoneticPr fontId="11" type="noConversion"/>
  </si>
  <si>
    <t>081E</t>
  </si>
  <si>
    <t>ONE CONTRIBUTION</t>
  </si>
  <si>
    <t>YM UBERTY</t>
  </si>
  <si>
    <t>ONE(PS5)</t>
    <phoneticPr fontId="11" type="noConversion"/>
  </si>
  <si>
    <t>059E</t>
  </si>
  <si>
    <t>YM UPWARD</t>
  </si>
  <si>
    <t>LA</t>
    <phoneticPr fontId="11" type="noConversion"/>
  </si>
  <si>
    <t xml:space="preserve">080E   </t>
  </si>
  <si>
    <t>HYUNDAI COURAGE</t>
    <phoneticPr fontId="11" type="noConversion"/>
  </si>
  <si>
    <t xml:space="preserve">078E  </t>
    <phoneticPr fontId="11" type="noConversion"/>
  </si>
  <si>
    <t xml:space="preserve">HYUNDAI BRAVE </t>
    <phoneticPr fontId="11" type="noConversion"/>
  </si>
  <si>
    <t xml:space="preserve">087E  </t>
    <phoneticPr fontId="11" type="noConversion"/>
  </si>
  <si>
    <t xml:space="preserve">HYUNDAI TACOMA </t>
    <phoneticPr fontId="11" type="noConversion"/>
  </si>
  <si>
    <t>HMM(PS1)</t>
    <phoneticPr fontId="11" type="noConversion"/>
  </si>
  <si>
    <t xml:space="preserve">073E </t>
    <phoneticPr fontId="11" type="noConversion"/>
  </si>
  <si>
    <t xml:space="preserve">HYUNDAI FORCE  </t>
    <phoneticPr fontId="11" type="noConversion"/>
  </si>
  <si>
    <t>ATLANTA</t>
  </si>
  <si>
    <t>LB</t>
    <phoneticPr fontId="11" type="noConversion"/>
  </si>
  <si>
    <t xml:space="preserve">069N </t>
    <phoneticPr fontId="11" type="noConversion"/>
  </si>
  <si>
    <t xml:space="preserve">HYUNDAI DYNASTY  </t>
    <phoneticPr fontId="11" type="noConversion"/>
  </si>
  <si>
    <t xml:space="preserve">090N </t>
    <phoneticPr fontId="11" type="noConversion"/>
  </si>
  <si>
    <t xml:space="preserve">HYUNDAI SUPREME  </t>
    <phoneticPr fontId="11" type="noConversion"/>
  </si>
  <si>
    <t xml:space="preserve">201N </t>
    <phoneticPr fontId="11" type="noConversion"/>
  </si>
  <si>
    <t xml:space="preserve">MP THE GRONK  </t>
    <phoneticPr fontId="11" type="noConversion"/>
  </si>
  <si>
    <t>HMM(PN2)</t>
    <phoneticPr fontId="11" type="noConversion"/>
  </si>
  <si>
    <t>085N</t>
    <phoneticPr fontId="11" type="noConversion"/>
  </si>
  <si>
    <t xml:space="preserve">HYUNDAI INTEGRAL   </t>
    <phoneticPr fontId="11" type="noConversion"/>
  </si>
  <si>
    <t>TACOMA</t>
  </si>
  <si>
    <t>ONE ARCADIA</t>
  </si>
  <si>
    <t>NYK ALTAIR</t>
  </si>
  <si>
    <t>078E</t>
  </si>
  <si>
    <t>OSAKA EXPRESS</t>
  </si>
  <si>
    <t>ONE(PS6)</t>
    <phoneticPr fontId="11" type="noConversion"/>
  </si>
  <si>
    <t>NYK ADONIS</t>
  </si>
  <si>
    <t>OAKLAND</t>
  </si>
  <si>
    <t>059E</t>
    <phoneticPr fontId="11" type="noConversion"/>
  </si>
  <si>
    <t>COSCO(AAC3)/WHL</t>
    <phoneticPr fontId="11" type="noConversion"/>
  </si>
  <si>
    <t>061E</t>
    <phoneticPr fontId="11" type="noConversion"/>
  </si>
  <si>
    <t>LB</t>
  </si>
  <si>
    <t>0862-024E</t>
    <phoneticPr fontId="11" type="noConversion"/>
  </si>
  <si>
    <t xml:space="preserve">EVER LOVELY </t>
    <phoneticPr fontId="11" type="noConversion"/>
  </si>
  <si>
    <t>0861-031E</t>
    <phoneticPr fontId="11" type="noConversion"/>
  </si>
  <si>
    <t xml:space="preserve">EVER LUCENT </t>
    <phoneticPr fontId="11" type="noConversion"/>
  </si>
  <si>
    <t>0860-017E</t>
    <phoneticPr fontId="11" type="noConversion"/>
  </si>
  <si>
    <t xml:space="preserve">NAVARINO </t>
    <phoneticPr fontId="11" type="noConversion"/>
  </si>
  <si>
    <t>0859-034E</t>
    <phoneticPr fontId="11" type="noConversion"/>
  </si>
  <si>
    <t xml:space="preserve">EVER LENIENT </t>
    <phoneticPr fontId="11" type="noConversion"/>
  </si>
  <si>
    <t>EMC(CPS)</t>
    <phoneticPr fontId="11" type="noConversion"/>
  </si>
  <si>
    <t>0858-044E</t>
    <phoneticPr fontId="11" type="noConversion"/>
  </si>
  <si>
    <t xml:space="preserve">EVER LIBRA </t>
    <phoneticPr fontId="11" type="noConversion"/>
  </si>
  <si>
    <t>413 E</t>
    <phoneticPr fontId="11" type="noConversion"/>
  </si>
  <si>
    <t xml:space="preserve">MANOA </t>
    <phoneticPr fontId="11" type="noConversion"/>
  </si>
  <si>
    <t>153 E</t>
    <phoneticPr fontId="11" type="noConversion"/>
  </si>
  <si>
    <t xml:space="preserve">MANULANI </t>
    <phoneticPr fontId="11" type="noConversion"/>
  </si>
  <si>
    <t>198 E</t>
    <phoneticPr fontId="11" type="noConversion"/>
  </si>
  <si>
    <t xml:space="preserve">MANUKAI </t>
    <phoneticPr fontId="11" type="noConversion"/>
  </si>
  <si>
    <t>MATSON(CLX)</t>
  </si>
  <si>
    <t>442 E</t>
    <phoneticPr fontId="11" type="noConversion"/>
  </si>
  <si>
    <t xml:space="preserve">RJ PFEIFFER </t>
    <phoneticPr fontId="11" type="noConversion"/>
  </si>
  <si>
    <t>EMC(PCC1)</t>
  </si>
  <si>
    <t xml:space="preserve">SM YANTIAN </t>
    <phoneticPr fontId="11" type="noConversion"/>
  </si>
  <si>
    <t>0904E</t>
    <phoneticPr fontId="11" type="noConversion"/>
  </si>
  <si>
    <t xml:space="preserve">SM KWANGYANG </t>
    <phoneticPr fontId="11" type="noConversion"/>
  </si>
  <si>
    <t xml:space="preserve">SM NINGBO </t>
    <phoneticPr fontId="11" type="noConversion"/>
  </si>
  <si>
    <t>SML(CPX)</t>
    <phoneticPr fontId="11" type="noConversion"/>
  </si>
  <si>
    <t xml:space="preserve">SM BUSAN </t>
    <phoneticPr fontId="11" type="noConversion"/>
  </si>
  <si>
    <t>VIA MAN</t>
    <phoneticPr fontId="11" type="noConversion"/>
  </si>
  <si>
    <t>MOL MARVEL</t>
  </si>
  <si>
    <t>MOL MAJESTY</t>
  </si>
  <si>
    <t>YML(EC1)</t>
    <phoneticPr fontId="11" type="noConversion"/>
  </si>
  <si>
    <t>051E</t>
  </si>
  <si>
    <t>MOL MISSION</t>
  </si>
  <si>
    <t>COLON</t>
  </si>
  <si>
    <t>MAN</t>
    <phoneticPr fontId="11" type="noConversion"/>
  </si>
  <si>
    <t>008E</t>
  </si>
  <si>
    <t>075E</t>
  </si>
  <si>
    <t>CMA(PEX2)</t>
    <phoneticPr fontId="11" type="noConversion"/>
  </si>
  <si>
    <t>0PP3VE1MA</t>
  </si>
  <si>
    <t>CMA CGM COLUMBIA</t>
  </si>
  <si>
    <t>CAUCEDO</t>
    <phoneticPr fontId="11" type="noConversion"/>
  </si>
  <si>
    <t>CAUCEDO</t>
  </si>
  <si>
    <t xml:space="preserve">LAZARO  </t>
    <phoneticPr fontId="11" type="noConversion"/>
  </si>
  <si>
    <t>922E</t>
  </si>
  <si>
    <t>SAN FELIX 926E</t>
  </si>
  <si>
    <t>920E</t>
  </si>
  <si>
    <t>MAERSK STEPNICA 925E</t>
  </si>
  <si>
    <t>919E</t>
  </si>
  <si>
    <t>CHARLOTTE MAERSK 924E</t>
  </si>
  <si>
    <t>MSK(AC3)</t>
    <phoneticPr fontId="11" type="noConversion"/>
  </si>
  <si>
    <t>918E</t>
    <phoneticPr fontId="11" type="noConversion"/>
  </si>
  <si>
    <t>SOROE MAERSK 923E</t>
  </si>
  <si>
    <t>GUATEMALA CITY</t>
    <phoneticPr fontId="11" type="noConversion"/>
  </si>
  <si>
    <t>VIA  MANZANILLO</t>
    <phoneticPr fontId="11" type="noConversion"/>
  </si>
  <si>
    <t>HPL(AN1)</t>
    <phoneticPr fontId="11" type="noConversion"/>
  </si>
  <si>
    <t>PUERTO CALDERA</t>
    <phoneticPr fontId="11" type="noConversion"/>
  </si>
  <si>
    <t>MANZANILLO</t>
    <phoneticPr fontId="11" type="noConversion"/>
  </si>
  <si>
    <t>112W</t>
  </si>
  <si>
    <t xml:space="preserve">SWITZERLAND   </t>
    <phoneticPr fontId="11" type="noConversion"/>
  </si>
  <si>
    <t>0AA3PW1MA</t>
  </si>
  <si>
    <t>CMA CGM JACQUES JUNIOR</t>
  </si>
  <si>
    <t xml:space="preserve">ANTHEA  Y   </t>
    <phoneticPr fontId="11" type="noConversion"/>
  </si>
  <si>
    <t>1333-026W</t>
  </si>
  <si>
    <t xml:space="preserve">VALOR  </t>
    <phoneticPr fontId="11" type="noConversion"/>
  </si>
  <si>
    <t>COSCO(ESA)</t>
    <phoneticPr fontId="11" type="noConversion"/>
  </si>
  <si>
    <t>COSCO SHIPPING VOLGA</t>
  </si>
  <si>
    <t>FI924A</t>
  </si>
  <si>
    <t>FI923A</t>
  </si>
  <si>
    <t>ONE(SX1)</t>
    <phoneticPr fontId="11" type="noConversion"/>
  </si>
  <si>
    <t>HPL(AS2)</t>
    <phoneticPr fontId="11" type="noConversion"/>
  </si>
  <si>
    <t>SANTOS</t>
    <phoneticPr fontId="11" type="noConversion"/>
  </si>
  <si>
    <t>033E</t>
  </si>
  <si>
    <t>TIAN CHANG HE</t>
  </si>
  <si>
    <t>0423-169E</t>
  </si>
  <si>
    <t>0422-016E</t>
  </si>
  <si>
    <t>0421-006E</t>
  </si>
  <si>
    <t>COSCO(WSA)</t>
    <phoneticPr fontId="11" type="noConversion"/>
  </si>
  <si>
    <t>0420-005E</t>
  </si>
  <si>
    <t>0JX2VE1PL</t>
  </si>
  <si>
    <t>CMA CGM MUNDRA</t>
  </si>
  <si>
    <t>0JX2TE1PL</t>
  </si>
  <si>
    <t xml:space="preserve"> CMA CGM CALCUTTA</t>
  </si>
  <si>
    <t>0JX2RE1PL</t>
  </si>
  <si>
    <t>CMA CGM COCHIN</t>
  </si>
  <si>
    <t>COSCO(WSA4)</t>
    <phoneticPr fontId="11" type="noConversion"/>
  </si>
  <si>
    <t>0JX2PE1PL</t>
  </si>
  <si>
    <t>CMA CGM OHIO</t>
  </si>
  <si>
    <t>HMM(NW1)</t>
    <phoneticPr fontId="11" type="noConversion"/>
  </si>
  <si>
    <t>0321-139E</t>
  </si>
  <si>
    <t>KOTA CAHAYA</t>
  </si>
  <si>
    <t>017E</t>
  </si>
  <si>
    <t>COSCO(WSA2)</t>
    <phoneticPr fontId="11" type="noConversion"/>
  </si>
  <si>
    <t>GUAYAQUIL</t>
  </si>
  <si>
    <t>SAN ANTION</t>
  </si>
  <si>
    <t>925E</t>
    <phoneticPr fontId="11" type="noConversion"/>
  </si>
  <si>
    <t xml:space="preserve">  MAERSK VIRGINIA </t>
    <phoneticPr fontId="11" type="noConversion"/>
  </si>
  <si>
    <t>924E</t>
    <phoneticPr fontId="11" type="noConversion"/>
  </si>
  <si>
    <t xml:space="preserve">  SAFMARINE MAKUTU </t>
    <phoneticPr fontId="11" type="noConversion"/>
  </si>
  <si>
    <t>923E</t>
    <phoneticPr fontId="11" type="noConversion"/>
  </si>
  <si>
    <t xml:space="preserve">MAERSK ARAS </t>
    <phoneticPr fontId="11" type="noConversion"/>
  </si>
  <si>
    <t>HAM-SUD(ASPA1)</t>
    <phoneticPr fontId="11" type="noConversion"/>
  </si>
  <si>
    <t>922E</t>
    <phoneticPr fontId="11" type="noConversion"/>
  </si>
  <si>
    <t xml:space="preserve">LEDA MAERSK </t>
    <phoneticPr fontId="11" type="noConversion"/>
  </si>
  <si>
    <t>TBN</t>
    <phoneticPr fontId="11" type="noConversion"/>
  </si>
  <si>
    <t>155W</t>
  </si>
  <si>
    <t>YM ORCHID</t>
  </si>
  <si>
    <t>ENSENADA</t>
  </si>
  <si>
    <t>114W</t>
  </si>
  <si>
    <t>YML(AR1)</t>
    <phoneticPr fontId="11" type="noConversion"/>
  </si>
  <si>
    <t xml:space="preserve"> </t>
    <phoneticPr fontId="11" type="noConversion"/>
  </si>
  <si>
    <t>VIA DAM</t>
  </si>
  <si>
    <t>062W</t>
  </si>
  <si>
    <t>OOCL(ME5)/COSCO(CMEX)</t>
    <phoneticPr fontId="11" type="noConversion"/>
  </si>
  <si>
    <t>VIA DUB</t>
    <phoneticPr fontId="11" type="noConversion"/>
  </si>
  <si>
    <t>146W</t>
  </si>
  <si>
    <t>163W</t>
  </si>
  <si>
    <t>YML(CGX)</t>
    <phoneticPr fontId="11" type="noConversion"/>
  </si>
  <si>
    <t>147E</t>
  </si>
  <si>
    <t>HAMAD</t>
    <phoneticPr fontId="11" type="noConversion"/>
  </si>
  <si>
    <t>HAMAD</t>
  </si>
  <si>
    <t>1621-151W</t>
  </si>
  <si>
    <t>1620-155W</t>
  </si>
  <si>
    <t>1619-140W</t>
  </si>
  <si>
    <t>OOCL(ME4)</t>
    <phoneticPr fontId="11" type="noConversion"/>
  </si>
  <si>
    <t>1618-141W</t>
  </si>
  <si>
    <t>068W</t>
  </si>
  <si>
    <t>COSCO KAOHSIUNG</t>
  </si>
  <si>
    <t>0RD3NW1MA</t>
  </si>
  <si>
    <t>CMA CGM CALLISTO</t>
  </si>
  <si>
    <t>PIL(RSS)</t>
    <phoneticPr fontId="11" type="noConversion"/>
  </si>
  <si>
    <t>FREMANTLE</t>
  </si>
  <si>
    <t>FREMANTLE/ADELAID</t>
  </si>
  <si>
    <t>060S</t>
  </si>
  <si>
    <t>059S</t>
  </si>
  <si>
    <t>NYK FURANO</t>
  </si>
  <si>
    <t>MAERSK GARONNE</t>
  </si>
  <si>
    <t>COSCO(JKN) ONE(NZJ)</t>
    <phoneticPr fontId="11" type="noConversion"/>
  </si>
  <si>
    <t>NYK FUTAGO</t>
  </si>
  <si>
    <t>0DF42S1PL</t>
  </si>
  <si>
    <t>068S</t>
  </si>
  <si>
    <t>092S</t>
  </si>
  <si>
    <t>YML(NAX)/ONE(AUJ)</t>
    <phoneticPr fontId="11" type="noConversion"/>
  </si>
  <si>
    <t>037S</t>
  </si>
  <si>
    <t>ANL GIPPSLAND</t>
  </si>
  <si>
    <t>222S</t>
  </si>
  <si>
    <t>COSCO HAMBURG</t>
  </si>
  <si>
    <t>058S</t>
  </si>
  <si>
    <t>COSCO(A3C)</t>
    <phoneticPr fontId="11" type="noConversion"/>
  </si>
  <si>
    <t>003S</t>
  </si>
  <si>
    <t>E.R. SWEDEN</t>
  </si>
  <si>
    <t>MEGALOPOLIS</t>
    <phoneticPr fontId="11" type="noConversion"/>
  </si>
  <si>
    <t>KMARIN ATLANTICA</t>
    <phoneticPr fontId="11" type="noConversion"/>
  </si>
  <si>
    <t>MAERSK LAUNCESTON</t>
    <phoneticPr fontId="11" type="noConversion"/>
  </si>
  <si>
    <t>SAF(CHX)</t>
    <phoneticPr fontId="61" type="noConversion"/>
  </si>
  <si>
    <t>921W</t>
    <phoneticPr fontId="11" type="noConversion"/>
  </si>
  <si>
    <t>MEXICO</t>
    <phoneticPr fontId="11" type="noConversion"/>
  </si>
  <si>
    <t>ENNORE</t>
    <phoneticPr fontId="61" type="noConversion"/>
  </si>
  <si>
    <t>064W</t>
    <phoneticPr fontId="11" type="noConversion"/>
  </si>
  <si>
    <t>HYUNDAI PRESTIGE 064W</t>
    <phoneticPr fontId="11" type="noConversion"/>
  </si>
  <si>
    <t>057W</t>
    <phoneticPr fontId="11" type="noConversion"/>
  </si>
  <si>
    <t>HYUNDAI PREMIUM 057W</t>
    <phoneticPr fontId="11" type="noConversion"/>
  </si>
  <si>
    <t>053W</t>
    <phoneticPr fontId="11" type="noConversion"/>
  </si>
  <si>
    <t>HYUNDAI PLATINUM 053W</t>
    <phoneticPr fontId="11" type="noConversion"/>
  </si>
  <si>
    <t>HMM/ZIM(ACS)</t>
    <phoneticPr fontId="61" type="noConversion"/>
  </si>
  <si>
    <t>062W</t>
    <phoneticPr fontId="11" type="noConversion"/>
  </si>
  <si>
    <t>HYUNDAI PRIVILEGE 062W</t>
    <phoneticPr fontId="11" type="noConversion"/>
  </si>
  <si>
    <t>ETA</t>
    <phoneticPr fontId="61" type="noConversion"/>
  </si>
  <si>
    <t>ETD</t>
    <phoneticPr fontId="61" type="noConversion"/>
  </si>
  <si>
    <t xml:space="preserve">CUT OFF </t>
    <phoneticPr fontId="61" type="noConversion"/>
  </si>
  <si>
    <t>CHENNAI</t>
    <phoneticPr fontId="61" type="noConversion"/>
  </si>
  <si>
    <t>CNSHA</t>
    <phoneticPr fontId="61" type="noConversion"/>
  </si>
  <si>
    <t>OPERATOR</t>
    <phoneticPr fontId="61" type="noConversion"/>
  </si>
  <si>
    <t>VOYAGE</t>
    <phoneticPr fontId="61" type="noConversion"/>
  </si>
  <si>
    <t>CHENNAI/ENNORE</t>
    <phoneticPr fontId="63" type="noConversion"/>
  </si>
  <si>
    <t>VIA SGP</t>
    <phoneticPr fontId="11" type="noConversion"/>
  </si>
  <si>
    <t>W037</t>
    <phoneticPr fontId="11" type="noConversion"/>
  </si>
  <si>
    <t>WAN HAI 611</t>
    <phoneticPr fontId="11" type="noConversion"/>
  </si>
  <si>
    <t>0VP1RW</t>
    <phoneticPr fontId="11" type="noConversion"/>
  </si>
  <si>
    <t>APL ENGLAND</t>
    <phoneticPr fontId="11" type="noConversion"/>
  </si>
  <si>
    <t>180W</t>
    <phoneticPr fontId="11" type="noConversion"/>
  </si>
  <si>
    <t>EVER UNISON</t>
    <phoneticPr fontId="11" type="noConversion"/>
  </si>
  <si>
    <t>OOCL(PMX)</t>
    <phoneticPr fontId="61" type="noConversion"/>
  </si>
  <si>
    <t>063W</t>
    <phoneticPr fontId="11" type="noConversion"/>
  </si>
  <si>
    <t>E.R. FELIXSTOWE</t>
    <phoneticPr fontId="11" type="noConversion"/>
  </si>
  <si>
    <t>SGP</t>
    <phoneticPr fontId="61" type="noConversion"/>
  </si>
  <si>
    <t>VESSEL</t>
    <phoneticPr fontId="63" type="noConversion"/>
  </si>
  <si>
    <t>926S</t>
    <phoneticPr fontId="11" type="noConversion"/>
  </si>
  <si>
    <t>MCC YANGON</t>
    <phoneticPr fontId="11" type="noConversion"/>
  </si>
  <si>
    <t>925S</t>
    <phoneticPr fontId="11" type="noConversion"/>
  </si>
  <si>
    <t>MCC CHITTAGONG</t>
    <phoneticPr fontId="11" type="noConversion"/>
  </si>
  <si>
    <t>924S</t>
    <phoneticPr fontId="11" type="noConversion"/>
  </si>
  <si>
    <t>MCC NANJING</t>
    <phoneticPr fontId="11" type="noConversion"/>
  </si>
  <si>
    <t>MCC(SH2)</t>
    <phoneticPr fontId="61" type="noConversion"/>
  </si>
  <si>
    <t>923S</t>
    <phoneticPr fontId="11" type="noConversion"/>
  </si>
  <si>
    <t>TR PORTHOS</t>
    <phoneticPr fontId="11" type="noConversion"/>
  </si>
  <si>
    <t>CHITTAGONG</t>
    <phoneticPr fontId="61" type="noConversion"/>
  </si>
  <si>
    <t>MCC DANANG</t>
    <phoneticPr fontId="11" type="noConversion"/>
  </si>
  <si>
    <t>CAPE SYROS</t>
    <phoneticPr fontId="11" type="noConversion"/>
  </si>
  <si>
    <t>ULANGA</t>
    <phoneticPr fontId="11" type="noConversion"/>
  </si>
  <si>
    <t>MCC(SH1)</t>
    <phoneticPr fontId="61" type="noConversion"/>
  </si>
  <si>
    <t>922S</t>
    <phoneticPr fontId="11" type="noConversion"/>
  </si>
  <si>
    <t>CAROLINA TRADER</t>
    <phoneticPr fontId="11" type="noConversion"/>
  </si>
  <si>
    <t>VIA TTP</t>
    <phoneticPr fontId="11" type="noConversion"/>
  </si>
  <si>
    <t>NAVIOS LAPIS</t>
    <phoneticPr fontId="11" type="noConversion"/>
  </si>
  <si>
    <t>NAVIOS TEMPO</t>
    <phoneticPr fontId="11" type="noConversion"/>
  </si>
  <si>
    <t>SINGAPORE BRIDGE</t>
    <phoneticPr fontId="11" type="noConversion"/>
  </si>
  <si>
    <t>SYNERGY OAKLAND</t>
    <phoneticPr fontId="11" type="noConversion"/>
  </si>
  <si>
    <t>MCC(IA1)</t>
    <phoneticPr fontId="61" type="noConversion"/>
  </si>
  <si>
    <t>OMIT</t>
    <phoneticPr fontId="11" type="noConversion"/>
  </si>
  <si>
    <t>CHITTAGONG</t>
    <phoneticPr fontId="63" type="noConversion"/>
  </si>
  <si>
    <t>TPP</t>
    <phoneticPr fontId="61" type="noConversion"/>
  </si>
  <si>
    <t>059W</t>
    <phoneticPr fontId="11" type="noConversion"/>
  </si>
  <si>
    <t>OOCL CHICAGO</t>
    <phoneticPr fontId="11" type="noConversion"/>
  </si>
  <si>
    <t>102W</t>
    <phoneticPr fontId="11" type="noConversion"/>
  </si>
  <si>
    <t>YM EXCELLENCE</t>
    <phoneticPr fontId="11" type="noConversion"/>
  </si>
  <si>
    <t>044W</t>
    <phoneticPr fontId="11" type="noConversion"/>
  </si>
  <si>
    <t>OOCL SHANGHAI</t>
    <phoneticPr fontId="11" type="noConversion"/>
  </si>
  <si>
    <t>YML/OOCL(CPX)</t>
    <phoneticPr fontId="61" type="noConversion"/>
  </si>
  <si>
    <t>145W</t>
    <phoneticPr fontId="11" type="noConversion"/>
  </si>
  <si>
    <t>YM FOUNTAIN</t>
    <phoneticPr fontId="11" type="noConversion"/>
  </si>
  <si>
    <t>W165</t>
    <phoneticPr fontId="11" type="noConversion"/>
  </si>
  <si>
    <t>WAN HAI 508</t>
    <phoneticPr fontId="11" type="noConversion"/>
  </si>
  <si>
    <t>W121</t>
    <phoneticPr fontId="11" type="noConversion"/>
  </si>
  <si>
    <t>WAN HAI 510</t>
    <phoneticPr fontId="11" type="noConversion"/>
  </si>
  <si>
    <t>W046</t>
    <phoneticPr fontId="11" type="noConversion"/>
  </si>
  <si>
    <t>WAN HAI 517</t>
    <phoneticPr fontId="11" type="noConversion"/>
  </si>
  <si>
    <t>WHL/IAL(ICI)</t>
    <phoneticPr fontId="61" type="noConversion"/>
  </si>
  <si>
    <t>W039</t>
    <phoneticPr fontId="11" type="noConversion"/>
  </si>
  <si>
    <t>WAN HAI 516</t>
    <phoneticPr fontId="11" type="noConversion"/>
  </si>
  <si>
    <t xml:space="preserve">CUT OFF </t>
    <phoneticPr fontId="11" type="noConversion"/>
  </si>
  <si>
    <t>NSA</t>
    <phoneticPr fontId="11" type="noConversion"/>
  </si>
  <si>
    <t>CNSHA</t>
    <phoneticPr fontId="11" type="noConversion"/>
  </si>
  <si>
    <t>VOYAGE</t>
    <phoneticPr fontId="11" type="noConversion"/>
  </si>
  <si>
    <t>0IS2PW</t>
    <phoneticPr fontId="11" type="noConversion"/>
  </si>
  <si>
    <t>APL COLUMBUS</t>
    <phoneticPr fontId="11" type="noConversion"/>
  </si>
  <si>
    <t>111W</t>
    <phoneticPr fontId="11" type="noConversion"/>
  </si>
  <si>
    <t>OOCL HAMBURG</t>
    <phoneticPr fontId="11" type="noConversion"/>
  </si>
  <si>
    <t>009W</t>
    <phoneticPr fontId="11" type="noConversion"/>
  </si>
  <si>
    <t>MIRAMARIN</t>
    <phoneticPr fontId="11" type="noConversion"/>
  </si>
  <si>
    <t>RCL/ZIM(RKI/CI3)</t>
    <phoneticPr fontId="61" type="noConversion"/>
  </si>
  <si>
    <t>107W</t>
    <phoneticPr fontId="11" type="noConversion"/>
  </si>
  <si>
    <t>OOCL ATLANTA</t>
    <phoneticPr fontId="11" type="noConversion"/>
  </si>
  <si>
    <t>HYUNDAI MERCURY 062W</t>
    <phoneticPr fontId="11" type="noConversion"/>
  </si>
  <si>
    <t>090W</t>
    <phoneticPr fontId="11" type="noConversion"/>
  </si>
  <si>
    <t>HYUNDAI TACOMA 090W</t>
    <phoneticPr fontId="11" type="noConversion"/>
  </si>
  <si>
    <t>087W</t>
    <phoneticPr fontId="11" type="noConversion"/>
  </si>
  <si>
    <t>HYUNDAI OAKLAND 087W</t>
    <phoneticPr fontId="11" type="noConversion"/>
  </si>
  <si>
    <t>HMM/TS/ZIM(CIX)</t>
    <phoneticPr fontId="61" type="noConversion"/>
  </si>
  <si>
    <t>HYUNDAI COLOMBO 102W</t>
    <phoneticPr fontId="11" type="noConversion"/>
  </si>
  <si>
    <t>086W</t>
    <phoneticPr fontId="11" type="noConversion"/>
  </si>
  <si>
    <t>COSCO INDONESIA</t>
    <phoneticPr fontId="11" type="noConversion"/>
  </si>
  <si>
    <t>129W</t>
    <phoneticPr fontId="11" type="noConversion"/>
  </si>
  <si>
    <t>XIN MEI ZHOU</t>
    <phoneticPr fontId="11" type="noConversion"/>
  </si>
  <si>
    <t>IAL/COSCO(CI1)</t>
    <phoneticPr fontId="61" type="noConversion"/>
  </si>
  <si>
    <t>112W</t>
    <phoneticPr fontId="11" type="noConversion"/>
  </si>
  <si>
    <t>SEAMAX BRIDGEPORT</t>
    <phoneticPr fontId="11" type="noConversion"/>
  </si>
  <si>
    <t>NHAVA SHEVA</t>
    <phoneticPr fontId="11" type="noConversion"/>
  </si>
  <si>
    <t>53026W</t>
    <phoneticPr fontId="11" type="noConversion"/>
  </si>
  <si>
    <t>THALASSA MANA</t>
    <phoneticPr fontId="11" type="noConversion"/>
  </si>
  <si>
    <t>52026W</t>
    <phoneticPr fontId="11" type="noConversion"/>
  </si>
  <si>
    <t>THALASSA NIKI</t>
    <phoneticPr fontId="11" type="noConversion"/>
  </si>
  <si>
    <t>51014W</t>
    <phoneticPr fontId="11" type="noConversion"/>
  </si>
  <si>
    <t>TAURUS</t>
    <phoneticPr fontId="11" type="noConversion"/>
  </si>
  <si>
    <t>COSCO(AEU9)
EMC(CES)
OOCL(LL7)</t>
    <phoneticPr fontId="61" type="noConversion"/>
  </si>
  <si>
    <t>50026W</t>
    <phoneticPr fontId="11" type="noConversion"/>
  </si>
  <si>
    <t>THALASSA AVRA</t>
    <phoneticPr fontId="11" type="noConversion"/>
  </si>
  <si>
    <t>COLOMBO</t>
    <phoneticPr fontId="11" type="noConversion"/>
  </si>
  <si>
    <t>075W</t>
    <phoneticPr fontId="11" type="noConversion"/>
  </si>
  <si>
    <t>NYK TRITON</t>
    <phoneticPr fontId="11" type="noConversion"/>
  </si>
  <si>
    <t>NYK THESEUS</t>
    <phoneticPr fontId="11" type="noConversion"/>
  </si>
  <si>
    <t>046W</t>
    <phoneticPr fontId="11" type="noConversion"/>
  </si>
  <si>
    <t>MOL PREMIUM</t>
    <phoneticPr fontId="11" type="noConversion"/>
  </si>
  <si>
    <t>NYK ATLAS</t>
    <phoneticPr fontId="11" type="noConversion"/>
  </si>
  <si>
    <t>YML/ONE(PS3)</t>
    <phoneticPr fontId="61" type="noConversion"/>
  </si>
  <si>
    <t>060W</t>
    <phoneticPr fontId="11" type="noConversion"/>
  </si>
  <si>
    <t>NYK THEMIS</t>
    <phoneticPr fontId="11" type="noConversion"/>
  </si>
  <si>
    <t>COLOMBO</t>
    <phoneticPr fontId="61" type="noConversion"/>
  </si>
  <si>
    <t>VIA PIP</t>
    <phoneticPr fontId="11" type="noConversion"/>
  </si>
  <si>
    <t>VIA PIP</t>
    <phoneticPr fontId="61" type="noConversion"/>
  </si>
  <si>
    <t>OOCL/APL(CIX3)</t>
    <phoneticPr fontId="61" type="noConversion"/>
  </si>
  <si>
    <t>NEW DELHI/(P )</t>
    <phoneticPr fontId="61" type="noConversion"/>
  </si>
  <si>
    <t>PIP</t>
    <phoneticPr fontId="61" type="noConversion"/>
  </si>
  <si>
    <t xml:space="preserve">  </t>
  </si>
  <si>
    <t>KHI</t>
    <phoneticPr fontId="61" type="noConversion"/>
  </si>
  <si>
    <t>CCNI ARAUCO</t>
    <phoneticPr fontId="11" type="noConversion"/>
  </si>
  <si>
    <t xml:space="preserve">SANTA RITA </t>
    <phoneticPr fontId="11" type="noConversion"/>
  </si>
  <si>
    <t xml:space="preserve">E.R. SANTA BARBARA </t>
    <phoneticPr fontId="11" type="noConversion"/>
  </si>
  <si>
    <t>CMA(SHAKA2)</t>
    <phoneticPr fontId="61" type="noConversion"/>
  </si>
  <si>
    <t xml:space="preserve">MAERSK SKARSTIND </t>
    <phoneticPr fontId="11" type="noConversion"/>
  </si>
  <si>
    <t>PORT LOUIS</t>
    <phoneticPr fontId="61" type="noConversion"/>
  </si>
  <si>
    <t>PORT LOUIS</t>
    <phoneticPr fontId="63" type="noConversion"/>
  </si>
  <si>
    <t>SEASPAN DUBAI</t>
    <phoneticPr fontId="11" type="noConversion"/>
  </si>
  <si>
    <t>JPO ATAIR</t>
    <phoneticPr fontId="11" type="noConversion"/>
  </si>
  <si>
    <t>924W</t>
    <phoneticPr fontId="11" type="noConversion"/>
  </si>
  <si>
    <t>RHL CONSCIENTIA</t>
    <phoneticPr fontId="11" type="noConversion"/>
  </si>
  <si>
    <t>COSCO(WAX1)</t>
    <phoneticPr fontId="61" type="noConversion"/>
  </si>
  <si>
    <t>ZIM RIO GRANDE</t>
    <phoneticPr fontId="11" type="noConversion"/>
  </si>
  <si>
    <t>TEMA</t>
    <phoneticPr fontId="61" type="noConversion"/>
  </si>
  <si>
    <t>TEMA</t>
  </si>
  <si>
    <t>LAGOS</t>
    <phoneticPr fontId="61" type="noConversion"/>
  </si>
  <si>
    <t>APAPA,LAGOS</t>
  </si>
  <si>
    <t>VERMONT TRADER</t>
    <phoneticPr fontId="11" type="noConversion"/>
  </si>
  <si>
    <t>304W</t>
    <phoneticPr fontId="11" type="noConversion"/>
  </si>
  <si>
    <t>XIN RI ZHAO</t>
    <phoneticPr fontId="11" type="noConversion"/>
  </si>
  <si>
    <t>ONE(SAC)</t>
    <phoneticPr fontId="61" type="noConversion"/>
  </si>
  <si>
    <t>BAI CHAY BRIDGE</t>
    <phoneticPr fontId="11" type="noConversion"/>
  </si>
  <si>
    <t>DURBAN</t>
    <phoneticPr fontId="61" type="noConversion"/>
  </si>
  <si>
    <t>DURBAN</t>
    <phoneticPr fontId="11" type="noConversion"/>
  </si>
  <si>
    <t>0022W</t>
  </si>
  <si>
    <t>KOTA MANIS</t>
    <phoneticPr fontId="11" type="noConversion"/>
  </si>
  <si>
    <t>0024W</t>
    <phoneticPr fontId="11" type="noConversion"/>
  </si>
  <si>
    <t>KOTA MACHAN</t>
    <phoneticPr fontId="11" type="noConversion"/>
  </si>
  <si>
    <t>099W</t>
    <phoneticPr fontId="11" type="noConversion"/>
  </si>
  <si>
    <t>COSCO FUZHOU</t>
    <phoneticPr fontId="11" type="noConversion"/>
  </si>
  <si>
    <t>COSCO(EAX1)</t>
    <phoneticPr fontId="61" type="noConversion"/>
  </si>
  <si>
    <t>MOMBASA</t>
    <phoneticPr fontId="61" type="noConversion"/>
  </si>
  <si>
    <t>MOMBASA</t>
    <phoneticPr fontId="11" type="noConversion"/>
  </si>
  <si>
    <t>DAR ES SALAM</t>
    <phoneticPr fontId="61" type="noConversion"/>
  </si>
  <si>
    <t>DAR ES SALAM</t>
  </si>
  <si>
    <t>0118-022S</t>
    <phoneticPr fontId="11" type="noConversion"/>
  </si>
  <si>
    <t>EVER BIRTH</t>
    <phoneticPr fontId="11" type="noConversion"/>
  </si>
  <si>
    <t>0117-016S</t>
    <phoneticPr fontId="11" type="noConversion"/>
  </si>
  <si>
    <t>EVER BLOOM</t>
    <phoneticPr fontId="11" type="noConversion"/>
  </si>
  <si>
    <t>0116-016S</t>
    <phoneticPr fontId="11" type="noConversion"/>
  </si>
  <si>
    <t>EVER BRACE</t>
    <phoneticPr fontId="11" type="noConversion"/>
  </si>
  <si>
    <t>EMC(CIT)</t>
    <phoneticPr fontId="61" type="noConversion"/>
  </si>
  <si>
    <t>0115-019S</t>
    <phoneticPr fontId="11" type="noConversion"/>
  </si>
  <si>
    <t>EVER BEADY</t>
    <phoneticPr fontId="11" type="noConversion"/>
  </si>
  <si>
    <t>SEMARANG</t>
    <phoneticPr fontId="61" type="noConversion"/>
  </si>
  <si>
    <t>SEMARANG</t>
    <phoneticPr fontId="11" type="noConversion"/>
  </si>
  <si>
    <t>MAERSK WIESBADEN</t>
    <phoneticPr fontId="11" type="noConversion"/>
  </si>
  <si>
    <t>MCC DHAKA</t>
    <phoneticPr fontId="11" type="noConversion"/>
  </si>
  <si>
    <t>MCC SEOUL</t>
    <phoneticPr fontId="11" type="noConversion"/>
  </si>
  <si>
    <t>MCC(IA5)</t>
    <phoneticPr fontId="11" type="noConversion"/>
  </si>
  <si>
    <t>TORRES STRAIT</t>
    <phoneticPr fontId="11" type="noConversion"/>
  </si>
  <si>
    <t>YANGON(MIIT)</t>
    <phoneticPr fontId="11" type="noConversion"/>
  </si>
  <si>
    <t>OPERATOR</t>
    <phoneticPr fontId="11" type="noConversion"/>
  </si>
  <si>
    <t>008S</t>
    <phoneticPr fontId="11" type="noConversion"/>
  </si>
  <si>
    <t>SEASPAN NINGBO 008S</t>
    <phoneticPr fontId="11" type="noConversion"/>
  </si>
  <si>
    <t>006S</t>
    <phoneticPr fontId="11" type="noConversion"/>
  </si>
  <si>
    <t>NAVIOS AMARANTH 006S</t>
    <phoneticPr fontId="11" type="noConversion"/>
  </si>
  <si>
    <t>CONSTANTINOS P</t>
    <phoneticPr fontId="11" type="noConversion"/>
  </si>
  <si>
    <t>007S</t>
    <phoneticPr fontId="11" type="noConversion"/>
  </si>
  <si>
    <t>SEASPAN NINGBO 007S</t>
    <phoneticPr fontId="11" type="noConversion"/>
  </si>
  <si>
    <t>HMM(TTP)</t>
    <phoneticPr fontId="61" type="noConversion"/>
  </si>
  <si>
    <t>005S</t>
    <phoneticPr fontId="11" type="noConversion"/>
  </si>
  <si>
    <t>NAVIOS AMARANTH 005S</t>
    <phoneticPr fontId="11" type="noConversion"/>
  </si>
  <si>
    <t>MANILA(S)</t>
    <phoneticPr fontId="61" type="noConversion"/>
  </si>
  <si>
    <t>1918S</t>
    <phoneticPr fontId="11" type="noConversion"/>
  </si>
  <si>
    <t>SITC YOKKAICHI</t>
    <phoneticPr fontId="11" type="noConversion"/>
  </si>
  <si>
    <t>1916S</t>
    <phoneticPr fontId="11" type="noConversion"/>
  </si>
  <si>
    <t>HF LUCKY</t>
    <phoneticPr fontId="11" type="noConversion"/>
  </si>
  <si>
    <t>1914S</t>
    <phoneticPr fontId="11" type="noConversion"/>
  </si>
  <si>
    <t>SITC MOJI</t>
    <phoneticPr fontId="11" type="noConversion"/>
  </si>
  <si>
    <t>SITC(CJV6)</t>
    <phoneticPr fontId="11" type="noConversion"/>
  </si>
  <si>
    <t>DANANG</t>
    <phoneticPr fontId="11" type="noConversion"/>
  </si>
  <si>
    <t>DANANG</t>
    <phoneticPr fontId="61" type="noConversion"/>
  </si>
  <si>
    <t>SITC SHIDAO</t>
    <phoneticPr fontId="11" type="noConversion"/>
  </si>
  <si>
    <t>REFLECTION</t>
    <phoneticPr fontId="11" type="noConversion"/>
  </si>
  <si>
    <t>SITC WEIHAI</t>
    <phoneticPr fontId="11" type="noConversion"/>
  </si>
  <si>
    <t>SITC(CJV2)</t>
    <phoneticPr fontId="11" type="noConversion"/>
  </si>
  <si>
    <t>HAIPHONG</t>
    <phoneticPr fontId="11" type="noConversion"/>
  </si>
  <si>
    <t>1925S</t>
    <phoneticPr fontId="11" type="noConversion"/>
  </si>
  <si>
    <t>KUO LUNG</t>
    <phoneticPr fontId="11" type="noConversion"/>
  </si>
  <si>
    <t>1926S</t>
    <phoneticPr fontId="11" type="noConversion"/>
  </si>
  <si>
    <t>WISDOM GRACE</t>
    <phoneticPr fontId="11" type="noConversion"/>
  </si>
  <si>
    <t>1923S</t>
    <phoneticPr fontId="11" type="noConversion"/>
  </si>
  <si>
    <t>SITC(CJV5)</t>
    <phoneticPr fontId="11" type="noConversion"/>
  </si>
  <si>
    <t>1924S</t>
    <phoneticPr fontId="11" type="noConversion"/>
  </si>
  <si>
    <t>1922S</t>
    <phoneticPr fontId="11" type="noConversion"/>
  </si>
  <si>
    <t>SITC HAIPHONG</t>
    <phoneticPr fontId="11" type="noConversion"/>
  </si>
  <si>
    <t>SITC HAKATA</t>
    <phoneticPr fontId="11" type="noConversion"/>
  </si>
  <si>
    <t>SITC DANANG</t>
    <phoneticPr fontId="11" type="noConversion"/>
  </si>
  <si>
    <t>SITC(CKV)</t>
    <phoneticPr fontId="11" type="noConversion"/>
  </si>
  <si>
    <t>1920S</t>
    <phoneticPr fontId="11" type="noConversion"/>
  </si>
  <si>
    <t>19002A</t>
    <phoneticPr fontId="11" type="noConversion"/>
  </si>
  <si>
    <t>X-PRESS COTOPAXI</t>
    <phoneticPr fontId="11" type="noConversion"/>
  </si>
  <si>
    <t>NEFELI</t>
    <phoneticPr fontId="11" type="noConversion"/>
  </si>
  <si>
    <t>002A</t>
    <phoneticPr fontId="11" type="noConversion"/>
  </si>
  <si>
    <t>CAPE FULMAR</t>
    <phoneticPr fontId="11" type="noConversion"/>
  </si>
  <si>
    <t>TS(NV1)/YML(CVX)</t>
    <phoneticPr fontId="11" type="noConversion"/>
  </si>
  <si>
    <t>VSL UNKNOW</t>
    <phoneticPr fontId="11" type="noConversion"/>
  </si>
  <si>
    <t>SITC ZHEJIANG</t>
    <phoneticPr fontId="11" type="noConversion"/>
  </si>
  <si>
    <t>SITC HANSHIN</t>
    <phoneticPr fontId="11" type="noConversion"/>
  </si>
  <si>
    <t>SITC GUANGDONG</t>
    <phoneticPr fontId="11" type="noConversion"/>
  </si>
  <si>
    <t>1912S</t>
    <phoneticPr fontId="11" type="noConversion"/>
  </si>
  <si>
    <t>SITC HEBEI</t>
    <phoneticPr fontId="11" type="noConversion"/>
  </si>
  <si>
    <t>SITC(CKV2)</t>
    <phoneticPr fontId="11" type="noConversion"/>
  </si>
  <si>
    <t>SITC JAKARTA</t>
    <phoneticPr fontId="11" type="noConversion"/>
  </si>
  <si>
    <t>HCM</t>
    <phoneticPr fontId="11" type="noConversion"/>
  </si>
  <si>
    <t>SITC MACAO</t>
    <phoneticPr fontId="11" type="noConversion"/>
  </si>
  <si>
    <t>SITC LIAONING</t>
    <phoneticPr fontId="11" type="noConversion"/>
  </si>
  <si>
    <t>SITC KEELUNG</t>
    <phoneticPr fontId="11" type="noConversion"/>
  </si>
  <si>
    <t>SITC(VTX1)</t>
    <phoneticPr fontId="11" type="noConversion"/>
  </si>
  <si>
    <t>SITC BANGKOK</t>
    <phoneticPr fontId="11" type="noConversion"/>
  </si>
  <si>
    <t>SITC JIANGSU</t>
    <phoneticPr fontId="11" type="noConversion"/>
  </si>
  <si>
    <t>SITC KANTO</t>
    <phoneticPr fontId="11" type="noConversion"/>
  </si>
  <si>
    <t>SITC KAWASAKI</t>
    <phoneticPr fontId="11" type="noConversion"/>
  </si>
  <si>
    <t>SITC(VTX2)</t>
    <phoneticPr fontId="11" type="noConversion"/>
  </si>
  <si>
    <t>SITC GUANGXI</t>
    <phoneticPr fontId="11" type="noConversion"/>
  </si>
  <si>
    <t>289S</t>
    <phoneticPr fontId="11" type="noConversion"/>
  </si>
  <si>
    <t>JITRA BHUM</t>
    <phoneticPr fontId="11" type="noConversion"/>
  </si>
  <si>
    <t>292S</t>
    <phoneticPr fontId="11" type="noConversion"/>
  </si>
  <si>
    <t>233S</t>
    <phoneticPr fontId="11" type="noConversion"/>
  </si>
  <si>
    <t>KAMA BHUM</t>
    <phoneticPr fontId="11" type="noConversion"/>
  </si>
  <si>
    <t>284S</t>
    <phoneticPr fontId="11" type="noConversion"/>
  </si>
  <si>
    <t>296S</t>
    <phoneticPr fontId="11" type="noConversion"/>
  </si>
  <si>
    <t>ITHA BHUM</t>
    <phoneticPr fontId="11" type="noConversion"/>
  </si>
  <si>
    <t>0RK2FS</t>
    <phoneticPr fontId="11" type="noConversion"/>
  </si>
  <si>
    <t>288S</t>
    <phoneticPr fontId="11" type="noConversion"/>
  </si>
  <si>
    <t>RCL(RBC)</t>
    <phoneticPr fontId="11" type="noConversion"/>
  </si>
  <si>
    <t>231S</t>
    <phoneticPr fontId="11" type="noConversion"/>
  </si>
  <si>
    <t>LAEM CHABANG</t>
    <phoneticPr fontId="11" type="noConversion"/>
  </si>
  <si>
    <t>BKK(PAT)</t>
    <phoneticPr fontId="11" type="noConversion"/>
  </si>
  <si>
    <t>SIHANOUVKILLE</t>
    <phoneticPr fontId="11" type="noConversion"/>
  </si>
  <si>
    <t>1719-011S</t>
    <phoneticPr fontId="11" type="noConversion"/>
  </si>
  <si>
    <t xml:space="preserve"> EVER BEING</t>
    <phoneticPr fontId="11" type="noConversion"/>
  </si>
  <si>
    <t>1718-026S</t>
    <phoneticPr fontId="11" type="noConversion"/>
  </si>
  <si>
    <t>EVER BLISS</t>
    <phoneticPr fontId="11" type="noConversion"/>
  </si>
  <si>
    <t>1717-016S</t>
    <phoneticPr fontId="11" type="noConversion"/>
  </si>
  <si>
    <t>EVER BONNY</t>
    <phoneticPr fontId="11" type="noConversion"/>
  </si>
  <si>
    <t>1716-021S</t>
    <phoneticPr fontId="11" type="noConversion"/>
  </si>
  <si>
    <t>EVER BALMY</t>
    <phoneticPr fontId="11" type="noConversion"/>
  </si>
  <si>
    <t>EMC(NSB)</t>
    <phoneticPr fontId="11" type="noConversion"/>
  </si>
  <si>
    <t>1715-010S</t>
    <phoneticPr fontId="11" type="noConversion"/>
  </si>
  <si>
    <t>EVER BEING</t>
    <phoneticPr fontId="11" type="noConversion"/>
  </si>
  <si>
    <t>PASIR GUDANG</t>
    <phoneticPr fontId="11" type="noConversion"/>
  </si>
  <si>
    <t>1906S</t>
    <phoneticPr fontId="11" type="noConversion"/>
  </si>
  <si>
    <t>AS CONSTANTINA</t>
    <phoneticPr fontId="11" type="noConversion"/>
  </si>
  <si>
    <t>POSEN</t>
    <phoneticPr fontId="11" type="noConversion"/>
  </si>
  <si>
    <t>NORTHERN VOLITION</t>
    <phoneticPr fontId="11" type="noConversion"/>
  </si>
  <si>
    <t>0021S</t>
    <phoneticPr fontId="11" type="noConversion"/>
  </si>
  <si>
    <t>AS COLUMBIA</t>
    <phoneticPr fontId="11" type="noConversion"/>
  </si>
  <si>
    <t>KMTC(PCI)</t>
    <phoneticPr fontId="11" type="noConversion"/>
  </si>
  <si>
    <t>1905S</t>
    <phoneticPr fontId="11" type="noConversion"/>
  </si>
  <si>
    <t>JKT</t>
    <phoneticPr fontId="11" type="noConversion"/>
  </si>
  <si>
    <t>19007S</t>
    <phoneticPr fontId="11" type="noConversion"/>
  </si>
  <si>
    <t>TS TAICHUNG</t>
    <phoneticPr fontId="11" type="noConversion"/>
  </si>
  <si>
    <t>0048S</t>
    <phoneticPr fontId="11" type="noConversion"/>
  </si>
  <si>
    <t>LEDA TRADER</t>
    <phoneticPr fontId="11" type="noConversion"/>
  </si>
  <si>
    <t>KMTC PENANG</t>
    <phoneticPr fontId="11" type="noConversion"/>
  </si>
  <si>
    <t>KMTC(ANX)</t>
    <phoneticPr fontId="11" type="noConversion"/>
  </si>
  <si>
    <t>KMTC SURABAYA</t>
    <phoneticPr fontId="11" type="noConversion"/>
  </si>
  <si>
    <t>1907S</t>
    <phoneticPr fontId="11" type="noConversion"/>
  </si>
  <si>
    <t>KMTC QINGDAO</t>
    <phoneticPr fontId="11" type="noConversion"/>
  </si>
  <si>
    <t>KMTC HOCHIMINH</t>
    <phoneticPr fontId="11" type="noConversion"/>
  </si>
  <si>
    <t>KMTC TIANJIN</t>
    <phoneticPr fontId="11" type="noConversion"/>
  </si>
  <si>
    <t>KMTC SHENZHEN</t>
    <phoneticPr fontId="11" type="noConversion"/>
  </si>
  <si>
    <t>KMTC(KMSK)</t>
    <phoneticPr fontId="11" type="noConversion"/>
  </si>
  <si>
    <t>009S</t>
    <phoneticPr fontId="11" type="noConversion"/>
  </si>
  <si>
    <t>NAVIOS DOMINO</t>
    <phoneticPr fontId="11" type="noConversion"/>
  </si>
  <si>
    <t>19006S</t>
    <phoneticPr fontId="11" type="noConversion"/>
  </si>
  <si>
    <t>NAVIOS VERMILION</t>
    <phoneticPr fontId="11" type="noConversion"/>
  </si>
  <si>
    <t>SEASPAN MANILA</t>
    <phoneticPr fontId="11" type="noConversion"/>
  </si>
  <si>
    <t>KMTC(KCM)</t>
    <phoneticPr fontId="11" type="noConversion"/>
  </si>
  <si>
    <t>MALIAKOS</t>
    <phoneticPr fontId="11" type="noConversion"/>
  </si>
  <si>
    <t>PKG(N)</t>
    <phoneticPr fontId="11" type="noConversion"/>
  </si>
  <si>
    <t>SGP</t>
    <phoneticPr fontId="11" type="noConversion"/>
  </si>
  <si>
    <t>DONG FANG FU</t>
    <phoneticPr fontId="11" type="noConversion"/>
  </si>
  <si>
    <t>1921S</t>
    <phoneticPr fontId="11" type="noConversion"/>
  </si>
  <si>
    <t>1919S</t>
    <phoneticPr fontId="11" type="noConversion"/>
  </si>
  <si>
    <t>HASCO(STW2)</t>
    <phoneticPr fontId="11" type="noConversion"/>
  </si>
  <si>
    <t>KEELUNG</t>
    <phoneticPr fontId="11" type="noConversion"/>
  </si>
  <si>
    <t>VESSEL</t>
    <phoneticPr fontId="61" type="noConversion"/>
  </si>
  <si>
    <t>SITC NINGBO</t>
    <phoneticPr fontId="11" type="noConversion"/>
  </si>
  <si>
    <t>HASCO(STW1)</t>
    <phoneticPr fontId="11" type="noConversion"/>
  </si>
  <si>
    <t>KEELUNG/KAOHSIUNG/TAICHUNG</t>
  </si>
  <si>
    <t>HONGKONG</t>
    <phoneticPr fontId="11" type="noConversion"/>
  </si>
  <si>
    <t>1930S</t>
  </si>
  <si>
    <t>JJ NAGOYA</t>
    <phoneticPr fontId="11" type="noConversion"/>
  </si>
  <si>
    <t>1929S</t>
  </si>
  <si>
    <t>VENUS C</t>
    <phoneticPr fontId="11" type="noConversion"/>
  </si>
  <si>
    <t>JJ</t>
    <phoneticPr fontId="11" type="noConversion"/>
  </si>
  <si>
    <t>1927S</t>
    <phoneticPr fontId="11" type="noConversion"/>
  </si>
  <si>
    <t>HONGKONG</t>
  </si>
  <si>
    <t>HONGKONG &amp; TAIWAN</t>
  </si>
  <si>
    <t>1930E</t>
  </si>
  <si>
    <t>PANCON SUCCESS</t>
    <phoneticPr fontId="11" type="noConversion"/>
  </si>
  <si>
    <t>PCS</t>
    <phoneticPr fontId="11" type="noConversion"/>
  </si>
  <si>
    <t>1926E</t>
    <phoneticPr fontId="11" type="noConversion"/>
  </si>
  <si>
    <t>INCHON</t>
    <phoneticPr fontId="11" type="noConversion"/>
  </si>
  <si>
    <t>8334E</t>
  </si>
  <si>
    <t>CSCL OSAKA</t>
    <phoneticPr fontId="11" type="noConversion"/>
  </si>
  <si>
    <t>8333E</t>
  </si>
  <si>
    <t>8332E</t>
  </si>
  <si>
    <t>CSCL(CJM2)</t>
    <phoneticPr fontId="11" type="noConversion"/>
  </si>
  <si>
    <t>8331E</t>
    <phoneticPr fontId="11" type="noConversion"/>
  </si>
  <si>
    <t>XIN MING ZHOU</t>
    <phoneticPr fontId="11" type="noConversion"/>
  </si>
  <si>
    <t>EAS</t>
    <phoneticPr fontId="11" type="noConversion"/>
  </si>
  <si>
    <t>1923E</t>
    <phoneticPr fontId="11" type="noConversion"/>
  </si>
  <si>
    <t>PEGASUS TERA</t>
    <phoneticPr fontId="11" type="noConversion"/>
  </si>
  <si>
    <t>8196E</t>
  </si>
  <si>
    <t>CSCL YOKOHAMA</t>
    <phoneticPr fontId="11" type="noConversion"/>
  </si>
  <si>
    <t>8195E</t>
  </si>
  <si>
    <t>8194E</t>
  </si>
  <si>
    <t>CSCL(CJM1)</t>
    <phoneticPr fontId="61" type="noConversion"/>
  </si>
  <si>
    <t>8193E</t>
    <phoneticPr fontId="11" type="noConversion"/>
  </si>
  <si>
    <t>EASLINE SHANGHAI</t>
    <phoneticPr fontId="11" type="noConversion"/>
  </si>
  <si>
    <t>1922E</t>
    <phoneticPr fontId="11" type="noConversion"/>
  </si>
  <si>
    <t>BUSAN</t>
    <phoneticPr fontId="11" type="noConversion"/>
  </si>
  <si>
    <t>172E</t>
  </si>
  <si>
    <t>VICTORIA TRADER</t>
    <phoneticPr fontId="11" type="noConversion"/>
  </si>
  <si>
    <t>171E</t>
  </si>
  <si>
    <t>170E</t>
  </si>
  <si>
    <t>169E</t>
  </si>
  <si>
    <t>168E</t>
    <phoneticPr fontId="11" type="noConversion"/>
  </si>
  <si>
    <t>393E</t>
  </si>
  <si>
    <t>SINOTRANS HONG KONG</t>
    <phoneticPr fontId="11" type="noConversion"/>
  </si>
  <si>
    <t>392E</t>
  </si>
  <si>
    <t>391E</t>
  </si>
  <si>
    <t>390E</t>
  </si>
  <si>
    <t>389E</t>
    <phoneticPr fontId="11" type="noConversion"/>
  </si>
  <si>
    <t>1174E</t>
  </si>
  <si>
    <t>PANCON VICTORY</t>
    <phoneticPr fontId="11" type="noConversion"/>
  </si>
  <si>
    <t>1173E</t>
  </si>
  <si>
    <t>1172E</t>
  </si>
  <si>
    <t>1171E</t>
    <phoneticPr fontId="11" type="noConversion"/>
  </si>
  <si>
    <t>1230E</t>
  </si>
  <si>
    <t>POS YOKOHAMA</t>
    <phoneticPr fontId="11" type="noConversion"/>
  </si>
  <si>
    <t>1229E</t>
  </si>
  <si>
    <t>1228E</t>
  </si>
  <si>
    <t>PAN OCEAN(BS9)</t>
    <phoneticPr fontId="11" type="noConversion"/>
  </si>
  <si>
    <t>1227E</t>
    <phoneticPr fontId="11" type="noConversion"/>
  </si>
  <si>
    <t>279E</t>
    <phoneticPr fontId="11" type="noConversion"/>
  </si>
  <si>
    <t>CSCL TOKYO</t>
    <phoneticPr fontId="11" type="noConversion"/>
  </si>
  <si>
    <t>278E</t>
    <phoneticPr fontId="11" type="noConversion"/>
  </si>
  <si>
    <t>HALCYON</t>
    <phoneticPr fontId="11" type="noConversion"/>
  </si>
  <si>
    <t>277E</t>
    <phoneticPr fontId="11" type="noConversion"/>
  </si>
  <si>
    <t>MARCLOUD</t>
    <phoneticPr fontId="11" type="noConversion"/>
  </si>
  <si>
    <t>276E</t>
    <phoneticPr fontId="11" type="noConversion"/>
  </si>
  <si>
    <t>SNL(SNG7)</t>
    <phoneticPr fontId="11" type="noConversion"/>
  </si>
  <si>
    <t>275E</t>
    <phoneticPr fontId="11" type="noConversion"/>
  </si>
  <si>
    <t>NAGOYA</t>
    <phoneticPr fontId="11" type="noConversion"/>
  </si>
  <si>
    <t>206E</t>
  </si>
  <si>
    <t>SINOTRANS SHANGHAI</t>
    <phoneticPr fontId="11" type="noConversion"/>
  </si>
  <si>
    <t>205E</t>
  </si>
  <si>
    <t>204E</t>
  </si>
  <si>
    <t>SNL(SNG5)</t>
    <phoneticPr fontId="11" type="noConversion"/>
  </si>
  <si>
    <t>203E</t>
    <phoneticPr fontId="11" type="noConversion"/>
  </si>
  <si>
    <t>118E</t>
  </si>
  <si>
    <t>LANTAU BEACH</t>
    <phoneticPr fontId="11" type="noConversion"/>
  </si>
  <si>
    <t>117E</t>
  </si>
  <si>
    <t>116E</t>
  </si>
  <si>
    <t>SNL(SNG2)</t>
    <phoneticPr fontId="61" type="noConversion"/>
  </si>
  <si>
    <t>115E</t>
    <phoneticPr fontId="11" type="noConversion"/>
  </si>
  <si>
    <t>OTANA BHUM</t>
    <phoneticPr fontId="11" type="noConversion"/>
  </si>
  <si>
    <t>1925E</t>
    <phoneticPr fontId="11" type="noConversion"/>
  </si>
  <si>
    <t>1924E</t>
    <phoneticPr fontId="11" type="noConversion"/>
  </si>
  <si>
    <t>SNL(SKT7)</t>
    <phoneticPr fontId="11" type="noConversion"/>
  </si>
  <si>
    <t>TOKYO</t>
    <phoneticPr fontId="11" type="noConversion"/>
  </si>
  <si>
    <t>KALAMAZOO</t>
    <phoneticPr fontId="11" type="noConversion"/>
  </si>
  <si>
    <t>122E</t>
  </si>
  <si>
    <t>121E</t>
  </si>
  <si>
    <t>SNL(SKT5)</t>
    <phoneticPr fontId="11" type="noConversion"/>
  </si>
  <si>
    <t>120E</t>
    <phoneticPr fontId="11" type="noConversion"/>
  </si>
  <si>
    <t>265E</t>
  </si>
  <si>
    <t>OPTIMA</t>
    <phoneticPr fontId="11" type="noConversion"/>
  </si>
  <si>
    <t>264E</t>
  </si>
  <si>
    <t>CSCL NAGOYA</t>
    <phoneticPr fontId="11" type="noConversion"/>
  </si>
  <si>
    <t>263E</t>
  </si>
  <si>
    <t>SNL(SKT2)</t>
    <phoneticPr fontId="61" type="noConversion"/>
  </si>
  <si>
    <t>262E</t>
    <phoneticPr fontId="11" type="noConversion"/>
  </si>
  <si>
    <t>SINOTRANS NINGBO</t>
    <phoneticPr fontId="11" type="noConversion"/>
  </si>
  <si>
    <t>SITC MANILA</t>
    <phoneticPr fontId="11" type="noConversion"/>
  </si>
  <si>
    <t>SNL(SKY1)</t>
    <phoneticPr fontId="11" type="noConversion"/>
  </si>
  <si>
    <t>MOJI</t>
    <phoneticPr fontId="11" type="noConversion"/>
  </si>
  <si>
    <t>338E</t>
    <phoneticPr fontId="11" type="noConversion"/>
  </si>
  <si>
    <t>337E</t>
    <phoneticPr fontId="11" type="noConversion"/>
  </si>
  <si>
    <t>336E</t>
    <phoneticPr fontId="11" type="noConversion"/>
  </si>
  <si>
    <t>335E</t>
    <phoneticPr fontId="11" type="noConversion"/>
  </si>
  <si>
    <t>SNL/COSCO(SKS7)</t>
    <phoneticPr fontId="11" type="noConversion"/>
  </si>
  <si>
    <t>334E</t>
    <phoneticPr fontId="11" type="noConversion"/>
  </si>
  <si>
    <t>OSAKA</t>
    <phoneticPr fontId="11" type="noConversion"/>
  </si>
  <si>
    <t>LILA BHUM</t>
    <phoneticPr fontId="11" type="noConversion"/>
  </si>
  <si>
    <t>CCL</t>
    <phoneticPr fontId="11" type="noConversion"/>
  </si>
  <si>
    <t>387E</t>
  </si>
  <si>
    <t>386E</t>
  </si>
  <si>
    <t>385E</t>
  </si>
  <si>
    <t>SNL/COSCO(SKS2)</t>
    <phoneticPr fontId="61" type="noConversion"/>
  </si>
  <si>
    <t>384E</t>
    <phoneticPr fontId="11" type="noConversion"/>
  </si>
  <si>
    <t>1383-152W</t>
  </si>
  <si>
    <t>1380-141W</t>
  </si>
  <si>
    <t>EMC(FEM)</t>
    <phoneticPr fontId="11" type="noConversion"/>
  </si>
  <si>
    <t>1379-129W</t>
  </si>
  <si>
    <t>034W</t>
  </si>
  <si>
    <t>YM WIDTH</t>
  </si>
  <si>
    <t>YM WREATH</t>
  </si>
  <si>
    <t>YML(MD3)</t>
    <phoneticPr fontId="11" type="noConversion"/>
  </si>
  <si>
    <t>YM WONDROUS</t>
  </si>
  <si>
    <t>VIA TANGIER</t>
    <phoneticPr fontId="61" type="noConversion"/>
  </si>
  <si>
    <t>925W</t>
    <phoneticPr fontId="11" type="noConversion"/>
  </si>
  <si>
    <t>MSC ANNA</t>
    <phoneticPr fontId="11" type="noConversion"/>
  </si>
  <si>
    <t>MSC MIRJA</t>
    <phoneticPr fontId="11" type="noConversion"/>
  </si>
  <si>
    <t>MSC ERICA</t>
    <phoneticPr fontId="11" type="noConversion"/>
  </si>
  <si>
    <t>922W</t>
    <phoneticPr fontId="11" type="noConversion"/>
  </si>
  <si>
    <t>MANCHESTER MAERSK</t>
    <phoneticPr fontId="11" type="noConversion"/>
  </si>
  <si>
    <t>MSK/SAF(AE5)</t>
    <phoneticPr fontId="61" type="noConversion"/>
  </si>
  <si>
    <t>MILAN MAERSK</t>
    <phoneticPr fontId="11" type="noConversion"/>
  </si>
  <si>
    <t>CAS</t>
  </si>
  <si>
    <t>TANGIER</t>
    <phoneticPr fontId="11" type="noConversion"/>
  </si>
  <si>
    <t>CASABLANCA</t>
  </si>
  <si>
    <t>VIA IST</t>
    <phoneticPr fontId="61" type="noConversion"/>
  </si>
  <si>
    <t>034W</t>
    <phoneticPr fontId="11" type="noConversion"/>
  </si>
  <si>
    <t>HAMBURG EXPRESS</t>
    <phoneticPr fontId="11" type="noConversion"/>
  </si>
  <si>
    <t>015W</t>
    <phoneticPr fontId="11" type="noConversion"/>
  </si>
  <si>
    <t>YM WIDTH</t>
    <phoneticPr fontId="11" type="noConversion"/>
  </si>
  <si>
    <t>011W</t>
    <phoneticPr fontId="11" type="noConversion"/>
  </si>
  <si>
    <t>YM WREATH</t>
    <phoneticPr fontId="11" type="noConversion"/>
  </si>
  <si>
    <t>ONE/YML/HPL
(MD3)</t>
    <phoneticPr fontId="61" type="noConversion"/>
  </si>
  <si>
    <t>022W</t>
    <phoneticPr fontId="11" type="noConversion"/>
  </si>
  <si>
    <t>YM WONDROUS</t>
    <phoneticPr fontId="11" type="noConversion"/>
  </si>
  <si>
    <t>KAV</t>
    <phoneticPr fontId="11" type="noConversion"/>
  </si>
  <si>
    <t>IST</t>
    <phoneticPr fontId="11" type="noConversion"/>
  </si>
  <si>
    <t>CCNI ANGOL</t>
    <phoneticPr fontId="11" type="noConversion"/>
  </si>
  <si>
    <t>0BX3XW</t>
  </si>
  <si>
    <t>CMA CGM CONGO</t>
    <phoneticPr fontId="11" type="noConversion"/>
  </si>
  <si>
    <t>0BX3VW</t>
    <phoneticPr fontId="11" type="noConversion"/>
  </si>
  <si>
    <t>CMA CGM URAL</t>
    <phoneticPr fontId="11" type="noConversion"/>
  </si>
  <si>
    <t>COSCO(AEM3)
EMC(BEX)
OOCL(EM1)
CMA(BEX)</t>
    <phoneticPr fontId="61" type="noConversion"/>
  </si>
  <si>
    <t>COSCO SHIPPING SEINE</t>
    <phoneticPr fontId="11" type="noConversion"/>
  </si>
  <si>
    <t>ODS</t>
    <phoneticPr fontId="11" type="noConversion"/>
  </si>
  <si>
    <t>ODESSA</t>
    <phoneticPr fontId="11" type="noConversion"/>
  </si>
  <si>
    <t>CND</t>
    <phoneticPr fontId="11" type="noConversion"/>
  </si>
  <si>
    <t>BEIRUT</t>
    <phoneticPr fontId="11" type="noConversion"/>
  </si>
  <si>
    <t>VIA PIR</t>
  </si>
  <si>
    <t>005W</t>
    <phoneticPr fontId="11" type="noConversion"/>
  </si>
  <si>
    <t>COSCO SHIPPING SCORPIO</t>
    <phoneticPr fontId="11" type="noConversion"/>
  </si>
  <si>
    <t>006W</t>
    <phoneticPr fontId="11" type="noConversion"/>
  </si>
  <si>
    <t>COSCO SHIPPING VIRGO</t>
    <phoneticPr fontId="11" type="noConversion"/>
  </si>
  <si>
    <t>COSCO SHIPPING NEBULA</t>
    <phoneticPr fontId="11" type="noConversion"/>
  </si>
  <si>
    <t>004W</t>
    <phoneticPr fontId="11" type="noConversion"/>
  </si>
  <si>
    <t>COSCO SHIPPING SAGITTARIUS</t>
    <phoneticPr fontId="11" type="noConversion"/>
  </si>
  <si>
    <t>COSCO(AEU3)
EMC(NE3)
OOCL(LL2)
CMA(FAL2)</t>
    <phoneticPr fontId="61" type="noConversion"/>
  </si>
  <si>
    <t>COSCO SHIPPING LIBRA</t>
    <phoneticPr fontId="11" type="noConversion"/>
  </si>
  <si>
    <t>LIM</t>
  </si>
  <si>
    <t>PIR</t>
    <phoneticPr fontId="11" type="noConversion"/>
  </si>
  <si>
    <t>83152W</t>
    <phoneticPr fontId="11" type="noConversion"/>
  </si>
  <si>
    <t>EVER UBERTY</t>
    <phoneticPr fontId="11" type="noConversion"/>
  </si>
  <si>
    <t>TO BE ADVISED</t>
    <phoneticPr fontId="11" type="noConversion"/>
  </si>
  <si>
    <t>COSCO ANTWERP</t>
    <phoneticPr fontId="11" type="noConversion"/>
  </si>
  <si>
    <t>80141W</t>
    <phoneticPr fontId="11" type="noConversion"/>
  </si>
  <si>
    <t>EVER USEFUL</t>
    <phoneticPr fontId="11" type="noConversion"/>
  </si>
  <si>
    <t>COSCO(AEM5)
EMC(FEM)
OOCL(EM2)</t>
    <phoneticPr fontId="61" type="noConversion"/>
  </si>
  <si>
    <t>79129W</t>
  </si>
  <si>
    <t>ITAL USODIMARE</t>
    <phoneticPr fontId="11" type="noConversion"/>
  </si>
  <si>
    <t>ALEX(DEKHELA)</t>
    <phoneticPr fontId="11" type="noConversion"/>
  </si>
  <si>
    <t>0BE3VW</t>
  </si>
  <si>
    <t>CMA CGM MUSSET</t>
    <phoneticPr fontId="11" type="noConversion"/>
  </si>
  <si>
    <t>002W</t>
    <phoneticPr fontId="11" type="noConversion"/>
  </si>
  <si>
    <t>DIAPOROS</t>
    <phoneticPr fontId="11" type="noConversion"/>
  </si>
  <si>
    <t>COSCO(AEM6)
EMC(BEX2)
OOCL(AAS)
CMA(PHEX)</t>
    <phoneticPr fontId="61" type="noConversion"/>
  </si>
  <si>
    <t>PUCON</t>
    <phoneticPr fontId="11" type="noConversion"/>
  </si>
  <si>
    <t>KPR</t>
    <phoneticPr fontId="11" type="noConversion"/>
  </si>
  <si>
    <t>KOPER</t>
    <phoneticPr fontId="11" type="noConversion"/>
  </si>
  <si>
    <t>VIA PIR</t>
    <phoneticPr fontId="61" type="noConversion"/>
  </si>
  <si>
    <t>COSCO NETHERLANDS</t>
    <phoneticPr fontId="11" type="noConversion"/>
  </si>
  <si>
    <t>92028W</t>
  </si>
  <si>
    <t>THALASSA PATRIS</t>
    <phoneticPr fontId="11" type="noConversion"/>
  </si>
  <si>
    <t>CSCL URANUS</t>
    <phoneticPr fontId="11" type="noConversion"/>
  </si>
  <si>
    <t>COSCO(AEM1)
EMC(MD2)
OOCL(WM1)
CMA(MEX2)</t>
    <phoneticPr fontId="61" type="noConversion"/>
  </si>
  <si>
    <t>COSCO PACIFIC</t>
    <phoneticPr fontId="11" type="noConversion"/>
  </si>
  <si>
    <t>POTI</t>
    <phoneticPr fontId="11" type="noConversion"/>
  </si>
  <si>
    <t>MSC LONDON</t>
    <phoneticPr fontId="11" type="noConversion"/>
  </si>
  <si>
    <t>MSC ISTANBUL</t>
    <phoneticPr fontId="11" type="noConversion"/>
  </si>
  <si>
    <t>MSC PALOMA</t>
    <phoneticPr fontId="11" type="noConversion"/>
  </si>
  <si>
    <t>MSK(AE15)</t>
    <phoneticPr fontId="61" type="noConversion"/>
  </si>
  <si>
    <t>MSC SAVONA</t>
    <phoneticPr fontId="11" type="noConversion"/>
  </si>
  <si>
    <t>AMB</t>
    <phoneticPr fontId="11" type="noConversion"/>
  </si>
  <si>
    <t xml:space="preserve">ISTANBUL(AMBARLI) </t>
    <phoneticPr fontId="11" type="noConversion"/>
  </si>
  <si>
    <t>013W</t>
    <phoneticPr fontId="11" type="noConversion"/>
  </si>
  <si>
    <t xml:space="preserve">AIN SNAN </t>
    <phoneticPr fontId="11" type="noConversion"/>
  </si>
  <si>
    <t>021W</t>
    <phoneticPr fontId="11" type="noConversion"/>
  </si>
  <si>
    <t>MUNCHEN BRIDGE</t>
    <phoneticPr fontId="11" type="noConversion"/>
  </si>
  <si>
    <t>MILLAU BRIDGE</t>
    <phoneticPr fontId="11" type="noConversion"/>
  </si>
  <si>
    <t>014W</t>
    <phoneticPr fontId="11" type="noConversion"/>
  </si>
  <si>
    <t>SEASPAN GANGES</t>
    <phoneticPr fontId="11" type="noConversion"/>
  </si>
  <si>
    <t>ONE/YML/HPL
(MD1)</t>
    <phoneticPr fontId="61" type="noConversion"/>
  </si>
  <si>
    <t>001W</t>
    <phoneticPr fontId="11" type="noConversion"/>
  </si>
  <si>
    <t>SOUTHAMPTON EXPRESS</t>
    <phoneticPr fontId="11" type="noConversion"/>
  </si>
  <si>
    <t>BAR</t>
    <phoneticPr fontId="11" type="noConversion"/>
  </si>
  <si>
    <t>012W</t>
    <phoneticPr fontId="11" type="noConversion"/>
  </si>
  <si>
    <t>NYK HAWK</t>
    <phoneticPr fontId="11" type="noConversion"/>
  </si>
  <si>
    <t>YM WELLSPRING</t>
    <phoneticPr fontId="11" type="noConversion"/>
  </si>
  <si>
    <t>016W</t>
    <phoneticPr fontId="11" type="noConversion"/>
  </si>
  <si>
    <t>ONE BLUE JAY</t>
    <phoneticPr fontId="11" type="noConversion"/>
  </si>
  <si>
    <t>008W</t>
    <phoneticPr fontId="11" type="noConversion"/>
  </si>
  <si>
    <t>NYK OWL</t>
    <phoneticPr fontId="11" type="noConversion"/>
  </si>
  <si>
    <t>ONE/YML/HPL
(MD2)</t>
    <phoneticPr fontId="61" type="noConversion"/>
  </si>
  <si>
    <t>YM WELLBEING</t>
    <phoneticPr fontId="11" type="noConversion"/>
  </si>
  <si>
    <t>GOA</t>
    <phoneticPr fontId="11" type="noConversion"/>
  </si>
  <si>
    <t xml:space="preserve">GENOVA </t>
  </si>
  <si>
    <t>010W</t>
    <phoneticPr fontId="11" type="noConversion"/>
  </si>
  <si>
    <t>AL MASHRAB</t>
    <phoneticPr fontId="11" type="noConversion"/>
  </si>
  <si>
    <t>AL JMELIYAH</t>
    <phoneticPr fontId="11" type="noConversion"/>
  </si>
  <si>
    <t>AL JASRAH</t>
    <phoneticPr fontId="11" type="noConversion"/>
  </si>
  <si>
    <t>ONE/YML/HPL
(FE4)</t>
    <phoneticPr fontId="61" type="noConversion"/>
  </si>
  <si>
    <t>AL DHAIL</t>
    <phoneticPr fontId="11" type="noConversion"/>
  </si>
  <si>
    <t>LIS</t>
  </si>
  <si>
    <t>LISBON</t>
  </si>
  <si>
    <t>OSL</t>
  </si>
  <si>
    <t>ROT</t>
    <phoneticPr fontId="11" type="noConversion"/>
  </si>
  <si>
    <t>VIA HAMBURG</t>
    <phoneticPr fontId="11" type="noConversion"/>
  </si>
  <si>
    <t>HAM</t>
    <phoneticPr fontId="11" type="noConversion"/>
  </si>
  <si>
    <t>HEL</t>
  </si>
  <si>
    <t>VIA HAMBURG</t>
    <phoneticPr fontId="61" type="noConversion"/>
  </si>
  <si>
    <t>RIGA/TALLINN</t>
    <phoneticPr fontId="11" type="noConversion"/>
  </si>
  <si>
    <t>VIA BREMERHAVEN</t>
    <phoneticPr fontId="61" type="noConversion"/>
  </si>
  <si>
    <t>BRE</t>
    <phoneticPr fontId="11" type="noConversion"/>
  </si>
  <si>
    <t>GOT</t>
    <phoneticPr fontId="11" type="noConversion"/>
  </si>
  <si>
    <t>GOTHENBURG</t>
    <phoneticPr fontId="11" type="noConversion"/>
  </si>
  <si>
    <t>NORDIC ROUTE</t>
    <phoneticPr fontId="61" type="noConversion"/>
  </si>
  <si>
    <t xml:space="preserve">ANTWERP </t>
    <phoneticPr fontId="11" type="noConversion"/>
  </si>
  <si>
    <t>0KN2TW</t>
    <phoneticPr fontId="11" type="noConversion"/>
  </si>
  <si>
    <t>APL MERLION</t>
    <phoneticPr fontId="11" type="noConversion"/>
  </si>
  <si>
    <t>0KN2RW</t>
    <phoneticPr fontId="11" type="noConversion"/>
  </si>
  <si>
    <t>APL VANDA</t>
    <phoneticPr fontId="11" type="noConversion"/>
  </si>
  <si>
    <t>0KN2PW</t>
  </si>
  <si>
    <t>CMA CGM LAPEROUSE</t>
    <phoneticPr fontId="11" type="noConversion"/>
  </si>
  <si>
    <t>0KN2NW</t>
    <phoneticPr fontId="11" type="noConversion"/>
  </si>
  <si>
    <t>CMA CGM MARCO POLO</t>
    <phoneticPr fontId="11" type="noConversion"/>
  </si>
  <si>
    <t>COSCO(AEU6)
EMC(FAL3)
OOCL(LL5)
CMA(FAL3)</t>
    <phoneticPr fontId="61" type="noConversion"/>
  </si>
  <si>
    <t>0KN2LW</t>
  </si>
  <si>
    <t>APL LION CITY</t>
    <phoneticPr fontId="11" type="noConversion"/>
  </si>
  <si>
    <t>LEH</t>
    <phoneticPr fontId="11" type="noConversion"/>
  </si>
  <si>
    <t>0FL3XW</t>
    <phoneticPr fontId="11" type="noConversion"/>
  </si>
  <si>
    <t>CMA CGM ZHENG HE</t>
    <phoneticPr fontId="11" type="noConversion"/>
  </si>
  <si>
    <t>0FL3VW</t>
    <phoneticPr fontId="11" type="noConversion"/>
  </si>
  <si>
    <t>CMA CGM JULES VERNE</t>
    <phoneticPr fontId="11" type="noConversion"/>
  </si>
  <si>
    <t>0FL3TW</t>
  </si>
  <si>
    <t>CMA CGM KERGUELEN</t>
    <phoneticPr fontId="11" type="noConversion"/>
  </si>
  <si>
    <t>0FL3RW</t>
    <phoneticPr fontId="11" type="noConversion"/>
  </si>
  <si>
    <t>APL TEMASEK</t>
    <phoneticPr fontId="11" type="noConversion"/>
  </si>
  <si>
    <t>COSCO(AEU2)
EMC(FAL1)
OOCL(LL4)
CMA(FAL1)</t>
    <phoneticPr fontId="61" type="noConversion"/>
  </si>
  <si>
    <t>0FL3PW</t>
  </si>
  <si>
    <t>CMA CGM BENJAMIN FRANKLIN</t>
    <phoneticPr fontId="11" type="noConversion"/>
  </si>
  <si>
    <t>SOU</t>
    <phoneticPr fontId="11" type="noConversion"/>
  </si>
  <si>
    <t>OOCL JAPAN</t>
    <phoneticPr fontId="11" type="noConversion"/>
  </si>
  <si>
    <t>OOCL SCANDINAVIA</t>
    <phoneticPr fontId="11" type="noConversion"/>
  </si>
  <si>
    <t>COSCO SHIPPING AQUARIUS</t>
    <phoneticPr fontId="11" type="noConversion"/>
  </si>
  <si>
    <t>COSCO(AEU1)
EMC(NE1)
OOCL(LL1)
CMA(FAL5)</t>
    <phoneticPr fontId="61" type="noConversion"/>
  </si>
  <si>
    <t>OOCL GERMANY</t>
    <phoneticPr fontId="11" type="noConversion"/>
  </si>
  <si>
    <t>FLX</t>
    <phoneticPr fontId="11" type="noConversion"/>
  </si>
  <si>
    <t>HAMBURG</t>
  </si>
  <si>
    <t>PS: THE CARGO AND DOC WILL BE SENT TO OUR WAREHOUSE AND COMPANY BEFOR 11:00AM IN CUT OFF TIME</t>
  </si>
  <si>
    <t xml:space="preserve">          SALLING SCHEDULE-SHANGHAI     </t>
  </si>
  <si>
    <t>  115S</t>
  </si>
  <si>
    <t>OOCL DUBAI   </t>
  </si>
  <si>
    <t>   146S</t>
  </si>
  <si>
    <t>COSCO FELIXSTOWE  </t>
  </si>
  <si>
    <t>OOCL ITALY </t>
  </si>
  <si>
    <t>  187S</t>
  </si>
  <si>
    <t>XIN QING DAO </t>
  </si>
  <si>
    <t>124S</t>
  </si>
  <si>
    <t>OOCL KUALA LUMPUR </t>
  </si>
  <si>
    <r>
      <t>2</t>
    </r>
    <r>
      <rPr>
        <sz val="10"/>
        <rFont val="宋体"/>
        <family val="3"/>
        <charset val="134"/>
      </rPr>
      <t>截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开</t>
    </r>
    <phoneticPr fontId="11" type="noConversion"/>
  </si>
  <si>
    <t>CFS CUT OFF</t>
  </si>
  <si>
    <t>MELBOURNE</t>
    <phoneticPr fontId="11" type="noConversion"/>
  </si>
  <si>
    <t>SYDNEY</t>
    <phoneticPr fontId="11" type="noConversion"/>
  </si>
  <si>
    <r>
      <t>927W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</si>
  <si>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ARNOLD MAERSK</t>
  </si>
  <si>
    <r>
      <t>926W</t>
    </r>
    <r>
      <rPr>
        <sz val="9"/>
        <color rgb="FF44678C"/>
        <rFont val="Malgun Gothic"/>
        <family val="2"/>
      </rPr>
      <t xml:space="preserve"> </t>
    </r>
  </si>
  <si>
    <t>AXEL MAERSK</t>
  </si>
  <si>
    <t>ADRIAN MAERSK</t>
  </si>
  <si>
    <t>MAERSK SOFIA</t>
  </si>
  <si>
    <t>HMM</t>
    <phoneticPr fontId="11" type="noConversion"/>
  </si>
  <si>
    <r>
      <t>923W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</si>
  <si>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MAERSK SHANGHAI</t>
  </si>
  <si>
    <t>4J4K</t>
    <phoneticPr fontId="11" type="noConversion"/>
  </si>
  <si>
    <t>MIAMI (SK)</t>
    <phoneticPr fontId="11" type="noConversion"/>
  </si>
  <si>
    <t>MADRID BRIDGE</t>
  </si>
  <si>
    <t>011E</t>
  </si>
  <si>
    <t>NYK FALCON </t>
  </si>
  <si>
    <t>NYK CRANE </t>
  </si>
  <si>
    <t>022E</t>
    <phoneticPr fontId="11" type="noConversion"/>
  </si>
  <si>
    <t>YM WORLD</t>
    <phoneticPr fontId="11" type="noConversion"/>
  </si>
  <si>
    <t>ONE</t>
    <phoneticPr fontId="11" type="noConversion"/>
  </si>
  <si>
    <t xml:space="preserve"> 007E</t>
    <phoneticPr fontId="11" type="noConversion"/>
  </si>
  <si>
    <t>MILANO BRIDGE</t>
    <phoneticPr fontId="11" type="noConversion"/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</si>
  <si>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</si>
  <si>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OOCL NEW YORK</t>
  </si>
  <si>
    <t>   141E</t>
  </si>
  <si>
    <t>OOCL SAN FRANCISCO  </t>
  </si>
  <si>
    <t>108E</t>
  </si>
  <si>
    <t>OOCL VANCOUVER </t>
  </si>
  <si>
    <t>084E</t>
  </si>
  <si>
    <t>OOCL OAKLAND  </t>
  </si>
  <si>
    <t>OOCL(PNW1)</t>
    <phoneticPr fontId="11" type="noConversion"/>
  </si>
  <si>
    <t>  100E</t>
  </si>
  <si>
    <t>OOCL ANTWERP</t>
  </si>
  <si>
    <t xml:space="preserve">CHICAGO </t>
  </si>
  <si>
    <t xml:space="preserve">CHICAGO </t>
    <phoneticPr fontId="11" type="noConversion"/>
  </si>
  <si>
    <t xml:space="preserve">0TX3DE1MA </t>
    <phoneticPr fontId="11" type="noConversion"/>
  </si>
  <si>
    <t xml:space="preserve">
    APL SENTOSA </t>
    <phoneticPr fontId="11" type="noConversion"/>
  </si>
  <si>
    <t xml:space="preserve">0TX3BE1MA </t>
    <phoneticPr fontId="11" type="noConversion"/>
  </si>
  <si>
    <t>CMA CGM A. LINCOLN</t>
    <phoneticPr fontId="11" type="noConversion"/>
  </si>
  <si>
    <t xml:space="preserve">0TX39E1MA </t>
    <phoneticPr fontId="11" type="noConversion"/>
  </si>
  <si>
    <t>CMA CGM T. JEFFERSON</t>
    <phoneticPr fontId="11" type="noConversion"/>
  </si>
  <si>
    <r>
      <t>APL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PRX)</t>
    </r>
    <phoneticPr fontId="11" type="noConversion"/>
  </si>
  <si>
    <t xml:space="preserve">0TX37E1MA </t>
    <phoneticPr fontId="11" type="noConversion"/>
  </si>
  <si>
    <t>APL ESPLANADE</t>
    <phoneticPr fontId="11" type="noConversion"/>
  </si>
  <si>
    <t xml:space="preserve">CFS CUT OFF </t>
  </si>
  <si>
    <t>五截五开</t>
    <phoneticPr fontId="11" type="noConversion"/>
  </si>
  <si>
    <t>WAN HAI 805</t>
  </si>
  <si>
    <t>E014</t>
  </si>
  <si>
    <t>KOTA PANJANG</t>
  </si>
  <si>
    <t>E024</t>
  </si>
  <si>
    <t>CSCL SUMMER</t>
  </si>
  <si>
    <t>KOTA PEKARANG</t>
  </si>
  <si>
    <t>WHL</t>
    <phoneticPr fontId="11" type="noConversion"/>
  </si>
  <si>
    <t>KOTA PAHLAWAN</t>
  </si>
  <si>
    <t>二截一开</t>
  </si>
  <si>
    <t xml:space="preserve">LOS ANGELES,CA </t>
    <phoneticPr fontId="11" type="noConversion"/>
  </si>
  <si>
    <t xml:space="preserve">1095-080E </t>
    <phoneticPr fontId="11" type="noConversion"/>
  </si>
  <si>
    <t>EVER SALUTE</t>
    <phoneticPr fontId="11" type="noConversion"/>
  </si>
  <si>
    <t xml:space="preserve">1094-139E </t>
    <phoneticPr fontId="11" type="noConversion"/>
  </si>
  <si>
    <t xml:space="preserve">
    EVER ELITE </t>
    <phoneticPr fontId="11" type="noConversion"/>
  </si>
  <si>
    <t xml:space="preserve">1093-076E </t>
    <phoneticPr fontId="11" type="noConversion"/>
  </si>
  <si>
    <t xml:space="preserve">
    EVER SUPERB </t>
    <phoneticPr fontId="11" type="noConversion"/>
  </si>
  <si>
    <t xml:space="preserve">1092-140E </t>
    <phoneticPr fontId="11" type="noConversion"/>
  </si>
  <si>
    <t>EVER EAGLE</t>
    <phoneticPr fontId="11" type="noConversion"/>
  </si>
  <si>
    <t xml:space="preserve">EMC(HTW) </t>
  </si>
  <si>
    <t xml:space="preserve">1091-096E </t>
    <phoneticPr fontId="11" type="noConversion"/>
  </si>
  <si>
    <t>EVER SIGMA</t>
    <phoneticPr fontId="11" type="noConversion"/>
  </si>
  <si>
    <t>一截天开</t>
  </si>
  <si>
    <t>COLUMBINE MAERSK</t>
  </si>
  <si>
    <t>MAERSK SURABAYA</t>
  </si>
  <si>
    <t>SEAMAX STRATFORD</t>
  </si>
  <si>
    <t>MAERSK SEMARANG</t>
  </si>
  <si>
    <t>MSK</t>
    <phoneticPr fontId="11" type="noConversion"/>
  </si>
  <si>
    <t>MSC LISBON</t>
  </si>
  <si>
    <t>5J5K</t>
    <phoneticPr fontId="11" type="noConversion"/>
  </si>
  <si>
    <t xml:space="preserve">0999-016E </t>
    <phoneticPr fontId="11" type="noConversion"/>
  </si>
  <si>
    <t xml:space="preserve">
    CAPE KORTIA </t>
    <phoneticPr fontId="11" type="noConversion"/>
  </si>
  <si>
    <t xml:space="preserve">0998-030E </t>
    <phoneticPr fontId="11" type="noConversion"/>
  </si>
  <si>
    <t xml:space="preserve">
    EVER LEGEND </t>
    <phoneticPr fontId="11" type="noConversion"/>
  </si>
  <si>
    <t xml:space="preserve">0997-087E </t>
    <phoneticPr fontId="11" type="noConversion"/>
  </si>
  <si>
    <t>EVER CONQUEST</t>
    <phoneticPr fontId="11" type="noConversion"/>
  </si>
  <si>
    <t xml:space="preserve">0996-009E </t>
    <phoneticPr fontId="11" type="noConversion"/>
  </si>
  <si>
    <t>CAPE AKRITAS</t>
    <phoneticPr fontId="11" type="noConversion"/>
  </si>
  <si>
    <t>EMC</t>
    <phoneticPr fontId="11" type="noConversion"/>
  </si>
  <si>
    <t xml:space="preserve">0995-033E </t>
    <phoneticPr fontId="11" type="noConversion"/>
  </si>
  <si>
    <t xml:space="preserve">EVER LEARNED </t>
    <phoneticPr fontId="11" type="noConversion"/>
  </si>
  <si>
    <t>1J7K</t>
    <phoneticPr fontId="11" type="noConversion"/>
  </si>
  <si>
    <t xml:space="preserve">
    EVER LEGEND </t>
    <phoneticPr fontId="11" type="noConversion"/>
  </si>
  <si>
    <t>EVER LEARNED</t>
    <phoneticPr fontId="11" type="noConversion"/>
  </si>
  <si>
    <t>2J1K</t>
    <phoneticPr fontId="11" type="noConversion"/>
  </si>
  <si>
    <t xml:space="preserve">COLON FREE ZONE </t>
    <phoneticPr fontId="11" type="noConversion"/>
  </si>
  <si>
    <t>OCTAVIA</t>
  </si>
  <si>
    <t>MAERSK VIRGINIA</t>
  </si>
  <si>
    <t>SAFMARINE MAKUTU</t>
  </si>
  <si>
    <t>MAERSK ARAS</t>
  </si>
  <si>
    <t>LEDA MAERSK</t>
  </si>
  <si>
    <t>HBS</t>
    <phoneticPr fontId="11" type="noConversion"/>
  </si>
  <si>
    <t>LICA MAERSK</t>
  </si>
  <si>
    <t>5截6开</t>
    <phoneticPr fontId="11" type="noConversion"/>
  </si>
  <si>
    <t xml:space="preserve">VALPARAISO </t>
    <phoneticPr fontId="11" type="noConversion"/>
  </si>
  <si>
    <t>033E</t>
    <phoneticPr fontId="11" type="noConversion"/>
  </si>
  <si>
    <t xml:space="preserve"> TIAN CHANG HE</t>
    <phoneticPr fontId="11" type="noConversion"/>
  </si>
  <si>
    <t>0423-169E</t>
    <phoneticPr fontId="11" type="noConversion"/>
  </si>
  <si>
    <t>EVER UNITED</t>
    <phoneticPr fontId="11" type="noConversion"/>
  </si>
  <si>
    <t xml:space="preserve"> 0422-016E</t>
    <phoneticPr fontId="11" type="noConversion"/>
  </si>
  <si>
    <t>NORTHERN JUPITER</t>
    <phoneticPr fontId="11" type="noConversion"/>
  </si>
  <si>
    <t>COSCO</t>
    <phoneticPr fontId="11" type="noConversion"/>
  </si>
  <si>
    <t xml:space="preserve">0421-005E </t>
    <phoneticPr fontId="11" type="noConversion"/>
  </si>
  <si>
    <t>WSA1</t>
    <phoneticPr fontId="11" type="noConversion"/>
  </si>
  <si>
    <t>2J/2K</t>
    <phoneticPr fontId="11" type="noConversion"/>
  </si>
  <si>
    <t xml:space="preserve">0321-169E </t>
    <phoneticPr fontId="11" type="noConversion"/>
  </si>
  <si>
    <t xml:space="preserve">049E </t>
    <phoneticPr fontId="11" type="noConversion"/>
  </si>
  <si>
    <t>KOTA CANTIK</t>
    <phoneticPr fontId="11" type="noConversion"/>
  </si>
  <si>
    <t xml:space="preserve">E006 </t>
    <phoneticPr fontId="11" type="noConversion"/>
  </si>
  <si>
    <t xml:space="preserve">
 AGIOS MINAS </t>
    <phoneticPr fontId="11" type="noConversion"/>
  </si>
  <si>
    <t xml:space="preserve">E017 </t>
    <phoneticPr fontId="11" type="noConversion"/>
  </si>
  <si>
    <t>IRENES WAVE</t>
    <phoneticPr fontId="11" type="noConversion"/>
  </si>
  <si>
    <t>2J/1K</t>
    <phoneticPr fontId="11" type="noConversion"/>
  </si>
  <si>
    <t>GUAYAQUIL</t>
    <phoneticPr fontId="11" type="noConversion"/>
  </si>
  <si>
    <t>3J/2K</t>
    <phoneticPr fontId="11" type="noConversion"/>
  </si>
  <si>
    <t>BUENAVENTURA</t>
    <phoneticPr fontId="11" type="noConversion"/>
  </si>
  <si>
    <r>
      <t>202W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</si>
  <si>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MAERSK LA PAZ</t>
  </si>
  <si>
    <r>
      <t>850W</t>
    </r>
    <r>
      <rPr>
        <sz val="9"/>
        <color rgb="FF44678C"/>
        <rFont val="Malgun Gothic"/>
        <family val="2"/>
      </rPr>
      <t xml:space="preserve"> </t>
    </r>
  </si>
  <si>
    <t>MAERSK LIRQUEN</t>
  </si>
  <si>
    <r>
      <t>017W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</si>
  <si>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SAN FERNANDO</t>
  </si>
  <si>
    <t>SAN FRANCISCA</t>
  </si>
  <si>
    <r>
      <t>002W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</si>
  <si>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MAERSK LANCO</t>
  </si>
  <si>
    <t>ANTHEA Y</t>
  </si>
  <si>
    <t>1334-026W</t>
  </si>
  <si>
    <t>VALOR</t>
  </si>
  <si>
    <t>3J3K</t>
    <phoneticPr fontId="11" type="noConversion"/>
  </si>
  <si>
    <t> FI924R</t>
  </si>
  <si>
    <t>SYMI I </t>
  </si>
  <si>
    <t>ONE</t>
  </si>
  <si>
    <t>3J1K</t>
  </si>
  <si>
    <t>BUENOS AIRES</t>
    <phoneticPr fontId="11" type="noConversion"/>
  </si>
  <si>
    <t xml:space="preserve">MONTEVIDEO  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</si>
  <si>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</si>
  <si>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</si>
  <si>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0VK2VW1MA </t>
  </si>
  <si>
    <t>MAERSK SALINA </t>
  </si>
  <si>
    <t>0VK2PW1MA </t>
  </si>
  <si>
    <t>CMA CGM MEDEA </t>
  </si>
  <si>
    <t>0VK2NW1MA </t>
  </si>
  <si>
    <t>CMA CGM BUTTERFLY </t>
  </si>
  <si>
    <t>CMA</t>
    <phoneticPr fontId="11" type="noConversion"/>
  </si>
  <si>
    <t>0VK2LW1MA </t>
  </si>
  <si>
    <t>COSCO JAPAN </t>
  </si>
  <si>
    <t>NEW DELHI(PATPARGANT)</t>
  </si>
  <si>
    <t>NEW DELHI(MUNDRA)</t>
    <phoneticPr fontId="11" type="noConversion"/>
  </si>
  <si>
    <r>
      <t>045W</t>
    </r>
    <r>
      <rPr>
        <sz val="9"/>
        <color rgb="FF44678C"/>
        <rFont val="Malgun Gothic"/>
        <family val="2"/>
      </rPr>
      <t xml:space="preserve"> </t>
    </r>
  </si>
  <si>
    <t>HYUNDAI PARAMOUNT</t>
  </si>
  <si>
    <r>
      <t>064W</t>
    </r>
    <r>
      <rPr>
        <sz val="9"/>
        <color rgb="FF44678C"/>
        <rFont val="Malgun Gothic"/>
        <family val="2"/>
      </rPr>
      <t xml:space="preserve"> </t>
    </r>
  </si>
  <si>
    <r>
      <t>057W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</si>
  <si>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HYUNDAI PREMIUM</t>
  </si>
  <si>
    <t>HYUNDAI PLATINUM</t>
  </si>
  <si>
    <r>
      <t>062W</t>
    </r>
    <r>
      <rPr>
        <sz val="9"/>
        <color rgb="FF44678C"/>
        <rFont val="Malgun Gothic"/>
        <family val="2"/>
      </rPr>
      <t xml:space="preserve"> </t>
    </r>
  </si>
  <si>
    <t>HYUNDAI PRIVILEGE</t>
  </si>
  <si>
    <r>
      <t>044W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</si>
  <si>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1J6K</t>
    <phoneticPr fontId="11" type="noConversion"/>
  </si>
  <si>
    <t>WANHAI(CI2)</t>
  </si>
  <si>
    <t>W057</t>
  </si>
  <si>
    <t>W165</t>
  </si>
  <si>
    <t>W121</t>
  </si>
  <si>
    <t>W046</t>
  </si>
  <si>
    <t>W002</t>
  </si>
  <si>
    <t>MP THE LAW</t>
  </si>
  <si>
    <t>W192</t>
  </si>
  <si>
    <t>1J6K</t>
  </si>
  <si>
    <t>WANHAI(CIX)</t>
  </si>
  <si>
    <t>NORTHERN PRIORITY</t>
  </si>
  <si>
    <t>W131</t>
  </si>
  <si>
    <t>W094</t>
  </si>
  <si>
    <t>WAN HAI 509</t>
  </si>
  <si>
    <t>WAN HAI 503</t>
  </si>
  <si>
    <t>W108</t>
  </si>
  <si>
    <t>4J4K</t>
  </si>
  <si>
    <t>OOCL</t>
    <phoneticPr fontId="11" type="noConversion"/>
  </si>
  <si>
    <t> 059W</t>
  </si>
  <si>
    <t> 102W</t>
  </si>
  <si>
    <t>YM EXCELLENCE  </t>
  </si>
  <si>
    <t> 044W</t>
  </si>
  <si>
    <t> 145W</t>
  </si>
  <si>
    <t>YM FOUNTAIN  </t>
  </si>
  <si>
    <t> 094W</t>
  </si>
  <si>
    <t>OOCL CALIFORNIA </t>
  </si>
  <si>
    <t>4J3K</t>
    <phoneticPr fontId="11" type="noConversion"/>
  </si>
  <si>
    <t>KARACHI</t>
    <phoneticPr fontId="11" type="noConversion"/>
  </si>
  <si>
    <t>0VP1RW1PL</t>
  </si>
  <si>
    <t> E.R. FELIXSTOWE</t>
  </si>
  <si>
    <t>PIL/COSCO</t>
    <phoneticPr fontId="11" type="noConversion"/>
  </si>
  <si>
    <t>COSCO HONG KONG</t>
  </si>
  <si>
    <t>3J1K</t>
    <phoneticPr fontId="11" type="noConversion"/>
  </si>
  <si>
    <t>0NM2LW1PL</t>
  </si>
  <si>
    <t> CSCL JUPITER</t>
  </si>
  <si>
    <t>0NM2HW1PL</t>
  </si>
  <si>
    <t>MALIK AL ASHTAR</t>
  </si>
  <si>
    <t>TBN3</t>
  </si>
  <si>
    <t>0SV45W1MA</t>
  </si>
  <si>
    <t> CMA CGM VELA</t>
  </si>
  <si>
    <t>0SV41W1MA</t>
  </si>
  <si>
    <t>APL PARIS</t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</si>
  <si>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</si>
  <si>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 109S</t>
  </si>
  <si>
    <t>OOCL JAKARTA  </t>
  </si>
  <si>
    <t> 119S</t>
  </si>
  <si>
    <t>OOCL NAGOYA </t>
  </si>
  <si>
    <t>111S</t>
  </si>
  <si>
    <t>OOCL GUANGZHOU </t>
  </si>
  <si>
    <t>  184S</t>
  </si>
  <si>
    <t>OOCL AUSTRALIA </t>
  </si>
  <si>
    <t>108S</t>
  </si>
  <si>
    <t>OOCL JAKARTA </t>
  </si>
  <si>
    <t>JAKARTA</t>
  </si>
  <si>
    <t>JAKARTA</t>
    <phoneticPr fontId="11" type="noConversion"/>
  </si>
  <si>
    <t>OOCL QINGDAO</t>
  </si>
  <si>
    <t> 0IS2PW1PL</t>
  </si>
  <si>
    <t>APL COLUMBUS  </t>
  </si>
  <si>
    <t>111W</t>
  </si>
  <si>
    <t>OOCL HAMBURG </t>
  </si>
  <si>
    <t>  009W</t>
  </si>
  <si>
    <t>MIRAMARIN </t>
  </si>
  <si>
    <t>OOCL ATLANTA   </t>
  </si>
  <si>
    <t>OOCL (ME3)</t>
    <phoneticPr fontId="11" type="noConversion"/>
  </si>
  <si>
    <t>0IS2HW1PL</t>
  </si>
  <si>
    <t>1J7K</t>
  </si>
  <si>
    <t>SINGAPORE</t>
    <phoneticPr fontId="11" type="noConversion"/>
  </si>
  <si>
    <t>RCL</t>
    <phoneticPr fontId="11" type="noConversion"/>
  </si>
  <si>
    <t>238S</t>
    <phoneticPr fontId="11" type="noConversion"/>
  </si>
  <si>
    <t>YOSSA BHUM</t>
  </si>
  <si>
    <t>Manila</t>
    <phoneticPr fontId="11" type="noConversion"/>
  </si>
  <si>
    <t>WHL(JST)</t>
  </si>
  <si>
    <t>S022</t>
  </si>
  <si>
    <t>SUNRISE DRAGON</t>
  </si>
  <si>
    <t>WHITE DRAGON</t>
  </si>
  <si>
    <t>S019</t>
  </si>
  <si>
    <t>NORDMARGHERITA</t>
  </si>
  <si>
    <t>S021</t>
  </si>
  <si>
    <t>WAN HAI 175</t>
  </si>
  <si>
    <t xml:space="preserve">BANGKOK </t>
    <phoneticPr fontId="11" type="noConversion"/>
  </si>
  <si>
    <r>
      <rPr>
        <sz val="10"/>
        <rFont val="Arial"/>
        <family val="2"/>
      </rPr>
      <t>TSL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JHT)</t>
    </r>
  </si>
  <si>
    <t>19007S</t>
    <phoneticPr fontId="78" type="noConversion"/>
  </si>
  <si>
    <t>TS OSAKA</t>
    <phoneticPr fontId="78" type="noConversion"/>
  </si>
  <si>
    <t>19006S</t>
    <phoneticPr fontId="78" type="noConversion"/>
  </si>
  <si>
    <t>TS TOKYO</t>
    <phoneticPr fontId="78" type="noConversion"/>
  </si>
  <si>
    <t>TS KAOHSIUNG</t>
    <phoneticPr fontId="78" type="noConversion"/>
  </si>
  <si>
    <t>TS BANGKOK</t>
    <phoneticPr fontId="78" type="noConversion"/>
  </si>
  <si>
    <t>2J1K</t>
  </si>
  <si>
    <t>SOUTHEAST ASIAN AND JANPAN ROUTE</t>
  </si>
  <si>
    <r>
      <t>925W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</si>
  <si>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MSC CLARA</t>
  </si>
  <si>
    <r>
      <t>924W</t>
    </r>
    <r>
      <rPr>
        <sz val="9"/>
        <color rgb="FF44678C"/>
        <rFont val="Malgun Gothic"/>
        <family val="2"/>
      </rPr>
      <t xml:space="preserve"> </t>
    </r>
  </si>
  <si>
    <t>MSC MIRJAM</t>
  </si>
  <si>
    <t>MSC REEF</t>
  </si>
  <si>
    <r>
      <t>922W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</t>
    </r>
  </si>
  <si>
    <t>MSC OSCAR</t>
  </si>
  <si>
    <r>
      <t>921W</t>
    </r>
    <r>
      <rPr>
        <sz val="9"/>
        <color rgb="FF44678C"/>
        <rFont val="Malgun Gothic"/>
        <family val="2"/>
      </rPr>
      <t xml:space="preserve"> </t>
    </r>
  </si>
  <si>
    <t>MATZ MAERSK</t>
  </si>
  <si>
    <t>2J2K</t>
    <phoneticPr fontId="11" type="noConversion"/>
  </si>
  <si>
    <t>BARCELONA</t>
    <phoneticPr fontId="11" type="noConversion"/>
  </si>
  <si>
    <t>MSC LONDON</t>
  </si>
  <si>
    <t>MSC ISTANBUL</t>
  </si>
  <si>
    <t>MSC PALOMA</t>
  </si>
  <si>
    <t>MSC SAVONA</t>
  </si>
  <si>
    <t>MSC LA SPEZIA</t>
  </si>
  <si>
    <t>Izmit Korfezi</t>
    <phoneticPr fontId="11" type="noConversion"/>
  </si>
  <si>
    <t xml:space="preserve">ISTANBUL(k) </t>
    <phoneticPr fontId="11" type="noConversion"/>
  </si>
  <si>
    <t>HPL/ONE(FE3)</t>
    <phoneticPr fontId="11" type="noConversion"/>
  </si>
  <si>
    <t> 003W</t>
  </si>
  <si>
    <t>YM WONDERLAND</t>
  </si>
  <si>
    <t> 020W</t>
  </si>
  <si>
    <t>YM WORTH</t>
  </si>
  <si>
    <t>YM WHOLESOME </t>
  </si>
  <si>
    <t>NYK EAGLE</t>
  </si>
  <si>
    <t> 021W</t>
  </si>
  <si>
    <t>YM WITNESS</t>
  </si>
  <si>
    <t>5J6K</t>
    <phoneticPr fontId="11" type="noConversion"/>
  </si>
  <si>
    <t>ROTTERDAM</t>
  </si>
  <si>
    <t>ROTTERDAM</t>
    <phoneticPr fontId="11" type="noConversion"/>
  </si>
  <si>
    <t xml:space="preserve">0392-028W </t>
    <phoneticPr fontId="11" type="noConversion"/>
  </si>
  <si>
    <t xml:space="preserve">072W </t>
    <phoneticPr fontId="11" type="noConversion"/>
  </si>
  <si>
    <t xml:space="preserve">059W </t>
    <phoneticPr fontId="11" type="noConversion"/>
  </si>
  <si>
    <t xml:space="preserve">060W </t>
    <phoneticPr fontId="11" type="noConversion"/>
  </si>
  <si>
    <t>CSCL STAR</t>
    <phoneticPr fontId="11" type="noConversion"/>
  </si>
  <si>
    <t>LA SPEZIA</t>
    <phoneticPr fontId="11" type="noConversion"/>
  </si>
  <si>
    <t xml:space="preserve"> CNSZX </t>
  </si>
  <si>
    <t xml:space="preserve"> CFS CUT OFF  </t>
  </si>
  <si>
    <t xml:space="preserve"> OPERATOR </t>
  </si>
  <si>
    <t xml:space="preserve"> VOYAGE </t>
  </si>
  <si>
    <t xml:space="preserve"> VESSEL </t>
  </si>
  <si>
    <t>OOCL (AAS)</t>
  </si>
  <si>
    <t xml:space="preserve">0BE3VW1MA </t>
    <phoneticPr fontId="11" type="noConversion"/>
  </si>
  <si>
    <t xml:space="preserve">002W </t>
    <phoneticPr fontId="11" type="noConversion"/>
  </si>
  <si>
    <t xml:space="preserve">012W </t>
    <phoneticPr fontId="11" type="noConversion"/>
  </si>
  <si>
    <t xml:space="preserve">0BE3PW1MA </t>
    <phoneticPr fontId="11" type="noConversion"/>
  </si>
  <si>
    <t xml:space="preserve">APL CALIFORNIA </t>
    <phoneticPr fontId="11" type="noConversion"/>
  </si>
  <si>
    <t>5J5K</t>
  </si>
  <si>
    <t>0BX3ZW1MA </t>
  </si>
  <si>
    <t>CCNI ANGOL </t>
  </si>
  <si>
    <t>0BX3XW1MA </t>
  </si>
  <si>
    <t>CMA CGM CONGO </t>
  </si>
  <si>
    <t>0BX3VW1MA </t>
  </si>
  <si>
    <t>CMA CGM URAL </t>
  </si>
  <si>
    <t>0BX3TW1MA </t>
  </si>
  <si>
    <t>COSCO SHIPPING SEINE </t>
  </si>
  <si>
    <t>0BX3RW1MA </t>
  </si>
  <si>
    <t>CMA CGM ARKANSAS </t>
  </si>
  <si>
    <t>CONSTANTSA</t>
    <phoneticPr fontId="11" type="noConversion"/>
  </si>
  <si>
    <t>YM WELCOME</t>
  </si>
  <si>
    <t>YML(MD2)</t>
    <phoneticPr fontId="11" type="noConversion"/>
  </si>
  <si>
    <t>LEVERKUSEN EXPRESS</t>
  </si>
  <si>
    <t xml:space="preserve"> ETA </t>
  </si>
  <si>
    <t xml:space="preserve"> ETD </t>
  </si>
  <si>
    <t>1J7k</t>
    <phoneticPr fontId="11" type="noConversion"/>
  </si>
  <si>
    <t>LE HAVRE</t>
  </si>
  <si>
    <t>ASHDOD</t>
    <phoneticPr fontId="11" type="noConversion"/>
  </si>
  <si>
    <t xml:space="preserve">0KN2RW1PL </t>
    <phoneticPr fontId="11" type="noConversion"/>
  </si>
  <si>
    <t xml:space="preserve">0KN2PW1PL </t>
    <phoneticPr fontId="11" type="noConversion"/>
  </si>
  <si>
    <t xml:space="preserve">CMA CGM LAPEROUSE </t>
    <phoneticPr fontId="11" type="noConversion"/>
  </si>
  <si>
    <t xml:space="preserve">0KN2NW1PL </t>
    <phoneticPr fontId="11" type="noConversion"/>
  </si>
  <si>
    <t>EMC(FAL3)</t>
    <phoneticPr fontId="11" type="noConversion"/>
  </si>
  <si>
    <t xml:space="preserve">0KN2LW1PL </t>
    <phoneticPr fontId="11" type="noConversion"/>
  </si>
  <si>
    <t>3J2K</t>
    <phoneticPr fontId="11" type="noConversion"/>
  </si>
  <si>
    <t>LE HAVRE</t>
    <phoneticPr fontId="11" type="noConversion"/>
  </si>
  <si>
    <t>0FL3VW1MA</t>
  </si>
  <si>
    <t>0FL3TW1MA</t>
  </si>
  <si>
    <t> CMA CGM KERGUELEN</t>
  </si>
  <si>
    <t>0FL3RW1MA</t>
  </si>
  <si>
    <t> APL TEMASEK</t>
  </si>
  <si>
    <t>0FL3PW1MA</t>
  </si>
  <si>
    <t>CMA CGM BENJAMIN FRANKLIN</t>
  </si>
  <si>
    <t xml:space="preserve">008W </t>
    <phoneticPr fontId="11" type="noConversion"/>
  </si>
  <si>
    <t xml:space="preserve">OOCL SCANDINAVIA </t>
    <phoneticPr fontId="11" type="noConversion"/>
  </si>
  <si>
    <t xml:space="preserve">
CSAQ </t>
    <phoneticPr fontId="11" type="noConversion"/>
  </si>
  <si>
    <t xml:space="preserve">009W </t>
    <phoneticPr fontId="11" type="noConversion"/>
  </si>
  <si>
    <t xml:space="preserve">032W </t>
    <phoneticPr fontId="11" type="noConversion"/>
  </si>
  <si>
    <t>CSCL PACIFIC OCEAN</t>
    <phoneticPr fontId="11" type="noConversion"/>
  </si>
  <si>
    <r>
      <t>109W</t>
    </r>
    <r>
      <rPr>
        <sz val="9"/>
        <color rgb="FF44678C"/>
        <rFont val="Malgun Gothic"/>
        <family val="2"/>
      </rPr>
      <t xml:space="preserve"> </t>
    </r>
  </si>
  <si>
    <r>
      <t>080W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</si>
  <si>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r>
      <t>004W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</si>
  <si>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r>
      <t>010W</t>
    </r>
    <r>
      <rPr>
        <sz val="9"/>
        <color rgb="FF44678C"/>
        <rFont val="Malgun Gothic"/>
        <family val="2"/>
      </rPr>
      <t xml:space="preserve"> </t>
    </r>
  </si>
  <si>
    <t>WIDE INDIA</t>
  </si>
  <si>
    <t xml:space="preserve"> HAMBURG  </t>
  </si>
  <si>
    <t>3J3K</t>
  </si>
  <si>
    <t>(CMA/COSCO/EMC/OOCL) / (HPL/YM/ONE) / (MSK/MSC/HBS/HMM)</t>
    <phoneticPr fontId="11" type="noConversion"/>
  </si>
  <si>
    <t>JUN</t>
    <phoneticPr fontId="11" type="noConversion"/>
  </si>
  <si>
    <t xml:space="preserve">          Sailing schedule-Shenzhen   </t>
  </si>
  <si>
    <t>S</t>
  </si>
  <si>
    <t>1571E</t>
  </si>
  <si>
    <t>REVERENCE</t>
    <phoneticPr fontId="11" type="noConversion"/>
  </si>
  <si>
    <t>1570E</t>
  </si>
  <si>
    <t>1569E</t>
  </si>
  <si>
    <t>1568E</t>
  </si>
  <si>
    <t>1567E</t>
  </si>
  <si>
    <t>1566E</t>
    <phoneticPr fontId="11" type="noConversion"/>
  </si>
  <si>
    <t>1565E</t>
    <phoneticPr fontId="11" type="noConversion"/>
  </si>
  <si>
    <t>DATE</t>
  </si>
  <si>
    <t>CLOSING</t>
  </si>
  <si>
    <t>KMTC JEBEL ALI</t>
    <phoneticPr fontId="11" type="noConversion"/>
  </si>
  <si>
    <t>0BY37S</t>
    <phoneticPr fontId="11" type="noConversion"/>
  </si>
  <si>
    <t>APL OAKLAND</t>
    <phoneticPr fontId="11" type="noConversion"/>
  </si>
  <si>
    <t>NAVIOS DESTINY</t>
  </si>
  <si>
    <t>0BY33S</t>
    <phoneticPr fontId="11" type="noConversion"/>
  </si>
  <si>
    <t>APL ATLANTA</t>
    <phoneticPr fontId="11" type="noConversion"/>
  </si>
  <si>
    <t xml:space="preserve">KMTC JEBEL ALI </t>
  </si>
  <si>
    <t>PANCON SUCCES</t>
    <phoneticPr fontId="11" type="noConversion"/>
  </si>
  <si>
    <t>PANCON</t>
    <phoneticPr fontId="11" type="noConversion"/>
  </si>
  <si>
    <t xml:space="preserve">KOREA  ROUTE </t>
  </si>
  <si>
    <t>086S</t>
    <phoneticPr fontId="11" type="noConversion"/>
  </si>
  <si>
    <t>024S</t>
    <phoneticPr fontId="11" type="noConversion"/>
  </si>
  <si>
    <t>CMA CGM EIFFEL</t>
    <phoneticPr fontId="11" type="noConversion"/>
  </si>
  <si>
    <t>068S</t>
    <phoneticPr fontId="11" type="noConversion"/>
  </si>
  <si>
    <t>SC MARA</t>
    <phoneticPr fontId="11" type="noConversion"/>
  </si>
  <si>
    <t>092S</t>
    <phoneticPr fontId="11" type="noConversion"/>
  </si>
  <si>
    <t>YM SEATTLE</t>
    <phoneticPr fontId="11" type="noConversion"/>
  </si>
  <si>
    <t>CSL ATLANTIC</t>
    <phoneticPr fontId="11" type="noConversion"/>
  </si>
  <si>
    <t>929W</t>
    <phoneticPr fontId="11" type="noConversion"/>
  </si>
  <si>
    <t>CARL SCHULTE</t>
    <phoneticPr fontId="11" type="noConversion"/>
  </si>
  <si>
    <t>919W</t>
    <phoneticPr fontId="11" type="noConversion"/>
  </si>
  <si>
    <t>VERDI</t>
    <phoneticPr fontId="11" type="noConversion"/>
  </si>
  <si>
    <t>918W</t>
    <phoneticPr fontId="11" type="noConversion"/>
  </si>
  <si>
    <t>MOL GENESIS</t>
    <phoneticPr fontId="11" type="noConversion"/>
  </si>
  <si>
    <t>BRISBANE</t>
    <phoneticPr fontId="11" type="noConversion"/>
  </si>
  <si>
    <t>920W</t>
    <phoneticPr fontId="11" type="noConversion"/>
  </si>
  <si>
    <t>THESEUS</t>
    <phoneticPr fontId="11" type="noConversion"/>
  </si>
  <si>
    <t>TAYMA</t>
    <phoneticPr fontId="11" type="noConversion"/>
  </si>
  <si>
    <t>UMM SALAL</t>
    <phoneticPr fontId="11" type="noConversion"/>
  </si>
  <si>
    <t>0NM2HW</t>
    <phoneticPr fontId="11" type="noConversion"/>
  </si>
  <si>
    <t>CSCL SATURN</t>
    <phoneticPr fontId="11" type="noConversion"/>
  </si>
  <si>
    <t>CHITTAGONG</t>
    <phoneticPr fontId="11" type="noConversion"/>
  </si>
  <si>
    <t>926W</t>
    <phoneticPr fontId="11" type="noConversion"/>
  </si>
  <si>
    <t>MAERSK TAURUS</t>
    <phoneticPr fontId="11" type="noConversion"/>
  </si>
  <si>
    <t>MAERSK SALALAH</t>
    <phoneticPr fontId="11" type="noConversion"/>
  </si>
  <si>
    <t>MAERSK TANJONG</t>
    <phoneticPr fontId="11" type="noConversion"/>
  </si>
  <si>
    <t>923W</t>
    <phoneticPr fontId="11" type="noConversion"/>
  </si>
  <si>
    <t>MAERSK SHIVLING</t>
    <phoneticPr fontId="11" type="noConversion"/>
  </si>
  <si>
    <t>PENDING</t>
    <phoneticPr fontId="11" type="noConversion"/>
  </si>
  <si>
    <t>927GHW</t>
    <phoneticPr fontId="11" type="noConversion"/>
  </si>
  <si>
    <t>DALI</t>
    <phoneticPr fontId="11" type="noConversion"/>
  </si>
  <si>
    <t>0VK2TW</t>
    <phoneticPr fontId="11" type="noConversion"/>
  </si>
  <si>
    <t>CMA CGM RIGOLETTO</t>
    <phoneticPr fontId="11" type="noConversion"/>
  </si>
  <si>
    <t>0VK2RW</t>
    <phoneticPr fontId="11" type="noConversion"/>
  </si>
  <si>
    <t>CMA CGM MEDEA</t>
    <phoneticPr fontId="11" type="noConversion"/>
  </si>
  <si>
    <t>0VK2PW</t>
    <phoneticPr fontId="11" type="noConversion"/>
  </si>
  <si>
    <t>CMA CGM BUTTERFLY</t>
    <phoneticPr fontId="11" type="noConversion"/>
  </si>
  <si>
    <t>19005W</t>
    <phoneticPr fontId="11" type="noConversion"/>
  </si>
  <si>
    <t>SUEZ CANAL</t>
    <phoneticPr fontId="11" type="noConversion"/>
  </si>
  <si>
    <t>072W</t>
    <phoneticPr fontId="11" type="noConversion"/>
  </si>
  <si>
    <t>PL GERMANY</t>
    <phoneticPr fontId="11" type="noConversion"/>
  </si>
  <si>
    <t>E.R. DENMARK</t>
    <phoneticPr fontId="11" type="noConversion"/>
  </si>
  <si>
    <t>1904W</t>
    <phoneticPr fontId="11" type="noConversion"/>
  </si>
  <si>
    <t>SONGA TOSCANA</t>
    <phoneticPr fontId="11" type="noConversion"/>
  </si>
  <si>
    <t>TSL</t>
    <phoneticPr fontId="11" type="noConversion"/>
  </si>
  <si>
    <t>0IL2JW1PL</t>
    <phoneticPr fontId="11" type="noConversion"/>
  </si>
  <si>
    <t>OLIVIA I</t>
    <phoneticPr fontId="11" type="noConversion"/>
  </si>
  <si>
    <t>070W</t>
    <phoneticPr fontId="11" type="noConversion"/>
  </si>
  <si>
    <t>19004W</t>
    <phoneticPr fontId="11" type="noConversion"/>
  </si>
  <si>
    <t>SUEZ CANAL</t>
  </si>
  <si>
    <t>071W</t>
    <phoneticPr fontId="11" type="noConversion"/>
  </si>
  <si>
    <t>PL GERMANY</t>
  </si>
  <si>
    <t>007W</t>
    <phoneticPr fontId="11" type="noConversion"/>
  </si>
  <si>
    <t>E.R. DENMARK</t>
  </si>
  <si>
    <t>WANHAI</t>
  </si>
  <si>
    <t>0KR71S</t>
    <phoneticPr fontId="11" type="noConversion"/>
  </si>
  <si>
    <t>ALS JUVENTUS</t>
  </si>
  <si>
    <t>0KR7XS</t>
    <phoneticPr fontId="11" type="noConversion"/>
  </si>
  <si>
    <t>TEAL HUNTER</t>
  </si>
  <si>
    <t>0KR6TS</t>
    <phoneticPr fontId="11" type="noConversion"/>
  </si>
  <si>
    <t>CPO NORFOLK</t>
  </si>
  <si>
    <t>0KR6PS</t>
    <phoneticPr fontId="11" type="noConversion"/>
  </si>
  <si>
    <t>JACK LONDON</t>
  </si>
  <si>
    <t>0KR6LS</t>
    <phoneticPr fontId="11" type="noConversion"/>
  </si>
  <si>
    <t>APL LOS ANGELES</t>
  </si>
  <si>
    <t>MANILA</t>
    <phoneticPr fontId="11" type="noConversion"/>
  </si>
  <si>
    <t>0KR6RW</t>
    <phoneticPr fontId="11" type="noConversion"/>
  </si>
  <si>
    <t xml:space="preserve">JACK LONDON </t>
  </si>
  <si>
    <t>0KR6NW</t>
    <phoneticPr fontId="11" type="noConversion"/>
  </si>
  <si>
    <t xml:space="preserve">APL LOS ANGELES </t>
  </si>
  <si>
    <t>0KR6JW</t>
    <phoneticPr fontId="11" type="noConversion"/>
  </si>
  <si>
    <t xml:space="preserve">SEASPAN VANCOUVER </t>
  </si>
  <si>
    <t>0KR6FW</t>
    <phoneticPr fontId="11" type="noConversion"/>
  </si>
  <si>
    <t>0KR6BW</t>
    <phoneticPr fontId="11" type="noConversion"/>
  </si>
  <si>
    <t xml:space="preserve">ALS JUVENTUS </t>
  </si>
  <si>
    <t>09J37S1MA</t>
  </si>
  <si>
    <t xml:space="preserve">PADIAN 2 </t>
  </si>
  <si>
    <t>09J33S1MA</t>
    <phoneticPr fontId="11" type="noConversion"/>
  </si>
  <si>
    <t>FESCO VOYAGER</t>
  </si>
  <si>
    <t>09J2ZS1MA</t>
  </si>
  <si>
    <t>PADIAN 2</t>
  </si>
  <si>
    <t>09J2VS1MA</t>
    <phoneticPr fontId="11" type="noConversion"/>
  </si>
  <si>
    <t>FESCO VOYAGER</t>
    <phoneticPr fontId="11" type="noConversion"/>
  </si>
  <si>
    <t>09J2RS1MA</t>
    <phoneticPr fontId="11" type="noConversion"/>
  </si>
  <si>
    <t>NAVIOS DESTINY</t>
    <phoneticPr fontId="11" type="noConversion"/>
  </si>
  <si>
    <t>PORT KELANG</t>
    <phoneticPr fontId="11" type="noConversion"/>
  </si>
  <si>
    <t>0IG75S1MA</t>
    <phoneticPr fontId="11" type="noConversion"/>
  </si>
  <si>
    <t xml:space="preserve">CSCL MANZANILLO </t>
    <phoneticPr fontId="11" type="noConversion"/>
  </si>
  <si>
    <t>0IG6VW1MA</t>
    <phoneticPr fontId="11" type="noConversion"/>
  </si>
  <si>
    <t>CSCL PANAMA</t>
    <phoneticPr fontId="11" type="noConversion"/>
  </si>
  <si>
    <t>0IG67W1MA</t>
    <phoneticPr fontId="11" type="noConversion"/>
  </si>
  <si>
    <t xml:space="preserve">CSCL CALLAO </t>
    <phoneticPr fontId="11" type="noConversion"/>
  </si>
  <si>
    <t>0IG6NW1MA</t>
    <phoneticPr fontId="11" type="noConversion"/>
  </si>
  <si>
    <t>CSCL MANZANILLO</t>
    <phoneticPr fontId="11" type="noConversion"/>
  </si>
  <si>
    <t>0IG6JW1MA</t>
  </si>
  <si>
    <t>CSCL SANTIAGO</t>
  </si>
  <si>
    <t>HOCHIMINH</t>
  </si>
  <si>
    <t>012S</t>
    <phoneticPr fontId="11" type="noConversion"/>
  </si>
  <si>
    <t>LIOBA</t>
    <phoneticPr fontId="11" type="noConversion"/>
  </si>
  <si>
    <t>031S</t>
    <phoneticPr fontId="11" type="noConversion"/>
  </si>
  <si>
    <t>LYDIA</t>
    <phoneticPr fontId="11" type="noConversion"/>
  </si>
  <si>
    <t>112S</t>
    <phoneticPr fontId="11" type="noConversion"/>
  </si>
  <si>
    <t>SATTHA</t>
    <phoneticPr fontId="11" type="noConversion"/>
  </si>
  <si>
    <t>011S</t>
    <phoneticPr fontId="11" type="noConversion"/>
  </si>
  <si>
    <t>030S</t>
    <phoneticPr fontId="11" type="noConversion"/>
  </si>
  <si>
    <t>HOCHIMINH</t>
    <phoneticPr fontId="11" type="noConversion"/>
  </si>
  <si>
    <t>061W</t>
    <phoneticPr fontId="11" type="noConversion"/>
  </si>
  <si>
    <t>CSCL JUPITER</t>
    <phoneticPr fontId="11" type="noConversion"/>
  </si>
  <si>
    <t>JEBEL ALI</t>
  </si>
  <si>
    <t>THESEUS 016W</t>
    <phoneticPr fontId="11" type="noConversion"/>
  </si>
  <si>
    <t>TAYMA 008W</t>
    <phoneticPr fontId="11" type="noConversion"/>
  </si>
  <si>
    <t>CSCL JUPITER 0NM2LW1PL</t>
    <phoneticPr fontId="11" type="noConversion"/>
  </si>
  <si>
    <t xml:space="preserve">UMM SALAL </t>
    <phoneticPr fontId="11" type="noConversion"/>
  </si>
  <si>
    <t xml:space="preserve">ONE </t>
  </si>
  <si>
    <t>DUBAI/JEBEL ALI</t>
    <phoneticPr fontId="11" type="noConversion"/>
  </si>
  <si>
    <t>049W</t>
    <phoneticPr fontId="11" type="noConversion"/>
  </si>
  <si>
    <t xml:space="preserve">XIN FU ZHOU </t>
  </si>
  <si>
    <t>1906W</t>
    <phoneticPr fontId="11" type="noConversion"/>
  </si>
  <si>
    <t xml:space="preserve">CLEMENS SCHULTE </t>
  </si>
  <si>
    <t>1905W</t>
    <phoneticPr fontId="11" type="noConversion"/>
  </si>
  <si>
    <t xml:space="preserve">KMTC MUMBAI </t>
  </si>
  <si>
    <t>19003W</t>
    <phoneticPr fontId="11" type="noConversion"/>
  </si>
  <si>
    <t xml:space="preserve">WIELAND </t>
  </si>
  <si>
    <t>SITC ZHEJIANG</t>
  </si>
  <si>
    <t>SITC HANSHIN</t>
  </si>
  <si>
    <t>SITC GUANGDONG</t>
  </si>
  <si>
    <t>CHX926S</t>
    <phoneticPr fontId="11" type="noConversion"/>
  </si>
  <si>
    <t>LIOBA V.012S</t>
    <phoneticPr fontId="11" type="noConversion"/>
  </si>
  <si>
    <t>CHX925S</t>
    <phoneticPr fontId="11" type="noConversion"/>
  </si>
  <si>
    <t>LYDIA V.031S</t>
    <phoneticPr fontId="11" type="noConversion"/>
  </si>
  <si>
    <t>CHX924S</t>
    <phoneticPr fontId="11" type="noConversion"/>
  </si>
  <si>
    <t>SATTHA BHUM V.112S</t>
    <phoneticPr fontId="11" type="noConversion"/>
  </si>
  <si>
    <t>CHX923S</t>
    <phoneticPr fontId="11" type="noConversion"/>
  </si>
  <si>
    <t>LIOBA V.011S</t>
    <phoneticPr fontId="11" type="noConversion"/>
  </si>
  <si>
    <t>CHX922S</t>
    <phoneticPr fontId="11" type="noConversion"/>
  </si>
  <si>
    <t>LYDIA V.030S</t>
    <phoneticPr fontId="11" type="noConversion"/>
  </si>
  <si>
    <t>1913W</t>
    <phoneticPr fontId="11" type="noConversion"/>
  </si>
  <si>
    <t>PADIAN2</t>
    <phoneticPr fontId="11" type="noConversion"/>
  </si>
  <si>
    <t>1912W</t>
    <phoneticPr fontId="11" type="noConversion"/>
  </si>
  <si>
    <t>ASL</t>
    <phoneticPr fontId="11" type="noConversion"/>
  </si>
  <si>
    <t>CARSTEN MAERSK</t>
    <phoneticPr fontId="11" type="noConversion"/>
  </si>
  <si>
    <t>CAROLINE MAERSK</t>
    <phoneticPr fontId="11" type="noConversion"/>
  </si>
  <si>
    <t>AOTEA MAERSK</t>
    <phoneticPr fontId="11" type="noConversion"/>
  </si>
  <si>
    <t>921S</t>
    <phoneticPr fontId="11" type="noConversion"/>
  </si>
  <si>
    <t>SUSAN MAERSK</t>
    <phoneticPr fontId="11" type="noConversion"/>
  </si>
  <si>
    <t xml:space="preserve">COLON </t>
    <phoneticPr fontId="11" type="noConversion"/>
  </si>
  <si>
    <t>034E</t>
    <phoneticPr fontId="11" type="noConversion"/>
  </si>
  <si>
    <t>CSCL LONG BEACH</t>
  </si>
  <si>
    <t>016E</t>
    <phoneticPr fontId="11" type="noConversion"/>
  </si>
  <si>
    <t>E.R. TEXAS</t>
  </si>
  <si>
    <t>011E</t>
    <phoneticPr fontId="11" type="noConversion"/>
  </si>
  <si>
    <t>LLOYD DON PASCUALE</t>
  </si>
  <si>
    <t>070E</t>
    <phoneticPr fontId="11" type="noConversion"/>
  </si>
  <si>
    <t>COSCO MALAYSIA</t>
  </si>
  <si>
    <t>007E</t>
    <phoneticPr fontId="11" type="noConversion"/>
  </si>
  <si>
    <t>KURE</t>
  </si>
  <si>
    <t>SAN ANTONIO</t>
    <phoneticPr fontId="11" type="noConversion"/>
  </si>
  <si>
    <t>MSC OLIVER</t>
  </si>
  <si>
    <t>MSC CLARA</t>
    <phoneticPr fontId="11" type="noConversion"/>
  </si>
  <si>
    <t>MSC MIRJAM</t>
    <phoneticPr fontId="11" type="noConversion"/>
  </si>
  <si>
    <t>MSC REEF</t>
    <phoneticPr fontId="11" type="noConversion"/>
  </si>
  <si>
    <t>926E</t>
    <phoneticPr fontId="11" type="noConversion"/>
  </si>
  <si>
    <t>ADRIAN SCHULTE</t>
  </si>
  <si>
    <t>CAPE CHRONOS</t>
  </si>
  <si>
    <t>MAULLIN</t>
  </si>
  <si>
    <t>MAIPO</t>
  </si>
  <si>
    <t>COSCO SHIPPING GEMINI</t>
  </si>
  <si>
    <t>COSCO SHIPPING ARIES</t>
  </si>
  <si>
    <t>COSCO SHIPPING UNIVERSE</t>
  </si>
  <si>
    <t> COSCO SHIPPING SCORPIO</t>
  </si>
  <si>
    <t>MAASTRICHT MAERSK</t>
    <phoneticPr fontId="11" type="noConversion"/>
  </si>
  <si>
    <t>MSC VENICE</t>
    <phoneticPr fontId="11" type="noConversion"/>
  </si>
  <si>
    <t>ESTELLE MAERSK</t>
    <phoneticPr fontId="11" type="noConversion"/>
  </si>
  <si>
    <t>MARY MAERSK</t>
    <phoneticPr fontId="11" type="noConversion"/>
  </si>
  <si>
    <t>HAM-SUD</t>
    <phoneticPr fontId="11" type="noConversion"/>
  </si>
  <si>
    <t>MSC RIFAYA</t>
    <phoneticPr fontId="11" type="noConversion"/>
  </si>
  <si>
    <t>0100W</t>
    <phoneticPr fontId="11" type="noConversion"/>
  </si>
  <si>
    <t>KOTA LUKIS</t>
  </si>
  <si>
    <t>0206W</t>
    <phoneticPr fontId="11" type="noConversion"/>
  </si>
  <si>
    <t>KOTA GUNAWAN</t>
  </si>
  <si>
    <t>0057W</t>
    <phoneticPr fontId="11" type="noConversion"/>
  </si>
  <si>
    <t>KOTA LAWA</t>
  </si>
  <si>
    <t>0120W</t>
    <phoneticPr fontId="11" type="noConversion"/>
  </si>
  <si>
    <t>KOTA LAHIR</t>
  </si>
  <si>
    <t>0029W</t>
    <phoneticPr fontId="11" type="noConversion"/>
  </si>
  <si>
    <t>KOTA LAZIM</t>
  </si>
  <si>
    <t>038E</t>
    <phoneticPr fontId="11" type="noConversion"/>
  </si>
  <si>
    <t>031E</t>
    <phoneticPr fontId="11" type="noConversion"/>
  </si>
  <si>
    <t>017E</t>
    <phoneticPr fontId="11" type="noConversion"/>
  </si>
  <si>
    <t>DALLAS</t>
  </si>
  <si>
    <t>PRE SIDENT WILSON</t>
    <phoneticPr fontId="11" type="noConversion"/>
  </si>
  <si>
    <t>009E</t>
    <phoneticPr fontId="11" type="noConversion"/>
  </si>
  <si>
    <t>PRE SIDENT EISENHOWER</t>
    <phoneticPr fontId="11" type="noConversion"/>
  </si>
  <si>
    <t>107E</t>
    <phoneticPr fontId="11" type="noConversion"/>
  </si>
  <si>
    <t>PRE SIDENT FD ROOSEVELT</t>
    <phoneticPr fontId="11" type="noConversion"/>
  </si>
  <si>
    <t>PRE SIDENT TRUMAN</t>
    <phoneticPr fontId="11" type="noConversion"/>
  </si>
  <si>
    <t>APL</t>
    <phoneticPr fontId="11" type="noConversion"/>
  </si>
  <si>
    <t>PRE SIDENT KENNEDY</t>
    <phoneticPr fontId="11" type="noConversion"/>
  </si>
  <si>
    <t>HOUSTON</t>
  </si>
  <si>
    <t>037E</t>
    <phoneticPr fontId="11" type="noConversion"/>
  </si>
  <si>
    <t>EVER LAUREL</t>
  </si>
  <si>
    <t>0VC37E</t>
    <phoneticPr fontId="11" type="noConversion"/>
  </si>
  <si>
    <t>CMA CGM JACQUES</t>
  </si>
  <si>
    <t>PENDIND</t>
    <phoneticPr fontId="11" type="noConversion"/>
  </si>
  <si>
    <t>036E</t>
    <phoneticPr fontId="11" type="noConversion"/>
  </si>
  <si>
    <t>EVER LIVEN</t>
    <phoneticPr fontId="11" type="noConversion"/>
  </si>
  <si>
    <t>HOUSTON</t>
    <phoneticPr fontId="11" type="noConversion"/>
  </si>
  <si>
    <t>COSCO HARMONY</t>
    <phoneticPr fontId="11" type="noConversion"/>
  </si>
  <si>
    <t>CSCL WINTER</t>
    <phoneticPr fontId="11" type="noConversion"/>
  </si>
  <si>
    <t>COSCO SPAIN</t>
    <phoneticPr fontId="11" type="noConversion"/>
  </si>
  <si>
    <t>CSCL SPRING</t>
    <phoneticPr fontId="11" type="noConversion"/>
  </si>
  <si>
    <t>DALLAS</t>
    <phoneticPr fontId="11" type="noConversion"/>
  </si>
  <si>
    <t>0ME3XW1MA</t>
  </si>
  <si>
    <t>OOCL MALAYSIA</t>
  </si>
  <si>
    <t>0ME3VW1MA</t>
  </si>
  <si>
    <t>0ME3TW1MA</t>
  </si>
  <si>
    <t xml:space="preserve">APL GWANGYANG </t>
  </si>
  <si>
    <t>0ME3RW1MA</t>
  </si>
  <si>
    <t xml:space="preserve">CMA CGM LEO </t>
  </si>
  <si>
    <t>0ME3PW1MA</t>
  </si>
  <si>
    <t>MIAMI</t>
    <phoneticPr fontId="11" type="noConversion"/>
  </si>
  <si>
    <t>044E</t>
    <phoneticPr fontId="11" type="noConversion"/>
  </si>
  <si>
    <t>ONE CONTINUITY</t>
    <phoneticPr fontId="11" type="noConversion"/>
  </si>
  <si>
    <t>067E</t>
    <phoneticPr fontId="11" type="noConversion"/>
  </si>
  <si>
    <t>MOL CREATION</t>
    <phoneticPr fontId="11" type="noConversion"/>
  </si>
  <si>
    <t>069E</t>
    <phoneticPr fontId="11" type="noConversion"/>
  </si>
  <si>
    <t>MOL CELEBRATION</t>
    <phoneticPr fontId="11" type="noConversion"/>
  </si>
  <si>
    <t>041E</t>
    <phoneticPr fontId="11" type="noConversion"/>
  </si>
  <si>
    <t>ONE COMMITMENT</t>
    <phoneticPr fontId="11" type="noConversion"/>
  </si>
  <si>
    <t>205E</t>
    <phoneticPr fontId="11" type="noConversion"/>
  </si>
  <si>
    <t>MOL CHARISMA</t>
    <phoneticPr fontId="11" type="noConversion"/>
  </si>
  <si>
    <t>026E</t>
    <phoneticPr fontId="11" type="noConversion"/>
  </si>
  <si>
    <t>CSCL BOHAI SEA</t>
    <phoneticPr fontId="11" type="noConversion"/>
  </si>
  <si>
    <t>CSCL EAST CHINA SEA</t>
    <phoneticPr fontId="11" type="noConversion"/>
  </si>
  <si>
    <t>OOCL/CMA</t>
    <phoneticPr fontId="11" type="noConversion"/>
  </si>
  <si>
    <t>COSCO GLORY</t>
    <phoneticPr fontId="11" type="noConversion"/>
  </si>
  <si>
    <t>TORONTO</t>
    <phoneticPr fontId="11" type="noConversion"/>
  </si>
  <si>
    <t>CSCL YELLOW SEA</t>
    <phoneticPr fontId="11" type="noConversion"/>
  </si>
  <si>
    <t>005E</t>
    <phoneticPr fontId="11" type="noConversion"/>
  </si>
  <si>
    <t>COSCO SHIPPING ROSE</t>
    <phoneticPr fontId="11" type="noConversion"/>
  </si>
  <si>
    <t>023E</t>
    <phoneticPr fontId="11" type="noConversion"/>
  </si>
  <si>
    <t>COSCO/CMA</t>
  </si>
  <si>
    <t>019E</t>
    <phoneticPr fontId="11" type="noConversion"/>
  </si>
  <si>
    <t>BOMAR HAMBURG</t>
  </si>
  <si>
    <t>SM LINE</t>
  </si>
  <si>
    <t>VANCOUVER</t>
    <phoneticPr fontId="11" type="noConversion"/>
  </si>
  <si>
    <t>207E</t>
    <phoneticPr fontId="11" type="noConversion"/>
  </si>
  <si>
    <t>MOL CHARISMA</t>
  </si>
  <si>
    <t>066E</t>
    <phoneticPr fontId="11" type="noConversion"/>
  </si>
  <si>
    <t>ONE COMPETENCE</t>
  </si>
  <si>
    <t>ONE CONTINUITY</t>
  </si>
  <si>
    <t>068E</t>
    <phoneticPr fontId="11" type="noConversion"/>
  </si>
  <si>
    <t>MOL CREATION</t>
  </si>
  <si>
    <t>SEATTLE/TACOMA</t>
    <phoneticPr fontId="11" type="noConversion"/>
  </si>
  <si>
    <t>082E</t>
    <phoneticPr fontId="11" type="noConversion"/>
  </si>
  <si>
    <t>HANOVER EXPRESS</t>
  </si>
  <si>
    <t>042E</t>
    <phoneticPr fontId="11" type="noConversion"/>
  </si>
  <si>
    <t>078E</t>
    <phoneticPr fontId="11" type="noConversion"/>
  </si>
  <si>
    <t>047E</t>
    <phoneticPr fontId="11" type="noConversion"/>
  </si>
  <si>
    <t>LONG BEACH</t>
  </si>
  <si>
    <t>OAKLAND/SAN FRANCISCO</t>
    <phoneticPr fontId="11" type="noConversion"/>
  </si>
  <si>
    <t>0BH47E1MA</t>
  </si>
  <si>
    <t>CSCL BOHAI SEA</t>
  </si>
  <si>
    <t>0BH45E1MA</t>
  </si>
  <si>
    <t>COSCO SPAIN</t>
  </si>
  <si>
    <t>0BH43E1MA</t>
  </si>
  <si>
    <t>0BH41E1MA</t>
  </si>
  <si>
    <t>0BH3ZE1MA</t>
  </si>
  <si>
    <t>009E</t>
  </si>
  <si>
    <t>PRESIDENT TRUMAN</t>
  </si>
  <si>
    <t>PRESIDENT KENNEDY</t>
  </si>
  <si>
    <t>010E</t>
  </si>
  <si>
    <t>PRESIDENT CLEVELAND</t>
  </si>
  <si>
    <t>PRESIDENT WILSON</t>
  </si>
  <si>
    <t>MITE</t>
  </si>
  <si>
    <t xml:space="preserve">LOS ANGELES/LONG BEACH </t>
    <phoneticPr fontId="11" type="noConversion"/>
  </si>
  <si>
    <t xml:space="preserve">0VC3RE1MA </t>
  </si>
  <si>
    <t>APL CHARLESTON</t>
  </si>
  <si>
    <t>039E</t>
    <phoneticPr fontId="11" type="noConversion"/>
  </si>
  <si>
    <t>004E</t>
    <phoneticPr fontId="11" type="noConversion"/>
  </si>
  <si>
    <t>NUE4</t>
  </si>
  <si>
    <t>ATLANTA</t>
    <phoneticPr fontId="11" type="noConversion"/>
  </si>
  <si>
    <t>COSCO FORTUNE</t>
    <phoneticPr fontId="11" type="noConversion"/>
  </si>
  <si>
    <t>COSCO SHIPPING JASMINE</t>
    <phoneticPr fontId="11" type="noConversion"/>
  </si>
  <si>
    <t>040E</t>
    <phoneticPr fontId="11" type="noConversion"/>
  </si>
  <si>
    <t>COSCO FAITH</t>
    <phoneticPr fontId="11" type="noConversion"/>
  </si>
  <si>
    <t>COSCO PRIDE</t>
    <phoneticPr fontId="11" type="noConversion"/>
  </si>
  <si>
    <t>0MB35E</t>
    <phoneticPr fontId="11" type="noConversion"/>
  </si>
  <si>
    <t>CMA CGM AMERIGO VESPUCCI</t>
    <phoneticPr fontId="11" type="noConversion"/>
  </si>
  <si>
    <t>NEW YORK</t>
  </si>
  <si>
    <t>012E</t>
    <phoneticPr fontId="11" type="noConversion"/>
  </si>
  <si>
    <t>SEASPAN THAMES</t>
  </si>
  <si>
    <t>HELSINKI BRIDGE</t>
  </si>
  <si>
    <t>071E</t>
    <phoneticPr fontId="11" type="noConversion"/>
  </si>
  <si>
    <t>NEW YORK</t>
    <phoneticPr fontId="11" type="noConversion"/>
  </si>
  <si>
    <t>NORTH  AMERICAN ROUTE</t>
  </si>
  <si>
    <t>030W</t>
    <phoneticPr fontId="11" type="noConversion"/>
  </si>
  <si>
    <t>ESSEN EXPRESS</t>
  </si>
  <si>
    <t>MUNCHEN BRIDGE</t>
  </si>
  <si>
    <t>MILLAU BRIDGE</t>
  </si>
  <si>
    <t>SEASPAN GANGES</t>
  </si>
  <si>
    <t>AL NEFUD</t>
  </si>
  <si>
    <t>MOL TRADITION</t>
  </si>
  <si>
    <t>AL DAHNA</t>
  </si>
  <si>
    <t>MOL TRUST</t>
  </si>
  <si>
    <t>MOL TRUTH</t>
  </si>
  <si>
    <t>927W</t>
    <phoneticPr fontId="11" type="noConversion"/>
  </si>
  <si>
    <t>MSC JADE</t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</si>
  <si>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1" type="noConversion"/>
  </si>
  <si>
    <t>020W</t>
    <phoneticPr fontId="11" type="noConversion"/>
  </si>
  <si>
    <t>MACKINAC BRIDGE</t>
  </si>
  <si>
    <t>NYK HAWK</t>
  </si>
  <si>
    <t>YM WELLSPRING</t>
  </si>
  <si>
    <t>ONE BLUE JAY</t>
  </si>
  <si>
    <t>NYK OWL</t>
  </si>
  <si>
    <t>GENOVA</t>
  </si>
  <si>
    <t>GENOVA</t>
    <phoneticPr fontId="11" type="noConversion"/>
  </si>
  <si>
    <r>
      <t>0</t>
    </r>
    <r>
      <rPr>
        <sz val="11"/>
        <color indexed="8"/>
        <rFont val="Times New Roman"/>
        <family val="1"/>
      </rPr>
      <t>06W</t>
    </r>
    <phoneticPr fontId="11" type="noConversion"/>
  </si>
  <si>
    <r>
      <t>0</t>
    </r>
    <r>
      <rPr>
        <sz val="11"/>
        <color indexed="8"/>
        <rFont val="Times New Roman"/>
        <family val="1"/>
      </rPr>
      <t>05W</t>
    </r>
    <phoneticPr fontId="11" type="noConversion"/>
  </si>
  <si>
    <t>GDANSK</t>
  </si>
  <si>
    <t>017W</t>
    <phoneticPr fontId="11" type="noConversion"/>
  </si>
  <si>
    <t>OOCL MALAYSIA</t>
    <phoneticPr fontId="11" type="noConversion"/>
  </si>
  <si>
    <t>0ME3VW</t>
    <phoneticPr fontId="11" type="noConversion"/>
  </si>
  <si>
    <t>CMA CGM CASSIOPEIA</t>
    <phoneticPr fontId="11" type="noConversion"/>
  </si>
  <si>
    <t>0ME3TW</t>
    <phoneticPr fontId="11" type="noConversion"/>
  </si>
  <si>
    <t>APL GWANGYANG</t>
    <phoneticPr fontId="11" type="noConversion"/>
  </si>
  <si>
    <t>0ME3RW</t>
    <phoneticPr fontId="11" type="noConversion"/>
  </si>
  <si>
    <t>CMA CGM LEO</t>
    <phoneticPr fontId="11" type="noConversion"/>
  </si>
  <si>
    <t>OOCL FRANCE</t>
    <phoneticPr fontId="11" type="noConversion"/>
  </si>
  <si>
    <t>CONSTANTA</t>
  </si>
  <si>
    <t>CONSTANTA</t>
    <phoneticPr fontId="11" type="noConversion"/>
  </si>
  <si>
    <t xml:space="preserve">MOL TRIBUTE </t>
    <phoneticPr fontId="11" type="noConversion"/>
  </si>
  <si>
    <t xml:space="preserve">AL MURAYKH </t>
    <phoneticPr fontId="11" type="noConversion"/>
  </si>
  <si>
    <t xml:space="preserve">TIHAMA </t>
    <phoneticPr fontId="11" type="noConversion"/>
  </si>
  <si>
    <t>MOL TRIUMPH</t>
  </si>
  <si>
    <t>BARZAN</t>
  </si>
  <si>
    <t>TALLIN</t>
  </si>
  <si>
    <t>MSC DITTE</t>
  </si>
  <si>
    <r>
      <t>9</t>
    </r>
    <r>
      <rPr>
        <sz val="11"/>
        <color indexed="8"/>
        <rFont val="Times New Roman"/>
        <family val="1"/>
      </rPr>
      <t>25W</t>
    </r>
    <phoneticPr fontId="11" type="noConversion"/>
  </si>
  <si>
    <t>MAJESTIC MAERSK</t>
  </si>
  <si>
    <t>MUNKEBO MAERSK</t>
  </si>
  <si>
    <t>MADRID MAERSK</t>
  </si>
  <si>
    <t>MATHILDE MAERSK</t>
  </si>
  <si>
    <t>TALLINN</t>
    <phoneticPr fontId="11" type="noConversion"/>
  </si>
  <si>
    <t>MAASTRICHT MAERSK</t>
  </si>
  <si>
    <t>MSC VENICE</t>
  </si>
  <si>
    <t>ESTELLE MAERSK</t>
  </si>
  <si>
    <t>MARY MAERSK</t>
  </si>
  <si>
    <t>MSC RIFAYA</t>
  </si>
  <si>
    <t>COSCO SHIPPING GEMINI</t>
    <phoneticPr fontId="11" type="noConversion"/>
  </si>
  <si>
    <t>COSCO SHIPPING ARIES</t>
    <phoneticPr fontId="11" type="noConversion"/>
  </si>
  <si>
    <t>COSCO SHIPPING UNIVERSE</t>
    <phoneticPr fontId="11" type="noConversion"/>
  </si>
  <si>
    <t>COSCO/OOCL</t>
  </si>
  <si>
    <t xml:space="preserve"> FELIXSTOWE </t>
    <phoneticPr fontId="11" type="noConversion"/>
  </si>
  <si>
    <t xml:space="preserve">COSCO </t>
  </si>
  <si>
    <t>AARHUS</t>
  </si>
  <si>
    <t>AARHUS</t>
    <phoneticPr fontId="11" type="noConversion"/>
  </si>
  <si>
    <t>OOCL/COSCO</t>
  </si>
  <si>
    <t xml:space="preserve">          Sailing schedule-Qingdao  </t>
  </si>
  <si>
    <t>115S</t>
    <phoneticPr fontId="11" type="noConversion"/>
  </si>
  <si>
    <t>OOCL DUBAI</t>
    <phoneticPr fontId="11" type="noConversion"/>
  </si>
  <si>
    <t>146S</t>
    <phoneticPr fontId="11" type="noConversion"/>
  </si>
  <si>
    <t>COSCO FELIXSTOWE</t>
    <phoneticPr fontId="11" type="noConversion"/>
  </si>
  <si>
    <t>OOCL ITALY</t>
    <phoneticPr fontId="11" type="noConversion"/>
  </si>
  <si>
    <t>187S</t>
    <phoneticPr fontId="11" type="noConversion"/>
  </si>
  <si>
    <t>XIN QING DAO</t>
    <phoneticPr fontId="11" type="noConversion"/>
  </si>
  <si>
    <t xml:space="preserve">CNHKG </t>
  </si>
  <si>
    <t>MELBOURNE (A3S-7/2)</t>
    <phoneticPr fontId="11" type="noConversion"/>
  </si>
  <si>
    <t>澳洲</t>
    <phoneticPr fontId="11" type="noConversion"/>
  </si>
  <si>
    <t>109S</t>
    <phoneticPr fontId="11" type="noConversion"/>
  </si>
  <si>
    <t>OOCL JAKRTA</t>
    <phoneticPr fontId="11" type="noConversion"/>
  </si>
  <si>
    <t>119S</t>
    <phoneticPr fontId="11" type="noConversion"/>
  </si>
  <si>
    <t>OOCL NAGOYA</t>
    <phoneticPr fontId="11" type="noConversion"/>
  </si>
  <si>
    <t>111S</t>
    <phoneticPr fontId="11" type="noConversion"/>
  </si>
  <si>
    <t>OOCL GUANGZHOU</t>
    <phoneticPr fontId="11" type="noConversion"/>
  </si>
  <si>
    <t>184S</t>
    <phoneticPr fontId="11" type="noConversion"/>
  </si>
  <si>
    <t>OOCL AUSTRALIA</t>
    <phoneticPr fontId="11" type="noConversion"/>
  </si>
  <si>
    <t>CNSKU</t>
    <phoneticPr fontId="11" type="noConversion"/>
  </si>
  <si>
    <t>JAKARTA (KTX3 1/3,UCT 3)</t>
    <phoneticPr fontId="11" type="noConversion"/>
  </si>
  <si>
    <t>S355</t>
    <phoneticPr fontId="11" type="noConversion"/>
  </si>
  <si>
    <t>WAN HAI 262</t>
    <phoneticPr fontId="11" type="noConversion"/>
  </si>
  <si>
    <t>S129</t>
    <phoneticPr fontId="11" type="noConversion"/>
  </si>
  <si>
    <t>WAN HAI 272</t>
    <phoneticPr fontId="11" type="noConversion"/>
  </si>
  <si>
    <t>S059</t>
    <phoneticPr fontId="11" type="noConversion"/>
  </si>
  <si>
    <t>ATOUT</t>
    <phoneticPr fontId="11" type="noConversion"/>
  </si>
  <si>
    <t>S215</t>
    <phoneticPr fontId="11" type="noConversion"/>
  </si>
  <si>
    <t>INTERASIA ADVANCE</t>
    <phoneticPr fontId="11" type="noConversion"/>
  </si>
  <si>
    <t>HOCHIMIHN</t>
    <phoneticPr fontId="11" type="noConversion"/>
  </si>
  <si>
    <t>HOCHIMINH (JCV)</t>
    <phoneticPr fontId="11" type="noConversion"/>
  </si>
  <si>
    <t>S022</t>
    <phoneticPr fontId="11" type="noConversion"/>
  </si>
  <si>
    <t>SUNRISE DRAGON</t>
    <phoneticPr fontId="11" type="noConversion"/>
  </si>
  <si>
    <t>WHITE DRAGON</t>
    <phoneticPr fontId="11" type="noConversion"/>
  </si>
  <si>
    <t>S019</t>
    <phoneticPr fontId="11" type="noConversion"/>
  </si>
  <si>
    <t>NORDMARGHERITA</t>
    <phoneticPr fontId="11" type="noConversion"/>
  </si>
  <si>
    <t>S021</t>
    <phoneticPr fontId="11" type="noConversion"/>
  </si>
  <si>
    <t>WAN HAI 175</t>
    <phoneticPr fontId="11" type="noConversion"/>
  </si>
  <si>
    <t>BANGKOK(JST)</t>
    <phoneticPr fontId="11" type="noConversion"/>
  </si>
  <si>
    <t>东南亚</t>
    <phoneticPr fontId="11" type="noConversion"/>
  </si>
  <si>
    <t>006E</t>
    <phoneticPr fontId="11" type="noConversion"/>
  </si>
  <si>
    <t>MADRID BRIDGE</t>
    <phoneticPr fontId="11" type="noConversion"/>
  </si>
  <si>
    <t>NYK FALCON</t>
    <phoneticPr fontId="11" type="noConversion"/>
  </si>
  <si>
    <t>014E</t>
    <phoneticPr fontId="11" type="noConversion"/>
  </si>
  <si>
    <t>NYK CRANE</t>
    <phoneticPr fontId="11" type="noConversion"/>
  </si>
  <si>
    <t>HPL</t>
    <phoneticPr fontId="11" type="noConversion"/>
  </si>
  <si>
    <t>NEW YORK (HPL-EC4,6/1)</t>
    <phoneticPr fontId="11" type="noConversion"/>
  </si>
  <si>
    <t>062E</t>
    <phoneticPr fontId="11" type="noConversion"/>
  </si>
  <si>
    <t>YM MANDATE</t>
    <phoneticPr fontId="11" type="noConversion"/>
  </si>
  <si>
    <t>YM MOBILITY</t>
    <phoneticPr fontId="11" type="noConversion"/>
  </si>
  <si>
    <t>060E</t>
    <phoneticPr fontId="11" type="noConversion"/>
  </si>
  <si>
    <t>YM MATURITY</t>
    <phoneticPr fontId="11" type="noConversion"/>
  </si>
  <si>
    <t>HPL/WHL</t>
    <phoneticPr fontId="11" type="noConversion"/>
  </si>
  <si>
    <t>057E</t>
    <phoneticPr fontId="11" type="noConversion"/>
  </si>
  <si>
    <t>YM MASCULINITY</t>
    <phoneticPr fontId="11" type="noConversion"/>
  </si>
  <si>
    <t>LONG BEACH(WHL-CP1/HPL(ONE)-PS4/ONE-PS7)</t>
    <phoneticPr fontId="11" type="noConversion"/>
  </si>
  <si>
    <t>CAPE ARTEMISIO</t>
    <phoneticPr fontId="11" type="noConversion"/>
  </si>
  <si>
    <t>FI924A</t>
    <phoneticPr fontId="11" type="noConversion"/>
  </si>
  <si>
    <t>MSC GISELLE</t>
    <phoneticPr fontId="11" type="noConversion"/>
  </si>
  <si>
    <t>FI923A</t>
    <phoneticPr fontId="11" type="noConversion"/>
  </si>
  <si>
    <t>MSC ALGHERO</t>
    <phoneticPr fontId="11" type="noConversion"/>
  </si>
  <si>
    <t>SYMII</t>
    <phoneticPr fontId="11" type="noConversion"/>
  </si>
  <si>
    <t>MONTEVIDEO</t>
    <phoneticPr fontId="11" type="noConversion"/>
  </si>
  <si>
    <t>MONTEVIDEO(SXI)</t>
    <phoneticPr fontId="11" type="noConversion"/>
  </si>
  <si>
    <t>MAERSK VIRGINIA</t>
    <phoneticPr fontId="11" type="noConversion"/>
  </si>
  <si>
    <t>SAFMARINE MAKUTU</t>
    <phoneticPr fontId="11" type="noConversion"/>
  </si>
  <si>
    <t>MAERSK ARAS</t>
    <phoneticPr fontId="11" type="noConversion"/>
  </si>
  <si>
    <t>HUBS</t>
    <phoneticPr fontId="11" type="noConversion"/>
  </si>
  <si>
    <t>LEDA MAERSK</t>
    <phoneticPr fontId="11" type="noConversion"/>
  </si>
  <si>
    <t>CNHKG</t>
    <phoneticPr fontId="11" type="noConversion"/>
  </si>
  <si>
    <t>CNCAN</t>
    <phoneticPr fontId="11" type="noConversion"/>
  </si>
  <si>
    <t>VALPARAISO（New ASPA Sling 1 Service ）</t>
    <phoneticPr fontId="11" type="noConversion"/>
  </si>
  <si>
    <t>0425-024E</t>
    <phoneticPr fontId="11" type="noConversion"/>
  </si>
  <si>
    <t>VALUE</t>
    <phoneticPr fontId="11" type="noConversion"/>
  </si>
  <si>
    <t>TIAN CHANG HE</t>
    <phoneticPr fontId="11" type="noConversion"/>
  </si>
  <si>
    <t>0422-016E</t>
    <phoneticPr fontId="11" type="noConversion"/>
  </si>
  <si>
    <t>MANZANILLO(WSA)</t>
    <phoneticPr fontId="11" type="noConversion"/>
  </si>
  <si>
    <t>美洲</t>
    <phoneticPr fontId="11" type="noConversion"/>
  </si>
  <si>
    <t>Ambarli</t>
    <phoneticPr fontId="11" type="noConversion"/>
  </si>
  <si>
    <t>CNSK</t>
    <phoneticPr fontId="11" type="noConversion"/>
  </si>
  <si>
    <t xml:space="preserve">ISTANBUL(Ambarli/KUMPORT-AE15-5/7)  </t>
    <phoneticPr fontId="11" type="noConversion"/>
  </si>
  <si>
    <t>ONE BULE JAY</t>
    <phoneticPr fontId="11" type="noConversion"/>
  </si>
  <si>
    <t>YML/ONE</t>
    <phoneticPr fontId="11" type="noConversion"/>
  </si>
  <si>
    <t>CNYTN</t>
    <phoneticPr fontId="11" type="noConversion"/>
  </si>
  <si>
    <t>GENOVA(MD2-3/5)</t>
    <phoneticPr fontId="11" type="noConversion"/>
  </si>
  <si>
    <t>FELIXSTOWE (AEU1-5/7)</t>
    <phoneticPr fontId="11" type="noConversion"/>
  </si>
  <si>
    <t>0FL3XW1MA</t>
    <phoneticPr fontId="11" type="noConversion"/>
  </si>
  <si>
    <t>0FL3VW1MA</t>
    <phoneticPr fontId="11" type="noConversion"/>
  </si>
  <si>
    <t>CMA CGM JULES EVRNE</t>
    <phoneticPr fontId="11" type="noConversion"/>
  </si>
  <si>
    <t>0FL3TW1MA</t>
    <phoneticPr fontId="11" type="noConversion"/>
  </si>
  <si>
    <t>0FL3RW1MA</t>
    <phoneticPr fontId="11" type="noConversion"/>
  </si>
  <si>
    <t>HAMBURG  (AEU 2-1/3)</t>
    <phoneticPr fontId="11" type="noConversion"/>
  </si>
  <si>
    <t>欧地非</t>
    <phoneticPr fontId="11" type="noConversion"/>
  </si>
  <si>
    <t>028W</t>
    <phoneticPr fontId="11" type="noConversion"/>
  </si>
  <si>
    <t>0392-028W</t>
    <phoneticPr fontId="11" type="noConversion"/>
  </si>
  <si>
    <t>OOCL/COSCO</t>
    <phoneticPr fontId="11" type="noConversion"/>
  </si>
  <si>
    <t>CHITTAGONG(OOCL-KTX3/COSCO-AME1)新加坡中转</t>
    <phoneticPr fontId="11" type="noConversion"/>
  </si>
  <si>
    <t>S133</t>
    <phoneticPr fontId="11" type="noConversion"/>
  </si>
  <si>
    <t>WAN HAI 505</t>
    <phoneticPr fontId="11" type="noConversion"/>
  </si>
  <si>
    <t>CN SKU</t>
    <phoneticPr fontId="11" type="noConversion"/>
  </si>
  <si>
    <t>KARACHI-K港(CPX)</t>
    <phoneticPr fontId="11" type="noConversion"/>
  </si>
  <si>
    <t>0VP1RW1PL</t>
    <phoneticPr fontId="11" type="noConversion"/>
  </si>
  <si>
    <t>115W</t>
    <phoneticPr fontId="11" type="noConversion"/>
  </si>
  <si>
    <t>GEENWICH BRIDGE</t>
    <phoneticPr fontId="11" type="noConversion"/>
  </si>
  <si>
    <t>E.R.FELISXTOWE</t>
    <phoneticPr fontId="11" type="noConversion"/>
  </si>
  <si>
    <t>COLOMBO (OOCL-CIX3,COSCO-PMX)</t>
    <phoneticPr fontId="11" type="noConversion"/>
  </si>
  <si>
    <t>W055</t>
    <phoneticPr fontId="11" type="noConversion"/>
  </si>
  <si>
    <t>WAN HAI 515</t>
    <phoneticPr fontId="11" type="noConversion"/>
  </si>
  <si>
    <t>W383</t>
    <phoneticPr fontId="11" type="noConversion"/>
  </si>
  <si>
    <t>OOCL SAVANNAH</t>
    <phoneticPr fontId="11" type="noConversion"/>
  </si>
  <si>
    <t>W047</t>
    <phoneticPr fontId="11" type="noConversion"/>
  </si>
  <si>
    <t>WAN HAI 511</t>
    <phoneticPr fontId="11" type="noConversion"/>
  </si>
  <si>
    <t>W061</t>
    <phoneticPr fontId="11" type="noConversion"/>
  </si>
  <si>
    <t>COSCO WELLINGTON</t>
    <phoneticPr fontId="11" type="noConversion"/>
  </si>
  <si>
    <t>CHENNAI (CI3)</t>
    <phoneticPr fontId="11" type="noConversion"/>
  </si>
  <si>
    <t>W109</t>
    <phoneticPr fontId="11" type="noConversion"/>
  </si>
  <si>
    <t>NORTHERN PRIORITY</t>
    <phoneticPr fontId="11" type="noConversion"/>
  </si>
  <si>
    <t>W131</t>
    <phoneticPr fontId="11" type="noConversion"/>
  </si>
  <si>
    <t>ITAL MASSIMA</t>
    <phoneticPr fontId="11" type="noConversion"/>
  </si>
  <si>
    <t>W094</t>
    <phoneticPr fontId="11" type="noConversion"/>
  </si>
  <si>
    <t>WAN HAI 509</t>
    <phoneticPr fontId="11" type="noConversion"/>
  </si>
  <si>
    <t>WAN HAI 503</t>
    <phoneticPr fontId="11" type="noConversion"/>
  </si>
  <si>
    <t>NHAVA SHEVA(CIX)</t>
    <phoneticPr fontId="11" type="noConversion"/>
  </si>
  <si>
    <t>0SV4DW1MA</t>
    <phoneticPr fontId="11" type="noConversion"/>
  </si>
  <si>
    <t>CMA CGM PEGASUS</t>
    <phoneticPr fontId="11" type="noConversion"/>
  </si>
  <si>
    <t>1621-151W</t>
    <phoneticPr fontId="11" type="noConversion"/>
  </si>
  <si>
    <t>EVER URBAN</t>
    <phoneticPr fontId="11" type="noConversion"/>
  </si>
  <si>
    <t>0SV45W1MA</t>
    <phoneticPr fontId="11" type="noConversion"/>
  </si>
  <si>
    <t>CMA CGM VELA</t>
    <phoneticPr fontId="11" type="noConversion"/>
  </si>
  <si>
    <t>0SV41W1MA</t>
    <phoneticPr fontId="11" type="noConversion"/>
  </si>
  <si>
    <t>APL PARIS</t>
    <phoneticPr fontId="11" type="noConversion"/>
  </si>
  <si>
    <r>
      <t>DUBAI(</t>
    </r>
    <r>
      <rPr>
        <b/>
        <sz val="12"/>
        <color indexed="10"/>
        <rFont val="Arial Narrow"/>
        <family val="2"/>
      </rPr>
      <t>JEBEL ALI</t>
    </r>
    <r>
      <rPr>
        <b/>
        <sz val="12"/>
        <rFont val="Arial Narrow"/>
        <family val="2"/>
      </rPr>
      <t>-CMS1 / WHL-CMS)</t>
    </r>
    <phoneticPr fontId="11" type="noConversion"/>
  </si>
  <si>
    <t>中印红</t>
    <phoneticPr fontId="11" type="noConversion"/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</si>
  <si>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</si>
  <si>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</si>
  <si>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</si>
  <si>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204E</t>
    <phoneticPr fontId="11" type="noConversion"/>
  </si>
  <si>
    <t>HONOLULU BRIDGE</t>
    <phoneticPr fontId="11" type="noConversion"/>
  </si>
  <si>
    <t>YM UBIQUITY</t>
    <phoneticPr fontId="11" type="noConversion"/>
  </si>
  <si>
    <t>YM UTOPIA</t>
    <phoneticPr fontId="11" type="noConversion"/>
  </si>
  <si>
    <t>HANOI BRIDGE</t>
    <phoneticPr fontId="11" type="noConversion"/>
  </si>
  <si>
    <t>YM UNIFORM</t>
    <phoneticPr fontId="11" type="noConversion"/>
  </si>
  <si>
    <t>CNXMN</t>
    <phoneticPr fontId="11" type="noConversion"/>
  </si>
  <si>
    <t>FA926A</t>
    <phoneticPr fontId="11" type="noConversion"/>
  </si>
  <si>
    <t>MSC NAOMI</t>
    <phoneticPr fontId="11" type="noConversion"/>
  </si>
  <si>
    <t>MOL BREEZE</t>
    <phoneticPr fontId="11" type="noConversion"/>
  </si>
  <si>
    <t>FA924A</t>
    <phoneticPr fontId="11" type="noConversion"/>
  </si>
  <si>
    <t>MSC LAUREN</t>
    <phoneticPr fontId="11" type="noConversion"/>
  </si>
  <si>
    <t>ATACAMA</t>
    <phoneticPr fontId="11" type="noConversion"/>
  </si>
  <si>
    <t>ONE(ALX 2)</t>
    <phoneticPr fontId="11" type="noConversion"/>
  </si>
  <si>
    <t>FA922A</t>
    <phoneticPr fontId="11" type="noConversion"/>
  </si>
  <si>
    <t>MSC CAPELLA</t>
    <phoneticPr fontId="11" type="noConversion"/>
  </si>
  <si>
    <t>HAMMONIA BEROLINA</t>
    <phoneticPr fontId="11" type="noConversion"/>
  </si>
  <si>
    <t xml:space="preserve">SEASPAN HANNOVER </t>
    <phoneticPr fontId="11" type="noConversion"/>
  </si>
  <si>
    <t>NORDMARSH</t>
    <phoneticPr fontId="11" type="noConversion"/>
  </si>
  <si>
    <t>HBS(ASPA 1)</t>
    <phoneticPr fontId="11" type="noConversion"/>
  </si>
  <si>
    <t>TYGRA</t>
    <phoneticPr fontId="11" type="noConversion"/>
  </si>
  <si>
    <t>VALPARAISO</t>
    <phoneticPr fontId="11" type="noConversion"/>
  </si>
  <si>
    <t>0123N</t>
    <phoneticPr fontId="11" type="noConversion"/>
  </si>
  <si>
    <t>HEUNG-A JANICE</t>
    <phoneticPr fontId="11" type="noConversion"/>
  </si>
  <si>
    <t>0115N</t>
    <phoneticPr fontId="11" type="noConversion"/>
  </si>
  <si>
    <t>HEUNG-A  XIAMEN</t>
    <phoneticPr fontId="11" type="noConversion"/>
  </si>
  <si>
    <t>0122N</t>
    <phoneticPr fontId="11" type="noConversion"/>
  </si>
  <si>
    <t>0114N</t>
    <phoneticPr fontId="11" type="noConversion"/>
  </si>
  <si>
    <t>HEUNG-A(SCS)</t>
    <phoneticPr fontId="11" type="noConversion"/>
  </si>
  <si>
    <t>0121N</t>
    <phoneticPr fontId="11" type="noConversion"/>
  </si>
  <si>
    <t>SOUTH KOREA</t>
    <phoneticPr fontId="11" type="noConversion"/>
  </si>
  <si>
    <t>589X</t>
    <phoneticPr fontId="11" type="noConversion"/>
  </si>
  <si>
    <t xml:space="preserve">GODSPEED </t>
    <phoneticPr fontId="11" type="noConversion"/>
  </si>
  <si>
    <t>585X</t>
    <phoneticPr fontId="11" type="noConversion"/>
  </si>
  <si>
    <t>581X</t>
    <phoneticPr fontId="11" type="noConversion"/>
  </si>
  <si>
    <t>GODSPEED</t>
    <phoneticPr fontId="11" type="noConversion"/>
  </si>
  <si>
    <t>577X</t>
    <phoneticPr fontId="11" type="noConversion"/>
  </si>
  <si>
    <t>573X</t>
    <phoneticPr fontId="11" type="noConversion"/>
  </si>
  <si>
    <t xml:space="preserve">GENOVA </t>
    <phoneticPr fontId="11" type="noConversion"/>
  </si>
  <si>
    <t>OOCL(AEU1)</t>
    <phoneticPr fontId="11" type="noConversion"/>
  </si>
  <si>
    <t>FELIXSTOWE</t>
    <phoneticPr fontId="11" type="noConversion"/>
  </si>
  <si>
    <t>PS: THE CARGO AND DOC WIL BE SENT TO OUR WAREHOUSE AND COMPANY BEFORE 11:00AM IN CUT OFF TIME</t>
    <phoneticPr fontId="11" type="noConversion"/>
  </si>
  <si>
    <t>LOOKING FOR PLEASE USE CTRL+F</t>
    <phoneticPr fontId="11" type="noConversion"/>
  </si>
  <si>
    <t xml:space="preserve">          SALLING SCHEDULE-XIAMEN</t>
    <phoneticPr fontId="11" type="noConversion"/>
  </si>
  <si>
    <t>877E</t>
  </si>
  <si>
    <t>NYK LIBRA</t>
  </si>
  <si>
    <t>876E</t>
  </si>
  <si>
    <t>875E</t>
  </si>
  <si>
    <t>874E</t>
  </si>
  <si>
    <t>ETA NY</t>
  </si>
  <si>
    <t>ETA LA</t>
  </si>
  <si>
    <t>CNTSN</t>
  </si>
  <si>
    <t>CHICAGO/LOS ANGELES /NY</t>
  </si>
  <si>
    <t>874E</t>
    <phoneticPr fontId="11" type="noConversion"/>
  </si>
  <si>
    <t>0061E</t>
    <phoneticPr fontId="11" type="noConversion"/>
  </si>
  <si>
    <t>COSCO FOS</t>
  </si>
  <si>
    <t>0059E</t>
    <phoneticPr fontId="11" type="noConversion"/>
  </si>
  <si>
    <t>0057E</t>
    <phoneticPr fontId="11" type="noConversion"/>
  </si>
  <si>
    <t>0055E</t>
    <phoneticPr fontId="11" type="noConversion"/>
  </si>
  <si>
    <r>
      <t>H</t>
    </r>
    <r>
      <rPr>
        <sz val="12"/>
        <rFont val="Arial Unicode MS"/>
        <family val="2"/>
        <charset val="134"/>
      </rPr>
      <t>SD</t>
    </r>
  </si>
  <si>
    <t>0053E</t>
    <phoneticPr fontId="11" type="noConversion"/>
  </si>
  <si>
    <t>SATTHA BHUM</t>
    <phoneticPr fontId="11" type="noConversion"/>
  </si>
  <si>
    <r>
      <t>R</t>
    </r>
    <r>
      <rPr>
        <sz val="12"/>
        <rFont val="Arial Unicode MS"/>
        <family val="2"/>
        <charset val="134"/>
      </rPr>
      <t>CL</t>
    </r>
    <phoneticPr fontId="11" type="noConversion"/>
  </si>
  <si>
    <t>BEI JIANG</t>
  </si>
  <si>
    <t>EASLINE DALIAN</t>
  </si>
  <si>
    <t>0SV45W</t>
  </si>
  <si>
    <t>CMA CGM VELA(GMV)</t>
  </si>
  <si>
    <t>0SV41W</t>
  </si>
  <si>
    <t>APL PARIS(PLP)</t>
  </si>
  <si>
    <t>144S</t>
  </si>
  <si>
    <t>COSCO ROTTERDAM</t>
  </si>
  <si>
    <t>S036</t>
  </si>
  <si>
    <t>WAN HAI 612</t>
  </si>
  <si>
    <t>156S</t>
  </si>
  <si>
    <t>105S</t>
  </si>
  <si>
    <t>OOCL AMERICA</t>
  </si>
  <si>
    <r>
      <t>B</t>
    </r>
    <r>
      <rPr>
        <b/>
        <sz val="12"/>
        <rFont val="Arial Unicode MS"/>
        <family val="2"/>
        <charset val="134"/>
      </rPr>
      <t>ANGKOK</t>
    </r>
  </si>
  <si>
    <t>COSCO HOUSTON(SUS)</t>
  </si>
  <si>
    <t>COSCO IZMIR(CIZ)</t>
  </si>
  <si>
    <r>
      <t>H</t>
    </r>
    <r>
      <rPr>
        <sz val="12"/>
        <rFont val="Arial Unicode MS"/>
        <family val="2"/>
        <charset val="134"/>
      </rPr>
      <t>MM</t>
    </r>
  </si>
  <si>
    <t>COSCO AQABA(CAQ)</t>
  </si>
  <si>
    <r>
      <t>J</t>
    </r>
    <r>
      <rPr>
        <b/>
        <sz val="12"/>
        <rFont val="Arial Unicode MS"/>
        <family val="2"/>
        <charset val="134"/>
      </rPr>
      <t>AKARTA</t>
    </r>
  </si>
  <si>
    <t>012S</t>
  </si>
  <si>
    <t>LIOBA</t>
  </si>
  <si>
    <t>031S</t>
  </si>
  <si>
    <t>LYDIA</t>
  </si>
  <si>
    <t>112S</t>
  </si>
  <si>
    <t>SATTHA BHUM</t>
  </si>
  <si>
    <t>011S</t>
  </si>
  <si>
    <t>030S</t>
  </si>
  <si>
    <t>HOCHIMING</t>
  </si>
  <si>
    <t>1915S</t>
  </si>
  <si>
    <t>SITC DALIAN</t>
  </si>
  <si>
    <t>015S</t>
  </si>
  <si>
    <t>HAPRY HUNTER</t>
  </si>
  <si>
    <t>018S</t>
  </si>
  <si>
    <t>NORTH BRIDGE</t>
  </si>
  <si>
    <t>029S</t>
  </si>
  <si>
    <t>KMTC MANILA</t>
  </si>
  <si>
    <t>ALS FLORA</t>
  </si>
  <si>
    <t>SINGAPRE</t>
  </si>
  <si>
    <t>MAERSK TAURUS</t>
  </si>
  <si>
    <t>MAERSK SALALAH</t>
  </si>
  <si>
    <r>
      <t>O</t>
    </r>
    <r>
      <rPr>
        <sz val="12"/>
        <rFont val="Arial Unicode MS"/>
        <family val="2"/>
        <charset val="134"/>
      </rPr>
      <t>OCL</t>
    </r>
  </si>
  <si>
    <r>
      <rPr>
        <sz val="12"/>
        <rFont val="Arial Unicode MS"/>
        <family val="2"/>
        <charset val="134"/>
      </rPr>
      <t>O</t>
    </r>
    <r>
      <rPr>
        <sz val="12"/>
        <rFont val="Arial Unicode MS"/>
        <family val="2"/>
        <charset val="134"/>
      </rPr>
      <t>O</t>
    </r>
    <r>
      <rPr>
        <sz val="12"/>
        <rFont val="Arial Unicode MS"/>
        <family val="2"/>
        <charset val="134"/>
      </rPr>
      <t>CL</t>
    </r>
  </si>
  <si>
    <t xml:space="preserve">VESSEL </t>
  </si>
  <si>
    <t>CIZF</t>
  </si>
  <si>
    <t>802W</t>
  </si>
  <si>
    <t>RDO CONCERT</t>
  </si>
  <si>
    <t>AGAMEMNON</t>
  </si>
  <si>
    <t>110W</t>
  </si>
  <si>
    <t>CONTI CHAMPION</t>
  </si>
  <si>
    <t>0FL3XW</t>
  </si>
  <si>
    <t xml:space="preserve">CMA CGM ZHENG HE </t>
  </si>
  <si>
    <t>0FL3VW</t>
  </si>
  <si>
    <t xml:space="preserve">CMA CGM JULES VERNE </t>
  </si>
  <si>
    <t>0FL3RW</t>
  </si>
  <si>
    <t xml:space="preserve">COSCO SHIPPING SCORPIO </t>
  </si>
  <si>
    <t xml:space="preserve">COSCO SHIPPING VIRGO </t>
  </si>
  <si>
    <t xml:space="preserve">COSCO SHIPPING NEBULA </t>
  </si>
  <si>
    <t xml:space="preserve">COSCO SHIPPING SAGITTARIUS </t>
  </si>
  <si>
    <t xml:space="preserve">EUROPEAN ROUTE  </t>
  </si>
  <si>
    <t xml:space="preserve">        SAILING SCHEDULE-TIANJIN</t>
  </si>
  <si>
    <t>Jun.</t>
    <phoneticPr fontId="61" type="noConversion"/>
  </si>
</sst>
</file>

<file path=xl/styles.xml><?xml version="1.0" encoding="utf-8"?>
<styleSheet xmlns="http://schemas.openxmlformats.org/spreadsheetml/2006/main">
  <numFmts count="50">
    <numFmt numFmtId="41" formatCode="_ * #,##0_ ;_ * \-#,##0_ ;_ * &quot;-&quot;_ ;_ @_ "/>
    <numFmt numFmtId="43" formatCode="_ * #,##0.00_ ;_ * \-#,##0.00_ ;_ * &quot;-&quot;??_ ;_ @_ "/>
    <numFmt numFmtId="176" formatCode="[$-409]d\-mmm;@"/>
    <numFmt numFmtId="177" formatCode="[$-F800]dddd\,\ mmmm\ dd\,\ yyyy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_([$€]* #,##0.00_);_([$€]* \(#,##0.00\);_([$€]* &quot;-&quot;??_);_(@_)"/>
    <numFmt numFmtId="181" formatCode="[$-409]mmm\-yy;@"/>
    <numFmt numFmtId="182" formatCode="ddd\ dd/mmm"/>
    <numFmt numFmtId="183" formatCode="[$-409]d/mmm;@"/>
    <numFmt numFmtId="184" formatCode="0_);\(0\)"/>
    <numFmt numFmtId="185" formatCode="000&quot;E&quot;"/>
    <numFmt numFmtId="186" formatCode="0000&quot;W&quot;"/>
    <numFmt numFmtId="187" formatCode="000&quot;W&quot;"/>
    <numFmt numFmtId="188" formatCode="[$-409]ddd\ hh:mm"/>
    <numFmt numFmtId="189" formatCode="000000"/>
    <numFmt numFmtId="190" formatCode="m/d"/>
    <numFmt numFmtId="191" formatCode="0000&quot;E&quot;"/>
    <numFmt numFmtId="192" formatCode="mm\/dd"/>
    <numFmt numFmtId="193" formatCode="000&quot;A&quot;"/>
    <numFmt numFmtId="194" formatCode="_(* #,##0_);_(* \(#,##0\);_(* &quot;-&quot;_);_(@_)"/>
    <numFmt numFmtId="195" formatCode="#,##0.00\ [$€];[Red]\-#,##0.00\ [$€]"/>
    <numFmt numFmtId="196" formatCode="&quot;$&quot;#,##0;[Red]\-&quot;$&quot;#,##0"/>
    <numFmt numFmtId="197" formatCode="&quot;$&quot;#,##0.00;[Red]\-&quot;$&quot;#,##0.00"/>
    <numFmt numFmtId="198" formatCode="_ * #,##0_ ;_ * &quot;\&quot;&quot;\&quot;&quot;\&quot;&quot;\&quot;&quot;\&quot;&quot;\&quot;\-#,##0_ ;_ * &quot;-&quot;_ ;_ @_ "/>
    <numFmt numFmtId="199" formatCode="[$-409]d\/mmm;@"/>
    <numFmt numFmtId="200" formatCode="[$-409]d/mmm/yy;@"/>
    <numFmt numFmtId="201" formatCode="[$-409]mmmmm;@"/>
    <numFmt numFmtId="202" formatCode="ddd\ dd\/mmm"/>
    <numFmt numFmtId="203" formatCode="dd\/mm"/>
    <numFmt numFmtId="204" formatCode="&quot;\&quot;#,##0;[Red]&quot;\&quot;&quot;\&quot;\-#,##0"/>
    <numFmt numFmtId="205" formatCode="&quot;\&quot;#,##0.00;[Red]&quot;\&quot;&quot;\&quot;&quot;\&quot;&quot;\&quot;&quot;\&quot;&quot;\&quot;\-#,##0.00"/>
    <numFmt numFmtId="206" formatCode="0_);[Red]\(0\)"/>
    <numFmt numFmtId="207" formatCode="000\S"/>
    <numFmt numFmtId="208" formatCode="mmm/yyyy"/>
    <numFmt numFmtId="209" formatCode="#,##0;\-#,##0;\-"/>
    <numFmt numFmtId="210" formatCode="\$#,##0\ ;\(\$#,##0\)"/>
    <numFmt numFmtId="211" formatCode="#,##0.000_);[Red]\(#,##0.000\)"/>
    <numFmt numFmtId="212" formatCode="0.000%"/>
    <numFmt numFmtId="213" formatCode="&quot;$&quot;#,##0_);[Red]\(&quot;$&quot;#,##0\)"/>
    <numFmt numFmtId="214" formatCode="&quot;$&quot;#,##0.00_);[Red]\(&quot;$&quot;#,##0.00\)"/>
    <numFmt numFmtId="215" formatCode="0.00_)"/>
    <numFmt numFmtId="216" formatCode="aaaa"/>
    <numFmt numFmtId="217" formatCode="dd"/>
    <numFmt numFmtId="218" formatCode="_-&quot;\&quot;* #,##0.00_-;\-&quot;\&quot;* #,##0.00_-;_-&quot;\&quot;* &quot;-&quot;??_-;_-@_-"/>
    <numFmt numFmtId="219" formatCode="_-&quot;$&quot;* #,##0_-;\-&quot;$&quot;* #,##0_-;_-&quot;$&quot;* &quot;-&quot;_-;_-@_-"/>
    <numFmt numFmtId="220" formatCode="yyyy/m/d;@"/>
    <numFmt numFmtId="221" formatCode="d/m/yyyy"/>
    <numFmt numFmtId="222" formatCode="mm/dd"/>
    <numFmt numFmtId="223" formatCode="&quot;¥&quot;#,##0.00_);[Red]\(&quot;¥&quot;#,##0.00\)"/>
  </numFmts>
  <fonts count="19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  <scheme val="major"/>
    </font>
    <font>
      <sz val="10"/>
      <color theme="1"/>
      <name val="Arial"/>
      <family val="2"/>
    </font>
    <font>
      <sz val="10"/>
      <color theme="1"/>
      <name val="宋体"/>
      <family val="3"/>
      <charset val="134"/>
      <scheme val="major"/>
    </font>
    <font>
      <sz val="11"/>
      <name val="Arial Narrow"/>
      <family val="2"/>
    </font>
    <font>
      <sz val="11"/>
      <name val="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Calibri"/>
      <family val="2"/>
    </font>
    <font>
      <sz val="12"/>
      <name val="楷体_GB2312"/>
      <charset val="134"/>
    </font>
    <font>
      <b/>
      <sz val="12"/>
      <name val="Times New Roman"/>
      <family val="1"/>
    </font>
    <font>
      <u/>
      <sz val="11"/>
      <color theme="10"/>
      <name val="宋体"/>
      <family val="3"/>
      <charset val="134"/>
    </font>
    <font>
      <u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8"/>
      <name val="Times New Roman"/>
      <family val="1"/>
    </font>
    <font>
      <b/>
      <sz val="12"/>
      <color indexed="18"/>
      <name val="Courier New"/>
      <family val="3"/>
    </font>
    <font>
      <b/>
      <sz val="11"/>
      <name val="Times New Roman"/>
      <family val="1"/>
    </font>
    <font>
      <b/>
      <sz val="12"/>
      <name val="Calibri"/>
      <family val="2"/>
    </font>
    <font>
      <u/>
      <sz val="11"/>
      <name val="Arial Narrow"/>
      <family val="2"/>
    </font>
    <font>
      <sz val="7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宋体"/>
      <family val="3"/>
      <charset val="134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indexed="0"/>
      <name val="Arial"/>
      <family val="2"/>
    </font>
    <font>
      <sz val="9"/>
      <color rgb="FF44678C"/>
      <name val="Malgun Gothic"/>
      <family val="2"/>
    </font>
    <font>
      <sz val="9"/>
      <color rgb="FF444444"/>
      <name val="Malgun Gothic"/>
      <family val="2"/>
    </font>
    <font>
      <sz val="10"/>
      <color theme="1"/>
      <name val="宋体"/>
      <family val="3"/>
      <charset val="134"/>
    </font>
    <font>
      <sz val="10"/>
      <name val="Verdana"/>
      <family val="2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9"/>
      <name val="宋体"/>
      <family val="3"/>
      <charset val="134"/>
    </font>
    <font>
      <sz val="11"/>
      <color indexed="8"/>
      <name val="Courier New"/>
      <family val="3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新細明體"/>
      <family val="1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  <charset val="136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  <charset val="136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1"/>
      <color indexed="2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b/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u/>
      <sz val="9"/>
      <name val="돋움"/>
      <family val="2"/>
      <charset val="129"/>
    </font>
    <font>
      <b/>
      <sz val="11"/>
      <name val="돋움"/>
      <family val="2"/>
      <charset val="129"/>
    </font>
    <font>
      <sz val="11"/>
      <name val="돋움"/>
      <family val="2"/>
      <charset val="129"/>
    </font>
    <font>
      <b/>
      <sz val="11"/>
      <color indexed="43"/>
      <name val="Arial"/>
      <family val="2"/>
    </font>
    <font>
      <sz val="8"/>
      <name val="굴림체"/>
      <family val="3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8.4"/>
      <color theme="10"/>
      <name val="宋体"/>
      <family val="3"/>
      <charset val="134"/>
    </font>
    <font>
      <sz val="11"/>
      <color indexed="62"/>
      <name val="Calibri"/>
      <family val="2"/>
    </font>
    <font>
      <u/>
      <sz val="10"/>
      <color indexed="36"/>
      <name val="Helv"/>
      <family val="2"/>
    </font>
    <font>
      <u/>
      <sz val="7.5"/>
      <color indexed="36"/>
      <name val="MS Sans Serif"/>
      <family val="2"/>
    </font>
    <font>
      <u/>
      <sz val="10"/>
      <color indexed="12"/>
      <name val="Helv"/>
      <family val="2"/>
    </font>
    <font>
      <u/>
      <sz val="11"/>
      <color indexed="36"/>
      <name val="돋움"/>
      <family val="2"/>
      <charset val="129"/>
    </font>
    <font>
      <sz val="14"/>
      <name val="Cordia New"/>
      <family val="2"/>
    </font>
    <font>
      <sz val="9"/>
      <color theme="1"/>
      <name val="Comic Sans MS"/>
      <family val="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10"/>
      <name val="Arial"/>
      <family val="2"/>
    </font>
    <font>
      <sz val="32"/>
      <color theme="4" tint="-0.2499465926084170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sz val="32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0"/>
      <name val="Geneva"/>
      <family val="2"/>
    </font>
    <font>
      <u/>
      <sz val="12"/>
      <color indexed="12"/>
      <name val="新細明體"/>
      <family val="1"/>
    </font>
    <font>
      <u/>
      <sz val="11"/>
      <color theme="10"/>
      <name val="Calibri"/>
      <family val="2"/>
    </font>
    <font>
      <sz val="11"/>
      <color rgb="FF006100"/>
      <name val="宋体"/>
      <family val="3"/>
      <charset val="134"/>
      <scheme val="minor"/>
    </font>
    <font>
      <sz val="12"/>
      <color indexed="20"/>
      <name val="新細明體"/>
      <family val="1"/>
    </font>
    <font>
      <b/>
      <sz val="11"/>
      <color rgb="FFFA7D00"/>
      <name val="宋体"/>
      <family val="3"/>
      <charset val="134"/>
      <scheme val="minor"/>
    </font>
    <font>
      <b/>
      <sz val="12"/>
      <color indexed="10"/>
      <name val="新細明體"/>
      <family val="1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indexed="10"/>
      <name val="新細明體"/>
      <family val="1"/>
    </font>
    <font>
      <sz val="11"/>
      <color rgb="FFFA7D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 tint="0.34998626667073579"/>
      <name val="宋体"/>
      <family val="3"/>
      <charset val="134"/>
      <scheme val="minor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1"/>
      <color theme="0"/>
      <name val="宋体"/>
      <family val="3"/>
      <charset val="134"/>
      <scheme val="minor"/>
    </font>
    <font>
      <sz val="12"/>
      <name val="바탕체"/>
      <family val="3"/>
    </font>
    <font>
      <sz val="12"/>
      <name val="Arial"/>
      <family val="2"/>
    </font>
    <font>
      <sz val="12"/>
      <name val="Arial"/>
      <family val="2"/>
      <charset val="134"/>
    </font>
    <font>
      <sz val="12"/>
      <name val="Calibri"/>
      <family val="2"/>
    </font>
    <font>
      <b/>
      <sz val="12"/>
      <color indexed="10"/>
      <name val="Arial Narrow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Arial Narrow"/>
      <family val="2"/>
    </font>
    <font>
      <sz val="12"/>
      <name val="Arial Unicode MS"/>
      <family val="2"/>
      <charset val="134"/>
    </font>
    <font>
      <b/>
      <sz val="12"/>
      <name val="Arial Unicode MS"/>
      <family val="2"/>
      <charset val="134"/>
    </font>
    <font>
      <sz val="12"/>
      <color theme="1"/>
      <name val="Arial Unicode MS"/>
      <family val="2"/>
      <charset val="134"/>
    </font>
    <font>
      <sz val="9"/>
      <color theme="1"/>
      <name val="微软雅黑"/>
      <family val="2"/>
      <charset val="134"/>
    </font>
    <font>
      <sz val="10"/>
      <color indexed="8"/>
      <name val="Arial Unicode MS"/>
      <family val="2"/>
      <charset val="134"/>
    </font>
    <font>
      <b/>
      <sz val="11"/>
      <name val="Arial Unicode MS"/>
      <family val="2"/>
      <charset val="134"/>
    </font>
    <font>
      <sz val="12"/>
      <color indexed="8"/>
      <name val="Arial Unicode MS"/>
      <family val="2"/>
      <charset val="134"/>
    </font>
    <font>
      <sz val="12"/>
      <color rgb="FFFF0000"/>
      <name val="Arial Unicode MS"/>
      <family val="2"/>
      <charset val="134"/>
    </font>
    <font>
      <sz val="11"/>
      <name val="Arial Unicode MS"/>
      <family val="2"/>
      <charset val="134"/>
    </font>
    <font>
      <sz val="9"/>
      <color rgb="FF000000"/>
      <name val="微软雅黑"/>
      <family val="2"/>
      <charset val="134"/>
    </font>
    <font>
      <sz val="8"/>
      <color theme="1"/>
      <name val="Arial"/>
      <family val="2"/>
    </font>
    <font>
      <sz val="18"/>
      <color indexed="12"/>
      <name val="Arial"/>
      <family val="2"/>
    </font>
    <font>
      <sz val="8"/>
      <color indexed="8"/>
      <name val="Arial"/>
      <family val="2"/>
    </font>
    <font>
      <sz val="18"/>
      <name val="Arial"/>
      <family val="2"/>
    </font>
    <font>
      <sz val="8"/>
      <name val="宋体"/>
      <family val="3"/>
      <charset val="134"/>
    </font>
    <font>
      <sz val="8"/>
      <color rgb="FFFF0000"/>
      <name val="Arial"/>
      <family val="2"/>
    </font>
    <font>
      <b/>
      <sz val="8"/>
      <name val="Arial"/>
      <family val="2"/>
    </font>
    <font>
      <sz val="18"/>
      <name val="宋体"/>
      <family val="3"/>
      <charset val="134"/>
    </font>
    <font>
      <sz val="9"/>
      <name val="微软雅黑"/>
      <family val="2"/>
      <charset val="134"/>
    </font>
  </fonts>
  <fills count="8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3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4960">
    <xf numFmtId="0" fontId="0" fillId="0" borderId="0"/>
    <xf numFmtId="177" fontId="24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24" fillId="0" borderId="0"/>
    <xf numFmtId="180" fontId="24" fillId="0" borderId="0"/>
    <xf numFmtId="177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24" fillId="0" borderId="0"/>
    <xf numFmtId="177" fontId="15" fillId="0" borderId="0" applyFont="0" applyFill="0" applyBorder="0" applyAlignment="0" applyProtection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23" fillId="0" borderId="0"/>
    <xf numFmtId="176" fontId="23" fillId="0" borderId="0"/>
    <xf numFmtId="180" fontId="2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7" fontId="10" fillId="0" borderId="0"/>
    <xf numFmtId="176" fontId="10" fillId="0" borderId="0"/>
    <xf numFmtId="180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2" fillId="0" borderId="0">
      <alignment vertical="top"/>
    </xf>
    <xf numFmtId="176" fontId="12" fillId="0" borderId="0">
      <alignment vertical="top"/>
    </xf>
    <xf numFmtId="180" fontId="12" fillId="0" borderId="0">
      <alignment vertical="top"/>
    </xf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7" fontId="13" fillId="0" borderId="0"/>
    <xf numFmtId="176" fontId="13" fillId="0" borderId="0"/>
    <xf numFmtId="180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77" fontId="8" fillId="0" borderId="0"/>
    <xf numFmtId="176" fontId="8" fillId="0" borderId="0"/>
    <xf numFmtId="180" fontId="8" fillId="0" borderId="0"/>
    <xf numFmtId="180" fontId="8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23" fillId="0" borderId="0"/>
    <xf numFmtId="176" fontId="23" fillId="0" borderId="0"/>
    <xf numFmtId="180" fontId="2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8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7" fontId="22" fillId="0" borderId="0"/>
    <xf numFmtId="177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20" fillId="9" borderId="0" applyNumberFormat="0" applyBorder="0" applyAlignment="0" applyProtection="0"/>
    <xf numFmtId="177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12" fillId="9" borderId="0" applyNumberFormat="0" applyBorder="0" applyAlignment="0" applyProtection="0"/>
    <xf numFmtId="177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20" fillId="2" borderId="0" applyNumberFormat="0" applyBorder="0" applyAlignment="0" applyProtection="0"/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4" borderId="0" applyNumberFormat="0" applyBorder="0" applyAlignment="0" applyProtection="0"/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6" borderId="0" applyNumberFormat="0" applyBorder="0" applyAlignment="0" applyProtection="0"/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9" borderId="0" applyNumberFormat="0" applyBorder="0" applyAlignment="0" applyProtection="0"/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20" fillId="3" borderId="0" applyNumberFormat="0" applyBorder="0" applyAlignment="0" applyProtection="0"/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26" fillId="2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2" borderId="0" applyNumberFormat="0" applyBorder="0" applyAlignment="0" applyProtection="0">
      <alignment vertical="center"/>
    </xf>
    <xf numFmtId="180" fontId="26" fillId="2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4" borderId="0" applyNumberFormat="0" applyBorder="0" applyAlignment="0" applyProtection="0">
      <alignment vertical="center"/>
    </xf>
    <xf numFmtId="180" fontId="26" fillId="4" borderId="0" applyNumberFormat="0" applyBorder="0" applyAlignment="0" applyProtection="0">
      <alignment vertical="center"/>
    </xf>
    <xf numFmtId="177" fontId="26" fillId="6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180" fontId="26" fillId="6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6" fillId="9" borderId="0" applyNumberFormat="0" applyBorder="0" applyAlignment="0" applyProtection="0">
      <alignment vertical="center"/>
    </xf>
    <xf numFmtId="180" fontId="26" fillId="9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3" borderId="0" applyNumberFormat="0" applyBorder="0" applyAlignment="0" applyProtection="0">
      <alignment vertical="center"/>
    </xf>
    <xf numFmtId="180" fontId="26" fillId="3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5" fillId="11" borderId="0" applyNumberFormat="0" applyBorder="0" applyAlignment="0" applyProtection="0">
      <alignment vertical="center"/>
    </xf>
    <xf numFmtId="180" fontId="2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7" fontId="25" fillId="5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0" fontId="2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25" fillId="3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5" fillId="3" borderId="0" applyNumberFormat="0" applyBorder="0" applyAlignment="0" applyProtection="0">
      <alignment vertical="center"/>
    </xf>
    <xf numFmtId="180" fontId="2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80" fontId="2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177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20" fillId="5" borderId="0" applyNumberFormat="0" applyBorder="0" applyAlignment="0" applyProtection="0"/>
    <xf numFmtId="177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12" fillId="5" borderId="0" applyNumberFormat="0" applyBorder="0" applyAlignment="0" applyProtection="0"/>
    <xf numFmtId="177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20" fillId="11" borderId="0" applyNumberFormat="0" applyBorder="0" applyAlignment="0" applyProtection="0"/>
    <xf numFmtId="177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12" fillId="11" borderId="0" applyNumberFormat="0" applyBorder="0" applyAlignment="0" applyProtection="0"/>
    <xf numFmtId="177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5" borderId="0" applyNumberFormat="0" applyBorder="0" applyAlignment="0" applyProtection="0"/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20" fillId="12" borderId="0" applyNumberFormat="0" applyBorder="0" applyAlignment="0" applyProtection="0"/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4" borderId="0" applyNumberFormat="0" applyBorder="0" applyAlignment="0" applyProtection="0"/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11" borderId="0" applyNumberFormat="0" applyBorder="0" applyAlignment="0" applyProtection="0">
      <alignment vertical="center"/>
    </xf>
    <xf numFmtId="180" fontId="26" fillId="11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6" fillId="5" borderId="0" applyNumberFormat="0" applyBorder="0" applyAlignment="0" applyProtection="0">
      <alignment vertical="center"/>
    </xf>
    <xf numFmtId="180" fontId="26" fillId="5" borderId="0" applyNumberFormat="0" applyBorder="0" applyAlignment="0" applyProtection="0">
      <alignment vertical="center"/>
    </xf>
    <xf numFmtId="177" fontId="26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80" fontId="26" fillId="12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9" fillId="0" borderId="1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3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195" fontId="22" fillId="0" borderId="0" applyFont="0" applyFill="0" applyBorder="0" applyAlignment="0" applyProtection="0"/>
    <xf numFmtId="38" fontId="38" fillId="10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98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22" fillId="0" borderId="20" applyNumberFormat="0" applyBorder="0"/>
    <xf numFmtId="9" fontId="22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3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176" fontId="13" fillId="0" borderId="0">
      <alignment vertical="center"/>
    </xf>
    <xf numFmtId="178" fontId="37" fillId="0" borderId="0">
      <alignment vertical="center"/>
    </xf>
    <xf numFmtId="178" fontId="8" fillId="0" borderId="0"/>
    <xf numFmtId="178" fontId="13" fillId="0" borderId="0"/>
    <xf numFmtId="178" fontId="52" fillId="0" borderId="0"/>
    <xf numFmtId="178" fontId="13" fillId="0" borderId="0"/>
    <xf numFmtId="179" fontId="13" fillId="0" borderId="0">
      <alignment vertical="center"/>
    </xf>
    <xf numFmtId="178" fontId="13" fillId="0" borderId="0"/>
    <xf numFmtId="178" fontId="13" fillId="0" borderId="0"/>
    <xf numFmtId="178" fontId="58" fillId="0" borderId="0" applyNumberFormat="0" applyFill="0" applyBorder="0" applyAlignment="0" applyProtection="0">
      <alignment vertical="top"/>
      <protection locked="0"/>
    </xf>
    <xf numFmtId="178" fontId="13" fillId="0" borderId="0"/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188" fontId="7" fillId="0" borderId="0">
      <alignment vertical="center"/>
    </xf>
    <xf numFmtId="188" fontId="8" fillId="0" borderId="0">
      <alignment vertical="center"/>
    </xf>
    <xf numFmtId="188" fontId="13" fillId="0" borderId="0">
      <alignment vertical="center"/>
    </xf>
    <xf numFmtId="188" fontId="10" fillId="0" borderId="0">
      <alignment vertical="center"/>
    </xf>
    <xf numFmtId="188" fontId="8" fillId="0" borderId="0">
      <alignment vertical="center"/>
    </xf>
    <xf numFmtId="188" fontId="13" fillId="0" borderId="0"/>
    <xf numFmtId="188" fontId="7" fillId="0" borderId="0">
      <alignment vertical="center"/>
    </xf>
    <xf numFmtId="188" fontId="9" fillId="0" borderId="0">
      <alignment vertical="center"/>
    </xf>
    <xf numFmtId="188" fontId="52" fillId="0" borderId="0">
      <alignment vertical="center"/>
    </xf>
    <xf numFmtId="188" fontId="13" fillId="0" borderId="0"/>
    <xf numFmtId="188" fontId="52" fillId="0" borderId="0"/>
    <xf numFmtId="176" fontId="17" fillId="0" borderId="0"/>
    <xf numFmtId="176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81" fillId="20" borderId="0" applyNumberFormat="0" applyBorder="0" applyAlignment="0" applyProtection="0">
      <alignment vertical="center"/>
    </xf>
    <xf numFmtId="176" fontId="81" fillId="20" borderId="0" applyNumberFormat="0" applyBorder="0" applyAlignment="0" applyProtection="0">
      <alignment vertical="center"/>
    </xf>
    <xf numFmtId="176" fontId="81" fillId="5" borderId="0" applyNumberFormat="0" applyBorder="0" applyAlignment="0" applyProtection="0">
      <alignment vertical="center"/>
    </xf>
    <xf numFmtId="176" fontId="81" fillId="5" borderId="0" applyNumberFormat="0" applyBorder="0" applyAlignment="0" applyProtection="0">
      <alignment vertical="center"/>
    </xf>
    <xf numFmtId="176" fontId="81" fillId="12" borderId="0" applyNumberFormat="0" applyBorder="0" applyAlignment="0" applyProtection="0">
      <alignment vertical="center"/>
    </xf>
    <xf numFmtId="176" fontId="81" fillId="12" borderId="0" applyNumberFormat="0" applyBorder="0" applyAlignment="0" applyProtection="0">
      <alignment vertical="center"/>
    </xf>
    <xf numFmtId="176" fontId="81" fillId="21" borderId="0" applyNumberFormat="0" applyBorder="0" applyAlignment="0" applyProtection="0">
      <alignment vertical="center"/>
    </xf>
    <xf numFmtId="176" fontId="81" fillId="21" borderId="0" applyNumberFormat="0" applyBorder="0" applyAlignment="0" applyProtection="0">
      <alignment vertical="center"/>
    </xf>
    <xf numFmtId="176" fontId="81" fillId="22" borderId="0" applyNumberFormat="0" applyBorder="0" applyAlignment="0" applyProtection="0">
      <alignment vertical="center"/>
    </xf>
    <xf numFmtId="176" fontId="81" fillId="22" borderId="0" applyNumberFormat="0" applyBorder="0" applyAlignment="0" applyProtection="0">
      <alignment vertical="center"/>
    </xf>
    <xf numFmtId="176" fontId="81" fillId="23" borderId="0" applyNumberFormat="0" applyBorder="0" applyAlignment="0" applyProtection="0">
      <alignment vertical="center"/>
    </xf>
    <xf numFmtId="176" fontId="81" fillId="23" borderId="0" applyNumberFormat="0" applyBorder="0" applyAlignment="0" applyProtection="0">
      <alignment vertical="center"/>
    </xf>
    <xf numFmtId="176" fontId="83" fillId="0" borderId="34" applyNumberFormat="0" applyFill="0" applyAlignment="0" applyProtection="0">
      <alignment vertical="center"/>
    </xf>
    <xf numFmtId="176" fontId="84" fillId="0" borderId="35" applyNumberFormat="0" applyFill="0" applyAlignment="0" applyProtection="0">
      <alignment vertical="center"/>
    </xf>
    <xf numFmtId="176" fontId="85" fillId="0" borderId="36" applyNumberFormat="0" applyFill="0" applyAlignment="0" applyProtection="0">
      <alignment vertical="center"/>
    </xf>
    <xf numFmtId="176" fontId="85" fillId="0" borderId="36" applyNumberFormat="0" applyFill="0" applyAlignment="0" applyProtection="0">
      <alignment vertical="center"/>
    </xf>
    <xf numFmtId="176" fontId="85" fillId="0" borderId="0" applyNumberFormat="0" applyFill="0" applyBorder="0" applyAlignment="0" applyProtection="0">
      <alignment vertical="center"/>
    </xf>
    <xf numFmtId="176" fontId="85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6" fillId="0" borderId="0" applyNumberFormat="0" applyFill="0" applyBorder="0" applyAlignment="0" applyProtection="0">
      <alignment vertical="center"/>
    </xf>
    <xf numFmtId="176" fontId="87" fillId="4" borderId="0" applyNumberFormat="0" applyBorder="0" applyAlignment="0" applyProtection="0">
      <alignment vertical="center"/>
    </xf>
    <xf numFmtId="176" fontId="87" fillId="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7" fillId="24" borderId="0" applyNumberFormat="0" applyBorder="0" applyAlignment="0" applyProtection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9" fillId="0" borderId="0">
      <alignment vertical="center"/>
    </xf>
    <xf numFmtId="176" fontId="13" fillId="0" borderId="0">
      <alignment vertical="center"/>
    </xf>
    <xf numFmtId="176" fontId="9" fillId="0" borderId="0">
      <alignment vertical="center"/>
    </xf>
    <xf numFmtId="176" fontId="88" fillId="6" borderId="0" applyNumberFormat="0" applyBorder="0" applyAlignment="0" applyProtection="0">
      <alignment vertical="center"/>
    </xf>
    <xf numFmtId="176" fontId="88" fillId="6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8" fillId="25" borderId="0" applyNumberFormat="0" applyBorder="0" applyAlignment="0" applyProtection="0">
      <alignment vertical="center"/>
    </xf>
    <xf numFmtId="176" fontId="89" fillId="24" borderId="0" applyNumberFormat="0" applyBorder="0" applyAlignment="0" applyProtection="0">
      <alignment vertical="center"/>
    </xf>
    <xf numFmtId="176" fontId="90" fillId="0" borderId="37" applyNumberFormat="0" applyFill="0" applyAlignment="0" applyProtection="0">
      <alignment vertical="center"/>
    </xf>
    <xf numFmtId="176" fontId="91" fillId="10" borderId="38" applyNumberFormat="0" applyAlignment="0" applyProtection="0">
      <alignment vertical="center"/>
    </xf>
    <xf numFmtId="176" fontId="91" fillId="10" borderId="38" applyNumberFormat="0" applyAlignment="0" applyProtection="0">
      <alignment vertical="center"/>
    </xf>
    <xf numFmtId="176" fontId="92" fillId="26" borderId="38" applyNumberFormat="0" applyAlignment="0" applyProtection="0">
      <alignment vertical="center"/>
    </xf>
    <xf numFmtId="176" fontId="92" fillId="26" borderId="38" applyNumberFormat="0" applyAlignment="0" applyProtection="0">
      <alignment vertical="center"/>
    </xf>
    <xf numFmtId="176" fontId="92" fillId="26" borderId="38" applyNumberFormat="0" applyAlignment="0" applyProtection="0">
      <alignment vertical="center"/>
    </xf>
    <xf numFmtId="176" fontId="92" fillId="26" borderId="38" applyNumberFormat="0" applyAlignment="0" applyProtection="0">
      <alignment vertical="center"/>
    </xf>
    <xf numFmtId="176" fontId="92" fillId="26" borderId="38" applyNumberFormat="0" applyAlignment="0" applyProtection="0">
      <alignment vertical="center"/>
    </xf>
    <xf numFmtId="176" fontId="93" fillId="27" borderId="39" applyNumberFormat="0" applyAlignment="0" applyProtection="0">
      <alignment vertical="center"/>
    </xf>
    <xf numFmtId="176" fontId="93" fillId="27" borderId="39" applyNumberFormat="0" applyAlignment="0" applyProtection="0">
      <alignment vertical="center"/>
    </xf>
    <xf numFmtId="176" fontId="94" fillId="0" borderId="0" applyNumberFormat="0" applyFill="0" applyBorder="0" applyAlignment="0" applyProtection="0">
      <alignment vertical="center"/>
    </xf>
    <xf numFmtId="176" fontId="94" fillId="0" borderId="0" applyNumberFormat="0" applyFill="0" applyBorder="0" applyAlignment="0" applyProtection="0">
      <alignment vertical="center"/>
    </xf>
    <xf numFmtId="176" fontId="95" fillId="0" borderId="0" applyNumberFormat="0" applyFill="0" applyBorder="0" applyAlignment="0" applyProtection="0">
      <alignment vertical="center"/>
    </xf>
    <xf numFmtId="176" fontId="95" fillId="0" borderId="0" applyNumberFormat="0" applyFill="0" applyBorder="0" applyAlignment="0" applyProtection="0">
      <alignment vertical="center"/>
    </xf>
    <xf numFmtId="176" fontId="96" fillId="0" borderId="0" applyNumberFormat="0" applyFill="0" applyBorder="0" applyAlignment="0" applyProtection="0">
      <alignment vertical="center"/>
    </xf>
    <xf numFmtId="176" fontId="97" fillId="0" borderId="40" applyNumberFormat="0" applyFill="0" applyAlignment="0" applyProtection="0">
      <alignment vertical="center"/>
    </xf>
    <xf numFmtId="176" fontId="97" fillId="0" borderId="40" applyNumberFormat="0" applyFill="0" applyAlignment="0" applyProtection="0">
      <alignment vertical="center"/>
    </xf>
    <xf numFmtId="176" fontId="81" fillId="28" borderId="0" applyNumberFormat="0" applyBorder="0" applyAlignment="0" applyProtection="0">
      <alignment vertical="center"/>
    </xf>
    <xf numFmtId="176" fontId="81" fillId="28" borderId="0" applyNumberFormat="0" applyBorder="0" applyAlignment="0" applyProtection="0">
      <alignment vertical="center"/>
    </xf>
    <xf numFmtId="176" fontId="81" fillId="29" borderId="0" applyNumberFormat="0" applyBorder="0" applyAlignment="0" applyProtection="0">
      <alignment vertical="center"/>
    </xf>
    <xf numFmtId="176" fontId="81" fillId="29" borderId="0" applyNumberFormat="0" applyBorder="0" applyAlignment="0" applyProtection="0">
      <alignment vertical="center"/>
    </xf>
    <xf numFmtId="176" fontId="81" fillId="30" borderId="0" applyNumberFormat="0" applyBorder="0" applyAlignment="0" applyProtection="0">
      <alignment vertical="center"/>
    </xf>
    <xf numFmtId="176" fontId="81" fillId="30" borderId="0" applyNumberFormat="0" applyBorder="0" applyAlignment="0" applyProtection="0">
      <alignment vertical="center"/>
    </xf>
    <xf numFmtId="176" fontId="81" fillId="21" borderId="0" applyNumberFormat="0" applyBorder="0" applyAlignment="0" applyProtection="0">
      <alignment vertical="center"/>
    </xf>
    <xf numFmtId="176" fontId="81" fillId="21" borderId="0" applyNumberFormat="0" applyBorder="0" applyAlignment="0" applyProtection="0">
      <alignment vertical="center"/>
    </xf>
    <xf numFmtId="176" fontId="81" fillId="22" borderId="0" applyNumberFormat="0" applyBorder="0" applyAlignment="0" applyProtection="0">
      <alignment vertical="center"/>
    </xf>
    <xf numFmtId="176" fontId="81" fillId="22" borderId="0" applyNumberFormat="0" applyBorder="0" applyAlignment="0" applyProtection="0">
      <alignment vertical="center"/>
    </xf>
    <xf numFmtId="176" fontId="81" fillId="31" borderId="0" applyNumberFormat="0" applyBorder="0" applyAlignment="0" applyProtection="0">
      <alignment vertical="center"/>
    </xf>
    <xf numFmtId="176" fontId="81" fillId="31" borderId="0" applyNumberFormat="0" applyBorder="0" applyAlignment="0" applyProtection="0">
      <alignment vertical="center"/>
    </xf>
    <xf numFmtId="176" fontId="98" fillId="13" borderId="0" applyNumberFormat="0" applyBorder="0" applyAlignment="0" applyProtection="0">
      <alignment vertical="center"/>
    </xf>
    <xf numFmtId="176" fontId="98" fillId="13" borderId="0" applyNumberFormat="0" applyBorder="0" applyAlignment="0" applyProtection="0">
      <alignment vertical="center"/>
    </xf>
    <xf numFmtId="176" fontId="99" fillId="10" borderId="41" applyNumberFormat="0" applyAlignment="0" applyProtection="0">
      <alignment vertical="center"/>
    </xf>
    <xf numFmtId="176" fontId="99" fillId="10" borderId="41" applyNumberFormat="0" applyAlignment="0" applyProtection="0">
      <alignment vertical="center"/>
    </xf>
    <xf numFmtId="176" fontId="100" fillId="3" borderId="38" applyNumberFormat="0" applyAlignment="0" applyProtection="0">
      <alignment vertical="center"/>
    </xf>
    <xf numFmtId="176" fontId="100" fillId="3" borderId="38" applyNumberFormat="0" applyAlignment="0" applyProtection="0">
      <alignment vertical="center"/>
    </xf>
    <xf numFmtId="176" fontId="101" fillId="26" borderId="41" applyNumberFormat="0" applyAlignment="0" applyProtection="0">
      <alignment vertical="center"/>
    </xf>
    <xf numFmtId="176" fontId="101" fillId="26" borderId="41" applyNumberFormat="0" applyAlignment="0" applyProtection="0">
      <alignment vertical="center"/>
    </xf>
    <xf numFmtId="176" fontId="101" fillId="26" borderId="41" applyNumberFormat="0" applyAlignment="0" applyProtection="0">
      <alignment vertical="center"/>
    </xf>
    <xf numFmtId="176" fontId="101" fillId="26" borderId="41" applyNumberFormat="0" applyAlignment="0" applyProtection="0">
      <alignment vertical="center"/>
    </xf>
    <xf numFmtId="176" fontId="101" fillId="26" borderId="41" applyNumberFormat="0" applyAlignment="0" applyProtection="0">
      <alignment vertical="center"/>
    </xf>
    <xf numFmtId="176" fontId="102" fillId="32" borderId="38" applyNumberFormat="0" applyAlignment="0" applyProtection="0">
      <alignment vertical="center"/>
    </xf>
    <xf numFmtId="176" fontId="102" fillId="32" borderId="38" applyNumberFormat="0" applyAlignment="0" applyProtection="0">
      <alignment vertical="center"/>
    </xf>
    <xf numFmtId="176" fontId="102" fillId="32" borderId="38" applyNumberFormat="0" applyAlignment="0" applyProtection="0">
      <alignment vertical="center"/>
    </xf>
    <xf numFmtId="176" fontId="102" fillId="32" borderId="38" applyNumberFormat="0" applyAlignment="0" applyProtection="0">
      <alignment vertical="center"/>
    </xf>
    <xf numFmtId="176" fontId="102" fillId="32" borderId="38" applyNumberFormat="0" applyAlignment="0" applyProtection="0">
      <alignment vertical="center"/>
    </xf>
    <xf numFmtId="176" fontId="103" fillId="0" borderId="0" applyNumberFormat="0" applyFill="0" applyBorder="0" applyAlignment="0" applyProtection="0">
      <alignment vertical="center"/>
    </xf>
    <xf numFmtId="176" fontId="13" fillId="7" borderId="42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2" fillId="0" borderId="0"/>
    <xf numFmtId="0" fontId="13" fillId="0" borderId="0"/>
    <xf numFmtId="0" fontId="8" fillId="0" borderId="0"/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183" fontId="7" fillId="37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3" fontId="7" fillId="24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3" fontId="7" fillId="3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183" fontId="7" fillId="46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0" fontId="81" fillId="56" borderId="0" applyNumberFormat="0" applyBorder="0" applyAlignment="0" applyProtection="0">
      <alignment vertical="center"/>
    </xf>
    <xf numFmtId="183" fontId="81" fillId="56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183" fontId="81" fillId="47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183" fontId="81" fillId="48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183" fontId="81" fillId="5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183" fontId="81" fillId="66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0" fontId="81" fillId="67" borderId="0" applyNumberFormat="0" applyBorder="0" applyAlignment="0" applyProtection="0">
      <alignment vertical="center"/>
    </xf>
    <xf numFmtId="183" fontId="81" fillId="67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183" fontId="81" fillId="68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83" fontId="81" fillId="57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83" fontId="81" fillId="58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183" fontId="81" fillId="69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183" fontId="87" fillId="24" borderId="0" applyNumberFormat="0" applyBorder="0" applyAlignment="0" applyProtection="0">
      <alignment vertical="center"/>
    </xf>
    <xf numFmtId="209" fontId="125" fillId="0" borderId="0" applyFill="0" applyBorder="0" applyAlignment="0"/>
    <xf numFmtId="183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0" fontId="91" fillId="26" borderId="74" applyNumberFormat="0" applyAlignment="0" applyProtection="0">
      <alignment vertical="center"/>
    </xf>
    <xf numFmtId="0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0" fontId="91" fillId="26" borderId="74" applyNumberFormat="0" applyAlignment="0" applyProtection="0">
      <alignment vertical="center"/>
    </xf>
    <xf numFmtId="0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0" fontId="91" fillId="26" borderId="74" applyNumberFormat="0" applyAlignment="0" applyProtection="0">
      <alignment vertical="center"/>
    </xf>
    <xf numFmtId="0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0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0" fontId="91" fillId="26" borderId="74" applyNumberFormat="0" applyAlignment="0" applyProtection="0">
      <alignment vertical="center"/>
    </xf>
    <xf numFmtId="0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0" fontId="91" fillId="26" borderId="74" applyNumberFormat="0" applyAlignment="0" applyProtection="0">
      <alignment vertical="center"/>
    </xf>
    <xf numFmtId="0" fontId="91" fillId="26" borderId="74" applyNumberFormat="0" applyAlignment="0" applyProtection="0">
      <alignment vertical="center"/>
    </xf>
    <xf numFmtId="183" fontId="91" fillId="26" borderId="74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0" fontId="93" fillId="70" borderId="39" applyNumberFormat="0" applyAlignment="0" applyProtection="0">
      <alignment vertical="center"/>
    </xf>
    <xf numFmtId="0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0" fontId="93" fillId="70" borderId="39" applyNumberFormat="0" applyAlignment="0" applyProtection="0">
      <alignment vertical="center"/>
    </xf>
    <xf numFmtId="0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0" fontId="93" fillId="70" borderId="39" applyNumberFormat="0" applyAlignment="0" applyProtection="0">
      <alignment vertical="center"/>
    </xf>
    <xf numFmtId="0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0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0" fontId="93" fillId="70" borderId="39" applyNumberFormat="0" applyAlignment="0" applyProtection="0">
      <alignment vertical="center"/>
    </xf>
    <xf numFmtId="0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0" fontId="93" fillId="70" borderId="39" applyNumberFormat="0" applyAlignment="0" applyProtection="0">
      <alignment vertical="center"/>
    </xf>
    <xf numFmtId="0" fontId="93" fillId="70" borderId="39" applyNumberFormat="0" applyAlignment="0" applyProtection="0">
      <alignment vertical="center"/>
    </xf>
    <xf numFmtId="183" fontId="93" fillId="70" borderId="39" applyNumberFormat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26" fillId="0" borderId="0" applyFont="0" applyFill="0" applyBorder="0" applyAlignment="0" applyProtection="0"/>
    <xf numFmtId="210" fontId="126" fillId="0" borderId="0" applyFont="0" applyFill="0" applyBorder="0" applyAlignment="0" applyProtection="0"/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211" fontId="126" fillId="0" borderId="0">
      <protection locked="0"/>
    </xf>
    <xf numFmtId="183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183" fontId="88" fillId="25" borderId="0" applyNumberFormat="0" applyBorder="0" applyAlignment="0" applyProtection="0">
      <alignment vertical="center"/>
    </xf>
    <xf numFmtId="38" fontId="127" fillId="10" borderId="0" applyNumberFormat="0" applyBorder="0" applyAlignment="0" applyProtection="0"/>
    <xf numFmtId="183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183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3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183" fontId="83" fillId="0" borderId="34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183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83" fontId="84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183" fontId="84" fillId="0" borderId="35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0" fontId="85" fillId="0" borderId="36" applyNumberFormat="0" applyFill="0" applyAlignment="0" applyProtection="0">
      <alignment vertical="center"/>
    </xf>
    <xf numFmtId="183" fontId="85" fillId="0" borderId="36" applyNumberFormat="0" applyFill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85" fillId="0" borderId="0" applyNumberFormat="0" applyFill="0" applyBorder="0" applyAlignment="0" applyProtection="0">
      <alignment vertical="center"/>
    </xf>
    <xf numFmtId="212" fontId="126" fillId="0" borderId="0">
      <protection locked="0"/>
    </xf>
    <xf numFmtId="212" fontId="126" fillId="0" borderId="0">
      <protection locked="0"/>
    </xf>
    <xf numFmtId="212" fontId="126" fillId="0" borderId="0">
      <protection locked="0"/>
    </xf>
    <xf numFmtId="212" fontId="126" fillId="0" borderId="0"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26" fillId="0" borderId="0" applyNumberFormat="0" applyFill="0" applyBorder="0" applyAlignment="0" applyProtection="0">
      <alignment vertical="top"/>
      <protection locked="0"/>
    </xf>
    <xf numFmtId="183" fontId="126" fillId="0" borderId="0" applyNumberFormat="0" applyFill="0" applyBorder="0" applyAlignment="0" applyProtection="0">
      <alignment vertical="top"/>
      <protection locked="0"/>
    </xf>
    <xf numFmtId="183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83" fontId="126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1" fillId="0" borderId="0" applyNumberFormat="0" applyFill="0" applyBorder="0" applyAlignment="0" applyProtection="0">
      <alignment vertical="center"/>
    </xf>
    <xf numFmtId="183" fontId="131" fillId="0" borderId="0" applyNumberFormat="0" applyFill="0" applyBorder="0" applyAlignment="0" applyProtection="0">
      <alignment vertical="center"/>
    </xf>
    <xf numFmtId="183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83" fontId="131" fillId="0" borderId="0" applyNumberFormat="0" applyFill="0" applyBorder="0" applyAlignment="0" applyProtection="0">
      <alignment vertical="center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0" fontId="127" fillId="7" borderId="47" applyNumberFormat="0" applyBorder="0" applyAlignment="0" applyProtection="0"/>
    <xf numFmtId="183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0" fontId="100" fillId="32" borderId="74" applyNumberFormat="0" applyAlignment="0" applyProtection="0">
      <alignment vertical="center"/>
    </xf>
    <xf numFmtId="183" fontId="100" fillId="32" borderId="74" applyNumberFormat="0" applyAlignment="0" applyProtection="0">
      <alignment vertical="center"/>
    </xf>
    <xf numFmtId="0" fontId="133" fillId="32" borderId="74" applyNumberFormat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83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0" fontId="97" fillId="0" borderId="40" applyNumberFormat="0" applyFill="0" applyAlignment="0" applyProtection="0">
      <alignment vertical="center"/>
    </xf>
    <xf numFmtId="0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0" fontId="97" fillId="0" borderId="40" applyNumberFormat="0" applyFill="0" applyAlignment="0" applyProtection="0">
      <alignment vertical="center"/>
    </xf>
    <xf numFmtId="0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0" fontId="97" fillId="0" borderId="40" applyNumberFormat="0" applyFill="0" applyAlignment="0" applyProtection="0">
      <alignment vertical="center"/>
    </xf>
    <xf numFmtId="0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0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0" fontId="97" fillId="0" borderId="40" applyNumberFormat="0" applyFill="0" applyAlignment="0" applyProtection="0">
      <alignment vertical="center"/>
    </xf>
    <xf numFmtId="0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0" fontId="97" fillId="0" borderId="40" applyNumberFormat="0" applyFill="0" applyAlignment="0" applyProtection="0">
      <alignment vertical="center"/>
    </xf>
    <xf numFmtId="0" fontId="97" fillId="0" borderId="40" applyNumberFormat="0" applyFill="0" applyAlignment="0" applyProtection="0">
      <alignment vertical="center"/>
    </xf>
    <xf numFmtId="183" fontId="97" fillId="0" borderId="40" applyNumberFormat="0" applyFill="0" applyAlignment="0" applyProtection="0">
      <alignment vertical="center"/>
    </xf>
    <xf numFmtId="213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183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183" fontId="98" fillId="71" borderId="0" applyNumberFormat="0" applyBorder="0" applyAlignment="0" applyProtection="0">
      <alignment vertical="center"/>
    </xf>
    <xf numFmtId="215" fontId="137" fillId="0" borderId="0"/>
    <xf numFmtId="183" fontId="138" fillId="0" borderId="0"/>
    <xf numFmtId="183" fontId="138" fillId="0" borderId="0"/>
    <xf numFmtId="0" fontId="138" fillId="0" borderId="0"/>
    <xf numFmtId="183" fontId="138" fillId="0" borderId="0"/>
    <xf numFmtId="0" fontId="138" fillId="0" borderId="0"/>
    <xf numFmtId="183" fontId="138" fillId="0" borderId="0"/>
    <xf numFmtId="183" fontId="138" fillId="0" borderId="0"/>
    <xf numFmtId="0" fontId="138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0" fontId="37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27" fillId="0" borderId="0">
      <alignment vertical="center"/>
    </xf>
    <xf numFmtId="183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183" fontId="127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83" fontId="38" fillId="0" borderId="0"/>
    <xf numFmtId="0" fontId="38" fillId="0" borderId="0"/>
    <xf numFmtId="183" fontId="38" fillId="0" borderId="0"/>
    <xf numFmtId="0" fontId="38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127" fillId="0" borderId="0">
      <alignment vertical="center"/>
    </xf>
    <xf numFmtId="183" fontId="127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183" fontId="127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0" fontId="139" fillId="0" borderId="0"/>
    <xf numFmtId="0" fontId="37" fillId="0" borderId="0">
      <alignment vertical="center"/>
    </xf>
    <xf numFmtId="0" fontId="37" fillId="0" borderId="0"/>
    <xf numFmtId="183" fontId="37" fillId="0" borderId="0"/>
    <xf numFmtId="0" fontId="37" fillId="0" borderId="0"/>
    <xf numFmtId="183" fontId="37" fillId="0" borderId="0"/>
    <xf numFmtId="0" fontId="37" fillId="0" borderId="0">
      <alignment vertical="center"/>
    </xf>
    <xf numFmtId="183" fontId="37" fillId="0" borderId="0"/>
    <xf numFmtId="0" fontId="37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0" fontId="140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0" fontId="7" fillId="72" borderId="75" applyNumberFormat="0" applyFont="0" applyAlignment="0" applyProtection="0">
      <alignment vertical="center"/>
    </xf>
    <xf numFmtId="183" fontId="7" fillId="72" borderId="75" applyNumberFormat="0" applyFon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0" fontId="99" fillId="26" borderId="76" applyNumberFormat="0" applyAlignment="0" applyProtection="0">
      <alignment vertical="center"/>
    </xf>
    <xf numFmtId="0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0" fontId="99" fillId="26" borderId="76" applyNumberFormat="0" applyAlignment="0" applyProtection="0">
      <alignment vertical="center"/>
    </xf>
    <xf numFmtId="0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0" fontId="99" fillId="26" borderId="76" applyNumberFormat="0" applyAlignment="0" applyProtection="0">
      <alignment vertical="center"/>
    </xf>
    <xf numFmtId="0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0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0" fontId="99" fillId="26" borderId="76" applyNumberFormat="0" applyAlignment="0" applyProtection="0">
      <alignment vertical="center"/>
    </xf>
    <xf numFmtId="0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0" fontId="99" fillId="26" borderId="76" applyNumberFormat="0" applyAlignment="0" applyProtection="0">
      <alignment vertical="center"/>
    </xf>
    <xf numFmtId="0" fontId="99" fillId="26" borderId="76" applyNumberFormat="0" applyAlignment="0" applyProtection="0">
      <alignment vertical="center"/>
    </xf>
    <xf numFmtId="183" fontId="99" fillId="26" borderId="76" applyNumberFormat="0" applyAlignment="0" applyProtection="0">
      <alignment vertical="center"/>
    </xf>
    <xf numFmtId="10" fontId="126" fillId="0" borderId="0" applyFont="0" applyFill="0" applyBorder="0" applyAlignment="0" applyProtection="0"/>
    <xf numFmtId="0" fontId="141" fillId="16" borderId="0">
      <alignment horizontal="center" vertical="center"/>
    </xf>
    <xf numFmtId="0" fontId="142" fillId="16" borderId="0">
      <alignment horizontal="left" vertical="center"/>
    </xf>
    <xf numFmtId="0" fontId="23" fillId="0" borderId="0"/>
    <xf numFmtId="0" fontId="143" fillId="73" borderId="77">
      <alignment horizont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3" fontId="86" fillId="0" borderId="0" applyNumberFormat="0" applyFill="0" applyBorder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0" fontId="90" fillId="0" borderId="78" applyNumberFormat="0" applyFill="0" applyAlignment="0" applyProtection="0">
      <alignment vertical="center"/>
    </xf>
    <xf numFmtId="0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0" fontId="90" fillId="0" borderId="78" applyNumberFormat="0" applyFill="0" applyAlignment="0" applyProtection="0">
      <alignment vertical="center"/>
    </xf>
    <xf numFmtId="0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0" fontId="90" fillId="0" borderId="78" applyNumberFormat="0" applyFill="0" applyAlignment="0" applyProtection="0">
      <alignment vertical="center"/>
    </xf>
    <xf numFmtId="0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212" fontId="126" fillId="0" borderId="79">
      <protection locked="0"/>
    </xf>
    <xf numFmtId="183" fontId="90" fillId="0" borderId="78" applyNumberFormat="0" applyFill="0" applyAlignment="0" applyProtection="0">
      <alignment vertical="center"/>
    </xf>
    <xf numFmtId="0" fontId="90" fillId="0" borderId="78" applyNumberFormat="0" applyFill="0" applyAlignment="0" applyProtection="0">
      <alignment vertical="center"/>
    </xf>
    <xf numFmtId="0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0" fontId="90" fillId="0" borderId="78" applyNumberFormat="0" applyFill="0" applyAlignment="0" applyProtection="0">
      <alignment vertical="center"/>
    </xf>
    <xf numFmtId="0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0" fontId="90" fillId="0" borderId="78" applyNumberFormat="0" applyFill="0" applyAlignment="0" applyProtection="0">
      <alignment vertical="center"/>
    </xf>
    <xf numFmtId="0" fontId="90" fillId="0" borderId="78" applyNumberFormat="0" applyFill="0" applyAlignment="0" applyProtection="0">
      <alignment vertical="center"/>
    </xf>
    <xf numFmtId="183" fontId="90" fillId="0" borderId="78" applyNumberFormat="0" applyFill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144" fillId="0" borderId="0" applyNumberFormat="0" applyProtection="0">
      <alignment horizontal="left"/>
    </xf>
    <xf numFmtId="0" fontId="145" fillId="0" borderId="0" applyNumberFormat="0" applyProtection="0">
      <alignment horizontal="right"/>
    </xf>
    <xf numFmtId="0" fontId="146" fillId="0" borderId="80" applyNumberFormat="0" applyFill="0" applyAlignment="0" applyProtection="0">
      <alignment vertical="center"/>
    </xf>
    <xf numFmtId="216" fontId="48" fillId="0" borderId="81" applyFill="0" applyProtection="0">
      <alignment horizontal="center" vertical="center"/>
    </xf>
    <xf numFmtId="0" fontId="146" fillId="0" borderId="0" applyNumberFormat="0" applyFill="0" applyBorder="0" applyAlignment="0" applyProtection="0">
      <alignment vertical="center"/>
    </xf>
    <xf numFmtId="217" fontId="145" fillId="0" borderId="82" applyFill="0" applyProtection="0">
      <alignment horizontal="right" vertical="center" indent="1"/>
    </xf>
    <xf numFmtId="0" fontId="147" fillId="0" borderId="0" applyNumberFormat="0" applyFill="0" applyBorder="0" applyAlignment="0" applyProtection="0">
      <alignment vertical="center"/>
    </xf>
    <xf numFmtId="0" fontId="148" fillId="0" borderId="0" applyProtection="0">
      <alignment horizontal="left"/>
    </xf>
    <xf numFmtId="0" fontId="149" fillId="74" borderId="0" applyNumberFormat="0" applyBorder="0" applyAlignment="0" applyProtection="0">
      <alignment vertical="center"/>
    </xf>
    <xf numFmtId="183" fontId="37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37" fillId="0" borderId="0" applyBorder="0">
      <alignment vertical="top"/>
    </xf>
    <xf numFmtId="183" fontId="7" fillId="0" borderId="0">
      <alignment vertical="center"/>
    </xf>
    <xf numFmtId="0" fontId="7" fillId="0" borderId="0">
      <alignment vertical="center"/>
    </xf>
    <xf numFmtId="183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150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51" fillId="0" borderId="0" applyNumberFormat="0" applyFill="0" applyBorder="0" applyAlignment="0" applyProtection="0">
      <alignment vertical="top"/>
      <protection locked="0"/>
    </xf>
    <xf numFmtId="183" fontId="151" fillId="0" borderId="0" applyNumberFormat="0" applyFill="0" applyBorder="0" applyAlignment="0" applyProtection="0">
      <alignment vertical="top"/>
      <protection locked="0"/>
    </xf>
    <xf numFmtId="183" fontId="151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83" fontId="130" fillId="0" borderId="0" applyNumberFormat="0" applyFill="0" applyBorder="0" applyAlignment="0" applyProtection="0">
      <alignment vertical="top"/>
      <protection locked="0"/>
    </xf>
    <xf numFmtId="183" fontId="58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183" fontId="152" fillId="0" borderId="0" applyNumberFormat="0" applyFill="0" applyBorder="0" applyAlignment="0" applyProtection="0">
      <alignment vertical="top"/>
      <protection locked="0"/>
    </xf>
    <xf numFmtId="183" fontId="58" fillId="0" borderId="0" applyNumberFormat="0" applyFill="0" applyBorder="0" applyAlignment="0" applyProtection="0">
      <alignment vertical="top"/>
      <protection locked="0"/>
    </xf>
    <xf numFmtId="0" fontId="153" fillId="75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0" fontId="154" fillId="38" borderId="0" applyNumberFormat="0" applyBorder="0" applyAlignment="0" applyProtection="0">
      <alignment vertical="center"/>
    </xf>
    <xf numFmtId="218" fontId="127" fillId="0" borderId="0" applyFont="0" applyFill="0" applyBorder="0" applyAlignment="0" applyProtection="0"/>
    <xf numFmtId="218" fontId="127" fillId="0" borderId="0" applyFont="0" applyFill="0" applyBorder="0" applyAlignment="0" applyProtection="0"/>
    <xf numFmtId="0" fontId="155" fillId="76" borderId="83" applyNumberFormat="0" applyAlignment="0" applyProtection="0">
      <alignment vertical="center"/>
    </xf>
    <xf numFmtId="0" fontId="156" fillId="77" borderId="74" applyNumberFormat="0" applyAlignment="0" applyProtection="0">
      <alignment vertical="center"/>
    </xf>
    <xf numFmtId="0" fontId="157" fillId="78" borderId="84" applyNumberFormat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85" applyNumberFormat="0" applyFill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2" fillId="0" borderId="86">
      <alignment vertical="top" wrapText="1"/>
    </xf>
    <xf numFmtId="0" fontId="162" fillId="0" borderId="86">
      <alignment vertical="top" wrapText="1"/>
    </xf>
    <xf numFmtId="0" fontId="162" fillId="0" borderId="86">
      <alignment vertical="top" wrapText="1"/>
    </xf>
    <xf numFmtId="0" fontId="162" fillId="0" borderId="86">
      <alignment vertical="top" wrapText="1"/>
    </xf>
    <xf numFmtId="0" fontId="163" fillId="79" borderId="0" applyNumberFormat="0" applyBorder="0" applyAlignment="0" applyProtection="0">
      <alignment vertical="center"/>
    </xf>
    <xf numFmtId="0" fontId="164" fillId="76" borderId="87" applyNumberFormat="0" applyAlignment="0" applyProtection="0">
      <alignment vertical="center"/>
    </xf>
    <xf numFmtId="0" fontId="165" fillId="80" borderId="83" applyNumberFormat="0" applyAlignment="0" applyProtection="0">
      <alignment vertical="center"/>
    </xf>
    <xf numFmtId="0" fontId="166" fillId="0" borderId="0" applyFill="0" applyBorder="0" applyProtection="0">
      <alignment horizontal="right" vertical="top"/>
    </xf>
    <xf numFmtId="0" fontId="166" fillId="0" borderId="0" applyNumberFormat="0" applyFill="0" applyBorder="0" applyProtection="0">
      <alignment vertical="top"/>
    </xf>
    <xf numFmtId="0" fontId="167" fillId="77" borderId="76" applyNumberFormat="0" applyAlignment="0" applyProtection="0">
      <alignment vertical="center"/>
    </xf>
    <xf numFmtId="0" fontId="168" fillId="71" borderId="74" applyNumberFormat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/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0" fillId="81" borderId="0" applyNumberFormat="0" applyBorder="0" applyAlignment="0" applyProtection="0">
      <alignment vertical="center"/>
    </xf>
    <xf numFmtId="0" fontId="170" fillId="81" borderId="0" applyNumberFormat="0" applyBorder="0" applyAlignment="0" applyProtection="0">
      <alignment vertical="center"/>
    </xf>
    <xf numFmtId="0" fontId="170" fillId="82" borderId="0" applyNumberFormat="0" applyBorder="0" applyAlignment="0" applyProtection="0">
      <alignment vertical="center"/>
    </xf>
    <xf numFmtId="0" fontId="170" fillId="82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4" borderId="0" applyNumberFormat="0" applyBorder="0" applyAlignment="0" applyProtection="0">
      <alignment vertical="center"/>
    </xf>
    <xf numFmtId="0" fontId="170" fillId="84" borderId="0" applyNumberFormat="0" applyBorder="0" applyAlignment="0" applyProtection="0">
      <alignment vertical="center"/>
    </xf>
    <xf numFmtId="0" fontId="170" fillId="85" borderId="0" applyNumberFormat="0" applyBorder="0" applyAlignment="0" applyProtection="0">
      <alignment vertical="center"/>
    </xf>
    <xf numFmtId="0" fontId="170" fillId="85" borderId="0" applyNumberFormat="0" applyBorder="0" applyAlignment="0" applyProtection="0">
      <alignment vertical="center"/>
    </xf>
    <xf numFmtId="0" fontId="170" fillId="86" borderId="0" applyNumberFormat="0" applyBorder="0" applyAlignment="0" applyProtection="0">
      <alignment vertical="center"/>
    </xf>
    <xf numFmtId="0" fontId="170" fillId="86" borderId="0" applyNumberFormat="0" applyBorder="0" applyAlignment="0" applyProtection="0">
      <alignment vertical="center"/>
    </xf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41" fontId="171" fillId="0" borderId="0" applyFont="0" applyFill="0" applyBorder="0" applyAlignment="0" applyProtection="0"/>
    <xf numFmtId="183" fontId="171" fillId="0" borderId="0"/>
    <xf numFmtId="0" fontId="171" fillId="0" borderId="0"/>
    <xf numFmtId="183" fontId="171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8" fillId="0" borderId="0"/>
    <xf numFmtId="178" fontId="1" fillId="0" borderId="0">
      <alignment vertical="center"/>
    </xf>
    <xf numFmtId="178" fontId="8" fillId="0" borderId="0"/>
    <xf numFmtId="178" fontId="13" fillId="0" borderId="0"/>
    <xf numFmtId="178" fontId="52" fillId="0" borderId="0"/>
    <xf numFmtId="178" fontId="13" fillId="0" borderId="0"/>
    <xf numFmtId="178" fontId="13" fillId="0" borderId="0">
      <alignment vertical="center"/>
    </xf>
    <xf numFmtId="178" fontId="13" fillId="0" borderId="0"/>
    <xf numFmtId="0" fontId="36" fillId="0" borderId="0"/>
    <xf numFmtId="176" fontId="13" fillId="0" borderId="0"/>
    <xf numFmtId="176" fontId="8" fillId="0" borderId="0"/>
    <xf numFmtId="176" fontId="37" fillId="0" borderId="0">
      <alignment vertical="center"/>
    </xf>
    <xf numFmtId="176" fontId="13" fillId="0" borderId="0"/>
    <xf numFmtId="176" fontId="8" fillId="0" borderId="0"/>
    <xf numFmtId="177" fontId="13" fillId="0" borderId="0"/>
    <xf numFmtId="177" fontId="37" fillId="0" borderId="0">
      <alignment vertical="center"/>
    </xf>
    <xf numFmtId="176" fontId="5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176" fontId="13" fillId="0" borderId="0">
      <alignment vertical="center"/>
    </xf>
  </cellStyleXfs>
  <cellXfs count="1255">
    <xf numFmtId="0" fontId="0" fillId="0" borderId="0" xfId="0"/>
    <xf numFmtId="0" fontId="6" fillId="0" borderId="0" xfId="0" applyFont="1" applyAlignment="1">
      <alignment horizontal="left"/>
    </xf>
    <xf numFmtId="0" fontId="13" fillId="0" borderId="0" xfId="0" applyFont="1"/>
    <xf numFmtId="0" fontId="41" fillId="0" borderId="0" xfId="12932" applyFont="1" applyBorder="1" applyAlignment="1">
      <alignment horizontal="center" vertical="center"/>
    </xf>
    <xf numFmtId="181" fontId="42" fillId="0" borderId="0" xfId="0" applyNumberFormat="1" applyFont="1" applyAlignment="1">
      <alignment horizontal="center" vertical="center"/>
    </xf>
    <xf numFmtId="49" fontId="4" fillId="0" borderId="0" xfId="6447" applyNumberFormat="1" applyFont="1" applyFill="1" applyBorder="1" applyAlignment="1">
      <alignment horizontal="center" vertical="center" shrinkToFit="1"/>
    </xf>
    <xf numFmtId="0" fontId="4" fillId="0" borderId="0" xfId="6447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184" fontId="43" fillId="16" borderId="0" xfId="6447" applyNumberFormat="1" applyFont="1" applyFill="1" applyBorder="1" applyAlignment="1">
      <alignment horizontal="center" vertical="center" shrinkToFit="1"/>
    </xf>
    <xf numFmtId="49" fontId="43" fillId="16" borderId="0" xfId="6447" applyNumberFormat="1" applyFont="1" applyFill="1" applyBorder="1" applyAlignment="1">
      <alignment horizontal="center" vertical="center" shrinkToFit="1"/>
    </xf>
    <xf numFmtId="0" fontId="44" fillId="16" borderId="0" xfId="0" applyFont="1" applyFill="1" applyBorder="1" applyAlignment="1">
      <alignment horizontal="left" vertical="center"/>
    </xf>
    <xf numFmtId="0" fontId="43" fillId="16" borderId="7" xfId="12933" applyFont="1" applyFill="1" applyBorder="1" applyAlignment="1">
      <alignment horizontal="center" vertical="center"/>
    </xf>
    <xf numFmtId="0" fontId="43" fillId="0" borderId="0" xfId="0" applyFont="1"/>
    <xf numFmtId="0" fontId="44" fillId="16" borderId="0" xfId="12933" applyFont="1" applyFill="1" applyBorder="1" applyAlignment="1">
      <alignment horizontal="left"/>
    </xf>
    <xf numFmtId="182" fontId="43" fillId="16" borderId="7" xfId="12933" applyNumberFormat="1" applyFont="1" applyFill="1" applyBorder="1" applyAlignment="1">
      <alignment horizontal="center"/>
    </xf>
    <xf numFmtId="0" fontId="44" fillId="16" borderId="0" xfId="12933" applyFont="1" applyFill="1" applyAlignment="1">
      <alignment horizontal="left"/>
    </xf>
    <xf numFmtId="182" fontId="43" fillId="16" borderId="7" xfId="12933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3" fillId="0" borderId="0" xfId="12933" applyFont="1" applyFill="1" applyBorder="1" applyAlignment="1">
      <alignment horizontal="center" wrapText="1"/>
    </xf>
    <xf numFmtId="182" fontId="43" fillId="16" borderId="0" xfId="12933" applyNumberFormat="1" applyFont="1" applyFill="1" applyBorder="1" applyAlignment="1">
      <alignment horizontal="center" vertical="center"/>
    </xf>
    <xf numFmtId="182" fontId="43" fillId="16" borderId="0" xfId="12933" applyNumberFormat="1" applyFont="1" applyFill="1" applyBorder="1" applyAlignment="1">
      <alignment horizontal="center"/>
    </xf>
    <xf numFmtId="0" fontId="43" fillId="16" borderId="0" xfId="12933" applyFont="1" applyFill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43" fillId="16" borderId="0" xfId="12933" applyFont="1" applyFill="1" applyBorder="1" applyAlignment="1">
      <alignment horizontal="center" wrapText="1"/>
    </xf>
    <xf numFmtId="182" fontId="43" fillId="16" borderId="0" xfId="0" applyNumberFormat="1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horizontal="left" vertical="center" shrinkToFit="1"/>
    </xf>
    <xf numFmtId="0" fontId="43" fillId="16" borderId="13" xfId="12933" applyFont="1" applyFill="1" applyBorder="1" applyAlignment="1">
      <alignment horizontal="center" vertical="center"/>
    </xf>
    <xf numFmtId="182" fontId="43" fillId="16" borderId="0" xfId="12933" applyNumberFormat="1" applyFont="1" applyFill="1" applyBorder="1" applyAlignment="1">
      <alignment horizontal="center" wrapText="1"/>
    </xf>
    <xf numFmtId="0" fontId="43" fillId="16" borderId="0" xfId="0" applyFont="1" applyFill="1" applyBorder="1" applyAlignment="1">
      <alignment horizontal="center" vertical="center"/>
    </xf>
    <xf numFmtId="184" fontId="43" fillId="0" borderId="0" xfId="6447" applyNumberFormat="1" applyFont="1" applyFill="1" applyBorder="1" applyAlignment="1">
      <alignment horizontal="center" vertical="center" shrinkToFit="1"/>
    </xf>
    <xf numFmtId="49" fontId="43" fillId="0" borderId="0" xfId="6447" applyNumberFormat="1" applyFont="1" applyFill="1" applyBorder="1" applyAlignment="1">
      <alignment horizontal="center" vertical="center" shrinkToFit="1"/>
    </xf>
    <xf numFmtId="0" fontId="43" fillId="16" borderId="0" xfId="0" applyFont="1" applyFill="1" applyBorder="1" applyAlignment="1">
      <alignment horizontal="center" vertical="center" wrapText="1"/>
    </xf>
    <xf numFmtId="0" fontId="44" fillId="0" borderId="0" xfId="6447" applyFont="1" applyFill="1" applyBorder="1" applyAlignment="1">
      <alignment horizontal="left" vertical="center" shrinkToFit="1"/>
    </xf>
    <xf numFmtId="0" fontId="43" fillId="16" borderId="0" xfId="0" applyFont="1" applyFill="1" applyBorder="1" applyAlignment="1">
      <alignment horizontal="center"/>
    </xf>
    <xf numFmtId="182" fontId="43" fillId="16" borderId="0" xfId="0" applyNumberFormat="1" applyFont="1" applyFill="1" applyBorder="1" applyAlignment="1">
      <alignment horizontal="center" vertical="center"/>
    </xf>
    <xf numFmtId="182" fontId="43" fillId="16" borderId="13" xfId="12933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/>
    </xf>
    <xf numFmtId="183" fontId="43" fillId="16" borderId="0" xfId="6447" applyNumberFormat="1" applyFont="1" applyFill="1" applyBorder="1" applyAlignment="1">
      <alignment horizontal="center" vertical="center" shrinkToFit="1"/>
    </xf>
    <xf numFmtId="183" fontId="43" fillId="16" borderId="0" xfId="12933" applyNumberFormat="1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/>
    </xf>
    <xf numFmtId="0" fontId="43" fillId="16" borderId="16" xfId="12933" applyFont="1" applyFill="1" applyBorder="1" applyAlignment="1">
      <alignment horizontal="center" vertical="center"/>
    </xf>
    <xf numFmtId="0" fontId="43" fillId="16" borderId="0" xfId="12933" applyFont="1" applyFill="1" applyBorder="1" applyAlignment="1">
      <alignment horizontal="center" vertical="center"/>
    </xf>
    <xf numFmtId="0" fontId="43" fillId="16" borderId="0" xfId="12935" applyFont="1" applyFill="1" applyBorder="1" applyAlignment="1">
      <alignment horizontal="center"/>
    </xf>
    <xf numFmtId="49" fontId="43" fillId="16" borderId="0" xfId="12933" applyNumberFormat="1" applyFont="1" applyFill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16" borderId="0" xfId="12932" applyNumberFormat="1" applyFont="1" applyFill="1" applyBorder="1" applyAlignment="1">
      <alignment horizontal="center" vertical="center"/>
    </xf>
    <xf numFmtId="0" fontId="43" fillId="0" borderId="7" xfId="12933" applyFont="1" applyFill="1" applyBorder="1" applyAlignment="1">
      <alignment horizontal="center"/>
    </xf>
    <xf numFmtId="16" fontId="43" fillId="16" borderId="0" xfId="0" applyNumberFormat="1" applyFont="1" applyFill="1" applyBorder="1" applyAlignment="1">
      <alignment horizontal="center" vertical="center"/>
    </xf>
    <xf numFmtId="0" fontId="43" fillId="0" borderId="0" xfId="12933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15" borderId="0" xfId="6447" applyFont="1" applyFill="1" applyBorder="1" applyAlignment="1">
      <alignment horizontal="left" vertical="center"/>
    </xf>
    <xf numFmtId="0" fontId="43" fillId="15" borderId="0" xfId="6447" applyFont="1" applyFill="1" applyBorder="1" applyAlignment="1">
      <alignment horizontal="center" vertical="center"/>
    </xf>
    <xf numFmtId="0" fontId="43" fillId="17" borderId="7" xfId="12933" applyFont="1" applyFill="1" applyBorder="1" applyAlignment="1">
      <alignment horizontal="center" vertical="center"/>
    </xf>
    <xf numFmtId="0" fontId="43" fillId="17" borderId="16" xfId="12933" applyFont="1" applyFill="1" applyBorder="1" applyAlignment="1">
      <alignment horizontal="center" vertical="center"/>
    </xf>
    <xf numFmtId="182" fontId="43" fillId="17" borderId="7" xfId="12933" applyNumberFormat="1" applyFont="1" applyFill="1" applyBorder="1" applyAlignment="1">
      <alignment horizontal="center"/>
    </xf>
    <xf numFmtId="182" fontId="43" fillId="17" borderId="7" xfId="12933" applyNumberFormat="1" applyFont="1" applyFill="1" applyBorder="1" applyAlignment="1">
      <alignment horizontal="center" vertical="center"/>
    </xf>
    <xf numFmtId="0" fontId="43" fillId="16" borderId="10" xfId="12933" applyFont="1" applyFill="1" applyBorder="1" applyAlignment="1">
      <alignment horizontal="center" vertical="center"/>
    </xf>
    <xf numFmtId="0" fontId="43" fillId="16" borderId="0" xfId="12933" applyFont="1" applyFill="1" applyBorder="1" applyAlignment="1">
      <alignment horizontal="center" vertical="center" wrapText="1"/>
    </xf>
    <xf numFmtId="0" fontId="43" fillId="16" borderId="0" xfId="0" applyFont="1" applyFill="1" applyAlignment="1">
      <alignment horizontal="center"/>
    </xf>
    <xf numFmtId="0" fontId="43" fillId="16" borderId="0" xfId="12936" applyFont="1" applyFill="1" applyBorder="1" applyAlignment="1">
      <alignment horizontal="center" wrapText="1"/>
    </xf>
    <xf numFmtId="58" fontId="43" fillId="16" borderId="0" xfId="12936" applyNumberFormat="1" applyFont="1" applyFill="1" applyBorder="1" applyAlignment="1">
      <alignment horizontal="center" vertical="center" wrapText="1"/>
    </xf>
    <xf numFmtId="0" fontId="44" fillId="15" borderId="0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center" vertical="center"/>
    </xf>
    <xf numFmtId="0" fontId="44" fillId="16" borderId="0" xfId="0" applyFont="1" applyFill="1" applyAlignment="1">
      <alignment horizontal="left"/>
    </xf>
    <xf numFmtId="0" fontId="43" fillId="17" borderId="21" xfId="12933" applyFont="1" applyFill="1" applyBorder="1" applyAlignment="1">
      <alignment horizontal="center" vertical="center"/>
    </xf>
    <xf numFmtId="190" fontId="43" fillId="0" borderId="0" xfId="0" applyNumberFormat="1" applyFont="1" applyBorder="1" applyAlignment="1">
      <alignment horizontal="center"/>
    </xf>
    <xf numFmtId="0" fontId="43" fillId="0" borderId="0" xfId="12932" applyFont="1" applyBorder="1" applyAlignment="1">
      <alignment horizontal="center" vertical="center" wrapText="1"/>
    </xf>
    <xf numFmtId="0" fontId="43" fillId="0" borderId="0" xfId="6447" applyFont="1" applyFill="1" applyBorder="1" applyAlignment="1">
      <alignment horizontal="center" vertical="center"/>
    </xf>
    <xf numFmtId="0" fontId="43" fillId="16" borderId="0" xfId="12932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/>
    </xf>
    <xf numFmtId="58" fontId="43" fillId="16" borderId="0" xfId="12932" applyNumberFormat="1" applyFont="1" applyFill="1" applyBorder="1" applyAlignment="1">
      <alignment horizontal="center" vertical="center" wrapText="1"/>
    </xf>
    <xf numFmtId="16" fontId="43" fillId="16" borderId="0" xfId="12933" applyNumberFormat="1" applyFont="1" applyFill="1" applyBorder="1" applyAlignment="1">
      <alignment horizontal="center"/>
    </xf>
    <xf numFmtId="191" fontId="43" fillId="16" borderId="0" xfId="12933" applyNumberFormat="1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horizontal="center" vertical="center" shrinkToFit="1"/>
    </xf>
    <xf numFmtId="58" fontId="43" fillId="16" borderId="0" xfId="12937" applyNumberFormat="1" applyFont="1" applyFill="1" applyBorder="1" applyAlignment="1">
      <alignment horizontal="center" vertical="center" wrapText="1"/>
    </xf>
    <xf numFmtId="192" fontId="43" fillId="16" borderId="0" xfId="12933" applyNumberFormat="1" applyFont="1" applyFill="1" applyBorder="1" applyAlignment="1">
      <alignment horizontal="center" vertical="center"/>
    </xf>
    <xf numFmtId="0" fontId="43" fillId="17" borderId="0" xfId="12933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7" fontId="43" fillId="16" borderId="0" xfId="6447" applyNumberFormat="1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/>
    </xf>
    <xf numFmtId="0" fontId="43" fillId="16" borderId="0" xfId="12938" applyFont="1" applyFill="1" applyAlignment="1">
      <alignment horizontal="center" vertical="center"/>
    </xf>
    <xf numFmtId="0" fontId="43" fillId="16" borderId="0" xfId="12938" applyFont="1" applyFill="1" applyBorder="1" applyAlignment="1">
      <alignment horizontal="center"/>
    </xf>
    <xf numFmtId="58" fontId="43" fillId="16" borderId="0" xfId="12938" applyNumberFormat="1" applyFont="1" applyFill="1" applyBorder="1" applyAlignment="1">
      <alignment horizontal="center" vertical="center" wrapText="1"/>
    </xf>
    <xf numFmtId="191" fontId="43" fillId="0" borderId="0" xfId="12933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12933" applyFont="1" applyFill="1" applyBorder="1" applyAlignment="1">
      <alignment horizontal="center" vertical="center"/>
    </xf>
    <xf numFmtId="0" fontId="44" fillId="16" borderId="0" xfId="0" applyFont="1" applyFill="1" applyBorder="1" applyAlignment="1">
      <alignment horizontal="left"/>
    </xf>
    <xf numFmtId="0" fontId="44" fillId="0" borderId="0" xfId="0" applyFont="1" applyBorder="1" applyAlignment="1">
      <alignment horizontal="left" vertical="center"/>
    </xf>
    <xf numFmtId="0" fontId="43" fillId="16" borderId="6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 wrapText="1"/>
    </xf>
    <xf numFmtId="0" fontId="43" fillId="16" borderId="9" xfId="12933" applyFont="1" applyFill="1" applyBorder="1" applyAlignment="1">
      <alignment horizontal="center" vertical="center" wrapText="1"/>
    </xf>
    <xf numFmtId="0" fontId="43" fillId="16" borderId="8" xfId="12933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vertical="center" shrinkToFit="1"/>
    </xf>
    <xf numFmtId="0" fontId="43" fillId="16" borderId="0" xfId="6447" applyFont="1" applyFill="1" applyBorder="1" applyAlignment="1">
      <alignment vertical="center" shrinkToFit="1"/>
    </xf>
    <xf numFmtId="0" fontId="43" fillId="0" borderId="0" xfId="6447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horizontal="center" vertical="center"/>
    </xf>
    <xf numFmtId="0" fontId="43" fillId="0" borderId="0" xfId="0" applyFont="1" applyAlignment="1"/>
    <xf numFmtId="0" fontId="43" fillId="0" borderId="8" xfId="0" applyFont="1" applyBorder="1" applyAlignment="1">
      <alignment horizontal="center" vertical="center" wrapText="1"/>
    </xf>
    <xf numFmtId="176" fontId="43" fillId="0" borderId="7" xfId="0" applyNumberFormat="1" applyFont="1" applyFill="1" applyBorder="1" applyAlignment="1">
      <alignment horizontal="center" vertical="center" wrapText="1"/>
    </xf>
    <xf numFmtId="182" fontId="43" fillId="16" borderId="7" xfId="0" applyNumberFormat="1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/>
    </xf>
    <xf numFmtId="182" fontId="43" fillId="16" borderId="7" xfId="12933" applyNumberFormat="1" applyFont="1" applyFill="1" applyBorder="1" applyAlignment="1">
      <alignment horizont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83" fontId="43" fillId="0" borderId="7" xfId="0" applyNumberFormat="1" applyFont="1" applyBorder="1" applyAlignment="1">
      <alignment horizontal="center" vertical="center"/>
    </xf>
    <xf numFmtId="183" fontId="43" fillId="0" borderId="7" xfId="0" applyNumberFormat="1" applyFont="1" applyBorder="1" applyAlignment="1">
      <alignment horizontal="center"/>
    </xf>
    <xf numFmtId="183" fontId="43" fillId="0" borderId="8" xfId="0" applyNumberFormat="1" applyFont="1" applyBorder="1" applyAlignment="1">
      <alignment horizontal="center" vertical="center" wrapText="1"/>
    </xf>
    <xf numFmtId="183" fontId="43" fillId="0" borderId="12" xfId="0" applyNumberFormat="1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16" borderId="14" xfId="12933" applyFont="1" applyFill="1" applyBorder="1" applyAlignment="1">
      <alignment horizontal="center" vertical="center"/>
    </xf>
    <xf numFmtId="0" fontId="43" fillId="16" borderId="7" xfId="12933" applyFont="1" applyFill="1" applyBorder="1" applyAlignment="1">
      <alignment horizontal="center" vertical="center"/>
    </xf>
    <xf numFmtId="183" fontId="43" fillId="16" borderId="7" xfId="0" applyNumberFormat="1" applyFont="1" applyFill="1" applyBorder="1" applyAlignment="1">
      <alignment horizontal="center" vertical="center"/>
    </xf>
    <xf numFmtId="184" fontId="43" fillId="16" borderId="7" xfId="6447" applyNumberFormat="1" applyFont="1" applyFill="1" applyBorder="1" applyAlignment="1">
      <alignment horizontal="center" vertical="center" shrinkToFit="1"/>
    </xf>
    <xf numFmtId="0" fontId="43" fillId="16" borderId="7" xfId="0" applyFont="1" applyFill="1" applyBorder="1" applyAlignment="1">
      <alignment horizontal="center" vertical="center" wrapText="1"/>
    </xf>
    <xf numFmtId="0" fontId="43" fillId="16" borderId="7" xfId="0" applyFont="1" applyFill="1" applyBorder="1" applyAlignment="1">
      <alignment horizontal="center" vertical="center"/>
    </xf>
    <xf numFmtId="0" fontId="43" fillId="16" borderId="7" xfId="12934" applyFont="1" applyFill="1" applyBorder="1" applyAlignment="1">
      <alignment horizontal="center" vertical="center"/>
    </xf>
    <xf numFmtId="0" fontId="43" fillId="16" borderId="7" xfId="0" applyFont="1" applyFill="1" applyBorder="1" applyAlignment="1">
      <alignment horizontal="center"/>
    </xf>
    <xf numFmtId="182" fontId="43" fillId="16" borderId="7" xfId="0" applyNumberFormat="1" applyFont="1" applyFill="1" applyBorder="1" applyAlignment="1">
      <alignment horizontal="center" vertical="center"/>
    </xf>
    <xf numFmtId="185" fontId="43" fillId="16" borderId="7" xfId="0" applyNumberFormat="1" applyFont="1" applyFill="1" applyBorder="1" applyAlignment="1">
      <alignment horizontal="center"/>
    </xf>
    <xf numFmtId="49" fontId="43" fillId="16" borderId="7" xfId="6447" applyNumberFormat="1" applyFont="1" applyFill="1" applyBorder="1" applyAlignment="1">
      <alignment horizontal="center" vertical="center" shrinkToFit="1"/>
    </xf>
    <xf numFmtId="0" fontId="43" fillId="16" borderId="7" xfId="12934" applyFont="1" applyFill="1" applyBorder="1" applyAlignment="1">
      <alignment horizontal="center" vertical="center" wrapText="1"/>
    </xf>
    <xf numFmtId="0" fontId="43" fillId="0" borderId="7" xfId="0" applyNumberFormat="1" applyFont="1" applyFill="1" applyBorder="1" applyAlignment="1">
      <alignment horizontal="center" vertical="center"/>
    </xf>
    <xf numFmtId="184" fontId="43" fillId="16" borderId="16" xfId="6447" applyNumberFormat="1" applyFont="1" applyFill="1" applyBorder="1" applyAlignment="1">
      <alignment horizontal="center" vertical="center" shrinkToFit="1"/>
    </xf>
    <xf numFmtId="183" fontId="43" fillId="16" borderId="7" xfId="12933" applyNumberFormat="1" applyFont="1" applyFill="1" applyBorder="1" applyAlignment="1">
      <alignment horizontal="center"/>
    </xf>
    <xf numFmtId="183" fontId="43" fillId="16" borderId="16" xfId="6447" applyNumberFormat="1" applyFont="1" applyFill="1" applyBorder="1" applyAlignment="1">
      <alignment horizontal="center" vertical="center" shrinkToFit="1"/>
    </xf>
    <xf numFmtId="183" fontId="43" fillId="16" borderId="7" xfId="0" applyNumberFormat="1" applyFont="1" applyFill="1" applyBorder="1" applyAlignment="1">
      <alignment horizontal="center"/>
    </xf>
    <xf numFmtId="16" fontId="43" fillId="16" borderId="7" xfId="12933" applyNumberFormat="1" applyFont="1" applyFill="1" applyBorder="1" applyAlignment="1">
      <alignment horizontal="center"/>
    </xf>
    <xf numFmtId="0" fontId="43" fillId="0" borderId="6" xfId="12933" applyFont="1" applyFill="1" applyBorder="1" applyAlignment="1">
      <alignment horizontal="center" vertical="center"/>
    </xf>
    <xf numFmtId="186" fontId="48" fillId="17" borderId="24" xfId="13029" applyNumberFormat="1" applyFont="1" applyFill="1" applyBorder="1" applyAlignment="1">
      <alignment horizontal="center" vertical="center" wrapText="1"/>
    </xf>
    <xf numFmtId="200" fontId="43" fillId="0" borderId="24" xfId="0" applyNumberFormat="1" applyFont="1" applyFill="1" applyBorder="1" applyAlignment="1">
      <alignment horizontal="center" vertical="top"/>
    </xf>
    <xf numFmtId="0" fontId="43" fillId="0" borderId="7" xfId="12933" applyFont="1" applyFill="1" applyBorder="1" applyAlignment="1">
      <alignment horizontal="center" vertical="center"/>
    </xf>
    <xf numFmtId="0" fontId="43" fillId="0" borderId="8" xfId="12933" applyFont="1" applyFill="1" applyBorder="1" applyAlignment="1">
      <alignment horizontal="center" vertical="center"/>
    </xf>
    <xf numFmtId="0" fontId="43" fillId="0" borderId="13" xfId="12933" applyFont="1" applyFill="1" applyBorder="1" applyAlignment="1">
      <alignment horizontal="center" vertical="center"/>
    </xf>
    <xf numFmtId="186" fontId="43" fillId="0" borderId="7" xfId="0" applyNumberFormat="1" applyFont="1" applyBorder="1" applyAlignment="1">
      <alignment horizontal="center" vertical="center" wrapText="1"/>
    </xf>
    <xf numFmtId="182" fontId="43" fillId="0" borderId="13" xfId="12933" applyNumberFormat="1" applyFont="1" applyFill="1" applyBorder="1" applyAlignment="1">
      <alignment horizontal="center"/>
    </xf>
    <xf numFmtId="182" fontId="43" fillId="0" borderId="7" xfId="12933" applyNumberFormat="1" applyFont="1" applyFill="1" applyBorder="1" applyAlignment="1">
      <alignment horizontal="center"/>
    </xf>
    <xf numFmtId="187" fontId="43" fillId="0" borderId="7" xfId="0" applyNumberFormat="1" applyFont="1" applyBorder="1" applyAlignment="1">
      <alignment horizontal="center"/>
    </xf>
    <xf numFmtId="176" fontId="43" fillId="0" borderId="8" xfId="0" applyNumberFormat="1" applyFont="1" applyBorder="1" applyAlignment="1">
      <alignment horizontal="center" vertical="center" wrapText="1"/>
    </xf>
    <xf numFmtId="176" fontId="43" fillId="0" borderId="12" xfId="0" applyNumberFormat="1" applyFont="1" applyBorder="1" applyAlignment="1">
      <alignment horizontal="center" vertical="center" wrapText="1"/>
    </xf>
    <xf numFmtId="188" fontId="43" fillId="16" borderId="7" xfId="12933" applyNumberFormat="1" applyFont="1" applyFill="1" applyBorder="1" applyAlignment="1">
      <alignment horizontal="center"/>
    </xf>
    <xf numFmtId="49" fontId="43" fillId="16" borderId="7" xfId="12933" applyNumberFormat="1" applyFont="1" applyFill="1" applyBorder="1" applyAlignment="1">
      <alignment horizontal="center" vertical="center"/>
    </xf>
    <xf numFmtId="0" fontId="43" fillId="16" borderId="17" xfId="12933" applyFont="1" applyFill="1" applyBorder="1" applyAlignment="1">
      <alignment horizontal="center" vertical="center"/>
    </xf>
    <xf numFmtId="189" fontId="43" fillId="16" borderId="7" xfId="12933" applyNumberFormat="1" applyFont="1" applyFill="1" applyBorder="1" applyAlignment="1">
      <alignment horizontal="center" vertical="center"/>
    </xf>
    <xf numFmtId="189" fontId="43" fillId="16" borderId="17" xfId="12933" applyNumberFormat="1" applyFont="1" applyFill="1" applyBorder="1" applyAlignment="1">
      <alignment horizontal="center" vertical="center"/>
    </xf>
    <xf numFmtId="0" fontId="43" fillId="16" borderId="7" xfId="12933" applyNumberFormat="1" applyFont="1" applyFill="1" applyBorder="1" applyAlignment="1">
      <alignment horizontal="center"/>
    </xf>
    <xf numFmtId="186" fontId="43" fillId="0" borderId="7" xfId="0" applyNumberFormat="1" applyFont="1" applyBorder="1" applyAlignment="1">
      <alignment horizontal="center"/>
    </xf>
    <xf numFmtId="183" fontId="47" fillId="0" borderId="24" xfId="9389" applyNumberFormat="1" applyFont="1" applyFill="1" applyBorder="1" applyAlignment="1">
      <alignment horizontal="center" vertical="center"/>
    </xf>
    <xf numFmtId="190" fontId="43" fillId="0" borderId="7" xfId="0" applyNumberFormat="1" applyFont="1" applyBorder="1" applyAlignment="1">
      <alignment horizontal="center"/>
    </xf>
    <xf numFmtId="183" fontId="43" fillId="0" borderId="7" xfId="12933" applyNumberFormat="1" applyFont="1" applyFill="1" applyBorder="1" applyAlignment="1">
      <alignment horizontal="center"/>
    </xf>
    <xf numFmtId="0" fontId="43" fillId="16" borderId="21" xfId="12933" applyFont="1" applyFill="1" applyBorder="1" applyAlignment="1">
      <alignment horizontal="center" vertical="center"/>
    </xf>
    <xf numFmtId="49" fontId="43" fillId="16" borderId="8" xfId="12933" applyNumberFormat="1" applyFont="1" applyFill="1" applyBorder="1" applyAlignment="1">
      <alignment horizontal="center" vertical="center"/>
    </xf>
    <xf numFmtId="0" fontId="43" fillId="17" borderId="21" xfId="0" applyFont="1" applyFill="1" applyBorder="1" applyAlignment="1">
      <alignment horizontal="center" vertical="center"/>
    </xf>
    <xf numFmtId="0" fontId="43" fillId="19" borderId="21" xfId="0" applyFont="1" applyFill="1" applyBorder="1" applyAlignment="1">
      <alignment horizontal="center" vertical="center"/>
    </xf>
    <xf numFmtId="176" fontId="43" fillId="0" borderId="21" xfId="6652" applyNumberFormat="1" applyFont="1" applyFill="1" applyBorder="1" applyAlignment="1">
      <alignment horizontal="center" vertical="center"/>
    </xf>
    <xf numFmtId="190" fontId="43" fillId="16" borderId="7" xfId="12313" applyNumberFormat="1" applyFont="1" applyFill="1" applyBorder="1" applyAlignment="1">
      <alignment horizontal="center" vertical="center"/>
    </xf>
    <xf numFmtId="183" fontId="43" fillId="16" borderId="7" xfId="12313" applyNumberFormat="1" applyFont="1" applyFill="1" applyBorder="1" applyAlignment="1">
      <alignment horizontal="center" vertical="center"/>
    </xf>
    <xf numFmtId="15" fontId="43" fillId="16" borderId="7" xfId="12933" applyNumberFormat="1" applyFont="1" applyFill="1" applyBorder="1" applyAlignment="1">
      <alignment horizontal="center"/>
    </xf>
    <xf numFmtId="15" fontId="43" fillId="0" borderId="7" xfId="0" applyNumberFormat="1" applyFont="1" applyBorder="1" applyAlignment="1">
      <alignment horizontal="center"/>
    </xf>
    <xf numFmtId="0" fontId="43" fillId="17" borderId="7" xfId="0" applyFont="1" applyFill="1" applyBorder="1" applyAlignment="1">
      <alignment horizontal="center" vertical="center" wrapText="1"/>
    </xf>
    <xf numFmtId="0" fontId="43" fillId="16" borderId="7" xfId="6447" applyFont="1" applyFill="1" applyBorder="1" applyAlignment="1">
      <alignment horizontal="center" vertical="center" shrinkToFit="1"/>
    </xf>
    <xf numFmtId="183" fontId="43" fillId="0" borderId="7" xfId="0" applyNumberFormat="1" applyFont="1" applyFill="1" applyBorder="1" applyAlignment="1">
      <alignment horizontal="center" vertical="center"/>
    </xf>
    <xf numFmtId="183" fontId="48" fillId="0" borderId="24" xfId="0" applyNumberFormat="1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187" fontId="43" fillId="0" borderId="7" xfId="0" applyNumberFormat="1" applyFont="1" applyBorder="1" applyAlignment="1">
      <alignment horizontal="center" vertical="center"/>
    </xf>
    <xf numFmtId="0" fontId="44" fillId="16" borderId="8" xfId="12933" applyFont="1" applyFill="1" applyBorder="1" applyAlignment="1">
      <alignment horizontal="center" vertical="center"/>
    </xf>
    <xf numFmtId="0" fontId="43" fillId="16" borderId="18" xfId="12933" applyFont="1" applyFill="1" applyBorder="1" applyAlignment="1">
      <alignment horizontal="center" vertical="center"/>
    </xf>
    <xf numFmtId="0" fontId="44" fillId="16" borderId="12" xfId="12933" applyFont="1" applyFill="1" applyBorder="1" applyAlignment="1">
      <alignment horizontal="center" vertical="center"/>
    </xf>
    <xf numFmtId="0" fontId="49" fillId="18" borderId="23" xfId="0" applyNumberFormat="1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/>
    </xf>
    <xf numFmtId="191" fontId="43" fillId="0" borderId="7" xfId="0" applyNumberFormat="1" applyFont="1" applyBorder="1" applyAlignment="1">
      <alignment horizontal="center"/>
    </xf>
    <xf numFmtId="191" fontId="43" fillId="16" borderId="17" xfId="12933" applyNumberFormat="1" applyFont="1" applyFill="1" applyBorder="1" applyAlignment="1">
      <alignment horizontal="center" vertical="center"/>
    </xf>
    <xf numFmtId="183" fontId="43" fillId="16" borderId="7" xfId="12933" applyNumberFormat="1" applyFont="1" applyFill="1" applyBorder="1" applyAlignment="1">
      <alignment horizontal="center" vertical="center"/>
    </xf>
    <xf numFmtId="0" fontId="44" fillId="16" borderId="7" xfId="12933" applyFont="1" applyFill="1" applyBorder="1" applyAlignment="1">
      <alignment horizontal="center" vertical="center"/>
    </xf>
    <xf numFmtId="0" fontId="44" fillId="17" borderId="7" xfId="12933" applyFont="1" applyFill="1" applyBorder="1" applyAlignment="1">
      <alignment horizontal="center" vertical="center"/>
    </xf>
    <xf numFmtId="185" fontId="43" fillId="0" borderId="7" xfId="0" applyNumberFormat="1" applyFont="1" applyBorder="1" applyAlignment="1">
      <alignment horizontal="center" vertical="center"/>
    </xf>
    <xf numFmtId="191" fontId="43" fillId="16" borderId="7" xfId="12933" applyNumberFormat="1" applyFont="1" applyFill="1" applyBorder="1" applyAlignment="1">
      <alignment horizontal="center" vertical="center"/>
    </xf>
    <xf numFmtId="185" fontId="43" fillId="16" borderId="7" xfId="12933" applyNumberFormat="1" applyFont="1" applyFill="1" applyBorder="1" applyAlignment="1">
      <alignment horizontal="center" vertical="center"/>
    </xf>
    <xf numFmtId="0" fontId="43" fillId="17" borderId="7" xfId="8798" applyNumberFormat="1" applyFont="1" applyFill="1" applyBorder="1" applyAlignment="1">
      <alignment horizontal="center"/>
    </xf>
    <xf numFmtId="0" fontId="43" fillId="17" borderId="7" xfId="6447" applyFont="1" applyFill="1" applyBorder="1" applyAlignment="1">
      <alignment horizontal="center" vertical="center"/>
    </xf>
    <xf numFmtId="0" fontId="43" fillId="0" borderId="7" xfId="0" applyFont="1" applyBorder="1" applyAlignment="1"/>
    <xf numFmtId="0" fontId="43" fillId="16" borderId="7" xfId="12933" applyFont="1" applyFill="1" applyBorder="1" applyAlignment="1">
      <alignment horizontal="center" vertical="center" wrapText="1"/>
    </xf>
    <xf numFmtId="0" fontId="43" fillId="17" borderId="8" xfId="13019" applyFont="1" applyFill="1" applyBorder="1" applyAlignment="1">
      <alignment horizontal="center"/>
    </xf>
    <xf numFmtId="191" fontId="43" fillId="17" borderId="21" xfId="12933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/>
    </xf>
    <xf numFmtId="185" fontId="43" fillId="0" borderId="7" xfId="0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 wrapText="1"/>
    </xf>
    <xf numFmtId="182" fontId="43" fillId="16" borderId="7" xfId="6447" applyNumberFormat="1" applyFont="1" applyFill="1" applyBorder="1" applyAlignment="1">
      <alignment horizontal="center" vertical="center" shrinkToFit="1"/>
    </xf>
    <xf numFmtId="191" fontId="43" fillId="0" borderId="7" xfId="0" applyNumberFormat="1" applyFont="1" applyBorder="1" applyAlignment="1">
      <alignment horizontal="center" vertical="center"/>
    </xf>
    <xf numFmtId="182" fontId="43" fillId="16" borderId="7" xfId="12939" applyNumberFormat="1" applyFont="1" applyFill="1" applyBorder="1" applyAlignment="1">
      <alignment horizontal="center" vertical="center" wrapText="1"/>
    </xf>
    <xf numFmtId="0" fontId="43" fillId="0" borderId="7" xfId="12933" applyFont="1" applyFill="1" applyBorder="1" applyAlignment="1">
      <alignment horizontal="center" vertical="center" wrapText="1"/>
    </xf>
    <xf numFmtId="193" fontId="43" fillId="16" borderId="7" xfId="12933" applyNumberFormat="1" applyFont="1" applyFill="1" applyBorder="1" applyAlignment="1">
      <alignment horizontal="center" vertical="center"/>
    </xf>
    <xf numFmtId="184" fontId="43" fillId="16" borderId="7" xfId="6447" applyNumberFormat="1" applyFont="1" applyFill="1" applyBorder="1" applyAlignment="1">
      <alignment horizontal="center"/>
    </xf>
    <xf numFmtId="0" fontId="43" fillId="16" borderId="7" xfId="6447" applyFont="1" applyFill="1" applyBorder="1" applyAlignment="1">
      <alignment vertical="center" shrinkToFit="1"/>
    </xf>
    <xf numFmtId="0" fontId="43" fillId="0" borderId="7" xfId="12337" applyFont="1" applyFill="1" applyBorder="1" applyAlignment="1">
      <alignment horizontal="center" vertical="center"/>
    </xf>
    <xf numFmtId="185" fontId="43" fillId="0" borderId="7" xfId="12933" applyNumberFormat="1" applyFont="1" applyFill="1" applyBorder="1" applyAlignment="1">
      <alignment horizontal="center" vertical="center"/>
    </xf>
    <xf numFmtId="182" fontId="43" fillId="16" borderId="7" xfId="12940" applyNumberFormat="1" applyFont="1" applyFill="1" applyBorder="1" applyAlignment="1">
      <alignment horizontal="center" vertical="center" wrapText="1"/>
    </xf>
    <xf numFmtId="182" fontId="43" fillId="0" borderId="7" xfId="12933" applyNumberFormat="1" applyFont="1" applyFill="1" applyBorder="1" applyAlignment="1">
      <alignment horizontal="center" vertical="center"/>
    </xf>
    <xf numFmtId="0" fontId="50" fillId="17" borderId="7" xfId="8798" applyNumberFormat="1" applyFont="1" applyFill="1" applyBorder="1" applyAlignment="1">
      <alignment horizontal="left"/>
    </xf>
    <xf numFmtId="184" fontId="43" fillId="0" borderId="7" xfId="6447" applyNumberFormat="1" applyFont="1" applyFill="1" applyBorder="1" applyAlignment="1">
      <alignment horizontal="center"/>
    </xf>
    <xf numFmtId="182" fontId="43" fillId="17" borderId="7" xfId="6447" applyNumberFormat="1" applyFont="1" applyFill="1" applyBorder="1" applyAlignment="1">
      <alignment horizontal="center" vertical="center"/>
    </xf>
    <xf numFmtId="199" fontId="49" fillId="0" borderId="21" xfId="0" applyNumberFormat="1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/>
    </xf>
    <xf numFmtId="185" fontId="43" fillId="0" borderId="7" xfId="0" applyNumberFormat="1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16" borderId="7" xfId="12932" applyFont="1" applyFill="1" applyBorder="1" applyAlignment="1">
      <alignment horizontal="center" vertical="center" wrapText="1"/>
    </xf>
    <xf numFmtId="182" fontId="43" fillId="0" borderId="7" xfId="0" applyNumberFormat="1" applyFont="1" applyBorder="1" applyAlignment="1">
      <alignment horizontal="center"/>
    </xf>
    <xf numFmtId="0" fontId="43" fillId="17" borderId="6" xfId="12933" applyFont="1" applyFill="1" applyBorder="1" applyAlignment="1">
      <alignment horizontal="center" vertical="center"/>
    </xf>
    <xf numFmtId="0" fontId="43" fillId="17" borderId="8" xfId="12933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2" fillId="0" borderId="0" xfId="0" applyFont="1" applyAlignment="1"/>
    <xf numFmtId="0" fontId="43" fillId="17" borderId="9" xfId="12933" applyFont="1" applyFill="1" applyBorder="1" applyAlignment="1">
      <alignment horizontal="center" vertical="center"/>
    </xf>
    <xf numFmtId="0" fontId="43" fillId="17" borderId="6" xfId="12933" applyFont="1" applyFill="1" applyBorder="1" applyAlignment="1">
      <alignment horizontal="center" vertical="center" wrapText="1"/>
    </xf>
    <xf numFmtId="0" fontId="43" fillId="17" borderId="9" xfId="12933" applyFont="1" applyFill="1" applyBorder="1" applyAlignment="1">
      <alignment horizontal="center" vertical="center" wrapText="1"/>
    </xf>
    <xf numFmtId="0" fontId="43" fillId="17" borderId="8" xfId="12933" applyFont="1" applyFill="1" applyBorder="1" applyAlignment="1">
      <alignment horizontal="center" vertical="center" wrapText="1"/>
    </xf>
    <xf numFmtId="0" fontId="43" fillId="16" borderId="9" xfId="12933" applyFont="1" applyFill="1" applyBorder="1" applyAlignment="1">
      <alignment horizontal="center" vertical="center"/>
    </xf>
    <xf numFmtId="0" fontId="43" fillId="16" borderId="7" xfId="12933" applyFont="1" applyFill="1" applyBorder="1" applyAlignment="1">
      <alignment horizontal="center" vertical="center" wrapText="1"/>
    </xf>
    <xf numFmtId="0" fontId="43" fillId="0" borderId="7" xfId="12933" applyFont="1" applyFill="1" applyBorder="1" applyAlignment="1">
      <alignment horizontal="center" vertical="center"/>
    </xf>
    <xf numFmtId="0" fontId="43" fillId="16" borderId="19" xfId="12933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vertical="center" shrinkToFit="1"/>
    </xf>
    <xf numFmtId="0" fontId="43" fillId="0" borderId="0" xfId="0" applyFont="1" applyAlignment="1"/>
    <xf numFmtId="0" fontId="43" fillId="16" borderId="6" xfId="12933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6" xfId="12933" applyFont="1" applyFill="1" applyBorder="1" applyAlignment="1">
      <alignment horizontal="center" vertical="center" wrapText="1"/>
    </xf>
    <xf numFmtId="0" fontId="43" fillId="0" borderId="19" xfId="12933" applyFont="1" applyFill="1" applyBorder="1" applyAlignment="1">
      <alignment horizontal="center" vertical="center" wrapText="1"/>
    </xf>
    <xf numFmtId="0" fontId="43" fillId="0" borderId="9" xfId="12933" applyFont="1" applyFill="1" applyBorder="1" applyAlignment="1">
      <alignment horizontal="center" vertical="center" wrapText="1"/>
    </xf>
    <xf numFmtId="0" fontId="43" fillId="0" borderId="8" xfId="12933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8" xfId="0" applyFont="1" applyBorder="1" applyAlignment="1"/>
    <xf numFmtId="0" fontId="32" fillId="0" borderId="9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43" fillId="16" borderId="25" xfId="12933" applyFont="1" applyFill="1" applyBorder="1" applyAlignment="1">
      <alignment horizontal="center" vertical="center" wrapText="1"/>
    </xf>
    <xf numFmtId="0" fontId="43" fillId="16" borderId="9" xfId="12933" applyFont="1" applyFill="1" applyBorder="1" applyAlignment="1">
      <alignment horizontal="center" vertical="center" wrapText="1"/>
    </xf>
    <xf numFmtId="0" fontId="43" fillId="16" borderId="8" xfId="12933" applyFont="1" applyFill="1" applyBorder="1" applyAlignment="1">
      <alignment horizontal="center" vertical="center" wrapText="1"/>
    </xf>
    <xf numFmtId="0" fontId="43" fillId="16" borderId="22" xfId="12933" applyFont="1" applyFill="1" applyBorder="1" applyAlignment="1">
      <alignment horizontal="center" vertical="center"/>
    </xf>
    <xf numFmtId="0" fontId="43" fillId="16" borderId="0" xfId="6447" applyFont="1" applyFill="1" applyBorder="1" applyAlignment="1">
      <alignment vertical="center" shrinkToFit="1"/>
    </xf>
    <xf numFmtId="0" fontId="43" fillId="0" borderId="0" xfId="0" applyFont="1" applyBorder="1" applyAlignment="1">
      <alignment vertical="center"/>
    </xf>
    <xf numFmtId="0" fontId="43" fillId="0" borderId="7" xfId="0" applyFont="1" applyBorder="1" applyAlignment="1">
      <alignment horizontal="center" vertical="center"/>
    </xf>
    <xf numFmtId="0" fontId="43" fillId="0" borderId="15" xfId="0" applyFont="1" applyBorder="1" applyAlignment="1">
      <alignment vertical="center"/>
    </xf>
    <xf numFmtId="0" fontId="32" fillId="0" borderId="8" xfId="0" applyFont="1" applyBorder="1" applyAlignment="1">
      <alignment horizontal="center" vertical="center"/>
    </xf>
    <xf numFmtId="0" fontId="43" fillId="0" borderId="6" xfId="12933" applyFont="1" applyFill="1" applyBorder="1" applyAlignment="1">
      <alignment horizontal="center" vertical="center"/>
    </xf>
    <xf numFmtId="0" fontId="43" fillId="0" borderId="8" xfId="12933" applyFont="1" applyFill="1" applyBorder="1" applyAlignment="1">
      <alignment horizontal="center" vertical="center"/>
    </xf>
    <xf numFmtId="0" fontId="43" fillId="0" borderId="25" xfId="12933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 shrinkToFit="1"/>
    </xf>
    <xf numFmtId="0" fontId="43" fillId="0" borderId="0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horizontal="center" vertical="center"/>
    </xf>
    <xf numFmtId="0" fontId="43" fillId="16" borderId="7" xfId="12933" applyFont="1" applyFill="1" applyBorder="1" applyAlignment="1">
      <alignment horizontal="center" vertical="center"/>
    </xf>
    <xf numFmtId="0" fontId="34" fillId="0" borderId="0" xfId="12932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15" borderId="0" xfId="6447" applyFont="1" applyFill="1" applyBorder="1" applyAlignment="1">
      <alignment horizontal="left" vertical="center"/>
    </xf>
    <xf numFmtId="0" fontId="4" fillId="0" borderId="0" xfId="6447" applyFont="1" applyFill="1" applyBorder="1" applyAlignment="1">
      <alignment vertical="center" shrinkToFi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16" borderId="15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vertical="center"/>
    </xf>
    <xf numFmtId="182" fontId="43" fillId="16" borderId="25" xfId="12933" applyNumberFormat="1" applyFont="1" applyFill="1" applyBorder="1" applyAlignment="1">
      <alignment horizontal="center" vertical="center" wrapText="1"/>
    </xf>
    <xf numFmtId="182" fontId="43" fillId="16" borderId="9" xfId="12933" applyNumberFormat="1" applyFont="1" applyFill="1" applyBorder="1" applyAlignment="1">
      <alignment horizontal="center" vertical="center" wrapText="1"/>
    </xf>
    <xf numFmtId="182" fontId="43" fillId="16" borderId="8" xfId="12933" applyNumberFormat="1" applyFont="1" applyFill="1" applyBorder="1" applyAlignment="1">
      <alignment horizontal="center" vertical="center" wrapText="1"/>
    </xf>
    <xf numFmtId="182" fontId="43" fillId="16" borderId="6" xfId="12933" applyNumberFormat="1" applyFont="1" applyFill="1" applyBorder="1" applyAlignment="1">
      <alignment horizontal="center" vertical="center" wrapText="1"/>
    </xf>
    <xf numFmtId="0" fontId="43" fillId="0" borderId="0" xfId="6447" applyFont="1" applyFill="1" applyBorder="1" applyAlignment="1">
      <alignment vertical="center" shrinkToFi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182" fontId="43" fillId="0" borderId="25" xfId="12933" applyNumberFormat="1" applyFont="1" applyFill="1" applyBorder="1" applyAlignment="1">
      <alignment horizontal="center" vertical="center" wrapText="1"/>
    </xf>
    <xf numFmtId="182" fontId="43" fillId="0" borderId="9" xfId="12933" applyNumberFormat="1" applyFont="1" applyFill="1" applyBorder="1" applyAlignment="1">
      <alignment horizontal="center" vertical="center" wrapText="1"/>
    </xf>
    <xf numFmtId="182" fontId="43" fillId="0" borderId="8" xfId="12933" applyNumberFormat="1" applyFont="1" applyFill="1" applyBorder="1" applyAlignment="1">
      <alignment horizontal="center" vertical="center" wrapText="1"/>
    </xf>
    <xf numFmtId="49" fontId="43" fillId="0" borderId="25" xfId="12933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43" fillId="17" borderId="25" xfId="12933" applyFont="1" applyFill="1" applyBorder="1" applyAlignment="1">
      <alignment horizontal="center" vertical="center"/>
    </xf>
    <xf numFmtId="49" fontId="43" fillId="0" borderId="25" xfId="12933" applyNumberFormat="1" applyFont="1" applyFill="1" applyBorder="1" applyAlignment="1">
      <alignment horizontal="center" vertical="center" wrapText="1"/>
    </xf>
    <xf numFmtId="49" fontId="43" fillId="0" borderId="9" xfId="12933" applyNumberFormat="1" applyFont="1" applyFill="1" applyBorder="1" applyAlignment="1">
      <alignment horizontal="center" vertical="center" wrapText="1"/>
    </xf>
    <xf numFmtId="49" fontId="43" fillId="0" borderId="8" xfId="12933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4" fillId="0" borderId="0" xfId="6447" applyFont="1" applyFill="1" applyBorder="1" applyAlignment="1">
      <alignment vertical="center" shrinkToFit="1"/>
    </xf>
    <xf numFmtId="0" fontId="43" fillId="16" borderId="25" xfId="12933" applyFont="1" applyFill="1" applyBorder="1" applyAlignment="1">
      <alignment horizontal="center" vertical="center"/>
    </xf>
    <xf numFmtId="0" fontId="43" fillId="17" borderId="7" xfId="12933" applyFont="1" applyFill="1" applyBorder="1" applyAlignment="1">
      <alignment horizontal="center" vertical="center"/>
    </xf>
    <xf numFmtId="0" fontId="43" fillId="17" borderId="19" xfId="12933" applyFont="1" applyFill="1" applyBorder="1" applyAlignment="1">
      <alignment horizontal="center" vertical="center"/>
    </xf>
    <xf numFmtId="0" fontId="43" fillId="16" borderId="26" xfId="12933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183" fontId="51" fillId="0" borderId="0" xfId="13030" applyNumberFormat="1" applyFont="1">
      <alignment vertical="center"/>
    </xf>
    <xf numFmtId="49" fontId="51" fillId="0" borderId="0" xfId="13030" applyNumberFormat="1" applyFont="1">
      <alignment vertical="center"/>
    </xf>
    <xf numFmtId="182" fontId="51" fillId="0" borderId="24" xfId="13031" applyNumberFormat="1" applyFont="1" applyFill="1" applyBorder="1" applyAlignment="1">
      <alignment horizontal="left"/>
    </xf>
    <xf numFmtId="183" fontId="51" fillId="0" borderId="29" xfId="13031" applyNumberFormat="1" applyFont="1" applyFill="1" applyBorder="1" applyAlignment="1">
      <alignment horizontal="left" wrapText="1"/>
    </xf>
    <xf numFmtId="49" fontId="51" fillId="0" borderId="24" xfId="13032" applyNumberFormat="1" applyFont="1" applyFill="1" applyBorder="1" applyAlignment="1">
      <alignment horizontal="left"/>
    </xf>
    <xf numFmtId="183" fontId="51" fillId="0" borderId="30" xfId="13031" applyNumberFormat="1" applyFont="1" applyFill="1" applyBorder="1" applyAlignment="1">
      <alignment horizontal="left" wrapText="1"/>
    </xf>
    <xf numFmtId="183" fontId="51" fillId="0" borderId="24" xfId="13031" applyNumberFormat="1" applyFont="1" applyFill="1" applyBorder="1" applyAlignment="1">
      <alignment horizontal="left" vertical="center"/>
    </xf>
    <xf numFmtId="183" fontId="51" fillId="0" borderId="29" xfId="13033" applyNumberFormat="1" applyFont="1" applyFill="1" applyBorder="1" applyAlignment="1">
      <alignment horizontal="left" vertical="center"/>
    </xf>
    <xf numFmtId="49" fontId="51" fillId="0" borderId="29" xfId="13033" applyNumberFormat="1" applyFont="1" applyFill="1" applyBorder="1" applyAlignment="1">
      <alignment horizontal="left" vertical="center"/>
    </xf>
    <xf numFmtId="183" fontId="51" fillId="0" borderId="25" xfId="13033" applyNumberFormat="1" applyFont="1" applyFill="1" applyBorder="1" applyAlignment="1">
      <alignment horizontal="left" vertical="center"/>
    </xf>
    <xf numFmtId="49" fontId="51" fillId="0" borderId="25" xfId="13033" applyNumberFormat="1" applyFont="1" applyFill="1" applyBorder="1" applyAlignment="1">
      <alignment horizontal="left" vertical="center"/>
    </xf>
    <xf numFmtId="183" fontId="51" fillId="0" borderId="0" xfId="13030" applyNumberFormat="1" applyFont="1" applyFill="1">
      <alignment vertical="center"/>
    </xf>
    <xf numFmtId="49" fontId="51" fillId="0" borderId="0" xfId="13030" applyNumberFormat="1" applyFont="1" applyFill="1">
      <alignment vertical="center"/>
    </xf>
    <xf numFmtId="183" fontId="5" fillId="0" borderId="0" xfId="13030" applyNumberFormat="1" applyFont="1">
      <alignment vertical="center"/>
    </xf>
    <xf numFmtId="183" fontId="51" fillId="0" borderId="25" xfId="13031" applyNumberFormat="1" applyFont="1" applyFill="1" applyBorder="1" applyAlignment="1">
      <alignment horizontal="left" wrapText="1"/>
    </xf>
    <xf numFmtId="183" fontId="53" fillId="0" borderId="0" xfId="13030" applyNumberFormat="1" applyFont="1">
      <alignment vertical="center"/>
    </xf>
    <xf numFmtId="49" fontId="51" fillId="0" borderId="0" xfId="13031" applyNumberFormat="1" applyFont="1" applyFill="1" applyBorder="1" applyAlignment="1">
      <alignment horizontal="left" wrapText="1"/>
    </xf>
    <xf numFmtId="183" fontId="5" fillId="0" borderId="0" xfId="13030" applyNumberFormat="1" applyFont="1" applyFill="1">
      <alignment vertical="center"/>
    </xf>
    <xf numFmtId="49" fontId="51" fillId="0" borderId="29" xfId="13033" applyNumberFormat="1" applyFont="1" applyFill="1" applyBorder="1" applyAlignment="1">
      <alignment horizontal="left" vertical="center"/>
    </xf>
    <xf numFmtId="182" fontId="51" fillId="0" borderId="0" xfId="13031" applyNumberFormat="1" applyFont="1" applyFill="1" applyBorder="1" applyAlignment="1">
      <alignment horizontal="left"/>
    </xf>
    <xf numFmtId="183" fontId="51" fillId="0" borderId="0" xfId="13031" applyNumberFormat="1" applyFont="1" applyFill="1" applyBorder="1" applyAlignment="1">
      <alignment horizontal="left" wrapText="1"/>
    </xf>
    <xf numFmtId="49" fontId="51" fillId="0" borderId="0" xfId="13032" applyNumberFormat="1" applyFont="1" applyFill="1" applyBorder="1" applyAlignment="1">
      <alignment horizontal="left"/>
    </xf>
    <xf numFmtId="183" fontId="5" fillId="15" borderId="0" xfId="13034" applyNumberFormat="1" applyFont="1" applyFill="1" applyBorder="1" applyAlignment="1">
      <alignment vertical="center"/>
    </xf>
    <xf numFmtId="49" fontId="5" fillId="15" borderId="0" xfId="13034" applyNumberFormat="1" applyFont="1" applyFill="1" applyBorder="1" applyAlignment="1">
      <alignment vertical="center"/>
    </xf>
    <xf numFmtId="183" fontId="5" fillId="0" borderId="0" xfId="13034" applyNumberFormat="1" applyFont="1" applyFill="1" applyBorder="1" applyAlignment="1">
      <alignment horizontal="left" vertical="center" shrinkToFit="1"/>
    </xf>
    <xf numFmtId="190" fontId="5" fillId="0" borderId="0" xfId="13030" applyNumberFormat="1" applyFont="1" applyFill="1" applyBorder="1" applyAlignment="1">
      <alignment horizontal="center"/>
    </xf>
    <xf numFmtId="191" fontId="54" fillId="16" borderId="31" xfId="13030" applyNumberFormat="1" applyFont="1" applyFill="1" applyBorder="1" applyAlignment="1">
      <alignment horizontal="center"/>
    </xf>
    <xf numFmtId="49" fontId="51" fillId="0" borderId="31" xfId="13032" applyNumberFormat="1" applyFont="1" applyFill="1" applyBorder="1" applyAlignment="1">
      <alignment horizontal="left"/>
    </xf>
    <xf numFmtId="49" fontId="51" fillId="0" borderId="29" xfId="13032" applyNumberFormat="1" applyFont="1" applyFill="1" applyBorder="1" applyAlignment="1">
      <alignment horizontal="left"/>
    </xf>
    <xf numFmtId="49" fontId="51" fillId="0" borderId="0" xfId="13031" applyNumberFormat="1" applyFont="1" applyFill="1" applyBorder="1" applyAlignment="1">
      <alignment horizontal="left" vertical="center"/>
    </xf>
    <xf numFmtId="185" fontId="8" fillId="0" borderId="24" xfId="13030" applyNumberFormat="1" applyFont="1" applyFill="1" applyBorder="1" applyAlignment="1">
      <alignment horizontal="left" vertical="center"/>
    </xf>
    <xf numFmtId="183" fontId="51" fillId="0" borderId="15" xfId="13030" applyNumberFormat="1" applyFont="1" applyFill="1" applyBorder="1">
      <alignment vertical="center"/>
    </xf>
    <xf numFmtId="183" fontId="51" fillId="0" borderId="0" xfId="13030" applyNumberFormat="1" applyFont="1" applyFill="1">
      <alignment vertical="center"/>
    </xf>
    <xf numFmtId="49" fontId="51" fillId="0" borderId="29" xfId="13032" applyNumberFormat="1" applyFont="1" applyFill="1" applyBorder="1" applyAlignment="1">
      <alignment horizontal="left" wrapText="1"/>
    </xf>
    <xf numFmtId="49" fontId="51" fillId="0" borderId="24" xfId="13032" applyNumberFormat="1" applyFont="1" applyFill="1" applyBorder="1" applyAlignment="1">
      <alignment horizontal="left" wrapText="1"/>
    </xf>
    <xf numFmtId="183" fontId="51" fillId="0" borderId="0" xfId="13030" applyNumberFormat="1" applyFont="1" applyFill="1" applyBorder="1">
      <alignment vertical="center"/>
    </xf>
    <xf numFmtId="183" fontId="51" fillId="0" borderId="0" xfId="13030" applyNumberFormat="1" applyFont="1" applyFill="1" applyBorder="1" applyAlignment="1">
      <alignment horizontal="center" vertical="center"/>
    </xf>
    <xf numFmtId="49" fontId="51" fillId="0" borderId="0" xfId="13030" applyNumberFormat="1" applyFont="1" applyFill="1" applyBorder="1">
      <alignment vertical="center"/>
    </xf>
    <xf numFmtId="49" fontId="51" fillId="0" borderId="0" xfId="13030" applyNumberFormat="1" applyFont="1" applyFill="1" applyAlignment="1">
      <alignment vertical="center" wrapText="1"/>
    </xf>
    <xf numFmtId="183" fontId="51" fillId="0" borderId="0" xfId="13031" applyNumberFormat="1" applyFont="1" applyFill="1" applyBorder="1" applyAlignment="1">
      <alignment horizontal="left" vertical="center"/>
    </xf>
    <xf numFmtId="14" fontId="51" fillId="0" borderId="0" xfId="13030" applyNumberFormat="1" applyFont="1" applyFill="1" applyBorder="1">
      <alignment vertical="center"/>
    </xf>
    <xf numFmtId="49" fontId="51" fillId="0" borderId="0" xfId="13030" applyNumberFormat="1" applyFont="1" applyFill="1" applyBorder="1" applyAlignment="1">
      <alignment horizontal="center" vertical="center" wrapText="1"/>
    </xf>
    <xf numFmtId="185" fontId="8" fillId="0" borderId="29" xfId="13030" applyNumberFormat="1" applyFont="1" applyFill="1" applyBorder="1" applyAlignment="1">
      <alignment horizontal="left" vertical="center"/>
    </xf>
    <xf numFmtId="183" fontId="51" fillId="0" borderId="30" xfId="13033" applyNumberFormat="1" applyFont="1" applyFill="1" applyBorder="1" applyAlignment="1">
      <alignment horizontal="left" vertical="center"/>
    </xf>
    <xf numFmtId="185" fontId="8" fillId="0" borderId="0" xfId="13030" applyNumberFormat="1" applyFont="1" applyFill="1" applyBorder="1" applyAlignment="1">
      <alignment horizontal="left" vertical="center"/>
    </xf>
    <xf numFmtId="183" fontId="51" fillId="0" borderId="0" xfId="13030" applyNumberFormat="1" applyFont="1" applyFill="1" applyAlignment="1"/>
    <xf numFmtId="49" fontId="51" fillId="0" borderId="29" xfId="13033" applyNumberFormat="1" applyFont="1" applyFill="1" applyBorder="1" applyAlignment="1">
      <alignment horizontal="left" vertical="center" wrapText="1"/>
    </xf>
    <xf numFmtId="183" fontId="51" fillId="0" borderId="0" xfId="13030" applyNumberFormat="1" applyFont="1" applyFill="1" applyBorder="1" applyAlignment="1">
      <alignment horizontal="left" vertical="center"/>
    </xf>
    <xf numFmtId="183" fontId="5" fillId="0" borderId="0" xfId="13034" applyNumberFormat="1" applyFont="1" applyFill="1" applyBorder="1" applyAlignment="1">
      <alignment horizontal="left"/>
    </xf>
    <xf numFmtId="49" fontId="5" fillId="0" borderId="0" xfId="13034" applyNumberFormat="1" applyFont="1" applyFill="1" applyBorder="1" applyAlignment="1">
      <alignment horizontal="left" vertical="center" shrinkToFit="1"/>
    </xf>
    <xf numFmtId="183" fontId="51" fillId="15" borderId="0" xfId="13030" applyNumberFormat="1" applyFont="1" applyFill="1" applyBorder="1" applyAlignment="1">
      <alignment horizontal="left" vertical="center"/>
    </xf>
    <xf numFmtId="183" fontId="5" fillId="15" borderId="0" xfId="13034" applyNumberFormat="1" applyFont="1" applyFill="1" applyBorder="1" applyAlignment="1">
      <alignment horizontal="left" vertical="center"/>
    </xf>
    <xf numFmtId="183" fontId="51" fillId="0" borderId="24" xfId="13032" applyNumberFormat="1" applyFont="1" applyFill="1" applyBorder="1" applyAlignment="1">
      <alignment horizontal="left"/>
    </xf>
    <xf numFmtId="183" fontId="5" fillId="0" borderId="0" xfId="13034" applyNumberFormat="1" applyFont="1" applyFill="1" applyBorder="1" applyAlignment="1">
      <alignment horizontal="left" vertical="center" shrinkToFit="1"/>
    </xf>
    <xf numFmtId="49" fontId="51" fillId="0" borderId="29" xfId="13033" applyNumberFormat="1" applyFont="1" applyBorder="1" applyAlignment="1">
      <alignment horizontal="left" vertical="center"/>
    </xf>
    <xf numFmtId="183" fontId="51" fillId="0" borderId="0" xfId="13032" applyNumberFormat="1" applyFont="1" applyFill="1" applyBorder="1" applyAlignment="1">
      <alignment horizontal="left"/>
    </xf>
    <xf numFmtId="49" fontId="51" fillId="0" borderId="0" xfId="13030" applyNumberFormat="1" applyFont="1" applyFill="1" applyBorder="1" applyAlignment="1">
      <alignment horizontal="center"/>
    </xf>
    <xf numFmtId="49" fontId="51" fillId="0" borderId="24" xfId="13031" applyNumberFormat="1" applyFont="1" applyFill="1" applyBorder="1" applyAlignment="1">
      <alignment horizontal="left" vertical="center"/>
    </xf>
    <xf numFmtId="49" fontId="51" fillId="0" borderId="0" xfId="13032" applyNumberFormat="1" applyFont="1" applyFill="1" applyBorder="1" applyAlignment="1">
      <alignment horizontal="left" wrapText="1"/>
    </xf>
    <xf numFmtId="183" fontId="51" fillId="0" borderId="29" xfId="13033" applyNumberFormat="1" applyFont="1" applyBorder="1" applyAlignment="1">
      <alignment horizontal="left" vertical="center"/>
    </xf>
    <xf numFmtId="49" fontId="51" fillId="0" borderId="29" xfId="13033" applyNumberFormat="1" applyFont="1" applyBorder="1" applyAlignment="1">
      <alignment horizontal="left" vertical="center"/>
    </xf>
    <xf numFmtId="183" fontId="51" fillId="0" borderId="25" xfId="13033" applyNumberFormat="1" applyFont="1" applyBorder="1" applyAlignment="1">
      <alignment horizontal="left" vertical="center"/>
    </xf>
    <xf numFmtId="49" fontId="51" fillId="0" borderId="25" xfId="13033" applyNumberFormat="1" applyFont="1" applyBorder="1" applyAlignment="1">
      <alignment horizontal="left" vertical="center"/>
    </xf>
    <xf numFmtId="183" fontId="51" fillId="0" borderId="0" xfId="13030" applyNumberFormat="1" applyFont="1" applyAlignment="1"/>
    <xf numFmtId="183" fontId="51" fillId="0" borderId="0" xfId="13030" applyNumberFormat="1" applyFont="1" applyFill="1" applyBorder="1" applyAlignment="1">
      <alignment vertical="center"/>
    </xf>
    <xf numFmtId="183" fontId="51" fillId="0" borderId="0" xfId="13031" applyNumberFormat="1" applyFont="1" applyFill="1" applyBorder="1" applyAlignment="1">
      <alignment horizontal="center" wrapText="1"/>
    </xf>
    <xf numFmtId="49" fontId="51" fillId="0" borderId="0" xfId="13031" applyNumberFormat="1" applyFont="1" applyFill="1" applyBorder="1" applyAlignment="1">
      <alignment horizontal="left"/>
    </xf>
    <xf numFmtId="49" fontId="51" fillId="0" borderId="0" xfId="13035" applyNumberFormat="1" applyFont="1" applyFill="1" applyBorder="1" applyAlignment="1">
      <alignment horizontal="left" vertical="center"/>
    </xf>
    <xf numFmtId="0" fontId="55" fillId="0" borderId="0" xfId="13030" applyNumberFormat="1" applyFont="1" applyFill="1" applyBorder="1" applyAlignment="1">
      <alignment horizontal="center"/>
    </xf>
    <xf numFmtId="183" fontId="51" fillId="0" borderId="24" xfId="13034" applyNumberFormat="1" applyFont="1" applyFill="1" applyBorder="1" applyAlignment="1">
      <alignment horizontal="left" vertical="center" shrinkToFit="1"/>
    </xf>
    <xf numFmtId="183" fontId="51" fillId="0" borderId="24" xfId="13036" applyNumberFormat="1" applyFont="1" applyFill="1" applyBorder="1" applyAlignment="1" applyProtection="1">
      <alignment horizontal="left"/>
    </xf>
    <xf numFmtId="183" fontId="5" fillId="0" borderId="0" xfId="13034" applyNumberFormat="1" applyFont="1" applyFill="1" applyBorder="1" applyAlignment="1">
      <alignment horizontal="left" vertical="center"/>
    </xf>
    <xf numFmtId="49" fontId="5" fillId="0" borderId="0" xfId="13033" applyNumberFormat="1" applyFont="1" applyFill="1" applyBorder="1" applyAlignment="1">
      <alignment horizontal="left" vertical="center" wrapText="1"/>
    </xf>
    <xf numFmtId="49" fontId="51" fillId="0" borderId="29" xfId="13031" applyNumberFormat="1" applyFont="1" applyFill="1" applyBorder="1" applyAlignment="1">
      <alignment horizontal="left" vertical="center"/>
    </xf>
    <xf numFmtId="183" fontId="5" fillId="15" borderId="0" xfId="13034" applyNumberFormat="1" applyFont="1" applyFill="1" applyBorder="1" applyAlignment="1">
      <alignment horizontal="left" vertical="center"/>
    </xf>
    <xf numFmtId="49" fontId="5" fillId="15" borderId="0" xfId="13034" applyNumberFormat="1" applyFont="1" applyFill="1" applyBorder="1" applyAlignment="1">
      <alignment horizontal="left" vertical="center"/>
    </xf>
    <xf numFmtId="16" fontId="51" fillId="0" borderId="0" xfId="13030" applyNumberFormat="1" applyFont="1" applyFill="1" applyBorder="1" applyAlignment="1">
      <alignment horizontal="left"/>
    </xf>
    <xf numFmtId="183" fontId="51" fillId="0" borderId="24" xfId="13031" applyNumberFormat="1" applyFont="1" applyFill="1" applyBorder="1" applyAlignment="1">
      <alignment horizontal="left" wrapText="1"/>
    </xf>
    <xf numFmtId="49" fontId="51" fillId="0" borderId="24" xfId="13037" applyNumberFormat="1" applyFont="1" applyFill="1" applyBorder="1" applyAlignment="1">
      <alignment horizontal="left"/>
    </xf>
    <xf numFmtId="49" fontId="51" fillId="0" borderId="24" xfId="13037" applyNumberFormat="1" applyFont="1" applyFill="1" applyBorder="1" applyAlignment="1">
      <alignment horizontal="left" wrapText="1"/>
    </xf>
    <xf numFmtId="183" fontId="51" fillId="0" borderId="0" xfId="13030" applyNumberFormat="1" applyFont="1" applyBorder="1" applyAlignment="1">
      <alignment horizontal="left" vertical="center"/>
    </xf>
    <xf numFmtId="0" fontId="56" fillId="17" borderId="0" xfId="13030" applyNumberFormat="1" applyFont="1" applyFill="1" applyBorder="1" applyAlignment="1">
      <alignment horizontal="center" vertical="center"/>
    </xf>
    <xf numFmtId="49" fontId="51" fillId="0" borderId="0" xfId="13037" applyNumberFormat="1" applyFont="1" applyFill="1" applyBorder="1" applyAlignment="1">
      <alignment horizontal="left"/>
    </xf>
    <xf numFmtId="0" fontId="57" fillId="0" borderId="0" xfId="13030" applyNumberFormat="1" applyFont="1" applyBorder="1" applyAlignment="1">
      <alignment horizontal="center" vertical="center"/>
    </xf>
    <xf numFmtId="183" fontId="51" fillId="0" borderId="24" xfId="13031" applyNumberFormat="1" applyFont="1" applyBorder="1" applyAlignment="1">
      <alignment horizontal="left" vertical="center"/>
    </xf>
    <xf numFmtId="183" fontId="51" fillId="0" borderId="24" xfId="13033" applyNumberFormat="1" applyFont="1" applyBorder="1" applyAlignment="1">
      <alignment horizontal="left" vertical="center"/>
    </xf>
    <xf numFmtId="49" fontId="51" fillId="0" borderId="24" xfId="13033" applyNumberFormat="1" applyFont="1" applyBorder="1" applyAlignment="1">
      <alignment horizontal="left" vertical="center"/>
    </xf>
    <xf numFmtId="183" fontId="59" fillId="0" borderId="0" xfId="13038" applyNumberFormat="1" applyFont="1" applyAlignment="1" applyProtection="1">
      <alignment horizontal="left" vertical="center"/>
    </xf>
    <xf numFmtId="183" fontId="60" fillId="0" borderId="0" xfId="13030" applyNumberFormat="1" applyFont="1" applyAlignment="1">
      <alignment horizontal="left" vertical="center"/>
    </xf>
    <xf numFmtId="0" fontId="62" fillId="0" borderId="0" xfId="13030" applyNumberFormat="1" applyFont="1" applyAlignment="1">
      <alignment horizontal="left" vertical="center"/>
    </xf>
    <xf numFmtId="0" fontId="54" fillId="0" borderId="0" xfId="13030" applyNumberFormat="1" applyFont="1" applyFill="1" applyBorder="1" applyAlignment="1">
      <alignment horizontal="center" vertical="center"/>
    </xf>
    <xf numFmtId="183" fontId="54" fillId="0" borderId="0" xfId="13030" applyNumberFormat="1" applyFont="1" applyFill="1" applyBorder="1" applyAlignment="1">
      <alignment horizontal="center" vertical="center"/>
    </xf>
    <xf numFmtId="192" fontId="64" fillId="0" borderId="0" xfId="13030" applyNumberFormat="1" applyFont="1" applyBorder="1" applyAlignment="1">
      <alignment horizontal="right"/>
    </xf>
    <xf numFmtId="49" fontId="51" fillId="0" borderId="0" xfId="13033" applyNumberFormat="1" applyFont="1" applyBorder="1" applyAlignment="1">
      <alignment horizontal="left" vertical="center"/>
    </xf>
    <xf numFmtId="183" fontId="5" fillId="0" borderId="0" xfId="13034" applyNumberFormat="1" applyFont="1" applyFill="1" applyBorder="1" applyAlignment="1">
      <alignment vertical="center" shrinkToFit="1"/>
    </xf>
    <xf numFmtId="183" fontId="53" fillId="0" borderId="0" xfId="13030" applyNumberFormat="1" applyFont="1" applyAlignment="1"/>
    <xf numFmtId="0" fontId="65" fillId="0" borderId="0" xfId="13030" applyNumberFormat="1" applyFont="1" applyFill="1" applyBorder="1" applyAlignment="1">
      <alignment horizontal="center" vertical="center"/>
    </xf>
    <xf numFmtId="183" fontId="51" fillId="0" borderId="0" xfId="13030" applyNumberFormat="1" applyFont="1" applyBorder="1">
      <alignment vertical="center"/>
    </xf>
    <xf numFmtId="183" fontId="66" fillId="0" borderId="0" xfId="13038" applyNumberFormat="1" applyFont="1" applyAlignment="1" applyProtection="1">
      <alignment horizontal="justify" vertical="center"/>
    </xf>
    <xf numFmtId="176" fontId="67" fillId="0" borderId="0" xfId="13030" applyNumberFormat="1" applyFont="1" applyFill="1" applyBorder="1" applyAlignment="1">
      <alignment horizontal="center" vertical="center"/>
    </xf>
    <xf numFmtId="49" fontId="54" fillId="0" borderId="0" xfId="13033" applyNumberFormat="1" applyFont="1" applyFill="1" applyBorder="1" applyAlignment="1">
      <alignment horizontal="center" vertical="center"/>
    </xf>
    <xf numFmtId="0" fontId="68" fillId="0" borderId="0" xfId="13030" applyNumberFormat="1" applyFont="1" applyAlignment="1">
      <alignment horizontal="left" vertical="center"/>
    </xf>
    <xf numFmtId="183" fontId="40" fillId="0" borderId="0" xfId="13030" applyNumberFormat="1" applyFont="1" applyFill="1" applyBorder="1" applyAlignment="1">
      <alignment horizontal="center" vertical="center"/>
    </xf>
    <xf numFmtId="0" fontId="23" fillId="0" borderId="0" xfId="13033" applyNumberFormat="1" applyFont="1" applyFill="1" applyBorder="1" applyAlignment="1">
      <alignment horizontal="left"/>
    </xf>
    <xf numFmtId="0" fontId="23" fillId="0" borderId="0" xfId="13033" applyNumberFormat="1" applyFont="1" applyBorder="1"/>
    <xf numFmtId="49" fontId="51" fillId="0" borderId="0" xfId="13037" applyNumberFormat="1" applyFont="1" applyFill="1" applyBorder="1" applyAlignment="1">
      <alignment horizontal="left" wrapText="1"/>
    </xf>
    <xf numFmtId="176" fontId="69" fillId="0" borderId="0" xfId="13030" applyNumberFormat="1" applyFont="1" applyFill="1" applyBorder="1" applyAlignment="1">
      <alignment horizontal="center" vertical="center"/>
    </xf>
    <xf numFmtId="0" fontId="69" fillId="0" borderId="0" xfId="13030" applyNumberFormat="1" applyFont="1" applyFill="1" applyBorder="1" applyAlignment="1">
      <alignment horizontal="center" vertical="center" wrapText="1"/>
    </xf>
    <xf numFmtId="0" fontId="69" fillId="0" borderId="0" xfId="13030" applyNumberFormat="1" applyFont="1" applyFill="1" applyBorder="1" applyAlignment="1">
      <alignment horizontal="center" vertical="center"/>
    </xf>
    <xf numFmtId="16" fontId="51" fillId="0" borderId="0" xfId="13033" applyNumberFormat="1" applyFont="1" applyAlignment="1">
      <alignment horizontal="center"/>
    </xf>
    <xf numFmtId="0" fontId="23" fillId="0" borderId="0" xfId="13033" applyNumberFormat="1" applyFont="1" applyFill="1" applyBorder="1"/>
    <xf numFmtId="49" fontId="51" fillId="0" borderId="0" xfId="13030" applyNumberFormat="1" applyFont="1" applyFill="1" applyBorder="1" applyAlignment="1">
      <alignment horizontal="center" vertical="center"/>
    </xf>
    <xf numFmtId="183" fontId="51" fillId="0" borderId="0" xfId="13030" applyNumberFormat="1" applyFont="1" applyFill="1" applyBorder="1" applyAlignment="1">
      <alignment horizontal="center"/>
    </xf>
    <xf numFmtId="49" fontId="51" fillId="0" borderId="0" xfId="13030" applyNumberFormat="1" applyFont="1" applyFill="1" applyBorder="1" applyAlignment="1">
      <alignment horizontal="center" shrinkToFit="1"/>
    </xf>
    <xf numFmtId="49" fontId="51" fillId="0" borderId="0" xfId="13030" applyNumberFormat="1" applyFont="1" applyFill="1" applyBorder="1" applyAlignment="1">
      <alignment horizontal="left"/>
    </xf>
    <xf numFmtId="49" fontId="70" fillId="0" borderId="0" xfId="12962" applyNumberFormat="1" applyFont="1" applyBorder="1" applyAlignment="1">
      <alignment horizontal="left"/>
    </xf>
    <xf numFmtId="49" fontId="51" fillId="0" borderId="0" xfId="13030" applyNumberFormat="1" applyFont="1" applyFill="1" applyBorder="1" applyAlignment="1"/>
    <xf numFmtId="0" fontId="70" fillId="0" borderId="0" xfId="12962" applyFont="1" applyBorder="1" applyAlignment="1"/>
    <xf numFmtId="183" fontId="51" fillId="0" borderId="0" xfId="13030" applyNumberFormat="1" applyFont="1" applyBorder="1" applyAlignment="1">
      <alignment horizontal="center" vertical="center"/>
    </xf>
    <xf numFmtId="183" fontId="60" fillId="0" borderId="0" xfId="13030" applyNumberFormat="1" applyFont="1">
      <alignment vertical="center"/>
    </xf>
    <xf numFmtId="49" fontId="51" fillId="0" borderId="0" xfId="13030" applyNumberFormat="1" applyFont="1" applyBorder="1">
      <alignment vertical="center"/>
    </xf>
    <xf numFmtId="183" fontId="5" fillId="0" borderId="0" xfId="13030" applyNumberFormat="1" applyFont="1" applyAlignment="1"/>
    <xf numFmtId="49" fontId="51" fillId="0" borderId="0" xfId="13039" applyNumberFormat="1" applyFont="1" applyFill="1" applyBorder="1" applyAlignment="1">
      <alignment horizontal="left"/>
    </xf>
    <xf numFmtId="16" fontId="38" fillId="16" borderId="0" xfId="13030" applyNumberFormat="1" applyFont="1" applyFill="1" applyBorder="1" applyAlignment="1">
      <alignment horizontal="center" wrapText="1"/>
    </xf>
    <xf numFmtId="16" fontId="38" fillId="16" borderId="0" xfId="13030" applyNumberFormat="1" applyFont="1" applyFill="1" applyBorder="1" applyAlignment="1">
      <alignment horizontal="center"/>
    </xf>
    <xf numFmtId="16" fontId="38" fillId="0" borderId="0" xfId="13030" applyNumberFormat="1" applyFont="1" applyBorder="1" applyAlignment="1">
      <alignment horizontal="center"/>
    </xf>
    <xf numFmtId="16" fontId="38" fillId="0" borderId="0" xfId="13030" applyNumberFormat="1" applyFont="1" applyBorder="1" applyAlignment="1">
      <alignment horizontal="center" wrapText="1"/>
    </xf>
    <xf numFmtId="183" fontId="51" fillId="0" borderId="0" xfId="13031" applyNumberFormat="1" applyFont="1" applyAlignment="1">
      <alignment horizontal="left" vertical="center"/>
    </xf>
    <xf numFmtId="183" fontId="5" fillId="0" borderId="0" xfId="13033" applyNumberFormat="1" applyFont="1" applyBorder="1" applyAlignment="1">
      <alignment horizontal="center" vertical="center"/>
    </xf>
    <xf numFmtId="183" fontId="5" fillId="0" borderId="0" xfId="13030" applyNumberFormat="1" applyFont="1" applyAlignment="1">
      <alignment vertical="center"/>
    </xf>
    <xf numFmtId="183" fontId="71" fillId="0" borderId="0" xfId="13030" applyNumberFormat="1" applyFont="1" applyAlignment="1">
      <alignment horizontal="left" vertical="center"/>
    </xf>
    <xf numFmtId="201" fontId="72" fillId="0" borderId="0" xfId="13030" applyNumberFormat="1" applyFont="1" applyAlignment="1">
      <alignment horizontal="center" vertical="center"/>
    </xf>
    <xf numFmtId="183" fontId="71" fillId="0" borderId="0" xfId="13033" applyNumberFormat="1" applyFont="1" applyBorder="1" applyAlignment="1">
      <alignment horizontal="center" vertical="center"/>
    </xf>
    <xf numFmtId="49" fontId="71" fillId="0" borderId="0" xfId="13033" applyNumberFormat="1" applyFont="1" applyBorder="1" applyAlignment="1">
      <alignment horizontal="center" vertical="center"/>
    </xf>
    <xf numFmtId="183" fontId="5" fillId="0" borderId="0" xfId="13033" applyNumberFormat="1" applyFont="1" applyBorder="1" applyAlignment="1">
      <alignment horizontal="center" vertical="center"/>
    </xf>
    <xf numFmtId="183" fontId="71" fillId="0" borderId="0" xfId="13033" applyNumberFormat="1" applyFont="1" applyBorder="1" applyAlignment="1">
      <alignment horizontal="center" vertical="center"/>
    </xf>
    <xf numFmtId="183" fontId="71" fillId="0" borderId="0" xfId="13033" applyNumberFormat="1" applyFont="1" applyFill="1" applyBorder="1" applyAlignment="1">
      <alignment horizontal="center" vertical="center"/>
    </xf>
    <xf numFmtId="176" fontId="8" fillId="0" borderId="0" xfId="13044" applyNumberFormat="1" applyFont="1" applyFill="1" applyAlignment="1"/>
    <xf numFmtId="49" fontId="8" fillId="0" borderId="0" xfId="13044" applyNumberFormat="1" applyFont="1" applyFill="1" applyAlignment="1"/>
    <xf numFmtId="202" fontId="8" fillId="0" borderId="24" xfId="13044" applyNumberFormat="1" applyFont="1" applyFill="1" applyBorder="1" applyAlignment="1">
      <alignment horizontal="center"/>
    </xf>
    <xf numFmtId="176" fontId="8" fillId="0" borderId="24" xfId="13045" applyNumberFormat="1" applyFont="1" applyFill="1" applyBorder="1" applyAlignment="1">
      <alignment horizontal="center" vertical="center"/>
    </xf>
    <xf numFmtId="176" fontId="8" fillId="0" borderId="24" xfId="13045" applyNumberFormat="1" applyFont="1" applyFill="1" applyBorder="1" applyAlignment="1">
      <alignment horizontal="center" vertical="center"/>
    </xf>
    <xf numFmtId="176" fontId="73" fillId="0" borderId="29" xfId="13044" applyNumberFormat="1" applyFont="1" applyFill="1" applyBorder="1" applyAlignment="1">
      <alignment horizontal="center" vertical="center" wrapText="1"/>
    </xf>
    <xf numFmtId="176" fontId="73" fillId="0" borderId="25" xfId="13044" applyNumberFormat="1" applyFont="1" applyFill="1" applyBorder="1" applyAlignment="1">
      <alignment horizontal="center" vertical="center" wrapText="1"/>
    </xf>
    <xf numFmtId="176" fontId="36" fillId="0" borderId="0" xfId="13044" applyNumberFormat="1" applyFont="1" applyFill="1" applyAlignment="1"/>
    <xf numFmtId="176" fontId="70" fillId="0" borderId="0" xfId="13046" applyNumberFormat="1" applyFont="1" applyFill="1" applyBorder="1" applyAlignment="1">
      <alignment horizontal="left" vertical="center" shrinkToFit="1"/>
    </xf>
    <xf numFmtId="176" fontId="8" fillId="0" borderId="0" xfId="13046" applyNumberFormat="1" applyFont="1" applyFill="1" applyBorder="1" applyAlignment="1">
      <alignment horizontal="left" vertical="center" shrinkToFit="1"/>
    </xf>
    <xf numFmtId="176" fontId="8" fillId="0" borderId="0" xfId="13044" applyNumberFormat="1" applyFont="1" applyFill="1" applyBorder="1" applyAlignment="1"/>
    <xf numFmtId="176" fontId="8" fillId="0" borderId="0" xfId="13046" applyNumberFormat="1" applyFont="1" applyFill="1" applyBorder="1" applyAlignment="1">
      <alignment horizontal="left" vertical="center"/>
    </xf>
    <xf numFmtId="176" fontId="49" fillId="0" borderId="0" xfId="13044" applyNumberFormat="1" applyFont="1" applyFill="1" applyAlignment="1"/>
    <xf numFmtId="202" fontId="49" fillId="0" borderId="24" xfId="13044" applyNumberFormat="1" applyFont="1" applyFill="1" applyBorder="1" applyAlignment="1">
      <alignment horizontal="center"/>
    </xf>
    <xf numFmtId="176" fontId="49" fillId="0" borderId="24" xfId="13045" applyNumberFormat="1" applyFont="1" applyFill="1" applyBorder="1" applyAlignment="1">
      <alignment horizontal="center" vertical="center" wrapText="1"/>
    </xf>
    <xf numFmtId="176" fontId="49" fillId="0" borderId="0" xfId="13046" applyNumberFormat="1" applyFont="1" applyFill="1" applyBorder="1" applyAlignment="1">
      <alignment horizontal="left" vertical="center" shrinkToFit="1"/>
    </xf>
    <xf numFmtId="176" fontId="49" fillId="0" borderId="24" xfId="13045" applyNumberFormat="1" applyFont="1" applyFill="1" applyBorder="1" applyAlignment="1">
      <alignment horizontal="center" vertical="center"/>
    </xf>
    <xf numFmtId="176" fontId="49" fillId="0" borderId="29" xfId="13044" applyNumberFormat="1" applyFont="1" applyFill="1" applyBorder="1" applyAlignment="1">
      <alignment horizontal="center" vertical="center" wrapText="1"/>
    </xf>
    <xf numFmtId="176" fontId="49" fillId="0" borderId="25" xfId="13044" applyNumberFormat="1" applyFont="1" applyFill="1" applyBorder="1" applyAlignment="1">
      <alignment horizontal="center" vertical="center" wrapText="1"/>
    </xf>
    <xf numFmtId="202" fontId="49" fillId="0" borderId="0" xfId="13044" applyNumberFormat="1" applyFont="1" applyFill="1" applyBorder="1" applyAlignment="1">
      <alignment horizontal="center"/>
    </xf>
    <xf numFmtId="176" fontId="49" fillId="0" borderId="0" xfId="13045" applyNumberFormat="1" applyFont="1" applyFill="1" applyBorder="1" applyAlignment="1">
      <alignment horizontal="center" vertical="center" wrapText="1"/>
    </xf>
    <xf numFmtId="202" fontId="12" fillId="0" borderId="24" xfId="13045" applyNumberFormat="1" applyFont="1" applyFill="1" applyBorder="1" applyAlignment="1">
      <alignment horizontal="center" vertical="center"/>
    </xf>
    <xf numFmtId="176" fontId="8" fillId="0" borderId="24" xfId="13044" applyNumberFormat="1" applyFont="1" applyFill="1" applyBorder="1" applyAlignment="1">
      <alignment horizontal="center" vertical="center" wrapText="1"/>
    </xf>
    <xf numFmtId="176" fontId="36" fillId="0" borderId="0" xfId="13046" applyNumberFormat="1" applyFont="1" applyFill="1" applyBorder="1" applyAlignment="1">
      <alignment horizontal="left" vertical="center" shrinkToFit="1"/>
    </xf>
    <xf numFmtId="176" fontId="12" fillId="0" borderId="0" xfId="13046" applyNumberFormat="1" applyFont="1" applyFill="1" applyBorder="1" applyAlignment="1">
      <alignment horizontal="left" vertical="center" shrinkToFit="1"/>
    </xf>
    <xf numFmtId="202" fontId="8" fillId="0" borderId="29" xfId="13045" applyNumberFormat="1" applyFont="1" applyFill="1" applyBorder="1" applyAlignment="1">
      <alignment horizontal="center" vertical="center"/>
    </xf>
    <xf numFmtId="176" fontId="8" fillId="0" borderId="29" xfId="13045" applyNumberFormat="1" applyFont="1" applyFill="1" applyBorder="1" applyAlignment="1">
      <alignment horizontal="center" vertical="center"/>
    </xf>
    <xf numFmtId="176" fontId="8" fillId="0" borderId="30" xfId="13045" applyNumberFormat="1" applyFont="1" applyFill="1" applyBorder="1" applyAlignment="1">
      <alignment horizontal="center" vertical="center"/>
    </xf>
    <xf numFmtId="202" fontId="8" fillId="0" borderId="24" xfId="13045" applyNumberFormat="1" applyFont="1" applyFill="1" applyBorder="1" applyAlignment="1">
      <alignment horizontal="center" vertical="center"/>
    </xf>
    <xf numFmtId="202" fontId="8" fillId="0" borderId="25" xfId="13045" applyNumberFormat="1" applyFont="1" applyFill="1" applyBorder="1" applyAlignment="1">
      <alignment horizontal="center" vertical="center"/>
    </xf>
    <xf numFmtId="176" fontId="8" fillId="0" borderId="25" xfId="13045" applyNumberFormat="1" applyFont="1" applyFill="1" applyBorder="1" applyAlignment="1">
      <alignment horizontal="center" vertical="center"/>
    </xf>
    <xf numFmtId="202" fontId="8" fillId="0" borderId="0" xfId="13045" applyNumberFormat="1" applyFont="1" applyFill="1" applyBorder="1" applyAlignment="1">
      <alignment horizontal="center"/>
    </xf>
    <xf numFmtId="202" fontId="8" fillId="0" borderId="0" xfId="13045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Border="1" applyAlignment="1">
      <alignment horizontal="center" vertical="center"/>
    </xf>
    <xf numFmtId="176" fontId="8" fillId="0" borderId="0" xfId="13047" applyNumberFormat="1" applyFont="1" applyFill="1" applyBorder="1" applyAlignment="1">
      <alignment horizontal="center"/>
    </xf>
    <xf numFmtId="176" fontId="8" fillId="0" borderId="29" xfId="13044" applyNumberFormat="1" applyFont="1" applyFill="1" applyBorder="1" applyAlignment="1">
      <alignment horizontal="center" vertical="center" wrapText="1"/>
    </xf>
    <xf numFmtId="176" fontId="8" fillId="0" borderId="30" xfId="13044" applyNumberFormat="1" applyFont="1" applyFill="1" applyBorder="1" applyAlignment="1">
      <alignment horizontal="center" vertical="center" wrapText="1"/>
    </xf>
    <xf numFmtId="176" fontId="8" fillId="0" borderId="25" xfId="13044" applyNumberFormat="1" applyFont="1" applyFill="1" applyBorder="1" applyAlignment="1">
      <alignment horizontal="center" vertical="center" wrapText="1"/>
    </xf>
    <xf numFmtId="202" fontId="8" fillId="0" borderId="0" xfId="13044" applyNumberFormat="1" applyFont="1" applyFill="1" applyBorder="1" applyAlignment="1">
      <alignment horizontal="center"/>
    </xf>
    <xf numFmtId="176" fontId="8" fillId="0" borderId="0" xfId="13044" applyNumberFormat="1" applyFont="1" applyFill="1" applyBorder="1" applyAlignment="1">
      <alignment horizontal="center"/>
    </xf>
    <xf numFmtId="203" fontId="8" fillId="0" borderId="0" xfId="13048" applyNumberFormat="1" applyFont="1" applyFill="1" applyBorder="1" applyAlignment="1">
      <alignment horizontal="center" vertical="center"/>
    </xf>
    <xf numFmtId="176" fontId="8" fillId="0" borderId="29" xfId="13044" applyNumberFormat="1" applyFont="1" applyFill="1" applyBorder="1" applyAlignment="1">
      <alignment horizontal="center" vertical="center"/>
    </xf>
    <xf numFmtId="176" fontId="8" fillId="0" borderId="30" xfId="13044" applyNumberFormat="1" applyFont="1" applyFill="1" applyBorder="1" applyAlignment="1">
      <alignment horizontal="center" vertical="center"/>
    </xf>
    <xf numFmtId="176" fontId="8" fillId="0" borderId="25" xfId="13044" applyNumberFormat="1" applyFont="1" applyFill="1" applyBorder="1" applyAlignment="1">
      <alignment horizontal="center" vertical="center"/>
    </xf>
    <xf numFmtId="176" fontId="73" fillId="0" borderId="24" xfId="13044" applyNumberFormat="1" applyFont="1" applyFill="1" applyBorder="1" applyAlignment="1">
      <alignment horizontal="center" vertical="center" wrapText="1"/>
    </xf>
    <xf numFmtId="176" fontId="8" fillId="0" borderId="0" xfId="13044" applyNumberFormat="1" applyFont="1" applyFill="1" applyBorder="1" applyAlignment="1">
      <alignment horizontal="center" vertical="center"/>
    </xf>
    <xf numFmtId="202" fontId="8" fillId="0" borderId="24" xfId="13045" applyNumberFormat="1" applyFont="1" applyFill="1" applyBorder="1" applyAlignment="1">
      <alignment horizontal="center" vertical="center" wrapText="1"/>
    </xf>
    <xf numFmtId="176" fontId="8" fillId="0" borderId="24" xfId="13044" applyNumberFormat="1" applyFont="1" applyFill="1" applyBorder="1" applyAlignment="1">
      <alignment horizontal="center" vertical="center"/>
    </xf>
    <xf numFmtId="202" fontId="8" fillId="0" borderId="0" xfId="13046" applyNumberFormat="1" applyFont="1" applyFill="1" applyBorder="1" applyAlignment="1">
      <alignment horizontal="center" vertical="center" shrinkToFit="1"/>
    </xf>
    <xf numFmtId="49" fontId="8" fillId="0" borderId="0" xfId="13046" applyNumberFormat="1" applyFont="1" applyFill="1" applyBorder="1" applyAlignment="1">
      <alignment horizontal="center" vertical="center" shrinkToFit="1"/>
    </xf>
    <xf numFmtId="184" fontId="8" fillId="0" borderId="0" xfId="13046" applyNumberFormat="1" applyFont="1" applyFill="1" applyBorder="1" applyAlignment="1">
      <alignment horizontal="center" vertical="center" shrinkToFit="1"/>
    </xf>
    <xf numFmtId="176" fontId="8" fillId="0" borderId="29" xfId="13045" applyNumberFormat="1" applyFont="1" applyFill="1" applyBorder="1" applyAlignment="1">
      <alignment horizontal="center" vertical="center" wrapText="1"/>
    </xf>
    <xf numFmtId="176" fontId="8" fillId="0" borderId="30" xfId="13045" applyNumberFormat="1" applyFont="1" applyFill="1" applyBorder="1" applyAlignment="1">
      <alignment horizontal="center" vertical="center" wrapText="1"/>
    </xf>
    <xf numFmtId="176" fontId="8" fillId="0" borderId="25" xfId="13045" applyNumberFormat="1" applyFont="1" applyFill="1" applyBorder="1" applyAlignment="1">
      <alignment horizontal="center" vertical="center" wrapText="1"/>
    </xf>
    <xf numFmtId="58" fontId="8" fillId="0" borderId="0" xfId="13046" applyNumberFormat="1" applyFont="1" applyFill="1" applyBorder="1" applyAlignment="1">
      <alignment horizontal="left" vertical="center" shrinkToFit="1"/>
    </xf>
    <xf numFmtId="202" fontId="8" fillId="0" borderId="24" xfId="13045" applyNumberFormat="1" applyFont="1" applyFill="1" applyBorder="1" applyAlignment="1">
      <alignment horizontal="center" wrapText="1"/>
    </xf>
    <xf numFmtId="182" fontId="8" fillId="0" borderId="24" xfId="13045" applyNumberFormat="1" applyFont="1" applyFill="1" applyBorder="1" applyAlignment="1">
      <alignment horizontal="center"/>
    </xf>
    <xf numFmtId="202" fontId="8" fillId="0" borderId="0" xfId="13045" applyNumberFormat="1" applyFont="1" applyFill="1" applyBorder="1" applyAlignment="1">
      <alignment horizontal="center" wrapText="1"/>
    </xf>
    <xf numFmtId="176" fontId="8" fillId="0" borderId="24" xfId="13045" applyNumberFormat="1" applyFont="1" applyFill="1" applyBorder="1" applyAlignment="1">
      <alignment horizontal="center" vertical="center" wrapText="1"/>
    </xf>
    <xf numFmtId="182" fontId="8" fillId="0" borderId="0" xfId="13045" applyNumberFormat="1" applyFont="1" applyFill="1" applyBorder="1" applyAlignment="1">
      <alignment horizontal="center"/>
    </xf>
    <xf numFmtId="182" fontId="8" fillId="0" borderId="0" xfId="13045" applyNumberFormat="1" applyFont="1" applyFill="1" applyBorder="1" applyAlignment="1">
      <alignment horizontal="center" vertical="center"/>
    </xf>
    <xf numFmtId="182" fontId="8" fillId="0" borderId="24" xfId="13045" applyNumberFormat="1" applyFont="1" applyFill="1" applyBorder="1" applyAlignment="1">
      <alignment horizontal="center" vertical="center"/>
    </xf>
    <xf numFmtId="176" fontId="8" fillId="0" borderId="32" xfId="13044" applyNumberFormat="1" applyFont="1" applyFill="1" applyBorder="1" applyAlignment="1">
      <alignment horizontal="center"/>
    </xf>
    <xf numFmtId="176" fontId="41" fillId="15" borderId="0" xfId="13049" applyNumberFormat="1" applyFont="1" applyFill="1" applyBorder="1" applyAlignment="1">
      <alignment horizontal="left" vertical="center"/>
    </xf>
    <xf numFmtId="176" fontId="8" fillId="0" borderId="0" xfId="13045" applyNumberFormat="1" applyFont="1" applyFill="1" applyBorder="1" applyAlignment="1">
      <alignment horizontal="center" vertical="center" wrapText="1"/>
    </xf>
    <xf numFmtId="176" fontId="8" fillId="0" borderId="0" xfId="13045" applyNumberFormat="1" applyFont="1" applyFill="1" applyBorder="1" applyAlignment="1">
      <alignment horizontal="center"/>
    </xf>
    <xf numFmtId="176" fontId="8" fillId="0" borderId="24" xfId="13045" applyNumberFormat="1" applyFont="1" applyFill="1" applyBorder="1" applyAlignment="1">
      <alignment horizontal="center" vertical="center" wrapText="1"/>
    </xf>
    <xf numFmtId="202" fontId="8" fillId="0" borderId="31" xfId="13045" applyNumberFormat="1" applyFont="1" applyFill="1" applyBorder="1" applyAlignment="1">
      <alignment horizontal="center" wrapText="1"/>
    </xf>
    <xf numFmtId="176" fontId="8" fillId="0" borderId="0" xfId="13045" applyNumberFormat="1" applyFont="1" applyFill="1" applyBorder="1" applyAlignment="1">
      <alignment horizontal="center" wrapText="1"/>
    </xf>
    <xf numFmtId="202" fontId="8" fillId="0" borderId="31" xfId="13044" applyNumberFormat="1" applyFont="1" applyFill="1" applyBorder="1" applyAlignment="1">
      <alignment horizontal="center"/>
    </xf>
    <xf numFmtId="176" fontId="7" fillId="0" borderId="0" xfId="13050" applyNumberFormat="1" applyBorder="1">
      <alignment vertical="center"/>
    </xf>
    <xf numFmtId="176" fontId="7" fillId="0" borderId="0" xfId="13050" applyNumberFormat="1" applyBorder="1" applyAlignment="1">
      <alignment horizontal="center" vertical="center" wrapText="1"/>
    </xf>
    <xf numFmtId="176" fontId="12" fillId="0" borderId="0" xfId="13044" applyNumberFormat="1" applyFont="1" applyFill="1" applyBorder="1" applyAlignment="1">
      <alignment horizontal="center" vertical="center"/>
    </xf>
    <xf numFmtId="202" fontId="8" fillId="0" borderId="24" xfId="13044" applyNumberFormat="1" applyFont="1" applyFill="1" applyBorder="1" applyAlignment="1">
      <alignment horizontal="center" vertical="center"/>
    </xf>
    <xf numFmtId="202" fontId="8" fillId="0" borderId="29" xfId="13044" applyNumberFormat="1" applyFont="1" applyFill="1" applyBorder="1" applyAlignment="1">
      <alignment horizontal="center" vertical="center"/>
    </xf>
    <xf numFmtId="202" fontId="8" fillId="0" borderId="30" xfId="13044" applyNumberFormat="1" applyFont="1" applyFill="1" applyBorder="1" applyAlignment="1">
      <alignment horizontal="center" vertical="center"/>
    </xf>
    <xf numFmtId="202" fontId="8" fillId="0" borderId="25" xfId="13044" applyNumberFormat="1" applyFont="1" applyFill="1" applyBorder="1" applyAlignment="1">
      <alignment horizontal="center" vertical="center"/>
    </xf>
    <xf numFmtId="202" fontId="8" fillId="0" borderId="0" xfId="13044" applyNumberFormat="1" applyFont="1" applyFill="1" applyBorder="1" applyAlignment="1">
      <alignment horizontal="center" vertical="center"/>
    </xf>
    <xf numFmtId="202" fontId="8" fillId="0" borderId="32" xfId="13045" applyNumberFormat="1" applyFont="1" applyFill="1" applyBorder="1" applyAlignment="1">
      <alignment horizontal="center" vertical="center"/>
    </xf>
    <xf numFmtId="176" fontId="8" fillId="0" borderId="31" xfId="13044" applyNumberFormat="1" applyFont="1" applyFill="1" applyBorder="1" applyAlignment="1">
      <alignment horizontal="center" vertical="center"/>
    </xf>
    <xf numFmtId="176" fontId="8" fillId="0" borderId="25" xfId="13044" applyNumberFormat="1" applyFont="1" applyFill="1" applyBorder="1" applyAlignment="1">
      <alignment horizontal="center" vertical="center"/>
    </xf>
    <xf numFmtId="176" fontId="8" fillId="0" borderId="11" xfId="13051" applyNumberFormat="1" applyFont="1" applyFill="1" applyBorder="1" applyAlignment="1">
      <alignment horizontal="center" vertical="center"/>
    </xf>
    <xf numFmtId="176" fontId="77" fillId="0" borderId="11" xfId="13044" applyNumberFormat="1" applyFont="1" applyFill="1" applyBorder="1" applyAlignment="1">
      <alignment horizontal="center"/>
    </xf>
    <xf numFmtId="176" fontId="8" fillId="0" borderId="24" xfId="13044" applyNumberFormat="1" applyFont="1" applyFill="1" applyBorder="1" applyAlignment="1">
      <alignment horizontal="center" vertical="center"/>
    </xf>
    <xf numFmtId="202" fontId="8" fillId="0" borderId="24" xfId="13045" applyNumberFormat="1" applyFont="1" applyFill="1" applyBorder="1" applyAlignment="1">
      <alignment horizontal="center"/>
    </xf>
    <xf numFmtId="176" fontId="8" fillId="0" borderId="0" xfId="13046" applyNumberFormat="1" applyFont="1" applyFill="1" applyBorder="1" applyAlignment="1">
      <alignment horizontal="center" vertical="center" shrinkToFit="1"/>
    </xf>
    <xf numFmtId="176" fontId="73" fillId="0" borderId="30" xfId="13044" applyNumberFormat="1" applyFont="1" applyFill="1" applyBorder="1" applyAlignment="1">
      <alignment horizontal="center" vertical="center" wrapText="1"/>
    </xf>
    <xf numFmtId="176" fontId="8" fillId="0" borderId="33" xfId="13046" applyNumberFormat="1" applyFont="1" applyFill="1" applyBorder="1" applyAlignment="1">
      <alignment vertical="center" shrinkToFit="1"/>
    </xf>
    <xf numFmtId="176" fontId="7" fillId="0" borderId="0" xfId="13050" applyNumberFormat="1" applyBorder="1" applyAlignment="1">
      <alignment horizontal="center" vertical="center"/>
    </xf>
    <xf numFmtId="176" fontId="79" fillId="0" borderId="0" xfId="13044" applyNumberFormat="1" applyFont="1" applyFill="1" applyBorder="1" applyAlignment="1">
      <alignment horizontal="center" vertical="center"/>
    </xf>
    <xf numFmtId="202" fontId="8" fillId="0" borderId="24" xfId="13045" applyNumberFormat="1" applyFont="1" applyFill="1" applyBorder="1" applyAlignment="1">
      <alignment horizontal="center" vertical="center" wrapText="1"/>
    </xf>
    <xf numFmtId="202" fontId="8" fillId="0" borderId="0" xfId="13045" applyNumberFormat="1" applyFont="1" applyFill="1" applyBorder="1" applyAlignment="1">
      <alignment horizontal="center" vertical="center" wrapText="1"/>
    </xf>
    <xf numFmtId="176" fontId="73" fillId="0" borderId="0" xfId="13044" applyNumberFormat="1" applyFont="1" applyFill="1" applyAlignment="1">
      <alignment horizontal="left" vertical="center" wrapText="1" shrinkToFit="1"/>
    </xf>
    <xf numFmtId="176" fontId="73" fillId="0" borderId="24" xfId="13044" applyNumberFormat="1" applyFont="1" applyFill="1" applyBorder="1" applyAlignment="1">
      <alignment horizontal="center" wrapText="1"/>
    </xf>
    <xf numFmtId="176" fontId="8" fillId="0" borderId="0" xfId="13045" applyNumberFormat="1" applyFont="1" applyFill="1" applyBorder="1" applyAlignment="1"/>
    <xf numFmtId="176" fontId="80" fillId="0" borderId="0" xfId="13045" applyNumberFormat="1" applyFont="1" applyFill="1" applyAlignment="1"/>
    <xf numFmtId="176" fontId="8" fillId="0" borderId="25" xfId="13045" applyNumberFormat="1" applyFont="1" applyFill="1" applyBorder="1" applyAlignment="1">
      <alignment horizontal="center" vertical="center"/>
    </xf>
    <xf numFmtId="176" fontId="36" fillId="0" borderId="0" xfId="13045" applyNumberFormat="1" applyFont="1" applyFill="1" applyAlignment="1"/>
    <xf numFmtId="202" fontId="8" fillId="0" borderId="32" xfId="13045" applyNumberFormat="1" applyFont="1" applyFill="1" applyBorder="1" applyAlignment="1">
      <alignment horizontal="center" wrapText="1"/>
    </xf>
    <xf numFmtId="176" fontId="8" fillId="0" borderId="31" xfId="13045" applyNumberFormat="1" applyFont="1" applyFill="1" applyBorder="1" applyAlignment="1">
      <alignment horizontal="center" vertical="center"/>
    </xf>
    <xf numFmtId="176" fontId="8" fillId="0" borderId="0" xfId="13044" applyNumberFormat="1" applyFont="1" applyFill="1" applyBorder="1" applyAlignment="1">
      <alignment vertical="center"/>
    </xf>
    <xf numFmtId="176" fontId="41" fillId="15" borderId="0" xfId="13049" applyNumberFormat="1" applyFont="1" applyFill="1" applyBorder="1" applyAlignment="1">
      <alignment horizontal="left" vertical="center"/>
    </xf>
    <xf numFmtId="176" fontId="8" fillId="0" borderId="0" xfId="13052" applyNumberFormat="1" applyFont="1" applyFill="1" applyBorder="1" applyAlignment="1">
      <alignment horizontal="center" vertical="center"/>
    </xf>
    <xf numFmtId="176" fontId="8" fillId="0" borderId="0" xfId="13044" applyNumberFormat="1" applyFont="1" applyFill="1" applyAlignment="1">
      <alignment vertical="center"/>
    </xf>
    <xf numFmtId="176" fontId="42" fillId="0" borderId="0" xfId="13053" applyNumberFormat="1" applyFont="1" applyAlignment="1">
      <alignment horizontal="center" vertical="center"/>
    </xf>
    <xf numFmtId="202" fontId="8" fillId="0" borderId="0" xfId="13052" applyNumberFormat="1" applyFont="1" applyFill="1" applyBorder="1" applyAlignment="1">
      <alignment horizontal="center" vertical="center"/>
    </xf>
    <xf numFmtId="176" fontId="8" fillId="0" borderId="0" xfId="13044" applyNumberFormat="1" applyFont="1" applyFill="1" applyAlignment="1">
      <alignment horizontal="center" vertical="center"/>
    </xf>
    <xf numFmtId="176" fontId="40" fillId="0" borderId="0" xfId="13053" applyNumberFormat="1" applyFont="1" applyAlignment="1">
      <alignment horizontal="left" vertical="center"/>
    </xf>
    <xf numFmtId="176" fontId="34" fillId="0" borderId="0" xfId="13054" applyNumberFormat="1" applyFont="1" applyBorder="1" applyAlignment="1">
      <alignment horizontal="center" vertical="center"/>
    </xf>
    <xf numFmtId="0" fontId="23" fillId="0" borderId="0" xfId="13019" applyFont="1"/>
    <xf numFmtId="0" fontId="68" fillId="0" borderId="0" xfId="13019" applyFont="1"/>
    <xf numFmtId="0" fontId="68" fillId="0" borderId="0" xfId="13019" applyFont="1" applyFill="1"/>
    <xf numFmtId="0" fontId="57" fillId="0" borderId="0" xfId="13019" applyFont="1"/>
    <xf numFmtId="0" fontId="104" fillId="0" borderId="0" xfId="13019" applyFont="1"/>
    <xf numFmtId="0" fontId="104" fillId="0" borderId="0" xfId="13019" applyFont="1" applyFill="1"/>
    <xf numFmtId="0" fontId="105" fillId="0" borderId="0" xfId="13019" applyFont="1"/>
    <xf numFmtId="182" fontId="68" fillId="0" borderId="43" xfId="13207" applyNumberFormat="1" applyFont="1" applyBorder="1" applyAlignment="1">
      <alignment horizontal="center" wrapText="1"/>
    </xf>
    <xf numFmtId="182" fontId="68" fillId="0" borderId="44" xfId="13207" applyNumberFormat="1" applyFont="1" applyBorder="1" applyAlignment="1">
      <alignment horizontal="center" vertical="center" wrapText="1"/>
    </xf>
    <xf numFmtId="0" fontId="68" fillId="0" borderId="21" xfId="13207" applyFont="1" applyFill="1" applyBorder="1" applyAlignment="1">
      <alignment horizontal="center" vertical="center" wrapText="1"/>
    </xf>
    <xf numFmtId="0" fontId="68" fillId="0" borderId="45" xfId="13207" applyFont="1" applyBorder="1" applyAlignment="1">
      <alignment horizontal="center" vertical="center" wrapText="1"/>
    </xf>
    <xf numFmtId="0" fontId="68" fillId="0" borderId="46" xfId="13207" applyFont="1" applyFill="1" applyBorder="1" applyAlignment="1">
      <alignment horizontal="center" vertical="center" wrapText="1"/>
    </xf>
    <xf numFmtId="0" fontId="64" fillId="0" borderId="0" xfId="13019" applyFont="1" applyAlignment="1">
      <alignment horizontal="left" vertical="center" wrapText="1" shrinkToFit="1"/>
    </xf>
    <xf numFmtId="182" fontId="68" fillId="0" borderId="46" xfId="13207" applyNumberFormat="1" applyFont="1" applyBorder="1" applyAlignment="1">
      <alignment horizontal="center" wrapText="1"/>
    </xf>
    <xf numFmtId="0" fontId="68" fillId="0" borderId="47" xfId="13207" applyFont="1" applyFill="1" applyBorder="1" applyAlignment="1">
      <alignment horizontal="center" vertical="center" wrapText="1"/>
    </xf>
    <xf numFmtId="0" fontId="68" fillId="0" borderId="46" xfId="13208" applyFont="1" applyBorder="1" applyAlignment="1">
      <alignment horizontal="center" vertical="center" wrapText="1"/>
    </xf>
    <xf numFmtId="0" fontId="68" fillId="0" borderId="48" xfId="13208" applyFont="1" applyBorder="1" applyAlignment="1">
      <alignment horizontal="center" vertical="center" wrapText="1"/>
    </xf>
    <xf numFmtId="0" fontId="68" fillId="0" borderId="47" xfId="13208" applyFont="1" applyBorder="1" applyAlignment="1">
      <alignment horizontal="center" vertical="center" wrapText="1"/>
    </xf>
    <xf numFmtId="0" fontId="68" fillId="0" borderId="47" xfId="13208" applyFont="1" applyBorder="1" applyAlignment="1">
      <alignment horizontal="center" vertical="center" wrapText="1"/>
    </xf>
    <xf numFmtId="0" fontId="68" fillId="0" borderId="49" xfId="13208" applyFont="1" applyBorder="1" applyAlignment="1">
      <alignment horizontal="center" vertical="center" wrapText="1"/>
    </xf>
    <xf numFmtId="0" fontId="68" fillId="33" borderId="50" xfId="13208" applyFont="1" applyFill="1" applyBorder="1" applyAlignment="1">
      <alignment horizontal="center" vertical="center" wrapText="1"/>
    </xf>
    <xf numFmtId="0" fontId="68" fillId="0" borderId="51" xfId="13208" applyFont="1" applyBorder="1" applyAlignment="1">
      <alignment horizontal="center" vertical="center" wrapText="1"/>
    </xf>
    <xf numFmtId="0" fontId="68" fillId="33" borderId="52" xfId="13208" applyFont="1" applyFill="1" applyBorder="1" applyAlignment="1">
      <alignment horizontal="center" vertical="center" wrapText="1"/>
    </xf>
    <xf numFmtId="0" fontId="105" fillId="0" borderId="0" xfId="13019" applyFont="1" applyFill="1"/>
    <xf numFmtId="0" fontId="68" fillId="0" borderId="0" xfId="13019" applyFont="1" applyFill="1" applyAlignment="1">
      <alignment horizontal="center" vertical="center" wrapText="1" shrinkToFit="1"/>
    </xf>
    <xf numFmtId="49" fontId="68" fillId="0" borderId="0" xfId="13019" applyNumberFormat="1" applyFont="1" applyFill="1" applyAlignment="1">
      <alignment horizontal="center" vertical="center" wrapText="1" shrinkToFit="1"/>
    </xf>
    <xf numFmtId="0" fontId="68" fillId="0" borderId="47" xfId="13207" applyFont="1" applyFill="1" applyBorder="1" applyAlignment="1">
      <alignment horizontal="center" vertical="center" wrapText="1"/>
    </xf>
    <xf numFmtId="0" fontId="64" fillId="0" borderId="0" xfId="13019" applyFont="1" applyFill="1" applyAlignment="1">
      <alignment horizontal="left" vertical="center" wrapText="1" shrinkToFit="1"/>
    </xf>
    <xf numFmtId="182" fontId="68" fillId="0" borderId="47" xfId="13207" applyNumberFormat="1" applyFont="1" applyBorder="1" applyAlignment="1">
      <alignment horizontal="center" wrapText="1"/>
    </xf>
    <xf numFmtId="182" fontId="68" fillId="0" borderId="48" xfId="13207" applyNumberFormat="1" applyFont="1" applyBorder="1" applyAlignment="1">
      <alignment horizontal="center" vertical="center" wrapText="1"/>
    </xf>
    <xf numFmtId="0" fontId="13" fillId="0" borderId="8" xfId="13019" applyFont="1" applyFill="1" applyBorder="1" applyAlignment="1">
      <alignment horizontal="center" vertical="center" wrapText="1"/>
    </xf>
    <xf numFmtId="0" fontId="68" fillId="0" borderId="47" xfId="13207" applyFont="1" applyBorder="1" applyAlignment="1">
      <alignment horizontal="center" vertical="center" wrapText="1"/>
    </xf>
    <xf numFmtId="0" fontId="68" fillId="0" borderId="30" xfId="13207" applyFont="1" applyFill="1" applyBorder="1" applyAlignment="1">
      <alignment horizontal="center" vertical="center" wrapText="1"/>
    </xf>
    <xf numFmtId="182" fontId="68" fillId="0" borderId="52" xfId="13207" applyNumberFormat="1" applyFont="1" applyBorder="1" applyAlignment="1">
      <alignment horizontal="center" wrapText="1"/>
    </xf>
    <xf numFmtId="0" fontId="68" fillId="0" borderId="53" xfId="13207" applyFont="1" applyFill="1" applyBorder="1" applyAlignment="1">
      <alignment horizontal="center" vertical="center" wrapText="1"/>
    </xf>
    <xf numFmtId="0" fontId="68" fillId="0" borderId="46" xfId="13019" applyFont="1" applyBorder="1" applyAlignment="1">
      <alignment horizontal="center" vertical="center" wrapText="1"/>
    </xf>
    <xf numFmtId="0" fontId="68" fillId="0" borderId="50" xfId="13019" applyFont="1" applyBorder="1" applyAlignment="1">
      <alignment horizontal="center" vertical="center" wrapText="1"/>
    </xf>
    <xf numFmtId="0" fontId="68" fillId="33" borderId="50" xfId="13019" applyFont="1" applyFill="1" applyBorder="1" applyAlignment="1">
      <alignment horizontal="center" vertical="center" wrapText="1"/>
    </xf>
    <xf numFmtId="0" fontId="68" fillId="0" borderId="52" xfId="13019" applyFont="1" applyBorder="1" applyAlignment="1">
      <alignment horizontal="center" vertical="center" wrapText="1"/>
    </xf>
    <xf numFmtId="0" fontId="68" fillId="33" borderId="52" xfId="13019" applyFont="1" applyFill="1" applyBorder="1" applyAlignment="1">
      <alignment horizontal="center" vertical="center" wrapText="1"/>
    </xf>
    <xf numFmtId="182" fontId="68" fillId="0" borderId="44" xfId="13019" applyNumberFormat="1" applyFont="1" applyBorder="1" applyAlignment="1">
      <alignment horizontal="center" wrapText="1"/>
    </xf>
    <xf numFmtId="182" fontId="68" fillId="0" borderId="0" xfId="13019" applyNumberFormat="1" applyFont="1" applyAlignment="1">
      <alignment horizontal="center" wrapText="1"/>
    </xf>
    <xf numFmtId="182" fontId="68" fillId="0" borderId="0" xfId="13019" applyNumberFormat="1" applyFont="1" applyAlignment="1">
      <alignment horizontal="center" vertical="center" wrapText="1"/>
    </xf>
    <xf numFmtId="0" fontId="68" fillId="0" borderId="0" xfId="13019" applyFont="1" applyAlignment="1">
      <alignment horizontal="center" vertical="center" wrapText="1" shrinkToFit="1"/>
    </xf>
    <xf numFmtId="0" fontId="68" fillId="0" borderId="0" xfId="13019" applyFont="1" applyAlignment="1">
      <alignment horizontal="center" wrapText="1"/>
    </xf>
    <xf numFmtId="182" fontId="68" fillId="0" borderId="47" xfId="13207" applyNumberFormat="1" applyFont="1" applyBorder="1" applyAlignment="1">
      <alignment horizontal="center"/>
    </xf>
    <xf numFmtId="182" fontId="68" fillId="0" borderId="54" xfId="13207" applyNumberFormat="1" applyFont="1" applyBorder="1" applyAlignment="1">
      <alignment horizontal="center"/>
    </xf>
    <xf numFmtId="182" fontId="68" fillId="0" borderId="44" xfId="13207" applyNumberFormat="1" applyFont="1" applyBorder="1" applyAlignment="1">
      <alignment horizontal="center"/>
    </xf>
    <xf numFmtId="0" fontId="68" fillId="0" borderId="55" xfId="13207" applyFont="1" applyFill="1" applyBorder="1" applyAlignment="1">
      <alignment horizontal="center" vertical="center" wrapText="1"/>
    </xf>
    <xf numFmtId="0" fontId="68" fillId="0" borderId="56" xfId="13208" applyFont="1" applyBorder="1" applyAlignment="1">
      <alignment horizontal="center" vertical="center" wrapText="1"/>
    </xf>
    <xf numFmtId="0" fontId="68" fillId="0" borderId="50" xfId="13208" applyFont="1" applyBorder="1" applyAlignment="1">
      <alignment horizontal="center" vertical="center" wrapText="1"/>
    </xf>
    <xf numFmtId="0" fontId="68" fillId="0" borderId="52" xfId="13208" applyFont="1" applyBorder="1" applyAlignment="1">
      <alignment horizontal="center" vertical="center" wrapText="1"/>
    </xf>
    <xf numFmtId="184" fontId="68" fillId="0" borderId="0" xfId="13019" applyNumberFormat="1" applyFont="1" applyFill="1" applyAlignment="1">
      <alignment horizontal="center" vertical="center" wrapText="1" shrinkToFit="1"/>
    </xf>
    <xf numFmtId="0" fontId="64" fillId="15" borderId="0" xfId="13019" applyFont="1" applyFill="1" applyAlignment="1">
      <alignment horizontal="left" vertical="center" wrapText="1"/>
    </xf>
    <xf numFmtId="0" fontId="64" fillId="0" borderId="0" xfId="13019" applyFont="1" applyFill="1" applyAlignment="1">
      <alignment horizontal="left" vertical="center" wrapText="1"/>
    </xf>
    <xf numFmtId="0" fontId="64" fillId="15" borderId="0" xfId="13019" applyFont="1" applyFill="1" applyAlignment="1">
      <alignment horizontal="left" vertical="center" wrapText="1"/>
    </xf>
    <xf numFmtId="182" fontId="68" fillId="0" borderId="47" xfId="13019" applyNumberFormat="1" applyFont="1" applyBorder="1" applyAlignment="1">
      <alignment horizontal="center" vertical="center" wrapText="1"/>
    </xf>
    <xf numFmtId="182" fontId="68" fillId="0" borderId="57" xfId="13019" applyNumberFormat="1" applyFont="1" applyBorder="1" applyAlignment="1">
      <alignment horizontal="center" vertical="center" wrapText="1"/>
    </xf>
    <xf numFmtId="0" fontId="68" fillId="34" borderId="47" xfId="13019" applyFont="1" applyFill="1" applyBorder="1" applyAlignment="1">
      <alignment horizontal="center" vertical="center"/>
    </xf>
    <xf numFmtId="206" fontId="68" fillId="0" borderId="8" xfId="13019" applyNumberFormat="1" applyFont="1" applyFill="1" applyBorder="1" applyAlignment="1" applyProtection="1">
      <alignment horizontal="center" vertical="center"/>
      <protection locked="0"/>
    </xf>
    <xf numFmtId="0" fontId="68" fillId="0" borderId="47" xfId="13019" applyFont="1" applyBorder="1" applyAlignment="1">
      <alignment horizontal="center" vertical="center"/>
    </xf>
    <xf numFmtId="0" fontId="64" fillId="0" borderId="0" xfId="13019" applyFont="1"/>
    <xf numFmtId="206" fontId="68" fillId="0" borderId="8" xfId="13019" applyNumberFormat="1" applyFont="1" applyFill="1" applyBorder="1" applyAlignment="1" applyProtection="1">
      <alignment horizontal="center"/>
      <protection locked="0"/>
    </xf>
    <xf numFmtId="206" fontId="68" fillId="0" borderId="55" xfId="13019" applyNumberFormat="1" applyFont="1" applyFill="1" applyBorder="1" applyAlignment="1" applyProtection="1">
      <alignment horizontal="center"/>
      <protection locked="0"/>
    </xf>
    <xf numFmtId="206" fontId="68" fillId="0" borderId="47" xfId="13019" applyNumberFormat="1" applyFont="1" applyFill="1" applyBorder="1" applyAlignment="1" applyProtection="1">
      <alignment horizontal="center"/>
      <protection locked="0"/>
    </xf>
    <xf numFmtId="0" fontId="68" fillId="0" borderId="47" xfId="13019" applyFont="1" applyBorder="1" applyAlignment="1">
      <alignment horizontal="center"/>
    </xf>
    <xf numFmtId="0" fontId="68" fillId="0" borderId="58" xfId="13019" applyFont="1" applyBorder="1" applyAlignment="1">
      <alignment horizontal="center" vertical="center" wrapText="1"/>
    </xf>
    <xf numFmtId="0" fontId="68" fillId="33" borderId="58" xfId="13019" applyFont="1" applyFill="1" applyBorder="1" applyAlignment="1">
      <alignment horizontal="center" vertical="center" wrapText="1"/>
    </xf>
    <xf numFmtId="182" fontId="68" fillId="0" borderId="0" xfId="13019" applyNumberFormat="1" applyFont="1" applyFill="1" applyBorder="1" applyAlignment="1">
      <alignment horizontal="center" vertical="center" wrapText="1"/>
    </xf>
    <xf numFmtId="0" fontId="13" fillId="0" borderId="0" xfId="13019" applyFont="1" applyFill="1" applyBorder="1" applyAlignment="1">
      <alignment horizontal="center" vertical="center"/>
    </xf>
    <xf numFmtId="206" fontId="68" fillId="0" borderId="0" xfId="13019" applyNumberFormat="1" applyFont="1" applyFill="1" applyBorder="1" applyAlignment="1" applyProtection="1">
      <alignment horizontal="center"/>
      <protection locked="0"/>
    </xf>
    <xf numFmtId="0" fontId="64" fillId="0" borderId="0" xfId="13019" applyFont="1" applyFill="1" applyAlignment="1">
      <alignment horizontal="left"/>
    </xf>
    <xf numFmtId="0" fontId="8" fillId="16" borderId="46" xfId="13019" applyNumberFormat="1" applyFont="1" applyFill="1" applyBorder="1" applyAlignment="1">
      <alignment horizontal="center" vertical="center" wrapText="1"/>
    </xf>
    <xf numFmtId="0" fontId="106" fillId="0" borderId="0" xfId="13019" applyFont="1"/>
    <xf numFmtId="49" fontId="68" fillId="0" borderId="47" xfId="13209" applyNumberFormat="1" applyFont="1" applyBorder="1" applyAlignment="1">
      <alignment horizontal="center" vertical="center" wrapText="1"/>
    </xf>
    <xf numFmtId="182" fontId="106" fillId="0" borderId="0" xfId="13019" applyNumberFormat="1" applyFont="1" applyFill="1" applyBorder="1" applyAlignment="1">
      <alignment horizontal="center"/>
    </xf>
    <xf numFmtId="182" fontId="106" fillId="0" borderId="0" xfId="13019" applyNumberFormat="1" applyFont="1" applyFill="1" applyBorder="1" applyAlignment="1">
      <alignment horizontal="center" vertical="center" wrapText="1"/>
    </xf>
    <xf numFmtId="0" fontId="107" fillId="0" borderId="0" xfId="13019" applyFont="1" applyFill="1" applyBorder="1" applyAlignment="1">
      <alignment horizontal="center" vertical="center"/>
    </xf>
    <xf numFmtId="1" fontId="106" fillId="0" borderId="0" xfId="13019" applyNumberFormat="1" applyFont="1" applyFill="1" applyBorder="1" applyAlignment="1">
      <alignment horizontal="center" vertical="center" wrapText="1"/>
    </xf>
    <xf numFmtId="0" fontId="68" fillId="0" borderId="8" xfId="13019" applyFont="1" applyFill="1" applyBorder="1" applyAlignment="1">
      <alignment horizontal="center" vertical="center"/>
    </xf>
    <xf numFmtId="0" fontId="68" fillId="0" borderId="9" xfId="13019" applyFont="1" applyFill="1" applyBorder="1" applyAlignment="1">
      <alignment horizontal="center" vertical="center"/>
    </xf>
    <xf numFmtId="0" fontId="68" fillId="0" borderId="55" xfId="13019" applyFont="1" applyFill="1" applyBorder="1" applyAlignment="1">
      <alignment horizontal="center" vertical="center"/>
    </xf>
    <xf numFmtId="0" fontId="108" fillId="0" borderId="0" xfId="13019" applyFont="1" applyFill="1"/>
    <xf numFmtId="182" fontId="109" fillId="0" borderId="0" xfId="13019" applyNumberFormat="1" applyFont="1" applyFill="1" applyBorder="1" applyAlignment="1">
      <alignment horizontal="center"/>
    </xf>
    <xf numFmtId="182" fontId="109" fillId="0" borderId="0" xfId="13019" applyNumberFormat="1" applyFont="1" applyFill="1" applyBorder="1" applyAlignment="1">
      <alignment horizontal="center" vertical="center" wrapText="1"/>
    </xf>
    <xf numFmtId="0" fontId="110" fillId="0" borderId="0" xfId="13019" applyFont="1" applyFill="1" applyBorder="1" applyAlignment="1">
      <alignment horizontal="center" vertical="center"/>
    </xf>
    <xf numFmtId="1" fontId="109" fillId="0" borderId="0" xfId="13019" applyNumberFormat="1" applyFont="1" applyFill="1" applyBorder="1" applyAlignment="1">
      <alignment horizontal="center" vertical="center" wrapText="1"/>
    </xf>
    <xf numFmtId="0" fontId="111" fillId="0" borderId="0" xfId="13019" applyFont="1" applyFill="1" applyAlignment="1">
      <alignment horizontal="left"/>
    </xf>
    <xf numFmtId="182" fontId="68" fillId="0" borderId="47" xfId="13019" applyNumberFormat="1" applyFont="1" applyBorder="1" applyAlignment="1">
      <alignment horizontal="center" wrapText="1"/>
    </xf>
    <xf numFmtId="0" fontId="68" fillId="35" borderId="58" xfId="13019" applyFont="1" applyFill="1" applyBorder="1" applyAlignment="1">
      <alignment horizontal="center" vertical="center" wrapText="1"/>
    </xf>
    <xf numFmtId="0" fontId="68" fillId="35" borderId="52" xfId="13019" applyFont="1" applyFill="1" applyBorder="1" applyAlignment="1">
      <alignment horizontal="center" vertical="center" wrapText="1"/>
    </xf>
    <xf numFmtId="0" fontId="105" fillId="0" borderId="0" xfId="13019" applyFont="1" applyFill="1" applyAlignment="1">
      <alignment horizontal="left"/>
    </xf>
    <xf numFmtId="182" fontId="68" fillId="0" borderId="0" xfId="13019" applyNumberFormat="1" applyFont="1" applyFill="1" applyBorder="1" applyAlignment="1">
      <alignment horizontal="left" vertical="center" wrapText="1"/>
    </xf>
    <xf numFmtId="0" fontId="68" fillId="0" borderId="0" xfId="13019" applyFont="1" applyFill="1" applyBorder="1" applyAlignment="1">
      <alignment horizontal="left" vertical="center"/>
    </xf>
    <xf numFmtId="206" fontId="68" fillId="0" borderId="0" xfId="13019" applyNumberFormat="1" applyFont="1" applyFill="1" applyBorder="1" applyAlignment="1" applyProtection="1">
      <alignment horizontal="left"/>
      <protection locked="0"/>
    </xf>
    <xf numFmtId="182" fontId="68" fillId="0" borderId="47" xfId="13019" applyNumberFormat="1" applyFont="1" applyBorder="1" applyAlignment="1">
      <alignment horizontal="center"/>
    </xf>
    <xf numFmtId="0" fontId="68" fillId="0" borderId="47" xfId="13019" applyFont="1" applyBorder="1" applyAlignment="1">
      <alignment horizontal="center" wrapText="1"/>
    </xf>
    <xf numFmtId="206" fontId="68" fillId="0" borderId="47" xfId="13019" applyNumberFormat="1" applyFont="1" applyFill="1" applyBorder="1" applyAlignment="1" applyProtection="1">
      <alignment horizontal="center" wrapText="1"/>
      <protection locked="0"/>
    </xf>
    <xf numFmtId="0" fontId="68" fillId="0" borderId="52" xfId="13019" applyFont="1" applyBorder="1" applyAlignment="1">
      <alignment horizontal="center" vertical="center" wrapText="1"/>
    </xf>
    <xf numFmtId="182" fontId="108" fillId="0" borderId="0" xfId="13019" applyNumberFormat="1" applyFont="1" applyFill="1" applyBorder="1" applyAlignment="1">
      <alignment horizontal="center"/>
    </xf>
    <xf numFmtId="182" fontId="108" fillId="0" borderId="0" xfId="13019" applyNumberFormat="1" applyFont="1" applyFill="1" applyBorder="1" applyAlignment="1">
      <alignment horizontal="center" vertical="center" wrapText="1"/>
    </xf>
    <xf numFmtId="0" fontId="111" fillId="0" borderId="15" xfId="13019" applyFont="1" applyFill="1" applyBorder="1" applyAlignment="1">
      <alignment horizontal="left"/>
    </xf>
    <xf numFmtId="0" fontId="68" fillId="0" borderId="0" xfId="13019" applyFont="1" applyFill="1" applyBorder="1" applyAlignment="1">
      <alignment horizontal="center" vertical="center"/>
    </xf>
    <xf numFmtId="0" fontId="68" fillId="34" borderId="8" xfId="13019" applyFont="1" applyFill="1" applyBorder="1" applyAlignment="1">
      <alignment horizontal="center" vertical="center"/>
    </xf>
    <xf numFmtId="0" fontId="68" fillId="34" borderId="47" xfId="13019" applyFont="1" applyFill="1" applyBorder="1" applyAlignment="1">
      <alignment horizontal="center" vertical="center"/>
    </xf>
    <xf numFmtId="0" fontId="68" fillId="34" borderId="9" xfId="13019" applyFont="1" applyFill="1" applyBorder="1" applyAlignment="1">
      <alignment horizontal="center" vertical="center"/>
    </xf>
    <xf numFmtId="0" fontId="68" fillId="34" borderId="55" xfId="13019" applyFont="1" applyFill="1" applyBorder="1" applyAlignment="1">
      <alignment horizontal="center" vertical="center"/>
    </xf>
    <xf numFmtId="0" fontId="68" fillId="0" borderId="59" xfId="13019" applyFont="1" applyBorder="1" applyAlignment="1">
      <alignment horizontal="center" vertical="center" wrapText="1"/>
    </xf>
    <xf numFmtId="0" fontId="68" fillId="33" borderId="59" xfId="13019" applyFont="1" applyFill="1" applyBorder="1" applyAlignment="1">
      <alignment horizontal="center" vertical="center" wrapText="1"/>
    </xf>
    <xf numFmtId="0" fontId="105" fillId="0" borderId="60" xfId="13019" applyFont="1" applyBorder="1"/>
    <xf numFmtId="0" fontId="68" fillId="0" borderId="61" xfId="13019" applyFont="1" applyBorder="1" applyAlignment="1">
      <alignment horizontal="center" vertical="center" wrapText="1"/>
    </xf>
    <xf numFmtId="0" fontId="68" fillId="0" borderId="62" xfId="13019" applyFont="1" applyBorder="1" applyAlignment="1">
      <alignment horizontal="center" vertical="center" wrapText="1"/>
    </xf>
    <xf numFmtId="0" fontId="68" fillId="33" borderId="62" xfId="13019" applyFont="1" applyFill="1" applyBorder="1" applyAlignment="1">
      <alignment horizontal="center" vertical="center" wrapText="1"/>
    </xf>
    <xf numFmtId="0" fontId="68" fillId="0" borderId="60" xfId="13019" applyFont="1" applyBorder="1"/>
    <xf numFmtId="182" fontId="68" fillId="0" borderId="0" xfId="13019" applyNumberFormat="1" applyFont="1" applyFill="1" applyBorder="1" applyAlignment="1">
      <alignment horizontal="center"/>
    </xf>
    <xf numFmtId="0" fontId="64" fillId="0" borderId="63" xfId="13019" applyFont="1" applyFill="1" applyBorder="1" applyAlignment="1">
      <alignment horizontal="left"/>
    </xf>
    <xf numFmtId="0" fontId="105" fillId="0" borderId="63" xfId="13019" applyFont="1" applyBorder="1"/>
    <xf numFmtId="0" fontId="108" fillId="0" borderId="47" xfId="13019" applyFont="1" applyFill="1" applyBorder="1" applyAlignment="1">
      <alignment horizontal="center" vertical="center"/>
    </xf>
    <xf numFmtId="0" fontId="13" fillId="0" borderId="0" xfId="13019" applyFont="1"/>
    <xf numFmtId="182" fontId="68" fillId="0" borderId="57" xfId="13019" applyNumberFormat="1" applyFont="1" applyBorder="1" applyAlignment="1">
      <alignment horizontal="center"/>
    </xf>
    <xf numFmtId="207" fontId="68" fillId="0" borderId="0" xfId="13019" applyNumberFormat="1" applyFont="1" applyFill="1" applyBorder="1" applyAlignment="1">
      <alignment horizontal="center" vertical="center" wrapText="1"/>
    </xf>
    <xf numFmtId="182" fontId="108" fillId="0" borderId="47" xfId="13019" applyNumberFormat="1" applyFont="1" applyFill="1" applyBorder="1" applyAlignment="1">
      <alignment horizontal="center"/>
    </xf>
    <xf numFmtId="182" fontId="108" fillId="0" borderId="57" xfId="13019" applyNumberFormat="1" applyFont="1" applyFill="1" applyBorder="1" applyAlignment="1">
      <alignment horizontal="center" vertical="center" wrapText="1"/>
    </xf>
    <xf numFmtId="0" fontId="108" fillId="0" borderId="8" xfId="13019" applyFont="1" applyFill="1" applyBorder="1" applyAlignment="1">
      <alignment horizontal="center" vertical="center"/>
    </xf>
    <xf numFmtId="0" fontId="64" fillId="0" borderId="0" xfId="13019" applyFont="1" applyFill="1" applyBorder="1"/>
    <xf numFmtId="0" fontId="108" fillId="0" borderId="9" xfId="13019" applyFont="1" applyFill="1" applyBorder="1" applyAlignment="1">
      <alignment horizontal="center" vertical="center"/>
    </xf>
    <xf numFmtId="0" fontId="108" fillId="0" borderId="15" xfId="13019" applyFont="1" applyFill="1" applyBorder="1" applyAlignment="1">
      <alignment horizontal="center" vertical="center"/>
    </xf>
    <xf numFmtId="0" fontId="108" fillId="0" borderId="64" xfId="13019" applyFont="1" applyFill="1" applyBorder="1" applyAlignment="1">
      <alignment horizontal="center" vertical="center"/>
    </xf>
    <xf numFmtId="0" fontId="68" fillId="0" borderId="54" xfId="13019" applyFont="1" applyBorder="1" applyAlignment="1">
      <alignment horizontal="center" vertical="center" wrapText="1"/>
    </xf>
    <xf numFmtId="0" fontId="68" fillId="0" borderId="47" xfId="13019" applyFont="1" applyBorder="1" applyAlignment="1">
      <alignment horizontal="center" vertical="center" wrapText="1"/>
    </xf>
    <xf numFmtId="0" fontId="68" fillId="33" borderId="47" xfId="13019" applyFont="1" applyFill="1" applyBorder="1" applyAlignment="1">
      <alignment horizontal="center" vertical="center" wrapText="1"/>
    </xf>
    <xf numFmtId="0" fontId="68" fillId="0" borderId="65" xfId="13019" applyFont="1" applyBorder="1" applyAlignment="1">
      <alignment horizontal="center" vertical="center" wrapText="1"/>
    </xf>
    <xf numFmtId="0" fontId="108" fillId="0" borderId="0" xfId="13019" applyFont="1" applyFill="1" applyBorder="1" applyAlignment="1">
      <alignment horizontal="center" vertical="center"/>
    </xf>
    <xf numFmtId="0" fontId="68" fillId="0" borderId="0" xfId="13019" applyFont="1" applyAlignment="1">
      <alignment horizontal="center"/>
    </xf>
    <xf numFmtId="0" fontId="64" fillId="0" borderId="0" xfId="13019" applyFont="1" applyFill="1"/>
    <xf numFmtId="0" fontId="68" fillId="0" borderId="47" xfId="13019" applyFont="1" applyFill="1" applyBorder="1" applyAlignment="1">
      <alignment horizontal="center"/>
    </xf>
    <xf numFmtId="0" fontId="68" fillId="0" borderId="0" xfId="13019" applyFont="1" applyFill="1" applyBorder="1"/>
    <xf numFmtId="0" fontId="64" fillId="0" borderId="0" xfId="13019" applyFont="1" applyFill="1" applyBorder="1" applyAlignment="1">
      <alignment horizontal="left"/>
    </xf>
    <xf numFmtId="182" fontId="68" fillId="0" borderId="47" xfId="13209" applyNumberFormat="1" applyFont="1" applyBorder="1" applyAlignment="1">
      <alignment horizontal="center"/>
    </xf>
    <xf numFmtId="182" fontId="68" fillId="0" borderId="47" xfId="13209" applyNumberFormat="1" applyFont="1" applyBorder="1" applyAlignment="1">
      <alignment horizontal="center" vertical="center" wrapText="1"/>
    </xf>
    <xf numFmtId="0" fontId="68" fillId="0" borderId="47" xfId="13019" applyFont="1" applyFill="1" applyBorder="1" applyAlignment="1">
      <alignment horizontal="center" vertical="center"/>
    </xf>
    <xf numFmtId="0" fontId="64" fillId="0" borderId="0" xfId="13019" applyFont="1" applyBorder="1" applyAlignment="1">
      <alignment horizontal="left" vertical="center" shrinkToFit="1"/>
    </xf>
    <xf numFmtId="0" fontId="68" fillId="0" borderId="52" xfId="13019" applyFont="1" applyBorder="1" applyAlignment="1">
      <alignment horizontal="center" vertical="center"/>
    </xf>
    <xf numFmtId="0" fontId="68" fillId="0" borderId="0" xfId="13019" applyFont="1" applyBorder="1" applyAlignment="1">
      <alignment horizontal="center" vertical="center"/>
    </xf>
    <xf numFmtId="0" fontId="68" fillId="0" borderId="0" xfId="13019" applyFont="1" applyBorder="1" applyAlignment="1">
      <alignment horizontal="center" vertical="center"/>
    </xf>
    <xf numFmtId="0" fontId="68" fillId="0" borderId="55" xfId="13019" applyFont="1" applyBorder="1" applyAlignment="1">
      <alignment horizontal="center" vertical="center"/>
    </xf>
    <xf numFmtId="0" fontId="68" fillId="8" borderId="58" xfId="13019" applyFont="1" applyFill="1" applyBorder="1" applyAlignment="1">
      <alignment horizontal="center" vertical="center" wrapText="1"/>
    </xf>
    <xf numFmtId="0" fontId="68" fillId="0" borderId="65" xfId="13019" applyFont="1" applyBorder="1" applyAlignment="1">
      <alignment horizontal="center" vertical="center"/>
    </xf>
    <xf numFmtId="0" fontId="68" fillId="0" borderId="48" xfId="13019" applyFont="1" applyBorder="1" applyAlignment="1">
      <alignment horizontal="center" vertical="center"/>
    </xf>
    <xf numFmtId="0" fontId="68" fillId="0" borderId="66" xfId="13019" applyFont="1" applyBorder="1" applyAlignment="1">
      <alignment horizontal="center" vertical="center"/>
    </xf>
    <xf numFmtId="0" fontId="68" fillId="0" borderId="47" xfId="13019" applyFont="1" applyBorder="1" applyAlignment="1">
      <alignment horizontal="center" vertical="center"/>
    </xf>
    <xf numFmtId="0" fontId="68" fillId="8" borderId="52" xfId="13019" applyFont="1" applyFill="1" applyBorder="1" applyAlignment="1">
      <alignment horizontal="center" vertical="center" wrapText="1"/>
    </xf>
    <xf numFmtId="0" fontId="68" fillId="0" borderId="0" xfId="13019" applyFont="1" applyFill="1" applyBorder="1" applyAlignment="1">
      <alignment horizontal="center" vertical="center" shrinkToFit="1"/>
    </xf>
    <xf numFmtId="49" fontId="68" fillId="0" borderId="0" xfId="13019" applyNumberFormat="1" applyFont="1" applyFill="1" applyBorder="1" applyAlignment="1">
      <alignment horizontal="center" vertical="center" shrinkToFit="1"/>
    </xf>
    <xf numFmtId="184" fontId="68" fillId="0" borderId="0" xfId="13019" applyNumberFormat="1" applyFont="1" applyFill="1" applyBorder="1" applyAlignment="1">
      <alignment horizontal="center" vertical="center" shrinkToFit="1"/>
    </xf>
    <xf numFmtId="0" fontId="64" fillId="0" borderId="0" xfId="13019" applyFont="1" applyFill="1" applyBorder="1" applyAlignment="1">
      <alignment horizontal="left" vertical="center" shrinkToFit="1"/>
    </xf>
    <xf numFmtId="0" fontId="108" fillId="0" borderId="55" xfId="13019" applyFont="1" applyFill="1" applyBorder="1" applyAlignment="1">
      <alignment horizontal="center" vertical="center"/>
    </xf>
    <xf numFmtId="0" fontId="68" fillId="33" borderId="47" xfId="13019" applyFont="1" applyFill="1" applyBorder="1" applyAlignment="1">
      <alignment horizontal="center" vertical="center"/>
    </xf>
    <xf numFmtId="182" fontId="68" fillId="0" borderId="0" xfId="13019" applyNumberFormat="1" applyFont="1" applyBorder="1" applyAlignment="1">
      <alignment horizontal="center" wrapText="1"/>
    </xf>
    <xf numFmtId="182" fontId="68" fillId="0" borderId="0" xfId="13019" applyNumberFormat="1" applyFont="1" applyBorder="1" applyAlignment="1">
      <alignment horizontal="center" vertical="center" wrapText="1"/>
    </xf>
    <xf numFmtId="0" fontId="8" fillId="16" borderId="0" xfId="13019" applyNumberFormat="1" applyFont="1" applyFill="1" applyBorder="1" applyAlignment="1">
      <alignment horizontal="center" vertical="center" wrapText="1"/>
    </xf>
    <xf numFmtId="0" fontId="68" fillId="0" borderId="0" xfId="13019" applyFont="1" applyBorder="1" applyAlignment="1">
      <alignment horizontal="center"/>
    </xf>
    <xf numFmtId="0" fontId="68" fillId="0" borderId="54" xfId="13019" applyFont="1" applyBorder="1" applyAlignment="1">
      <alignment horizontal="center" vertical="center"/>
    </xf>
    <xf numFmtId="0" fontId="68" fillId="0" borderId="58" xfId="13019" applyFont="1" applyBorder="1" applyAlignment="1">
      <alignment horizontal="center" vertical="center"/>
    </xf>
    <xf numFmtId="0" fontId="68" fillId="0" borderId="58" xfId="13019" applyFont="1" applyBorder="1" applyAlignment="1">
      <alignment horizontal="center" vertical="center"/>
    </xf>
    <xf numFmtId="0" fontId="68" fillId="8" borderId="58" xfId="13019" applyFont="1" applyFill="1" applyBorder="1" applyAlignment="1">
      <alignment horizontal="center" vertical="center"/>
    </xf>
    <xf numFmtId="0" fontId="68" fillId="0" borderId="51" xfId="13019" applyFont="1" applyBorder="1" applyAlignment="1">
      <alignment horizontal="center" vertical="center"/>
    </xf>
    <xf numFmtId="0" fontId="68" fillId="0" borderId="52" xfId="13019" applyFont="1" applyBorder="1" applyAlignment="1">
      <alignment horizontal="center" vertical="center"/>
    </xf>
    <xf numFmtId="0" fontId="68" fillId="8" borderId="52" xfId="13019" applyFont="1" applyFill="1" applyBorder="1" applyAlignment="1">
      <alignment horizontal="center" vertical="center"/>
    </xf>
    <xf numFmtId="0" fontId="68" fillId="0" borderId="55" xfId="13019" applyFont="1" applyBorder="1" applyAlignment="1">
      <alignment horizontal="center" vertical="center"/>
    </xf>
    <xf numFmtId="0" fontId="68" fillId="33" borderId="56" xfId="13019" applyFont="1" applyFill="1" applyBorder="1" applyAlignment="1">
      <alignment horizontal="center" vertical="center"/>
    </xf>
    <xf numFmtId="0" fontId="68" fillId="33" borderId="51" xfId="13019" applyFont="1" applyFill="1" applyBorder="1" applyAlignment="1">
      <alignment horizontal="center" vertical="center"/>
    </xf>
    <xf numFmtId="0" fontId="108" fillId="0" borderId="0" xfId="13019" applyFont="1" applyFill="1" applyBorder="1" applyAlignment="1">
      <alignment horizontal="center" vertical="center" shrinkToFit="1"/>
    </xf>
    <xf numFmtId="49" fontId="108" fillId="0" borderId="0" xfId="13019" applyNumberFormat="1" applyFont="1" applyFill="1" applyBorder="1" applyAlignment="1">
      <alignment horizontal="center" vertical="center" shrinkToFit="1"/>
    </xf>
    <xf numFmtId="184" fontId="108" fillId="0" borderId="0" xfId="13019" applyNumberFormat="1" applyFont="1" applyFill="1" applyBorder="1" applyAlignment="1">
      <alignment horizontal="center" vertical="center" shrinkToFit="1"/>
    </xf>
    <xf numFmtId="0" fontId="111" fillId="0" borderId="0" xfId="13019" applyFont="1" applyFill="1" applyBorder="1" applyAlignment="1">
      <alignment horizontal="left" vertical="center" shrinkToFit="1"/>
    </xf>
    <xf numFmtId="0" fontId="68" fillId="0" borderId="0" xfId="13019" applyFont="1" applyBorder="1"/>
    <xf numFmtId="0" fontId="64" fillId="15" borderId="8" xfId="13019" applyFont="1" applyFill="1" applyBorder="1" applyAlignment="1">
      <alignment horizontal="left" vertical="center"/>
    </xf>
    <xf numFmtId="0" fontId="68" fillId="0" borderId="0" xfId="13019" applyFont="1" applyAlignment="1"/>
    <xf numFmtId="0" fontId="112" fillId="0" borderId="0" xfId="13019" applyFont="1" applyAlignment="1"/>
    <xf numFmtId="182" fontId="68" fillId="34" borderId="47" xfId="13019" applyNumberFormat="1" applyFont="1" applyFill="1" applyBorder="1" applyAlignment="1">
      <alignment horizontal="center"/>
    </xf>
    <xf numFmtId="0" fontId="68" fillId="0" borderId="47" xfId="13019" applyFont="1" applyFill="1" applyBorder="1" applyAlignment="1">
      <alignment horizontal="center" vertical="center"/>
    </xf>
    <xf numFmtId="0" fontId="64" fillId="16" borderId="0" xfId="13019" applyFont="1" applyFill="1" applyBorder="1" applyAlignment="1">
      <alignment horizontal="left" vertical="center" wrapText="1" shrinkToFit="1"/>
    </xf>
    <xf numFmtId="0" fontId="64" fillId="16" borderId="0" xfId="13019" applyFont="1" applyFill="1" applyBorder="1" applyAlignment="1">
      <alignment horizontal="left" vertical="center" wrapText="1" shrinkToFit="1"/>
    </xf>
    <xf numFmtId="0" fontId="68" fillId="16" borderId="47" xfId="13019" applyFont="1" applyFill="1" applyBorder="1" applyAlignment="1">
      <alignment horizontal="center" vertical="center" wrapText="1"/>
    </xf>
    <xf numFmtId="0" fontId="68" fillId="0" borderId="47" xfId="13019" applyFont="1" applyBorder="1" applyAlignment="1">
      <alignment horizontal="center" vertical="center" wrapText="1"/>
    </xf>
    <xf numFmtId="0" fontId="68" fillId="16" borderId="47" xfId="13019" applyFont="1" applyFill="1" applyBorder="1" applyAlignment="1">
      <alignment horizontal="center" vertical="center" wrapText="1"/>
    </xf>
    <xf numFmtId="0" fontId="68" fillId="0" borderId="0" xfId="13019" applyFont="1" applyFill="1" applyAlignment="1"/>
    <xf numFmtId="0" fontId="64" fillId="0" borderId="8" xfId="13019" applyFont="1" applyFill="1" applyBorder="1" applyAlignment="1">
      <alignment horizontal="left" vertical="center" shrinkToFit="1"/>
    </xf>
    <xf numFmtId="49" fontId="64" fillId="0" borderId="8" xfId="13019" applyNumberFormat="1" applyFont="1" applyFill="1" applyBorder="1" applyAlignment="1">
      <alignment horizontal="left" vertical="center" shrinkToFit="1"/>
    </xf>
    <xf numFmtId="184" fontId="64" fillId="0" borderId="8" xfId="13019" applyNumberFormat="1" applyFont="1" applyFill="1" applyBorder="1" applyAlignment="1">
      <alignment horizontal="left" vertical="center" shrinkToFit="1"/>
    </xf>
    <xf numFmtId="0" fontId="64" fillId="0" borderId="15" xfId="13019" applyFont="1" applyFill="1" applyBorder="1" applyAlignment="1">
      <alignment horizontal="left" vertical="center" shrinkToFit="1"/>
    </xf>
    <xf numFmtId="0" fontId="64" fillId="0" borderId="67" xfId="13019" applyFont="1" applyFill="1" applyBorder="1" applyAlignment="1">
      <alignment horizontal="left" vertical="center" shrinkToFit="1"/>
    </xf>
    <xf numFmtId="0" fontId="68" fillId="0" borderId="47" xfId="13210" applyFont="1" applyFill="1" applyBorder="1" applyAlignment="1">
      <alignment horizontal="center"/>
    </xf>
    <xf numFmtId="0" fontId="68" fillId="0" borderId="47" xfId="13210" applyFont="1" applyFill="1" applyBorder="1" applyAlignment="1">
      <alignment horizontal="center" vertical="center" wrapText="1"/>
    </xf>
    <xf numFmtId="0" fontId="68" fillId="0" borderId="47" xfId="13210" applyFont="1" applyFill="1" applyBorder="1" applyAlignment="1">
      <alignment horizontal="center" vertical="center"/>
    </xf>
    <xf numFmtId="0" fontId="68" fillId="34" borderId="47" xfId="13019" applyFont="1" applyFill="1" applyBorder="1" applyAlignment="1">
      <alignment horizontal="center" vertical="center" wrapText="1"/>
    </xf>
    <xf numFmtId="0" fontId="68" fillId="33" borderId="47" xfId="13019" applyFont="1" applyFill="1" applyBorder="1" applyAlignment="1"/>
    <xf numFmtId="0" fontId="64" fillId="34" borderId="0" xfId="13019" applyFont="1" applyFill="1" applyBorder="1" applyAlignment="1">
      <alignment horizontal="left" vertical="center" shrinkToFit="1"/>
    </xf>
    <xf numFmtId="0" fontId="68" fillId="0" borderId="47" xfId="13019" applyFont="1" applyBorder="1" applyAlignment="1"/>
    <xf numFmtId="0" fontId="68" fillId="0" borderId="0" xfId="13019" applyFont="1" applyFill="1" applyBorder="1" applyAlignment="1"/>
    <xf numFmtId="182" fontId="68" fillId="0" borderId="47" xfId="13019" applyNumberFormat="1" applyFont="1" applyFill="1" applyBorder="1" applyAlignment="1">
      <alignment horizontal="center"/>
    </xf>
    <xf numFmtId="182" fontId="68" fillId="0" borderId="57" xfId="13019" applyNumberFormat="1" applyFont="1" applyFill="1" applyBorder="1" applyAlignment="1">
      <alignment horizontal="center" vertical="center"/>
    </xf>
    <xf numFmtId="0" fontId="64" fillId="0" borderId="0" xfId="13019" applyFont="1" applyFill="1" applyBorder="1" applyAlignment="1">
      <alignment horizontal="left" vertical="center" shrinkToFit="1"/>
    </xf>
    <xf numFmtId="182" fontId="68" fillId="0" borderId="57" xfId="13019" applyNumberFormat="1" applyFont="1" applyBorder="1" applyAlignment="1">
      <alignment horizontal="center" vertical="center"/>
    </xf>
    <xf numFmtId="0" fontId="68" fillId="34" borderId="54" xfId="13019" applyFont="1" applyFill="1" applyBorder="1" applyAlignment="1">
      <alignment horizontal="center" vertical="center"/>
    </xf>
    <xf numFmtId="0" fontId="68" fillId="0" borderId="56" xfId="13019" applyFont="1" applyBorder="1" applyAlignment="1"/>
    <xf numFmtId="0" fontId="68" fillId="0" borderId="58" xfId="13019" applyFont="1" applyBorder="1" applyAlignment="1"/>
    <xf numFmtId="0" fontId="68" fillId="33" borderId="58" xfId="13019" applyFont="1" applyFill="1" applyBorder="1" applyAlignment="1"/>
    <xf numFmtId="0" fontId="68" fillId="34" borderId="48" xfId="13019" applyFont="1" applyFill="1" applyBorder="1" applyAlignment="1">
      <alignment horizontal="center" vertical="center"/>
    </xf>
    <xf numFmtId="0" fontId="68" fillId="34" borderId="45" xfId="13019" applyFont="1" applyFill="1" applyBorder="1" applyAlignment="1">
      <alignment horizontal="center" vertical="center"/>
    </xf>
    <xf numFmtId="0" fontId="68" fillId="34" borderId="46" xfId="13019" applyFont="1" applyFill="1" applyBorder="1" applyAlignment="1">
      <alignment horizontal="center" vertical="center"/>
    </xf>
    <xf numFmtId="0" fontId="68" fillId="33" borderId="46" xfId="13019" applyFont="1" applyFill="1" applyBorder="1" applyAlignment="1">
      <alignment horizontal="center" vertical="center"/>
    </xf>
    <xf numFmtId="182" fontId="68" fillId="34" borderId="47" xfId="13019" applyNumberFormat="1" applyFont="1" applyFill="1" applyBorder="1" applyAlignment="1">
      <alignment horizontal="center" vertical="center"/>
    </xf>
    <xf numFmtId="0" fontId="68" fillId="34" borderId="58" xfId="13019" applyFont="1" applyFill="1" applyBorder="1" applyAlignment="1">
      <alignment horizontal="center" vertical="center"/>
    </xf>
    <xf numFmtId="0" fontId="68" fillId="0" borderId="54" xfId="13019" applyFont="1" applyBorder="1" applyAlignment="1"/>
    <xf numFmtId="0" fontId="68" fillId="16" borderId="48" xfId="13019" applyFont="1" applyFill="1" applyBorder="1" applyAlignment="1">
      <alignment horizontal="center" vertical="center"/>
    </xf>
    <xf numFmtId="0" fontId="68" fillId="34" borderId="48" xfId="13019" applyFont="1" applyFill="1" applyBorder="1" applyAlignment="1">
      <alignment horizontal="center" vertical="center"/>
    </xf>
    <xf numFmtId="0" fontId="108" fillId="0" borderId="47" xfId="13019" applyFont="1" applyBorder="1" applyAlignment="1">
      <alignment horizontal="center" wrapText="1"/>
    </xf>
    <xf numFmtId="0" fontId="68" fillId="8" borderId="47" xfId="13019" applyFont="1" applyFill="1" applyBorder="1" applyAlignment="1"/>
    <xf numFmtId="0" fontId="68" fillId="8" borderId="47" xfId="13019" applyFont="1" applyFill="1" applyBorder="1" applyAlignment="1">
      <alignment horizontal="center" vertical="center"/>
    </xf>
    <xf numFmtId="0" fontId="68" fillId="0" borderId="0" xfId="13019" applyFont="1" applyFill="1" applyBorder="1" applyAlignment="1"/>
    <xf numFmtId="0" fontId="68" fillId="0" borderId="0" xfId="13019" applyFont="1" applyBorder="1" applyAlignment="1"/>
    <xf numFmtId="0" fontId="68" fillId="34" borderId="68" xfId="13019" applyFont="1" applyFill="1" applyBorder="1" applyAlignment="1">
      <alignment horizontal="center" vertical="center"/>
    </xf>
    <xf numFmtId="182" fontId="68" fillId="16" borderId="47" xfId="13019" applyNumberFormat="1" applyFont="1" applyFill="1" applyBorder="1" applyAlignment="1">
      <alignment horizontal="center"/>
    </xf>
    <xf numFmtId="0" fontId="64" fillId="34" borderId="0" xfId="13019" applyFont="1" applyFill="1" applyBorder="1" applyAlignment="1">
      <alignment horizontal="center" vertical="center" shrinkToFit="1"/>
    </xf>
    <xf numFmtId="0" fontId="68" fillId="34" borderId="28" xfId="13019" applyFont="1" applyFill="1" applyBorder="1" applyAlignment="1">
      <alignment horizontal="center" vertical="center"/>
    </xf>
    <xf numFmtId="0" fontId="68" fillId="34" borderId="59" xfId="13019" applyFont="1" applyFill="1" applyBorder="1" applyAlignment="1">
      <alignment horizontal="center" vertical="center"/>
    </xf>
    <xf numFmtId="0" fontId="68" fillId="33" borderId="59" xfId="13019" applyFont="1" applyFill="1" applyBorder="1" applyAlignment="1">
      <alignment horizontal="center" vertical="center"/>
    </xf>
    <xf numFmtId="0" fontId="68" fillId="34" borderId="69" xfId="13019" applyFont="1" applyFill="1" applyBorder="1" applyAlignment="1">
      <alignment horizontal="center" vertical="center"/>
    </xf>
    <xf numFmtId="0" fontId="68" fillId="34" borderId="52" xfId="13019" applyFont="1" applyFill="1" applyBorder="1" applyAlignment="1">
      <alignment horizontal="center" vertical="center"/>
    </xf>
    <xf numFmtId="0" fontId="68" fillId="33" borderId="52" xfId="13019" applyFont="1" applyFill="1" applyBorder="1" applyAlignment="1">
      <alignment horizontal="center" vertical="center"/>
    </xf>
    <xf numFmtId="0" fontId="64" fillId="15" borderId="0" xfId="13211" applyFont="1" applyFill="1" applyBorder="1" applyAlignment="1">
      <alignment horizontal="left" vertical="center"/>
    </xf>
    <xf numFmtId="0" fontId="105" fillId="0" borderId="0" xfId="13019" applyFont="1" applyBorder="1" applyAlignment="1"/>
    <xf numFmtId="0" fontId="68" fillId="0" borderId="55" xfId="13019" applyFont="1" applyFill="1" applyBorder="1" applyAlignment="1">
      <alignment horizontal="center"/>
    </xf>
    <xf numFmtId="0" fontId="68" fillId="0" borderId="47" xfId="13019" applyFont="1" applyBorder="1" applyAlignment="1">
      <alignment horizontal="center"/>
    </xf>
    <xf numFmtId="0" fontId="68" fillId="33" borderId="47" xfId="13019" applyFont="1" applyFill="1" applyBorder="1" applyAlignment="1">
      <alignment horizontal="center"/>
    </xf>
    <xf numFmtId="0" fontId="68" fillId="0" borderId="46" xfId="13019" applyFont="1" applyBorder="1" applyAlignment="1">
      <alignment horizontal="center" vertical="center"/>
    </xf>
    <xf numFmtId="0" fontId="68" fillId="0" borderId="47" xfId="13212" applyFont="1" applyFill="1" applyBorder="1" applyAlignment="1">
      <alignment horizontal="center" vertical="center" wrapText="1"/>
    </xf>
    <xf numFmtId="0" fontId="68" fillId="0" borderId="47" xfId="13019" applyFont="1" applyFill="1" applyBorder="1" applyAlignment="1">
      <alignment horizontal="center"/>
    </xf>
    <xf numFmtId="0" fontId="68" fillId="0" borderId="47" xfId="13210" applyFont="1" applyFill="1" applyBorder="1" applyAlignment="1">
      <alignment horizontal="center" wrapText="1"/>
    </xf>
    <xf numFmtId="0" fontId="68" fillId="0" borderId="59" xfId="13019" applyFont="1" applyBorder="1" applyAlignment="1">
      <alignment horizontal="center" vertical="center"/>
    </xf>
    <xf numFmtId="0" fontId="68" fillId="0" borderId="70" xfId="13019" applyFont="1" applyBorder="1" applyAlignment="1">
      <alignment horizontal="center" vertical="center"/>
    </xf>
    <xf numFmtId="0" fontId="68" fillId="8" borderId="8" xfId="13019" applyFont="1" applyFill="1" applyBorder="1" applyAlignment="1">
      <alignment horizontal="center" vertical="center"/>
    </xf>
    <xf numFmtId="0" fontId="68" fillId="0" borderId="71" xfId="13019" applyFont="1" applyBorder="1" applyAlignment="1">
      <alignment horizontal="center" vertical="center"/>
    </xf>
    <xf numFmtId="0" fontId="68" fillId="8" borderId="55" xfId="13019" applyFont="1" applyFill="1" applyBorder="1" applyAlignment="1">
      <alignment horizontal="center" vertical="center"/>
    </xf>
    <xf numFmtId="0" fontId="105" fillId="0" borderId="0" xfId="13019" applyFont="1" applyFill="1" applyBorder="1" applyAlignment="1"/>
    <xf numFmtId="182" fontId="68" fillId="0" borderId="0" xfId="13019" applyNumberFormat="1" applyFont="1" applyFill="1" applyBorder="1" applyAlignment="1">
      <alignment horizontal="center" wrapText="1"/>
    </xf>
    <xf numFmtId="0" fontId="68" fillId="0" borderId="0" xfId="13019" applyFont="1" applyFill="1" applyBorder="1" applyAlignment="1">
      <alignment horizontal="center" vertical="center" wrapText="1"/>
    </xf>
    <xf numFmtId="206" fontId="68" fillId="0" borderId="0" xfId="13019" applyNumberFormat="1" applyFont="1" applyFill="1" applyBorder="1" applyAlignment="1" applyProtection="1">
      <alignment horizontal="center" wrapText="1"/>
      <protection locked="0"/>
    </xf>
    <xf numFmtId="0" fontId="68" fillId="0" borderId="8" xfId="13019" applyFont="1" applyBorder="1" applyAlignment="1">
      <alignment horizontal="center" vertical="center" wrapText="1"/>
    </xf>
    <xf numFmtId="0" fontId="68" fillId="0" borderId="9" xfId="13019" applyFont="1" applyBorder="1" applyAlignment="1">
      <alignment horizontal="center" vertical="center" wrapText="1"/>
    </xf>
    <xf numFmtId="0" fontId="68" fillId="0" borderId="55" xfId="13019" applyFont="1" applyBorder="1" applyAlignment="1">
      <alignment horizontal="center" vertical="center" wrapText="1"/>
    </xf>
    <xf numFmtId="0" fontId="68" fillId="36" borderId="47" xfId="13019" applyFont="1" applyFill="1" applyBorder="1" applyAlignment="1">
      <alignment horizontal="center"/>
    </xf>
    <xf numFmtId="0" fontId="68" fillId="36" borderId="47" xfId="13019" applyFont="1" applyFill="1" applyBorder="1" applyAlignment="1">
      <alignment horizontal="center" vertical="center"/>
    </xf>
    <xf numFmtId="182" fontId="108" fillId="0" borderId="47" xfId="13019" applyNumberFormat="1" applyFont="1" applyFill="1" applyBorder="1" applyAlignment="1">
      <alignment horizontal="center" wrapText="1"/>
    </xf>
    <xf numFmtId="0" fontId="105" fillId="0" borderId="0" xfId="13019" applyFont="1" applyBorder="1"/>
    <xf numFmtId="0" fontId="68" fillId="0" borderId="55" xfId="13019" applyFont="1" applyBorder="1" applyAlignment="1">
      <alignment horizontal="center"/>
    </xf>
    <xf numFmtId="0" fontId="68" fillId="8" borderId="55" xfId="13019" applyFont="1" applyFill="1" applyBorder="1" applyAlignment="1">
      <alignment horizontal="center"/>
    </xf>
    <xf numFmtId="0" fontId="68" fillId="33" borderId="55" xfId="13019" applyFont="1" applyFill="1" applyBorder="1" applyAlignment="1">
      <alignment horizontal="center"/>
    </xf>
    <xf numFmtId="0" fontId="105" fillId="0" borderId="0" xfId="13019" applyFont="1" applyFill="1" applyBorder="1"/>
    <xf numFmtId="182" fontId="108" fillId="0" borderId="47" xfId="13019" applyNumberFormat="1" applyFont="1" applyFill="1" applyBorder="1" applyAlignment="1">
      <alignment horizontal="center" vertical="center" wrapText="1"/>
    </xf>
    <xf numFmtId="0" fontId="68" fillId="0" borderId="48" xfId="13019" applyFont="1" applyBorder="1" applyAlignment="1">
      <alignment horizontal="center" vertical="center"/>
    </xf>
    <xf numFmtId="182" fontId="108" fillId="0" borderId="0" xfId="13019" applyNumberFormat="1" applyFont="1" applyFill="1" applyBorder="1" applyAlignment="1">
      <alignment horizontal="center" wrapText="1"/>
    </xf>
    <xf numFmtId="0" fontId="68" fillId="0" borderId="0" xfId="13019" applyFont="1" applyBorder="1" applyAlignment="1">
      <alignment horizontal="center" vertical="center" wrapText="1"/>
    </xf>
    <xf numFmtId="0" fontId="113" fillId="0" borderId="0" xfId="13019" applyFont="1" applyBorder="1"/>
    <xf numFmtId="0" fontId="108" fillId="0" borderId="0" xfId="13019" applyFont="1" applyBorder="1" applyAlignment="1"/>
    <xf numFmtId="0" fontId="108" fillId="0" borderId="8" xfId="13019" applyFont="1" applyFill="1" applyBorder="1" applyAlignment="1">
      <alignment horizontal="center" vertical="center" wrapText="1"/>
    </xf>
    <xf numFmtId="0" fontId="108" fillId="0" borderId="9" xfId="13019" applyFont="1" applyFill="1" applyBorder="1" applyAlignment="1">
      <alignment horizontal="center" vertical="center" wrapText="1"/>
    </xf>
    <xf numFmtId="0" fontId="108" fillId="0" borderId="55" xfId="13019" applyFont="1" applyFill="1" applyBorder="1" applyAlignment="1">
      <alignment horizontal="center" vertical="center" wrapText="1"/>
    </xf>
    <xf numFmtId="0" fontId="68" fillId="0" borderId="0" xfId="13019" applyFont="1" applyBorder="1" applyAlignment="1"/>
    <xf numFmtId="0" fontId="68" fillId="0" borderId="72" xfId="13019" applyFont="1" applyBorder="1" applyAlignment="1">
      <alignment horizontal="center" vertical="center"/>
    </xf>
    <xf numFmtId="0" fontId="68" fillId="0" borderId="47" xfId="13019" applyFont="1" applyFill="1" applyBorder="1" applyAlignment="1"/>
    <xf numFmtId="0" fontId="113" fillId="0" borderId="0" xfId="13019" applyFont="1" applyFill="1" applyBorder="1"/>
    <xf numFmtId="0" fontId="113" fillId="0" borderId="0" xfId="13019" applyFont="1" applyFill="1" applyBorder="1" applyAlignment="1"/>
    <xf numFmtId="182" fontId="68" fillId="0" borderId="8" xfId="13019" applyNumberFormat="1" applyFont="1" applyFill="1" applyBorder="1" applyAlignment="1">
      <alignment horizontal="center" wrapText="1"/>
    </xf>
    <xf numFmtId="0" fontId="68" fillId="0" borderId="8" xfId="13212" applyFont="1" applyFill="1" applyBorder="1" applyAlignment="1">
      <alignment horizontal="center" vertical="center" wrapText="1"/>
    </xf>
    <xf numFmtId="0" fontId="68" fillId="0" borderId="9" xfId="13212" applyFont="1" applyFill="1" applyBorder="1" applyAlignment="1">
      <alignment horizontal="center" vertical="center" wrapText="1"/>
    </xf>
    <xf numFmtId="0" fontId="68" fillId="0" borderId="55" xfId="13212" applyFont="1" applyFill="1" applyBorder="1" applyAlignment="1">
      <alignment horizontal="center" vertical="center" wrapText="1"/>
    </xf>
    <xf numFmtId="0" fontId="108" fillId="0" borderId="0" xfId="13019" applyFont="1" applyAlignment="1">
      <alignment horizontal="center" wrapText="1"/>
    </xf>
    <xf numFmtId="182" fontId="68" fillId="0" borderId="47" xfId="13019" applyNumberFormat="1" applyFont="1" applyFill="1" applyBorder="1" applyAlignment="1">
      <alignment horizontal="center" wrapText="1"/>
    </xf>
    <xf numFmtId="182" fontId="68" fillId="0" borderId="57" xfId="13019" applyNumberFormat="1" applyFont="1" applyFill="1" applyBorder="1" applyAlignment="1">
      <alignment horizontal="center" vertical="center" wrapText="1"/>
    </xf>
    <xf numFmtId="0" fontId="68" fillId="0" borderId="0" xfId="13019" applyFont="1" applyFill="1" applyBorder="1" applyAlignment="1">
      <alignment horizontal="left" vertical="center" shrinkToFit="1"/>
    </xf>
    <xf numFmtId="0" fontId="68" fillId="0" borderId="47" xfId="13019" applyFont="1" applyFill="1" applyBorder="1"/>
    <xf numFmtId="0" fontId="68" fillId="36" borderId="47" xfId="13019" applyFont="1" applyFill="1" applyBorder="1"/>
    <xf numFmtId="0" fontId="108" fillId="0" borderId="0" xfId="13019" applyFont="1" applyFill="1" applyAlignment="1">
      <alignment horizontal="center" wrapText="1"/>
    </xf>
    <xf numFmtId="0" fontId="68" fillId="0" borderId="0" xfId="13212" applyFont="1" applyFill="1" applyBorder="1" applyAlignment="1">
      <alignment horizontal="center" vertical="center" wrapText="1"/>
    </xf>
    <xf numFmtId="0" fontId="68" fillId="0" borderId="0" xfId="13210" applyFont="1" applyFill="1" applyBorder="1" applyAlignment="1">
      <alignment horizontal="center"/>
    </xf>
    <xf numFmtId="0" fontId="68" fillId="33" borderId="8" xfId="13019" applyFont="1" applyFill="1" applyBorder="1" applyAlignment="1">
      <alignment horizontal="center" vertical="center"/>
    </xf>
    <xf numFmtId="0" fontId="68" fillId="33" borderId="55" xfId="13019" applyFont="1" applyFill="1" applyBorder="1" applyAlignment="1">
      <alignment horizontal="center" vertical="center"/>
    </xf>
    <xf numFmtId="0" fontId="68" fillId="0" borderId="47" xfId="13212" applyFont="1" applyFill="1" applyBorder="1" applyAlignment="1">
      <alignment horizontal="center" vertical="center" wrapText="1"/>
    </xf>
    <xf numFmtId="0" fontId="68" fillId="0" borderId="57" xfId="13019" applyFont="1" applyFill="1" applyBorder="1" applyAlignment="1">
      <alignment horizontal="center"/>
    </xf>
    <xf numFmtId="0" fontId="68" fillId="33" borderId="47" xfId="13019" applyFont="1" applyFill="1" applyBorder="1"/>
    <xf numFmtId="0" fontId="68" fillId="0" borderId="8" xfId="13212" applyFont="1" applyFill="1" applyBorder="1" applyAlignment="1">
      <alignment horizontal="center" vertical="center" wrapText="1"/>
    </xf>
    <xf numFmtId="0" fontId="68" fillId="0" borderId="57" xfId="13210" applyFont="1" applyFill="1" applyBorder="1" applyAlignment="1">
      <alignment horizontal="center"/>
    </xf>
    <xf numFmtId="0" fontId="68" fillId="0" borderId="0" xfId="13019" applyFont="1" applyBorder="1" applyAlignment="1">
      <alignment horizontal="left" vertical="center" shrinkToFit="1"/>
    </xf>
    <xf numFmtId="0" fontId="68" fillId="0" borderId="47" xfId="13019" applyFont="1" applyFill="1" applyBorder="1" applyAlignment="1">
      <alignment horizontal="center" vertical="center" wrapText="1"/>
    </xf>
    <xf numFmtId="0" fontId="114" fillId="0" borderId="0" xfId="13019" applyFont="1" applyFill="1" applyBorder="1"/>
    <xf numFmtId="0" fontId="113" fillId="0" borderId="0" xfId="13019" applyFont="1" applyFill="1" applyBorder="1" applyAlignment="1">
      <alignment horizontal="center"/>
    </xf>
    <xf numFmtId="0" fontId="64" fillId="0" borderId="73" xfId="13019" applyFont="1" applyFill="1" applyBorder="1" applyAlignment="1">
      <alignment horizontal="left" vertical="center" shrinkToFit="1"/>
    </xf>
    <xf numFmtId="0" fontId="105" fillId="0" borderId="0" xfId="13019" applyFont="1" applyBorder="1" applyAlignment="1">
      <alignment horizontal="center"/>
    </xf>
    <xf numFmtId="0" fontId="68" fillId="0" borderId="8" xfId="13019" applyFont="1" applyBorder="1" applyAlignment="1">
      <alignment horizontal="center" vertical="center"/>
    </xf>
    <xf numFmtId="0" fontId="68" fillId="0" borderId="9" xfId="13019" applyFont="1" applyBorder="1" applyAlignment="1">
      <alignment horizontal="center" vertical="center"/>
    </xf>
    <xf numFmtId="0" fontId="68" fillId="0" borderId="55" xfId="13019" applyFont="1" applyBorder="1"/>
    <xf numFmtId="0" fontId="68" fillId="33" borderId="55" xfId="13019" applyFont="1" applyFill="1" applyBorder="1"/>
    <xf numFmtId="0" fontId="105" fillId="0" borderId="0" xfId="13019" applyFont="1" applyFill="1" applyBorder="1" applyAlignment="1">
      <alignment horizontal="center"/>
    </xf>
    <xf numFmtId="182" fontId="68" fillId="0" borderId="63" xfId="13019" applyNumberFormat="1" applyFont="1" applyFill="1" applyBorder="1" applyAlignment="1">
      <alignment horizontal="center" vertical="center" wrapText="1"/>
    </xf>
    <xf numFmtId="0" fontId="68" fillId="0" borderId="63" xfId="13210" applyFont="1" applyFill="1" applyBorder="1" applyAlignment="1">
      <alignment horizontal="center"/>
    </xf>
    <xf numFmtId="0" fontId="108" fillId="0" borderId="0" xfId="13019" applyFont="1" applyFill="1" applyBorder="1"/>
    <xf numFmtId="182" fontId="68" fillId="0" borderId="47" xfId="13019" applyNumberFormat="1" applyFont="1" applyFill="1" applyBorder="1" applyAlignment="1">
      <alignment horizontal="center" vertical="center" wrapText="1"/>
    </xf>
    <xf numFmtId="0" fontId="13" fillId="0" borderId="0" xfId="13019" applyFont="1" applyBorder="1" applyAlignment="1">
      <alignment horizontal="center" vertical="center"/>
    </xf>
    <xf numFmtId="0" fontId="68" fillId="34" borderId="0" xfId="13019" applyFont="1" applyFill="1" applyBorder="1" applyAlignment="1">
      <alignment horizontal="center" vertical="center"/>
    </xf>
    <xf numFmtId="0" fontId="68" fillId="0" borderId="8" xfId="13210" applyFont="1" applyFill="1" applyBorder="1" applyAlignment="1">
      <alignment horizontal="center" vertical="center" wrapText="1"/>
    </xf>
    <xf numFmtId="0" fontId="113" fillId="0" borderId="0" xfId="13019" applyFont="1" applyBorder="1" applyAlignment="1">
      <alignment horizontal="center"/>
    </xf>
    <xf numFmtId="0" fontId="68" fillId="0" borderId="9" xfId="13210" applyFont="1" applyFill="1" applyBorder="1" applyAlignment="1">
      <alignment horizontal="center" vertical="center" wrapText="1"/>
    </xf>
    <xf numFmtId="0" fontId="64" fillId="0" borderId="0" xfId="13211" applyFont="1" applyFill="1" applyBorder="1" applyAlignment="1">
      <alignment horizontal="left" vertical="center" shrinkToFit="1"/>
    </xf>
    <xf numFmtId="182" fontId="68" fillId="0" borderId="47" xfId="13210" applyNumberFormat="1" applyFont="1" applyFill="1" applyBorder="1" applyAlignment="1">
      <alignment horizontal="center" wrapText="1"/>
    </xf>
    <xf numFmtId="0" fontId="68" fillId="0" borderId="55" xfId="13210" applyFont="1" applyFill="1" applyBorder="1" applyAlignment="1">
      <alignment horizontal="center" vertical="center" wrapText="1"/>
    </xf>
    <xf numFmtId="0" fontId="68" fillId="0" borderId="47" xfId="13019" applyFont="1" applyFill="1" applyBorder="1" applyAlignment="1">
      <alignment horizontal="center" wrapText="1"/>
    </xf>
    <xf numFmtId="0" fontId="68" fillId="0" borderId="0" xfId="12933" applyFont="1" applyBorder="1" applyAlignment="1">
      <alignment horizontal="center" vertical="center"/>
    </xf>
    <xf numFmtId="0" fontId="68" fillId="0" borderId="47" xfId="12933" applyFont="1" applyBorder="1" applyAlignment="1">
      <alignment horizontal="center" vertical="center"/>
    </xf>
    <xf numFmtId="0" fontId="68" fillId="0" borderId="47" xfId="12933" applyFont="1" applyFill="1" applyBorder="1" applyAlignment="1">
      <alignment horizontal="center" vertical="center"/>
    </xf>
    <xf numFmtId="0" fontId="68" fillId="0" borderId="47" xfId="12933" applyFont="1" applyBorder="1" applyAlignment="1">
      <alignment horizontal="center" vertical="center"/>
    </xf>
    <xf numFmtId="0" fontId="68" fillId="0" borderId="55" xfId="12933" applyFont="1" applyBorder="1" applyAlignment="1">
      <alignment horizontal="center" vertical="center"/>
    </xf>
    <xf numFmtId="0" fontId="68" fillId="33" borderId="55" xfId="12933" applyFont="1" applyFill="1" applyBorder="1" applyAlignment="1">
      <alignment horizontal="center" vertical="center"/>
    </xf>
    <xf numFmtId="0" fontId="68" fillId="33" borderId="47" xfId="12933" applyFont="1" applyFill="1" applyBorder="1" applyAlignment="1">
      <alignment horizontal="center" vertical="center"/>
    </xf>
    <xf numFmtId="0" fontId="68" fillId="0" borderId="0" xfId="13211" applyFont="1" applyFill="1" applyBorder="1" applyAlignment="1">
      <alignment horizontal="center" vertical="center" shrinkToFit="1"/>
    </xf>
    <xf numFmtId="49" fontId="68" fillId="0" borderId="0" xfId="13211" applyNumberFormat="1" applyFont="1" applyFill="1" applyBorder="1" applyAlignment="1">
      <alignment horizontal="center" vertical="center" shrinkToFit="1"/>
    </xf>
    <xf numFmtId="0" fontId="68" fillId="0" borderId="0" xfId="13211" applyNumberFormat="1" applyFont="1" applyFill="1" applyBorder="1" applyAlignment="1">
      <alignment horizontal="center" vertical="center" shrinkToFit="1"/>
    </xf>
    <xf numFmtId="0" fontId="64" fillId="0" borderId="0" xfId="13211" applyFont="1" applyFill="1" applyBorder="1" applyAlignment="1">
      <alignment horizontal="left" vertical="center" shrinkToFit="1"/>
    </xf>
    <xf numFmtId="0" fontId="23" fillId="0" borderId="0" xfId="13019" applyFont="1" applyBorder="1"/>
    <xf numFmtId="182" fontId="68" fillId="0" borderId="0" xfId="13019" applyNumberFormat="1" applyFont="1" applyBorder="1" applyAlignment="1">
      <alignment horizontal="center"/>
    </xf>
    <xf numFmtId="0" fontId="68" fillId="0" borderId="0" xfId="13210" applyFont="1" applyFill="1" applyBorder="1" applyAlignment="1">
      <alignment horizontal="center" vertical="center" wrapText="1"/>
    </xf>
    <xf numFmtId="0" fontId="68" fillId="0" borderId="0" xfId="13019" applyFont="1" applyFill="1" applyBorder="1" applyAlignment="1">
      <alignment horizontal="center" wrapText="1"/>
    </xf>
    <xf numFmtId="0" fontId="68" fillId="0" borderId="0" xfId="13019" applyFont="1" applyFill="1" applyBorder="1" applyAlignment="1">
      <alignment horizontal="center"/>
    </xf>
    <xf numFmtId="0" fontId="57" fillId="0" borderId="0" xfId="13019" applyFont="1" applyBorder="1"/>
    <xf numFmtId="182" fontId="68" fillId="0" borderId="47" xfId="12933" applyNumberFormat="1" applyFont="1" applyBorder="1" applyAlignment="1">
      <alignment horizontal="center"/>
    </xf>
    <xf numFmtId="182" fontId="68" fillId="0" borderId="47" xfId="12933" applyNumberFormat="1" applyFont="1" applyFill="1" applyBorder="1" applyAlignment="1">
      <alignment horizontal="center" vertical="center" wrapText="1"/>
    </xf>
    <xf numFmtId="182" fontId="68" fillId="0" borderId="47" xfId="13212" applyNumberFormat="1" applyFont="1" applyFill="1" applyBorder="1" applyAlignment="1">
      <alignment horizontal="center"/>
    </xf>
    <xf numFmtId="0" fontId="68" fillId="0" borderId="72" xfId="12933" applyFont="1" applyFill="1" applyBorder="1" applyAlignment="1">
      <alignment horizontal="center" vertical="center"/>
    </xf>
    <xf numFmtId="0" fontId="68" fillId="0" borderId="9" xfId="12933" applyFont="1" applyBorder="1" applyAlignment="1">
      <alignment horizontal="center" vertical="center"/>
    </xf>
    <xf numFmtId="0" fontId="68" fillId="0" borderId="8" xfId="12933" applyFont="1" applyBorder="1" applyAlignment="1">
      <alignment horizontal="center" vertical="center"/>
    </xf>
    <xf numFmtId="0" fontId="68" fillId="33" borderId="8" xfId="12933" applyFont="1" applyFill="1" applyBorder="1" applyAlignment="1">
      <alignment horizontal="center" vertical="center"/>
    </xf>
    <xf numFmtId="0" fontId="68" fillId="0" borderId="55" xfId="12933" applyFont="1" applyBorder="1" applyAlignment="1">
      <alignment horizontal="center" vertical="center"/>
    </xf>
    <xf numFmtId="184" fontId="68" fillId="0" borderId="0" xfId="13211" applyNumberFormat="1" applyFont="1" applyFill="1" applyBorder="1" applyAlignment="1">
      <alignment horizontal="center" vertical="center" shrinkToFit="1"/>
    </xf>
    <xf numFmtId="0" fontId="68" fillId="0" borderId="47" xfId="13212" applyFont="1" applyFill="1" applyBorder="1" applyAlignment="1">
      <alignment horizontal="center" vertical="center"/>
    </xf>
    <xf numFmtId="0" fontId="68" fillId="0" borderId="8" xfId="12933" applyFont="1" applyBorder="1" applyAlignment="1">
      <alignment horizontal="center" vertical="center"/>
    </xf>
    <xf numFmtId="182" fontId="68" fillId="0" borderId="0" xfId="12933" applyNumberFormat="1" applyFont="1" applyFill="1" applyBorder="1" applyAlignment="1">
      <alignment horizontal="center"/>
    </xf>
    <xf numFmtId="182" fontId="68" fillId="0" borderId="47" xfId="13019" applyNumberFormat="1" applyFont="1" applyBorder="1" applyAlignment="1">
      <alignment horizontal="center" vertical="center"/>
    </xf>
    <xf numFmtId="0" fontId="68" fillId="0" borderId="47" xfId="13210" applyFont="1" applyFill="1" applyBorder="1" applyAlignment="1">
      <alignment horizontal="center" vertical="center" wrapText="1"/>
    </xf>
    <xf numFmtId="0" fontId="68" fillId="0" borderId="55" xfId="12933" applyFont="1" applyFill="1" applyBorder="1" applyAlignment="1">
      <alignment horizontal="center" vertical="center"/>
    </xf>
    <xf numFmtId="0" fontId="68" fillId="8" borderId="8" xfId="12933" applyFont="1" applyFill="1" applyBorder="1" applyAlignment="1">
      <alignment horizontal="center" vertical="center"/>
    </xf>
    <xf numFmtId="0" fontId="68" fillId="8" borderId="55" xfId="12933" applyFont="1" applyFill="1" applyBorder="1" applyAlignment="1">
      <alignment horizontal="center" vertical="center"/>
    </xf>
    <xf numFmtId="182" fontId="68" fillId="0" borderId="9" xfId="12933" applyNumberFormat="1" applyFont="1" applyFill="1" applyBorder="1" applyAlignment="1">
      <alignment horizontal="center"/>
    </xf>
    <xf numFmtId="0" fontId="64" fillId="0" borderId="0" xfId="13019" applyFont="1" applyBorder="1" applyAlignment="1">
      <alignment vertical="center"/>
    </xf>
    <xf numFmtId="0" fontId="116" fillId="0" borderId="0" xfId="13019" applyFont="1" applyFill="1"/>
    <xf numFmtId="182" fontId="116" fillId="0" borderId="9" xfId="12933" applyNumberFormat="1" applyFont="1" applyFill="1" applyBorder="1" applyAlignment="1">
      <alignment horizontal="center"/>
    </xf>
    <xf numFmtId="182" fontId="116" fillId="0" borderId="0" xfId="12933" applyNumberFormat="1" applyFont="1" applyFill="1" applyBorder="1" applyAlignment="1">
      <alignment horizontal="center"/>
    </xf>
    <xf numFmtId="182" fontId="116" fillId="0" borderId="0" xfId="12933" applyNumberFormat="1" applyFont="1" applyFill="1" applyBorder="1" applyAlignment="1">
      <alignment horizontal="center" vertical="center" wrapText="1"/>
    </xf>
    <xf numFmtId="0" fontId="116" fillId="0" borderId="0" xfId="13212" applyFont="1" applyFill="1" applyBorder="1" applyAlignment="1">
      <alignment horizontal="center" vertical="center" wrapText="1"/>
    </xf>
    <xf numFmtId="0" fontId="116" fillId="0" borderId="0" xfId="13019" applyFont="1" applyFill="1" applyBorder="1" applyAlignment="1">
      <alignment horizontal="center"/>
    </xf>
    <xf numFmtId="0" fontId="117" fillId="0" borderId="0" xfId="13211" applyFont="1" applyFill="1" applyBorder="1" applyAlignment="1">
      <alignment horizontal="left" vertical="center" shrinkToFit="1"/>
    </xf>
    <xf numFmtId="0" fontId="68" fillId="8" borderId="47" xfId="12933" applyFont="1" applyFill="1" applyBorder="1" applyAlignment="1">
      <alignment horizontal="center" vertical="center"/>
    </xf>
    <xf numFmtId="0" fontId="68" fillId="0" borderId="0" xfId="13019" applyFont="1" applyFill="1" applyBorder="1" applyAlignment="1">
      <alignment vertical="center"/>
    </xf>
    <xf numFmtId="182" fontId="68" fillId="0" borderId="47" xfId="13212" applyNumberFormat="1" applyFont="1" applyFill="1" applyBorder="1" applyAlignment="1">
      <alignment horizontal="center" vertical="center" wrapText="1"/>
    </xf>
    <xf numFmtId="0" fontId="108" fillId="0" borderId="0" xfId="13211" applyFont="1" applyFill="1" applyBorder="1" applyAlignment="1">
      <alignment horizontal="center" vertical="center" shrinkToFit="1"/>
    </xf>
    <xf numFmtId="49" fontId="108" fillId="0" borderId="0" xfId="13211" applyNumberFormat="1" applyFont="1" applyFill="1" applyBorder="1" applyAlignment="1">
      <alignment horizontal="center" vertical="center" shrinkToFit="1"/>
    </xf>
    <xf numFmtId="184" fontId="108" fillId="0" borderId="0" xfId="13211" applyNumberFormat="1" applyFont="1" applyFill="1" applyBorder="1" applyAlignment="1">
      <alignment horizontal="center" vertical="center" shrinkToFit="1"/>
    </xf>
    <xf numFmtId="0" fontId="111" fillId="0" borderId="0" xfId="13211" applyFont="1" applyFill="1" applyBorder="1" applyAlignment="1">
      <alignment horizontal="left" vertical="center" shrinkToFit="1"/>
    </xf>
    <xf numFmtId="0" fontId="64" fillId="15" borderId="0" xfId="13211" applyFont="1" applyFill="1" applyBorder="1" applyAlignment="1">
      <alignment horizontal="left" vertical="center"/>
    </xf>
    <xf numFmtId="0" fontId="64" fillId="0" borderId="0" xfId="13210" applyFont="1" applyBorder="1" applyAlignment="1">
      <alignment horizontal="center" vertical="center"/>
    </xf>
    <xf numFmtId="0" fontId="64" fillId="0" borderId="0" xfId="13210" applyFont="1" applyFill="1" applyBorder="1" applyAlignment="1">
      <alignment horizontal="center" vertical="center"/>
    </xf>
    <xf numFmtId="0" fontId="64" fillId="0" borderId="0" xfId="13019" applyFont="1" applyAlignment="1">
      <alignment vertical="center"/>
    </xf>
    <xf numFmtId="208" fontId="118" fillId="0" borderId="0" xfId="13019" applyNumberFormat="1" applyFont="1" applyFill="1" applyAlignment="1">
      <alignment horizontal="center" vertical="center"/>
    </xf>
    <xf numFmtId="0" fontId="57" fillId="0" borderId="0" xfId="13210" applyFont="1" applyBorder="1" applyAlignment="1">
      <alignment horizontal="center" vertical="center"/>
    </xf>
    <xf numFmtId="0" fontId="64" fillId="0" borderId="0" xfId="13210" applyFont="1" applyBorder="1" applyAlignment="1">
      <alignment horizontal="center" vertical="center"/>
    </xf>
    <xf numFmtId="0" fontId="57" fillId="0" borderId="0" xfId="13019" applyFont="1" applyFill="1" applyAlignment="1">
      <alignment horizontal="center" vertical="center"/>
    </xf>
    <xf numFmtId="0" fontId="57" fillId="0" borderId="0" xfId="13019" applyFont="1" applyAlignment="1">
      <alignment horizontal="center" vertical="center"/>
    </xf>
    <xf numFmtId="0" fontId="119" fillId="0" borderId="0" xfId="13210" applyFont="1" applyBorder="1" applyAlignment="1">
      <alignment horizontal="center" vertical="center"/>
    </xf>
    <xf numFmtId="0" fontId="119" fillId="0" borderId="0" xfId="13210" applyFont="1" applyFill="1" applyBorder="1" applyAlignment="1">
      <alignment horizontal="center" vertical="center"/>
    </xf>
    <xf numFmtId="0" fontId="4" fillId="0" borderId="0" xfId="13211" applyFont="1"/>
    <xf numFmtId="0" fontId="4" fillId="0" borderId="0" xfId="13211" applyFont="1" applyAlignment="1">
      <alignment horizontal="center"/>
    </xf>
    <xf numFmtId="0" fontId="41" fillId="0" borderId="0" xfId="13211" applyFont="1"/>
    <xf numFmtId="0" fontId="13" fillId="0" borderId="0" xfId="13211" applyFont="1"/>
    <xf numFmtId="182" fontId="172" fillId="16" borderId="47" xfId="13211" applyNumberFormat="1" applyFont="1" applyFill="1" applyBorder="1" applyAlignment="1">
      <alignment horizontal="center"/>
    </xf>
    <xf numFmtId="0" fontId="4" fillId="0" borderId="88" xfId="12933" applyFont="1" applyFill="1" applyBorder="1" applyAlignment="1">
      <alignment horizontal="center" vertical="center"/>
    </xf>
    <xf numFmtId="49" fontId="4" fillId="0" borderId="47" xfId="13211" applyNumberFormat="1" applyFont="1" applyFill="1" applyBorder="1" applyAlignment="1">
      <alignment horizontal="center"/>
    </xf>
    <xf numFmtId="0" fontId="4" fillId="0" borderId="47" xfId="13211" applyFont="1" applyFill="1" applyBorder="1" applyAlignment="1">
      <alignment horizontal="center"/>
    </xf>
    <xf numFmtId="0" fontId="4" fillId="0" borderId="15" xfId="12933" applyFont="1" applyFill="1" applyBorder="1" applyAlignment="1">
      <alignment horizontal="center" vertical="center"/>
    </xf>
    <xf numFmtId="49" fontId="4" fillId="0" borderId="47" xfId="12933" applyNumberFormat="1" applyFont="1" applyFill="1" applyBorder="1" applyAlignment="1">
      <alignment horizontal="center" vertical="center" wrapText="1"/>
    </xf>
    <xf numFmtId="0" fontId="4" fillId="0" borderId="47" xfId="12933" applyFont="1" applyFill="1" applyBorder="1" applyAlignment="1">
      <alignment horizontal="center" vertical="center" wrapText="1"/>
    </xf>
    <xf numFmtId="182" fontId="172" fillId="16" borderId="8" xfId="13211" applyNumberFormat="1" applyFont="1" applyFill="1" applyBorder="1" applyAlignment="1">
      <alignment horizontal="center"/>
    </xf>
    <xf numFmtId="49" fontId="4" fillId="0" borderId="8" xfId="12933" applyNumberFormat="1" applyFont="1" applyFill="1" applyBorder="1" applyAlignment="1">
      <alignment horizontal="center" vertical="center" wrapText="1"/>
    </xf>
    <xf numFmtId="0" fontId="4" fillId="0" borderId="8" xfId="13211" applyFont="1" applyFill="1" applyBorder="1" applyAlignment="1">
      <alignment horizontal="center"/>
    </xf>
    <xf numFmtId="0" fontId="4" fillId="0" borderId="64" xfId="12933" applyFont="1" applyFill="1" applyBorder="1" applyAlignment="1">
      <alignment horizontal="center" vertical="center"/>
    </xf>
    <xf numFmtId="0" fontId="4" fillId="0" borderId="47" xfId="12933" applyNumberFormat="1" applyFont="1" applyFill="1" applyBorder="1" applyAlignment="1">
      <alignment horizontal="center" vertical="center"/>
    </xf>
    <xf numFmtId="0" fontId="4" fillId="0" borderId="72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49" fontId="4" fillId="0" borderId="8" xfId="12933" applyNumberFormat="1" applyFont="1" applyFill="1" applyBorder="1" applyAlignment="1">
      <alignment horizontal="center" vertical="center"/>
    </xf>
    <xf numFmtId="0" fontId="4" fillId="0" borderId="55" xfId="12933" applyFont="1" applyFill="1" applyBorder="1" applyAlignment="1">
      <alignment horizontal="center" vertical="center"/>
    </xf>
    <xf numFmtId="0" fontId="4" fillId="0" borderId="47" xfId="12933" applyFont="1" applyFill="1" applyBorder="1" applyAlignment="1">
      <alignment horizontal="center" vertical="center"/>
    </xf>
    <xf numFmtId="0" fontId="4" fillId="0" borderId="55" xfId="12933" applyFont="1" applyFill="1" applyBorder="1" applyAlignment="1">
      <alignment horizontal="center" vertical="center"/>
    </xf>
    <xf numFmtId="49" fontId="4" fillId="0" borderId="55" xfId="12933" applyNumberFormat="1" applyFont="1" applyFill="1" applyBorder="1" applyAlignment="1">
      <alignment horizontal="center" vertical="center"/>
    </xf>
    <xf numFmtId="0" fontId="13" fillId="0" borderId="0" xfId="13211" applyFont="1" applyFill="1" applyBorder="1" applyAlignment="1">
      <alignment vertical="center"/>
    </xf>
    <xf numFmtId="0" fontId="6" fillId="87" borderId="0" xfId="13211" applyFont="1" applyFill="1" applyBorder="1" applyAlignment="1">
      <alignment horizontal="left" vertical="center"/>
    </xf>
    <xf numFmtId="182" fontId="172" fillId="16" borderId="0" xfId="13211" applyNumberFormat="1" applyFont="1" applyFill="1" applyBorder="1" applyAlignment="1">
      <alignment horizontal="center"/>
    </xf>
    <xf numFmtId="0" fontId="4" fillId="0" borderId="0" xfId="12933" applyFont="1" applyFill="1" applyBorder="1" applyAlignment="1">
      <alignment horizontal="center" vertical="center"/>
    </xf>
    <xf numFmtId="0" fontId="4" fillId="0" borderId="0" xfId="13211" applyFont="1" applyBorder="1" applyAlignment="1">
      <alignment horizontal="center"/>
    </xf>
    <xf numFmtId="0" fontId="4" fillId="0" borderId="0" xfId="12933" applyFont="1" applyFill="1" applyBorder="1" applyAlignment="1">
      <alignment horizontal="center" vertical="center" wrapText="1"/>
    </xf>
    <xf numFmtId="0" fontId="6" fillId="0" borderId="0" xfId="13211" applyFont="1"/>
    <xf numFmtId="0" fontId="4" fillId="0" borderId="47" xfId="12933" applyFont="1" applyFill="1" applyBorder="1" applyAlignment="1">
      <alignment horizontal="center" vertical="center"/>
    </xf>
    <xf numFmtId="0" fontId="4" fillId="0" borderId="47" xfId="13211" applyFont="1" applyBorder="1" applyAlignment="1">
      <alignment horizontal="center"/>
    </xf>
    <xf numFmtId="0" fontId="41" fillId="0" borderId="0" xfId="13211" applyFont="1" applyFill="1"/>
    <xf numFmtId="0" fontId="4" fillId="0" borderId="9" xfId="12933" applyFont="1" applyFill="1" applyBorder="1" applyAlignment="1">
      <alignment horizontal="center" vertical="center"/>
    </xf>
    <xf numFmtId="0" fontId="41" fillId="0" borderId="0" xfId="13211" applyFont="1" applyFill="1" applyBorder="1" applyAlignment="1">
      <alignment horizontal="left" vertical="center" shrinkToFit="1"/>
    </xf>
    <xf numFmtId="0" fontId="4" fillId="16" borderId="0" xfId="12933" applyFont="1" applyFill="1" applyBorder="1" applyAlignment="1">
      <alignment horizontal="center" vertical="center" wrapText="1"/>
    </xf>
    <xf numFmtId="0" fontId="172" fillId="16" borderId="0" xfId="13211" applyFont="1" applyFill="1" applyBorder="1" applyAlignment="1">
      <alignment horizontal="center" vertical="center" wrapText="1"/>
    </xf>
    <xf numFmtId="0" fontId="6" fillId="0" borderId="0" xfId="13211" applyFont="1" applyFill="1" applyBorder="1" applyAlignment="1">
      <alignment horizontal="left" vertical="center" shrinkToFit="1"/>
    </xf>
    <xf numFmtId="0" fontId="4" fillId="16" borderId="47" xfId="12933" applyFont="1" applyFill="1" applyBorder="1" applyAlignment="1">
      <alignment horizontal="center" vertical="center" wrapText="1"/>
    </xf>
    <xf numFmtId="0" fontId="172" fillId="16" borderId="47" xfId="13211" applyFont="1" applyFill="1" applyBorder="1" applyAlignment="1">
      <alignment horizontal="center" vertical="center" wrapText="1"/>
    </xf>
    <xf numFmtId="0" fontId="173" fillId="0" borderId="47" xfId="13211" applyFont="1" applyBorder="1" applyAlignment="1">
      <alignment horizontal="center"/>
    </xf>
    <xf numFmtId="0" fontId="173" fillId="16" borderId="47" xfId="13211" applyFont="1" applyFill="1" applyBorder="1" applyAlignment="1">
      <alignment horizontal="center" vertical="center" wrapText="1"/>
    </xf>
    <xf numFmtId="0" fontId="13" fillId="0" borderId="8" xfId="13211" applyFont="1" applyBorder="1" applyAlignment="1">
      <alignment horizontal="center"/>
    </xf>
    <xf numFmtId="0" fontId="4" fillId="16" borderId="8" xfId="12933" applyFont="1" applyFill="1" applyBorder="1" applyAlignment="1">
      <alignment horizontal="center" vertical="center" wrapText="1"/>
    </xf>
    <xf numFmtId="0" fontId="4" fillId="16" borderId="9" xfId="12933" applyFont="1" applyFill="1" applyBorder="1" applyAlignment="1">
      <alignment horizontal="center" vertical="center" wrapText="1"/>
    </xf>
    <xf numFmtId="0" fontId="172" fillId="16" borderId="47" xfId="13211" applyFont="1" applyFill="1" applyBorder="1" applyAlignment="1">
      <alignment horizontal="center"/>
    </xf>
    <xf numFmtId="58" fontId="41" fillId="0" borderId="0" xfId="13211" applyNumberFormat="1" applyFont="1" applyFill="1" applyBorder="1" applyAlignment="1">
      <alignment horizontal="left" vertical="center" shrinkToFit="1"/>
    </xf>
    <xf numFmtId="0" fontId="4" fillId="16" borderId="55" xfId="12933" applyFont="1" applyFill="1" applyBorder="1" applyAlignment="1">
      <alignment horizontal="center" vertical="center" wrapText="1"/>
    </xf>
    <xf numFmtId="0" fontId="4" fillId="0" borderId="8" xfId="12933" applyFont="1" applyBorder="1" applyAlignment="1">
      <alignment vertical="center" wrapText="1"/>
    </xf>
    <xf numFmtId="0" fontId="4" fillId="0" borderId="47" xfId="12933" applyFont="1" applyBorder="1" applyAlignment="1">
      <alignment horizontal="center" vertical="center" wrapText="1"/>
    </xf>
    <xf numFmtId="0" fontId="4" fillId="0" borderId="8" xfId="12933" applyFont="1" applyFill="1" applyBorder="1" applyAlignment="1">
      <alignment horizontal="center" vertical="center" wrapText="1"/>
    </xf>
    <xf numFmtId="0" fontId="4" fillId="0" borderId="55" xfId="12933" applyFont="1" applyFill="1" applyBorder="1" applyAlignment="1">
      <alignment horizontal="center" vertical="center" wrapText="1"/>
    </xf>
    <xf numFmtId="182" fontId="173" fillId="0" borderId="47" xfId="12933" applyNumberFormat="1" applyFont="1" applyFill="1" applyBorder="1" applyAlignment="1">
      <alignment horizontal="center" vertical="center"/>
    </xf>
    <xf numFmtId="0" fontId="173" fillId="0" borderId="8" xfId="13211" applyNumberFormat="1" applyFont="1" applyBorder="1" applyAlignment="1">
      <alignment horizontal="center" vertical="center"/>
    </xf>
    <xf numFmtId="0" fontId="173" fillId="0" borderId="47" xfId="12933" applyFont="1" applyFill="1" applyBorder="1" applyAlignment="1">
      <alignment horizontal="center" vertical="center" wrapText="1"/>
    </xf>
    <xf numFmtId="0" fontId="173" fillId="0" borderId="9" xfId="13211" applyNumberFormat="1" applyFont="1" applyBorder="1" applyAlignment="1">
      <alignment horizontal="center" vertical="center"/>
    </xf>
    <xf numFmtId="0" fontId="173" fillId="16" borderId="47" xfId="13211" applyFont="1" applyFill="1" applyBorder="1" applyAlignment="1">
      <alignment horizontal="center"/>
    </xf>
    <xf numFmtId="0" fontId="173" fillId="0" borderId="55" xfId="13211" applyNumberFormat="1" applyFont="1" applyBorder="1" applyAlignment="1">
      <alignment horizontal="center" vertical="center"/>
    </xf>
    <xf numFmtId="0" fontId="172" fillId="0" borderId="47" xfId="13211" applyFont="1" applyBorder="1" applyAlignment="1">
      <alignment horizontal="center"/>
    </xf>
    <xf numFmtId="49" fontId="8" fillId="0" borderId="47" xfId="14937" applyNumberFormat="1" applyFont="1" applyFill="1" applyBorder="1" applyAlignment="1">
      <alignment horizontal="center" vertical="center"/>
    </xf>
    <xf numFmtId="49" fontId="8" fillId="0" borderId="0" xfId="14937" applyNumberFormat="1" applyFont="1" applyFill="1" applyBorder="1" applyAlignment="1">
      <alignment horizontal="center"/>
    </xf>
    <xf numFmtId="0" fontId="4" fillId="0" borderId="0" xfId="12933" applyNumberFormat="1" applyFont="1" applyFill="1" applyBorder="1" applyAlignment="1">
      <alignment horizontal="center" vertical="center" wrapText="1"/>
    </xf>
    <xf numFmtId="182" fontId="4" fillId="0" borderId="47" xfId="12933" applyNumberFormat="1" applyFont="1" applyFill="1" applyBorder="1" applyAlignment="1">
      <alignment horizontal="center" vertical="center"/>
    </xf>
    <xf numFmtId="0" fontId="4" fillId="0" borderId="8" xfId="13211" applyFont="1" applyBorder="1" applyAlignment="1">
      <alignment horizontal="center" vertical="center"/>
    </xf>
    <xf numFmtId="0" fontId="4" fillId="0" borderId="9" xfId="13211" applyFont="1" applyBorder="1" applyAlignment="1">
      <alignment horizontal="center" vertical="center"/>
    </xf>
    <xf numFmtId="0" fontId="4" fillId="0" borderId="55" xfId="13211" applyFont="1" applyBorder="1" applyAlignment="1">
      <alignment horizontal="center" vertical="center"/>
    </xf>
    <xf numFmtId="0" fontId="172" fillId="0" borderId="8" xfId="13211" applyFont="1" applyBorder="1" applyAlignment="1">
      <alignment horizontal="center"/>
    </xf>
    <xf numFmtId="0" fontId="172" fillId="0" borderId="55" xfId="13211" applyFont="1" applyBorder="1" applyAlignment="1">
      <alignment horizontal="center"/>
    </xf>
    <xf numFmtId="0" fontId="41" fillId="0" borderId="0" xfId="13211" applyFont="1" applyAlignment="1">
      <alignment horizontal="left"/>
    </xf>
    <xf numFmtId="0" fontId="6" fillId="0" borderId="0" xfId="13211" applyFont="1" applyAlignment="1">
      <alignment horizontal="left"/>
    </xf>
    <xf numFmtId="0" fontId="4" fillId="0" borderId="9" xfId="12933" applyFont="1" applyFill="1" applyBorder="1" applyAlignment="1">
      <alignment horizontal="center" vertical="center" wrapText="1"/>
    </xf>
    <xf numFmtId="0" fontId="4" fillId="0" borderId="47" xfId="12933" applyFont="1" applyBorder="1" applyAlignment="1">
      <alignment horizontal="center" vertical="center"/>
    </xf>
    <xf numFmtId="0" fontId="4" fillId="0" borderId="57" xfId="12933" applyFont="1" applyFill="1" applyBorder="1" applyAlignment="1">
      <alignment horizontal="center" vertical="center"/>
    </xf>
    <xf numFmtId="0" fontId="4" fillId="0" borderId="8" xfId="12933" applyFont="1" applyBorder="1" applyAlignment="1">
      <alignment horizontal="center" vertical="center"/>
    </xf>
    <xf numFmtId="49" fontId="8" fillId="0" borderId="8" xfId="14937" applyNumberFormat="1" applyFont="1" applyBorder="1" applyAlignment="1">
      <alignment horizontal="center" vertical="center"/>
    </xf>
    <xf numFmtId="0" fontId="4" fillId="0" borderId="55" xfId="12933" applyFont="1" applyBorder="1" applyAlignment="1">
      <alignment horizontal="center" vertical="center"/>
    </xf>
    <xf numFmtId="49" fontId="8" fillId="0" borderId="55" xfId="14937" applyNumberFormat="1" applyFont="1" applyBorder="1" applyAlignment="1">
      <alignment horizontal="center" vertical="center"/>
    </xf>
    <xf numFmtId="16" fontId="4" fillId="0" borderId="0" xfId="12933" applyNumberFormat="1" applyFont="1" applyFill="1" applyBorder="1" applyAlignment="1">
      <alignment horizontal="center" vertical="center"/>
    </xf>
    <xf numFmtId="0" fontId="4" fillId="0" borderId="47" xfId="12933" applyFont="1" applyFill="1" applyBorder="1" applyAlignment="1">
      <alignment horizontal="center" vertical="center" wrapText="1"/>
    </xf>
    <xf numFmtId="0" fontId="41" fillId="87" borderId="0" xfId="13211" applyFont="1" applyFill="1" applyBorder="1" applyAlignment="1">
      <alignment horizontal="left" vertical="center" shrinkToFit="1"/>
    </xf>
    <xf numFmtId="0" fontId="41" fillId="87" borderId="67" xfId="13211" applyFont="1" applyFill="1" applyBorder="1" applyAlignment="1">
      <alignment horizontal="left" vertical="center" shrinkToFit="1"/>
    </xf>
    <xf numFmtId="0" fontId="4" fillId="0" borderId="47" xfId="12933" applyFont="1" applyFill="1" applyBorder="1" applyAlignment="1">
      <alignment horizontal="center" vertical="center" shrinkToFit="1"/>
    </xf>
    <xf numFmtId="0" fontId="4" fillId="0" borderId="55" xfId="12933" applyFont="1" applyFill="1" applyBorder="1" applyAlignment="1">
      <alignment horizontal="center" vertical="center" shrinkToFit="1"/>
    </xf>
    <xf numFmtId="182" fontId="4" fillId="0" borderId="8" xfId="12933" applyNumberFormat="1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 shrinkToFit="1"/>
    </xf>
    <xf numFmtId="0" fontId="4" fillId="0" borderId="72" xfId="12933" applyFont="1" applyFill="1" applyBorder="1" applyAlignment="1">
      <alignment horizontal="center" vertical="center" shrinkToFit="1"/>
    </xf>
    <xf numFmtId="182" fontId="4" fillId="0" borderId="0" xfId="12933" applyNumberFormat="1" applyFont="1" applyFill="1" applyBorder="1" applyAlignment="1">
      <alignment horizontal="center"/>
    </xf>
    <xf numFmtId="0" fontId="4" fillId="0" borderId="0" xfId="13211" applyFont="1" applyFill="1" applyAlignment="1">
      <alignment horizontal="center"/>
    </xf>
    <xf numFmtId="0" fontId="4" fillId="0" borderId="0" xfId="12933" applyFont="1" applyFill="1" applyBorder="1" applyAlignment="1">
      <alignment horizontal="center"/>
    </xf>
    <xf numFmtId="0" fontId="4" fillId="0" borderId="63" xfId="12933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 vertical="center"/>
    </xf>
    <xf numFmtId="0" fontId="4" fillId="0" borderId="60" xfId="12933" applyFont="1" applyFill="1" applyBorder="1" applyAlignment="1">
      <alignment horizontal="center" vertical="center"/>
    </xf>
    <xf numFmtId="0" fontId="41" fillId="0" borderId="0" xfId="13211" applyFont="1" applyBorder="1" applyAlignment="1">
      <alignment vertical="center"/>
    </xf>
    <xf numFmtId="0" fontId="4" fillId="0" borderId="0" xfId="13211" applyFont="1" applyFill="1"/>
    <xf numFmtId="0" fontId="71" fillId="0" borderId="0" xfId="13211" applyFont="1" applyFill="1" applyBorder="1" applyAlignment="1">
      <alignment horizontal="left" vertical="center" shrinkToFit="1"/>
    </xf>
    <xf numFmtId="0" fontId="4" fillId="0" borderId="0" xfId="13211" applyFont="1" applyBorder="1"/>
    <xf numFmtId="0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Border="1" applyAlignment="1">
      <alignment horizontal="center" vertical="center" wrapText="1"/>
    </xf>
    <xf numFmtId="0" fontId="174" fillId="0" borderId="0" xfId="13211" applyFont="1" applyFill="1" applyBorder="1" applyAlignment="1">
      <alignment horizontal="center"/>
    </xf>
    <xf numFmtId="0" fontId="4" fillId="0" borderId="55" xfId="12933" applyFont="1" applyBorder="1" applyAlignment="1">
      <alignment horizontal="center" vertical="center"/>
    </xf>
    <xf numFmtId="0" fontId="4" fillId="0" borderId="55" xfId="12933" applyFont="1" applyFill="1" applyBorder="1" applyAlignment="1">
      <alignment horizontal="center" vertical="center" wrapText="1"/>
    </xf>
    <xf numFmtId="0" fontId="4" fillId="0" borderId="0" xfId="13211" applyFont="1" applyFill="1" applyBorder="1" applyAlignment="1">
      <alignment horizontal="center" vertical="center" shrinkToFit="1"/>
    </xf>
    <xf numFmtId="0" fontId="0" fillId="0" borderId="0" xfId="14668" applyFont="1" applyBorder="1" applyAlignment="1" applyProtection="1">
      <alignment horizontal="center"/>
    </xf>
    <xf numFmtId="0" fontId="4" fillId="0" borderId="8" xfId="12933" applyNumberFormat="1" applyFont="1" applyFill="1" applyBorder="1" applyAlignment="1">
      <alignment horizontal="center" vertical="center" wrapText="1"/>
    </xf>
    <xf numFmtId="0" fontId="4" fillId="0" borderId="9" xfId="12933" applyNumberFormat="1" applyFont="1" applyFill="1" applyBorder="1" applyAlignment="1">
      <alignment horizontal="center" vertical="center" wrapText="1"/>
    </xf>
    <xf numFmtId="0" fontId="172" fillId="0" borderId="0" xfId="12933" applyFont="1" applyFill="1" applyBorder="1" applyAlignment="1">
      <alignment horizontal="center" vertical="center"/>
    </xf>
    <xf numFmtId="0" fontId="4" fillId="0" borderId="47" xfId="12933" applyNumberFormat="1" applyFont="1" applyFill="1" applyBorder="1" applyAlignment="1">
      <alignment horizontal="center" vertical="center" wrapText="1"/>
    </xf>
    <xf numFmtId="0" fontId="0" fillId="0" borderId="0" xfId="12933" applyFont="1" applyFill="1" applyBorder="1" applyAlignment="1">
      <alignment horizontal="left" vertical="center"/>
    </xf>
    <xf numFmtId="0" fontId="4" fillId="0" borderId="55" xfId="12933" applyNumberFormat="1" applyFont="1" applyFill="1" applyBorder="1" applyAlignment="1">
      <alignment horizontal="center" vertical="center" wrapText="1"/>
    </xf>
    <xf numFmtId="182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vertical="center"/>
    </xf>
    <xf numFmtId="0" fontId="4" fillId="0" borderId="57" xfId="13211" applyFont="1" applyBorder="1" applyAlignment="1">
      <alignment horizontal="center"/>
    </xf>
    <xf numFmtId="0" fontId="4" fillId="0" borderId="8" xfId="12933" applyFont="1" applyBorder="1" applyAlignment="1">
      <alignment horizontal="center" vertical="center" wrapText="1"/>
    </xf>
    <xf numFmtId="0" fontId="4" fillId="16" borderId="47" xfId="12933" applyFont="1" applyFill="1" applyBorder="1" applyAlignment="1">
      <alignment horizontal="center" vertical="center" wrapText="1"/>
    </xf>
    <xf numFmtId="0" fontId="4" fillId="0" borderId="9" xfId="12933" applyFont="1" applyBorder="1" applyAlignment="1">
      <alignment horizontal="center" vertical="center" wrapText="1"/>
    </xf>
    <xf numFmtId="0" fontId="4" fillId="16" borderId="0" xfId="13211" applyFont="1" applyFill="1"/>
    <xf numFmtId="0" fontId="6" fillId="16" borderId="0" xfId="13211" applyFont="1" applyFill="1" applyBorder="1" applyAlignment="1">
      <alignment vertical="center"/>
    </xf>
    <xf numFmtId="0" fontId="4" fillId="0" borderId="55" xfId="12933" applyFont="1" applyBorder="1" applyAlignment="1">
      <alignment horizontal="center" vertical="center" wrapText="1"/>
    </xf>
    <xf numFmtId="0" fontId="4" fillId="0" borderId="8" xfId="12933" applyFont="1" applyFill="1" applyBorder="1" applyAlignment="1">
      <alignment vertical="center"/>
    </xf>
    <xf numFmtId="0" fontId="4" fillId="0" borderId="67" xfId="12933" applyFont="1" applyFill="1" applyBorder="1" applyAlignment="1">
      <alignment horizontal="center" vertical="center"/>
    </xf>
    <xf numFmtId="0" fontId="4" fillId="0" borderId="89" xfId="12933" applyFont="1" applyFill="1" applyBorder="1" applyAlignment="1">
      <alignment horizontal="center" vertical="center"/>
    </xf>
    <xf numFmtId="0" fontId="4" fillId="0" borderId="89" xfId="12933" applyFont="1" applyFill="1" applyBorder="1" applyAlignment="1">
      <alignment horizontal="center" vertical="center"/>
    </xf>
    <xf numFmtId="0" fontId="6" fillId="0" borderId="0" xfId="13210" applyFont="1" applyBorder="1" applyAlignment="1">
      <alignment horizontal="center" vertical="center" wrapText="1"/>
    </xf>
    <xf numFmtId="0" fontId="6" fillId="0" borderId="0" xfId="13210" applyFont="1" applyBorder="1" applyAlignment="1">
      <alignment horizontal="left" vertical="center" wrapText="1"/>
    </xf>
    <xf numFmtId="0" fontId="6" fillId="0" borderId="0" xfId="13210" applyFont="1" applyBorder="1" applyAlignment="1">
      <alignment horizontal="center" vertical="center" wrapText="1"/>
    </xf>
    <xf numFmtId="0" fontId="41" fillId="0" borderId="0" xfId="13211" applyFont="1" applyAlignment="1">
      <alignment vertical="center"/>
    </xf>
    <xf numFmtId="220" fontId="6" fillId="0" borderId="0" xfId="13211" applyNumberFormat="1" applyFont="1" applyFill="1" applyBorder="1" applyAlignment="1">
      <alignment horizontal="center"/>
    </xf>
    <xf numFmtId="0" fontId="41" fillId="0" borderId="0" xfId="13210" applyFont="1" applyBorder="1" applyAlignment="1">
      <alignment horizontal="center" vertical="center"/>
    </xf>
    <xf numFmtId="0" fontId="176" fillId="0" borderId="0" xfId="13210" applyFont="1" applyBorder="1" applyAlignment="1">
      <alignment horizontal="center" vertical="center"/>
    </xf>
    <xf numFmtId="0" fontId="177" fillId="0" borderId="0" xfId="13210" applyFont="1" applyBorder="1" applyAlignment="1">
      <alignment horizontal="center" vertical="center"/>
    </xf>
    <xf numFmtId="183" fontId="51" fillId="0" borderId="0" xfId="14938" applyNumberFormat="1" applyFont="1">
      <alignment vertical="center"/>
    </xf>
    <xf numFmtId="49" fontId="51" fillId="0" borderId="0" xfId="14938" applyNumberFormat="1" applyFont="1">
      <alignment vertical="center"/>
    </xf>
    <xf numFmtId="183" fontId="51" fillId="0" borderId="0" xfId="14938" applyNumberFormat="1" applyFont="1" applyFill="1">
      <alignment vertical="center"/>
    </xf>
    <xf numFmtId="182" fontId="178" fillId="0" borderId="47" xfId="14939" applyNumberFormat="1" applyFont="1" applyFill="1" applyBorder="1" applyAlignment="1">
      <alignment horizontal="left"/>
    </xf>
    <xf numFmtId="182" fontId="51" fillId="0" borderId="47" xfId="14939" applyNumberFormat="1" applyFont="1" applyFill="1" applyBorder="1" applyAlignment="1">
      <alignment horizontal="left"/>
    </xf>
    <xf numFmtId="183" fontId="178" fillId="0" borderId="8" xfId="14939" applyNumberFormat="1" applyFont="1" applyFill="1" applyBorder="1" applyAlignment="1">
      <alignment horizontal="left" wrapText="1"/>
    </xf>
    <xf numFmtId="176" fontId="51" fillId="0" borderId="47" xfId="14940" applyNumberFormat="1" applyFont="1" applyFill="1" applyBorder="1" applyAlignment="1">
      <alignment horizontal="left"/>
    </xf>
    <xf numFmtId="49" fontId="51" fillId="0" borderId="47" xfId="14940" applyNumberFormat="1" applyFont="1" applyFill="1" applyBorder="1" applyAlignment="1">
      <alignment horizontal="left"/>
    </xf>
    <xf numFmtId="183" fontId="178" fillId="0" borderId="9" xfId="14939" applyNumberFormat="1" applyFont="1" applyFill="1" applyBorder="1" applyAlignment="1">
      <alignment horizontal="left" wrapText="1"/>
    </xf>
    <xf numFmtId="183" fontId="178" fillId="0" borderId="55" xfId="14939" applyNumberFormat="1" applyFont="1" applyFill="1" applyBorder="1" applyAlignment="1">
      <alignment horizontal="left" wrapText="1"/>
    </xf>
    <xf numFmtId="183" fontId="51" fillId="0" borderId="47" xfId="14939" applyNumberFormat="1" applyFont="1" applyFill="1" applyBorder="1" applyAlignment="1">
      <alignment horizontal="left" vertical="center"/>
    </xf>
    <xf numFmtId="183" fontId="51" fillId="0" borderId="8" xfId="14941" applyNumberFormat="1" applyFont="1" applyFill="1" applyBorder="1" applyAlignment="1">
      <alignment horizontal="left" vertical="center"/>
    </xf>
    <xf numFmtId="49" fontId="51" fillId="0" borderId="8" xfId="14941" applyNumberFormat="1" applyFont="1" applyFill="1" applyBorder="1" applyAlignment="1">
      <alignment horizontal="left" vertical="center"/>
    </xf>
    <xf numFmtId="183" fontId="51" fillId="0" borderId="55" xfId="14941" applyNumberFormat="1" applyFont="1" applyFill="1" applyBorder="1" applyAlignment="1">
      <alignment horizontal="left" vertical="center"/>
    </xf>
    <xf numFmtId="49" fontId="51" fillId="0" borderId="55" xfId="14941" applyNumberFormat="1" applyFont="1" applyFill="1" applyBorder="1" applyAlignment="1">
      <alignment horizontal="left" vertical="center"/>
    </xf>
    <xf numFmtId="49" fontId="51" fillId="0" borderId="0" xfId="14938" applyNumberFormat="1" applyFont="1" applyFill="1">
      <alignment vertical="center"/>
    </xf>
    <xf numFmtId="183" fontId="5" fillId="0" borderId="0" xfId="14942" applyNumberFormat="1" applyFont="1" applyFill="1" applyBorder="1" applyAlignment="1">
      <alignment horizontal="left" vertical="center" shrinkToFit="1"/>
    </xf>
    <xf numFmtId="183" fontId="51" fillId="0" borderId="0" xfId="14938" applyNumberFormat="1" applyFont="1" applyFill="1" applyBorder="1">
      <alignment vertical="center"/>
    </xf>
    <xf numFmtId="183" fontId="51" fillId="0" borderId="0" xfId="14938" applyNumberFormat="1" applyFont="1" applyFill="1" applyBorder="1" applyAlignment="1">
      <alignment horizontal="center" vertical="center"/>
    </xf>
    <xf numFmtId="49" fontId="51" fillId="0" borderId="0" xfId="14938" applyNumberFormat="1" applyFont="1" applyFill="1" applyBorder="1">
      <alignment vertical="center"/>
    </xf>
    <xf numFmtId="183" fontId="51" fillId="0" borderId="0" xfId="14938" applyNumberFormat="1" applyFont="1" applyFill="1" applyBorder="1" applyAlignment="1">
      <alignment horizontal="left" vertical="top" wrapText="1"/>
    </xf>
    <xf numFmtId="183" fontId="51" fillId="0" borderId="0" xfId="14938" applyNumberFormat="1" applyFont="1" applyFill="1" applyBorder="1" applyAlignment="1">
      <alignment horizontal="left" vertical="center"/>
    </xf>
    <xf numFmtId="49" fontId="5" fillId="0" borderId="0" xfId="14942" applyNumberFormat="1" applyFont="1" applyFill="1" applyBorder="1" applyAlignment="1">
      <alignment horizontal="left" vertical="center" shrinkToFit="1"/>
    </xf>
    <xf numFmtId="184" fontId="5" fillId="0" borderId="0" xfId="14942" applyNumberFormat="1" applyFont="1" applyFill="1" applyBorder="1" applyAlignment="1">
      <alignment horizontal="left" vertical="center" shrinkToFit="1"/>
    </xf>
    <xf numFmtId="183" fontId="51" fillId="0" borderId="0" xfId="14938" applyNumberFormat="1" applyFont="1" applyFill="1" applyBorder="1" applyAlignment="1">
      <alignment horizontal="left"/>
    </xf>
    <xf numFmtId="183" fontId="51" fillId="0" borderId="0" xfId="14938" applyNumberFormat="1" applyFont="1" applyFill="1" applyAlignment="1"/>
    <xf numFmtId="0" fontId="51" fillId="0" borderId="47" xfId="14940" applyNumberFormat="1" applyFont="1" applyFill="1" applyBorder="1" applyAlignment="1">
      <alignment horizontal="left"/>
    </xf>
    <xf numFmtId="182" fontId="51" fillId="0" borderId="0" xfId="14939" applyNumberFormat="1" applyFont="1" applyFill="1" applyBorder="1" applyAlignment="1">
      <alignment horizontal="left"/>
    </xf>
    <xf numFmtId="183" fontId="51" fillId="0" borderId="0" xfId="14939" applyNumberFormat="1" applyFont="1" applyFill="1" applyBorder="1" applyAlignment="1">
      <alignment horizontal="center" wrapText="1"/>
    </xf>
    <xf numFmtId="49" fontId="51" fillId="0" borderId="0" xfId="14939" applyNumberFormat="1" applyFont="1" applyFill="1" applyBorder="1" applyAlignment="1">
      <alignment horizontal="left"/>
    </xf>
    <xf numFmtId="183" fontId="51" fillId="0" borderId="0" xfId="14943" applyNumberFormat="1" applyFont="1" applyFill="1" applyBorder="1" applyAlignment="1">
      <alignment horizontal="left" vertical="center"/>
    </xf>
    <xf numFmtId="183" fontId="51" fillId="0" borderId="0" xfId="14938" applyNumberFormat="1" applyFont="1" applyAlignment="1"/>
    <xf numFmtId="183" fontId="51" fillId="15" borderId="0" xfId="14938" applyNumberFormat="1" applyFont="1" applyFill="1" applyBorder="1" applyAlignment="1">
      <alignment horizontal="left" vertical="center"/>
    </xf>
    <xf numFmtId="183" fontId="5" fillId="15" borderId="0" xfId="14942" applyNumberFormat="1" applyFont="1" applyFill="1" applyBorder="1" applyAlignment="1">
      <alignment horizontal="left" vertical="center"/>
    </xf>
    <xf numFmtId="183" fontId="51" fillId="0" borderId="0" xfId="14939" applyNumberFormat="1" applyFont="1" applyFill="1" applyBorder="1" applyAlignment="1">
      <alignment horizontal="left" wrapText="1"/>
    </xf>
    <xf numFmtId="49" fontId="51" fillId="0" borderId="0" xfId="14944" applyNumberFormat="1" applyFont="1" applyFill="1" applyBorder="1" applyAlignment="1">
      <alignment horizontal="left"/>
    </xf>
    <xf numFmtId="16" fontId="51" fillId="0" borderId="0" xfId="14944" applyNumberFormat="1" applyFont="1" applyFill="1" applyBorder="1" applyAlignment="1">
      <alignment horizontal="left"/>
    </xf>
    <xf numFmtId="183" fontId="51" fillId="0" borderId="8" xfId="14941" applyNumberFormat="1" applyFont="1" applyBorder="1" applyAlignment="1">
      <alignment horizontal="left" vertical="center"/>
    </xf>
    <xf numFmtId="49" fontId="51" fillId="0" borderId="8" xfId="14941" applyNumberFormat="1" applyFont="1" applyBorder="1" applyAlignment="1">
      <alignment horizontal="left" vertical="center"/>
    </xf>
    <xf numFmtId="183" fontId="51" fillId="0" borderId="55" xfId="14941" applyNumberFormat="1" applyFont="1" applyBorder="1" applyAlignment="1">
      <alignment horizontal="left" vertical="center"/>
    </xf>
    <xf numFmtId="49" fontId="51" fillId="0" borderId="55" xfId="14941" applyNumberFormat="1" applyFont="1" applyBorder="1" applyAlignment="1">
      <alignment horizontal="left" vertical="center"/>
    </xf>
    <xf numFmtId="183" fontId="5" fillId="17" borderId="0" xfId="14942" applyNumberFormat="1" applyFont="1" applyFill="1" applyBorder="1" applyAlignment="1">
      <alignment horizontal="left" vertical="center" shrinkToFit="1"/>
    </xf>
    <xf numFmtId="183" fontId="51" fillId="0" borderId="0" xfId="14938" applyNumberFormat="1" applyFont="1" applyBorder="1">
      <alignment vertical="center"/>
    </xf>
    <xf numFmtId="49" fontId="51" fillId="0" borderId="0" xfId="14938" applyNumberFormat="1" applyFont="1" applyBorder="1">
      <alignment vertical="center"/>
    </xf>
    <xf numFmtId="16" fontId="51" fillId="0" borderId="47" xfId="14609" applyNumberFormat="1" applyFont="1" applyFill="1" applyBorder="1" applyAlignment="1" applyProtection="1">
      <alignment horizontal="left"/>
    </xf>
    <xf numFmtId="0" fontId="51" fillId="0" borderId="47" xfId="14609" applyNumberFormat="1" applyFont="1" applyFill="1" applyBorder="1" applyAlignment="1" applyProtection="1">
      <alignment horizontal="left"/>
    </xf>
    <xf numFmtId="183" fontId="5" fillId="15" borderId="0" xfId="14942" applyNumberFormat="1" applyFont="1" applyFill="1" applyBorder="1" applyAlignment="1">
      <alignment horizontal="left" vertical="center"/>
    </xf>
    <xf numFmtId="49" fontId="5" fillId="15" borderId="0" xfId="14942" applyNumberFormat="1" applyFont="1" applyFill="1" applyBorder="1" applyAlignment="1">
      <alignment horizontal="left" vertical="center"/>
    </xf>
    <xf numFmtId="0" fontId="51" fillId="0" borderId="0" xfId="14938" applyNumberFormat="1" applyFont="1" applyAlignment="1"/>
    <xf numFmtId="16" fontId="51" fillId="16" borderId="0" xfId="14938" applyNumberFormat="1" applyFont="1" applyFill="1" applyBorder="1" applyAlignment="1">
      <alignment horizontal="center"/>
    </xf>
    <xf numFmtId="183" fontId="51" fillId="0" borderId="8" xfId="14939" applyNumberFormat="1" applyFont="1" applyFill="1" applyBorder="1" applyAlignment="1">
      <alignment horizontal="left" wrapText="1"/>
    </xf>
    <xf numFmtId="187" fontId="51" fillId="0" borderId="47" xfId="14609" applyNumberFormat="1" applyFont="1" applyFill="1" applyBorder="1" applyAlignment="1" applyProtection="1">
      <alignment horizontal="left"/>
    </xf>
    <xf numFmtId="183" fontId="51" fillId="0" borderId="9" xfId="14939" applyNumberFormat="1" applyFont="1" applyFill="1" applyBorder="1" applyAlignment="1">
      <alignment horizontal="left" wrapText="1"/>
    </xf>
    <xf numFmtId="187" fontId="51" fillId="17" borderId="47" xfId="14609" applyNumberFormat="1" applyFont="1" applyFill="1" applyBorder="1" applyAlignment="1" applyProtection="1">
      <alignment horizontal="left"/>
    </xf>
    <xf numFmtId="183" fontId="51" fillId="0" borderId="55" xfId="14939" applyNumberFormat="1" applyFont="1" applyFill="1" applyBorder="1" applyAlignment="1">
      <alignment horizontal="left" wrapText="1"/>
    </xf>
    <xf numFmtId="183" fontId="51" fillId="0" borderId="0" xfId="14938" applyNumberFormat="1" applyFont="1" applyBorder="1" applyAlignment="1">
      <alignment horizontal="center" vertical="center"/>
    </xf>
    <xf numFmtId="183" fontId="5" fillId="0" borderId="0" xfId="14942" applyNumberFormat="1" applyFont="1" applyFill="1" applyBorder="1" applyAlignment="1">
      <alignment vertical="center" shrinkToFit="1"/>
    </xf>
    <xf numFmtId="183" fontId="5" fillId="0" borderId="0" xfId="14941" applyNumberFormat="1" applyFont="1" applyBorder="1" applyAlignment="1">
      <alignment horizontal="center" vertical="center"/>
    </xf>
    <xf numFmtId="183" fontId="5" fillId="0" borderId="0" xfId="14938" applyNumberFormat="1" applyFont="1" applyAlignment="1">
      <alignment vertical="center"/>
    </xf>
    <xf numFmtId="183" fontId="51" fillId="0" borderId="0" xfId="14938" applyNumberFormat="1" applyFont="1" applyBorder="1" applyAlignment="1">
      <alignment horizontal="left" vertical="center"/>
    </xf>
    <xf numFmtId="183" fontId="71" fillId="0" borderId="0" xfId="14938" applyNumberFormat="1" applyFont="1" applyAlignment="1">
      <alignment horizontal="left" vertical="center"/>
    </xf>
    <xf numFmtId="17" fontId="72" fillId="0" borderId="0" xfId="14938" applyNumberFormat="1" applyFont="1" applyAlignment="1">
      <alignment horizontal="center" vertical="center"/>
    </xf>
    <xf numFmtId="183" fontId="71" fillId="0" borderId="0" xfId="14941" applyNumberFormat="1" applyFont="1" applyBorder="1" applyAlignment="1">
      <alignment horizontal="center" vertical="center"/>
    </xf>
    <xf numFmtId="49" fontId="71" fillId="0" borderId="0" xfId="14941" applyNumberFormat="1" applyFont="1" applyBorder="1" applyAlignment="1">
      <alignment horizontal="center" vertical="center"/>
    </xf>
    <xf numFmtId="183" fontId="5" fillId="0" borderId="0" xfId="14941" applyNumberFormat="1" applyFont="1" applyBorder="1" applyAlignment="1">
      <alignment horizontal="center" vertical="center"/>
    </xf>
    <xf numFmtId="183" fontId="71" fillId="0" borderId="0" xfId="14941" applyNumberFormat="1" applyFont="1" applyBorder="1" applyAlignment="1">
      <alignment horizontal="center" vertical="center"/>
    </xf>
    <xf numFmtId="183" fontId="71" fillId="0" borderId="0" xfId="14941" applyNumberFormat="1" applyFont="1" applyFill="1" applyBorder="1" applyAlignment="1">
      <alignment horizontal="center" vertical="center"/>
    </xf>
    <xf numFmtId="180" fontId="4" fillId="0" borderId="0" xfId="14946" applyNumberFormat="1" applyFont="1"/>
    <xf numFmtId="180" fontId="4" fillId="0" borderId="0" xfId="14946" applyNumberFormat="1" applyFont="1" applyAlignment="1">
      <alignment horizontal="center"/>
    </xf>
    <xf numFmtId="180" fontId="41" fillId="0" borderId="0" xfId="14946" applyNumberFormat="1" applyFont="1"/>
    <xf numFmtId="221" fontId="179" fillId="0" borderId="0" xfId="14947" applyNumberFormat="1" applyFont="1" applyFill="1" applyBorder="1" applyAlignment="1">
      <alignment horizontal="center" vertical="center" wrapText="1"/>
    </xf>
    <xf numFmtId="180" fontId="179" fillId="0" borderId="0" xfId="14947" applyNumberFormat="1" applyFont="1" applyBorder="1" applyAlignment="1">
      <alignment horizontal="center" vertical="center" wrapText="1"/>
    </xf>
    <xf numFmtId="180" fontId="179" fillId="0" borderId="0" xfId="14947" applyNumberFormat="1" applyFont="1" applyBorder="1" applyAlignment="1">
      <alignment horizontal="center" vertical="center"/>
    </xf>
    <xf numFmtId="180" fontId="180" fillId="0" borderId="0" xfId="14946" applyNumberFormat="1" applyFont="1"/>
    <xf numFmtId="221" fontId="181" fillId="0" borderId="57" xfId="14947" applyNumberFormat="1" applyFont="1" applyFill="1" applyBorder="1" applyAlignment="1">
      <alignment horizontal="center" vertical="center" wrapText="1"/>
    </xf>
    <xf numFmtId="221" fontId="179" fillId="0" borderId="47" xfId="14947" applyNumberFormat="1" applyFont="1" applyFill="1" applyBorder="1" applyAlignment="1">
      <alignment horizontal="center" vertical="center"/>
    </xf>
    <xf numFmtId="180" fontId="179" fillId="0" borderId="8" xfId="14947" applyNumberFormat="1" applyFont="1" applyFill="1" applyBorder="1" applyAlignment="1">
      <alignment horizontal="center" vertical="center" wrapText="1"/>
    </xf>
    <xf numFmtId="183" fontId="182" fillId="0" borderId="90" xfId="14948" applyNumberFormat="1" applyFont="1" applyBorder="1" applyAlignment="1">
      <alignment horizontal="center" vertical="center" wrapText="1"/>
    </xf>
    <xf numFmtId="180" fontId="179" fillId="0" borderId="9" xfId="14947" applyNumberFormat="1" applyFont="1" applyFill="1" applyBorder="1" applyAlignment="1">
      <alignment horizontal="center" vertical="center" wrapText="1"/>
    </xf>
    <xf numFmtId="180" fontId="180" fillId="0" borderId="0" xfId="14949" applyNumberFormat="1" applyFont="1" applyFill="1" applyBorder="1" applyAlignment="1">
      <alignment horizontal="left" vertical="center" shrinkToFit="1"/>
    </xf>
    <xf numFmtId="180" fontId="4" fillId="17" borderId="0" xfId="14946" applyNumberFormat="1" applyFont="1" applyFill="1"/>
    <xf numFmtId="180" fontId="179" fillId="0" borderId="55" xfId="14947" applyNumberFormat="1" applyFont="1" applyFill="1" applyBorder="1" applyAlignment="1">
      <alignment horizontal="center" vertical="center" wrapText="1"/>
    </xf>
    <xf numFmtId="180" fontId="179" fillId="0" borderId="47" xfId="14947" applyNumberFormat="1" applyFont="1" applyFill="1" applyBorder="1" applyAlignment="1">
      <alignment horizontal="center" vertical="center"/>
    </xf>
    <xf numFmtId="180" fontId="179" fillId="0" borderId="47" xfId="14947" applyNumberFormat="1" applyFont="1" applyFill="1" applyBorder="1" applyAlignment="1">
      <alignment horizontal="center" vertical="center"/>
    </xf>
    <xf numFmtId="49" fontId="183" fillId="0" borderId="47" xfId="14950" applyNumberFormat="1" applyFont="1" applyFill="1" applyBorder="1" applyAlignment="1">
      <alignment horizontal="center" vertical="center"/>
    </xf>
    <xf numFmtId="180" fontId="4" fillId="0" borderId="47" xfId="14946" applyNumberFormat="1" applyFont="1" applyBorder="1"/>
    <xf numFmtId="180" fontId="179" fillId="0" borderId="89" xfId="14947" applyNumberFormat="1" applyFont="1" applyFill="1" applyBorder="1" applyAlignment="1">
      <alignment horizontal="center" vertical="center"/>
    </xf>
    <xf numFmtId="180" fontId="4" fillId="88" borderId="0" xfId="14946" applyNumberFormat="1" applyFont="1" applyFill="1"/>
    <xf numFmtId="180" fontId="180" fillId="88" borderId="0" xfId="14949" applyNumberFormat="1" applyFont="1" applyFill="1" applyBorder="1" applyAlignment="1">
      <alignment horizontal="left" vertical="center"/>
    </xf>
    <xf numFmtId="180" fontId="184" fillId="88" borderId="0" xfId="14951" applyNumberFormat="1" applyFont="1" applyFill="1" applyBorder="1" applyAlignment="1">
      <alignment horizontal="left" vertical="center"/>
    </xf>
    <xf numFmtId="222" fontId="185" fillId="0" borderId="47" xfId="14948" applyNumberFormat="1" applyFont="1" applyFill="1" applyBorder="1" applyAlignment="1">
      <alignment horizontal="center"/>
    </xf>
    <xf numFmtId="180" fontId="186" fillId="0" borderId="47" xfId="14947" applyNumberFormat="1" applyFont="1" applyFill="1" applyBorder="1" applyAlignment="1">
      <alignment horizontal="center" vertical="center" wrapText="1"/>
    </xf>
    <xf numFmtId="49" fontId="179" fillId="0" borderId="47" xfId="14946" applyNumberFormat="1" applyFont="1" applyFill="1" applyBorder="1" applyAlignment="1">
      <alignment horizontal="center" vertical="center"/>
    </xf>
    <xf numFmtId="180" fontId="179" fillId="0" borderId="47" xfId="14948" applyNumberFormat="1" applyFont="1" applyBorder="1" applyAlignment="1">
      <alignment horizontal="center"/>
    </xf>
    <xf numFmtId="180" fontId="186" fillId="0" borderId="47" xfId="14947" applyNumberFormat="1" applyFont="1" applyFill="1" applyBorder="1" applyAlignment="1">
      <alignment horizontal="center" vertical="center" wrapText="1"/>
    </xf>
    <xf numFmtId="180" fontId="179" fillId="0" borderId="47" xfId="14947" applyNumberFormat="1" applyFont="1" applyFill="1" applyBorder="1" applyAlignment="1">
      <alignment horizontal="center" vertical="center" wrapText="1"/>
    </xf>
    <xf numFmtId="180" fontId="13" fillId="0" borderId="0" xfId="14946" applyNumberFormat="1" applyFont="1"/>
    <xf numFmtId="180" fontId="179" fillId="0" borderId="8" xfId="14947" applyNumberFormat="1" applyFont="1" applyFill="1" applyBorder="1" applyAlignment="1">
      <alignment horizontal="center" vertical="center"/>
    </xf>
    <xf numFmtId="49" fontId="183" fillId="0" borderId="8" xfId="14950" applyNumberFormat="1" applyFont="1" applyFill="1" applyBorder="1" applyAlignment="1">
      <alignment horizontal="center" vertical="center"/>
    </xf>
    <xf numFmtId="180" fontId="179" fillId="0" borderId="55" xfId="14947" applyNumberFormat="1" applyFont="1" applyFill="1" applyBorder="1" applyAlignment="1">
      <alignment horizontal="center" vertical="center"/>
    </xf>
    <xf numFmtId="49" fontId="183" fillId="0" borderId="55" xfId="14950" applyNumberFormat="1" applyFont="1" applyFill="1" applyBorder="1" applyAlignment="1">
      <alignment horizontal="center" vertical="center"/>
    </xf>
    <xf numFmtId="222" fontId="185" fillId="88" borderId="47" xfId="14948" applyNumberFormat="1" applyFont="1" applyFill="1" applyBorder="1" applyAlignment="1">
      <alignment horizontal="center"/>
    </xf>
    <xf numFmtId="180" fontId="184" fillId="88" borderId="0" xfId="14951" applyNumberFormat="1" applyFont="1" applyFill="1" applyBorder="1" applyAlignment="1">
      <alignment horizontal="left" vertical="center"/>
    </xf>
    <xf numFmtId="221" fontId="179" fillId="0" borderId="47" xfId="14947" applyNumberFormat="1" applyFont="1" applyFill="1" applyBorder="1" applyAlignment="1">
      <alignment horizontal="center" vertical="center" wrapText="1"/>
    </xf>
    <xf numFmtId="180" fontId="179" fillId="0" borderId="0" xfId="14947" applyNumberFormat="1" applyFont="1" applyFill="1" applyBorder="1" applyAlignment="1">
      <alignment horizontal="center" vertical="center"/>
    </xf>
    <xf numFmtId="180" fontId="179" fillId="0" borderId="47" xfId="14947" applyNumberFormat="1" applyFont="1" applyBorder="1" applyAlignment="1">
      <alignment horizontal="center" vertical="center"/>
    </xf>
    <xf numFmtId="180" fontId="179" fillId="0" borderId="9" xfId="14947" applyNumberFormat="1" applyFont="1" applyFill="1" applyBorder="1" applyAlignment="1">
      <alignment horizontal="center" vertical="center"/>
    </xf>
    <xf numFmtId="180" fontId="187" fillId="17" borderId="0" xfId="14952" applyNumberFormat="1" applyFont="1" applyFill="1" applyAlignment="1"/>
    <xf numFmtId="180" fontId="187" fillId="17" borderId="0" xfId="14952" applyNumberFormat="1" applyFont="1" applyFill="1" applyBorder="1" applyAlignment="1">
      <alignment horizontal="left" vertical="center"/>
    </xf>
    <xf numFmtId="221" fontId="179" fillId="88" borderId="0" xfId="14947" applyNumberFormat="1" applyFont="1" applyFill="1" applyBorder="1" applyAlignment="1">
      <alignment horizontal="center" vertical="center" wrapText="1"/>
    </xf>
    <xf numFmtId="180" fontId="187" fillId="0" borderId="0" xfId="14952" applyNumberFormat="1" applyFont="1" applyAlignment="1"/>
    <xf numFmtId="180" fontId="179" fillId="0" borderId="8" xfId="14947" applyNumberFormat="1" applyFont="1" applyBorder="1" applyAlignment="1">
      <alignment horizontal="center" vertical="center" wrapText="1"/>
    </xf>
    <xf numFmtId="183" fontId="188" fillId="0" borderId="90" xfId="14948" applyNumberFormat="1" applyFont="1" applyBorder="1" applyAlignment="1">
      <alignment horizontal="center" vertical="center" wrapText="1"/>
    </xf>
    <xf numFmtId="180" fontId="179" fillId="0" borderId="9" xfId="14947" applyNumberFormat="1" applyFont="1" applyBorder="1" applyAlignment="1">
      <alignment horizontal="center" vertical="center" wrapText="1"/>
    </xf>
    <xf numFmtId="180" fontId="179" fillId="0" borderId="55" xfId="14947" applyNumberFormat="1" applyFont="1" applyBorder="1" applyAlignment="1">
      <alignment horizontal="center" vertical="center" wrapText="1"/>
    </xf>
    <xf numFmtId="221" fontId="179" fillId="0" borderId="72" xfId="14947" applyNumberFormat="1" applyFont="1" applyFill="1" applyBorder="1" applyAlignment="1">
      <alignment horizontal="center" vertical="center"/>
    </xf>
    <xf numFmtId="180" fontId="179" fillId="0" borderId="47" xfId="14947" applyNumberFormat="1" applyFont="1" applyBorder="1" applyAlignment="1">
      <alignment horizontal="center" vertical="center"/>
    </xf>
    <xf numFmtId="180" fontId="179" fillId="0" borderId="8" xfId="14947" applyNumberFormat="1" applyFont="1" applyBorder="1" applyAlignment="1">
      <alignment horizontal="center" vertical="center"/>
    </xf>
    <xf numFmtId="221" fontId="179" fillId="0" borderId="55" xfId="14947" applyNumberFormat="1" applyFont="1" applyBorder="1" applyAlignment="1">
      <alignment horizontal="center" vertical="center"/>
    </xf>
    <xf numFmtId="221" fontId="179" fillId="0" borderId="89" xfId="14947" applyNumberFormat="1" applyFont="1" applyFill="1" applyBorder="1" applyAlignment="1">
      <alignment horizontal="center" vertical="center"/>
    </xf>
    <xf numFmtId="180" fontId="179" fillId="0" borderId="55" xfId="14947" applyNumberFormat="1" applyFont="1" applyBorder="1" applyAlignment="1">
      <alignment horizontal="center" vertical="center"/>
    </xf>
    <xf numFmtId="180" fontId="13" fillId="17" borderId="0" xfId="14946" applyNumberFormat="1" applyFont="1" applyFill="1"/>
    <xf numFmtId="221" fontId="179" fillId="88" borderId="0" xfId="14946" applyNumberFormat="1" applyFont="1" applyFill="1" applyAlignment="1">
      <alignment horizontal="center"/>
    </xf>
    <xf numFmtId="180" fontId="179" fillId="88" borderId="0" xfId="14946" applyNumberFormat="1" applyFont="1" applyFill="1"/>
    <xf numFmtId="180" fontId="179" fillId="88" borderId="0" xfId="14946" applyNumberFormat="1" applyFont="1" applyFill="1" applyAlignment="1">
      <alignment horizontal="center"/>
    </xf>
    <xf numFmtId="0" fontId="37" fillId="88" borderId="0" xfId="14948" applyNumberFormat="1" applyFill="1">
      <alignment vertical="center"/>
    </xf>
    <xf numFmtId="180" fontId="180" fillId="88" borderId="0" xfId="14946" applyNumberFormat="1" applyFont="1" applyFill="1"/>
    <xf numFmtId="0" fontId="37" fillId="0" borderId="0" xfId="14948" applyNumberFormat="1">
      <alignment vertical="center"/>
    </xf>
    <xf numFmtId="180" fontId="179" fillId="0" borderId="47" xfId="14947" applyNumberFormat="1" applyFont="1" applyBorder="1" applyAlignment="1">
      <alignment horizontal="center" vertical="center" wrapText="1"/>
    </xf>
    <xf numFmtId="0" fontId="189" fillId="0" borderId="91" xfId="14948" applyNumberFormat="1" applyFont="1" applyBorder="1" applyAlignment="1">
      <alignment horizontal="center" vertical="center" wrapText="1"/>
    </xf>
    <xf numFmtId="0" fontId="189" fillId="0" borderId="92" xfId="14948" applyNumberFormat="1" applyFont="1" applyBorder="1" applyAlignment="1">
      <alignment horizontal="center" vertical="center" wrapText="1"/>
    </xf>
    <xf numFmtId="180" fontId="179" fillId="0" borderId="67" xfId="14947" applyNumberFormat="1" applyFont="1" applyBorder="1" applyAlignment="1">
      <alignment horizontal="center" vertical="center"/>
    </xf>
    <xf numFmtId="180" fontId="179" fillId="0" borderId="89" xfId="14947" applyNumberFormat="1" applyFont="1" applyBorder="1" applyAlignment="1">
      <alignment horizontal="center" vertical="center"/>
    </xf>
    <xf numFmtId="180" fontId="179" fillId="17" borderId="8" xfId="14947" applyNumberFormat="1" applyFont="1" applyFill="1" applyBorder="1" applyAlignment="1">
      <alignment horizontal="center" vertical="center" wrapText="1"/>
    </xf>
    <xf numFmtId="180" fontId="179" fillId="17" borderId="9" xfId="14947" applyNumberFormat="1" applyFont="1" applyFill="1" applyBorder="1" applyAlignment="1">
      <alignment horizontal="center" vertical="center" wrapText="1"/>
    </xf>
    <xf numFmtId="180" fontId="179" fillId="17" borderId="55" xfId="14947" applyNumberFormat="1" applyFont="1" applyFill="1" applyBorder="1" applyAlignment="1">
      <alignment horizontal="center" vertical="center" wrapText="1"/>
    </xf>
    <xf numFmtId="0" fontId="189" fillId="0" borderId="47" xfId="14948" applyNumberFormat="1" applyFont="1" applyFill="1" applyBorder="1" applyAlignment="1">
      <alignment horizontal="center" vertical="center"/>
    </xf>
    <xf numFmtId="180" fontId="179" fillId="0" borderId="55" xfId="14947" applyNumberFormat="1" applyFont="1" applyBorder="1" applyAlignment="1">
      <alignment horizontal="center" vertical="center"/>
    </xf>
    <xf numFmtId="180" fontId="179" fillId="88" borderId="0" xfId="14949" applyNumberFormat="1" applyFont="1" applyFill="1" applyBorder="1" applyAlignment="1">
      <alignment horizontal="center" vertical="center"/>
    </xf>
    <xf numFmtId="49" fontId="179" fillId="88" borderId="0" xfId="14949" applyNumberFormat="1" applyFont="1" applyFill="1" applyBorder="1" applyAlignment="1">
      <alignment horizontal="center" vertical="center" shrinkToFit="1"/>
    </xf>
    <xf numFmtId="180" fontId="179" fillId="88" borderId="0" xfId="14953" applyNumberFormat="1" applyFont="1" applyFill="1" applyBorder="1" applyAlignment="1">
      <alignment horizontal="center" vertical="center" wrapText="1"/>
    </xf>
    <xf numFmtId="180" fontId="180" fillId="88" borderId="0" xfId="14949" applyNumberFormat="1" applyFont="1" applyFill="1" applyBorder="1" applyAlignment="1">
      <alignment horizontal="left" vertical="center" shrinkToFit="1"/>
    </xf>
    <xf numFmtId="180" fontId="187" fillId="0" borderId="0" xfId="14952" applyNumberFormat="1" applyFont="1" applyFill="1" applyAlignment="1"/>
    <xf numFmtId="180" fontId="184" fillId="17" borderId="0" xfId="14951" applyNumberFormat="1" applyFont="1" applyFill="1" applyBorder="1" applyAlignment="1">
      <alignment horizontal="left" vertical="center"/>
    </xf>
    <xf numFmtId="49" fontId="184" fillId="88" borderId="0" xfId="14951" applyNumberFormat="1" applyFont="1" applyFill="1" applyBorder="1" applyAlignment="1">
      <alignment horizontal="left" vertical="center"/>
    </xf>
    <xf numFmtId="180" fontId="179" fillId="0" borderId="9" xfId="14947" applyNumberFormat="1" applyFont="1" applyBorder="1" applyAlignment="1">
      <alignment horizontal="center" vertical="center"/>
    </xf>
    <xf numFmtId="180" fontId="179" fillId="0" borderId="72" xfId="14947" applyNumberFormat="1" applyFont="1" applyFill="1" applyBorder="1" applyAlignment="1">
      <alignment horizontal="center" vertical="center"/>
    </xf>
    <xf numFmtId="180" fontId="179" fillId="88" borderId="0" xfId="14949" applyNumberFormat="1" applyFont="1" applyFill="1" applyBorder="1" applyAlignment="1">
      <alignment horizontal="center" vertical="center" shrinkToFit="1"/>
    </xf>
    <xf numFmtId="184" fontId="179" fillId="88" borderId="0" xfId="14949" applyNumberFormat="1" applyFont="1" applyFill="1" applyBorder="1" applyAlignment="1">
      <alignment horizontal="center" vertical="center" shrinkToFit="1"/>
    </xf>
    <xf numFmtId="180" fontId="180" fillId="17" borderId="0" xfId="14949" applyNumberFormat="1" applyFont="1" applyFill="1" applyBorder="1" applyAlignment="1">
      <alignment horizontal="left" vertical="center" shrinkToFit="1"/>
    </xf>
    <xf numFmtId="183" fontId="182" fillId="17" borderId="90" xfId="14948" applyNumberFormat="1" applyFont="1" applyFill="1" applyBorder="1" applyAlignment="1">
      <alignment horizontal="center" vertical="center"/>
    </xf>
    <xf numFmtId="221" fontId="181" fillId="88" borderId="57" xfId="14947" applyNumberFormat="1" applyFont="1" applyFill="1" applyBorder="1" applyAlignment="1">
      <alignment horizontal="center" vertical="center" wrapText="1"/>
    </xf>
    <xf numFmtId="0" fontId="190" fillId="17" borderId="0" xfId="14948" applyNumberFormat="1" applyFont="1" applyFill="1" applyBorder="1" applyAlignment="1"/>
    <xf numFmtId="16" fontId="38" fillId="17" borderId="0" xfId="14954" applyNumberFormat="1" applyFont="1" applyFill="1" applyBorder="1" applyAlignment="1">
      <alignment horizontal="center"/>
    </xf>
    <xf numFmtId="0" fontId="191" fillId="17" borderId="0" xfId="14954" applyFont="1" applyFill="1"/>
    <xf numFmtId="0" fontId="38" fillId="17" borderId="0" xfId="14954" applyFont="1" applyFill="1"/>
    <xf numFmtId="0" fontId="192" fillId="17" borderId="0" xfId="14948" applyNumberFormat="1" applyFont="1" applyFill="1" applyBorder="1" applyAlignment="1"/>
    <xf numFmtId="0" fontId="38" fillId="0" borderId="0" xfId="14954" applyFont="1" applyBorder="1" applyAlignment="1">
      <alignment horizontal="center"/>
    </xf>
    <xf numFmtId="49" fontId="191" fillId="17" borderId="0" xfId="14955" applyNumberFormat="1" applyFont="1" applyFill="1" applyBorder="1" applyAlignment="1"/>
    <xf numFmtId="0" fontId="191" fillId="17" borderId="0" xfId="14948" applyNumberFormat="1" applyFont="1" applyFill="1" applyBorder="1" applyAlignment="1"/>
    <xf numFmtId="0" fontId="38" fillId="0" borderId="0" xfId="14954" applyFont="1" applyBorder="1"/>
    <xf numFmtId="0" fontId="193" fillId="0" borderId="0" xfId="14954" applyFont="1" applyBorder="1"/>
    <xf numFmtId="0" fontId="192" fillId="17" borderId="0" xfId="14948" applyNumberFormat="1" applyFont="1" applyFill="1" applyBorder="1" applyAlignment="1">
      <alignment horizontal="center"/>
    </xf>
    <xf numFmtId="16" fontId="191" fillId="17" borderId="0" xfId="14948" applyNumberFormat="1" applyFont="1" applyFill="1" applyBorder="1" applyAlignment="1">
      <alignment horizontal="center"/>
    </xf>
    <xf numFmtId="16" fontId="189" fillId="17" borderId="0" xfId="14948" applyNumberFormat="1" applyFont="1" applyFill="1" applyBorder="1" applyAlignment="1">
      <alignment horizontal="center"/>
    </xf>
    <xf numFmtId="16" fontId="189" fillId="17" borderId="0" xfId="14948" applyNumberFormat="1" applyFont="1" applyFill="1" applyBorder="1" applyAlignment="1">
      <alignment horizontal="center" vertical="center"/>
    </xf>
    <xf numFmtId="49" fontId="38" fillId="17" borderId="0" xfId="14948" applyNumberFormat="1" applyFont="1" applyFill="1" applyBorder="1" applyAlignment="1">
      <alignment horizontal="center" vertical="center"/>
    </xf>
    <xf numFmtId="0" fontId="38" fillId="17" borderId="0" xfId="14948" applyNumberFormat="1" applyFont="1" applyFill="1" applyBorder="1" applyAlignment="1">
      <alignment vertical="center"/>
    </xf>
    <xf numFmtId="16" fontId="194" fillId="17" borderId="0" xfId="14948" applyNumberFormat="1" applyFont="1" applyFill="1" applyBorder="1" applyAlignment="1">
      <alignment horizontal="center"/>
    </xf>
    <xf numFmtId="49" fontId="189" fillId="17" borderId="0" xfId="14948" applyNumberFormat="1" applyFont="1" applyFill="1" applyBorder="1" applyAlignment="1">
      <alignment horizontal="center" vertical="center"/>
    </xf>
    <xf numFmtId="0" fontId="189" fillId="17" borderId="0" xfId="14948" applyNumberFormat="1" applyFont="1" applyFill="1" applyBorder="1" applyAlignment="1">
      <alignment vertical="center"/>
    </xf>
    <xf numFmtId="0" fontId="189" fillId="17" borderId="0" xfId="14948" applyNumberFormat="1" applyFont="1" applyFill="1" applyBorder="1" applyAlignment="1">
      <alignment vertical="center" wrapText="1"/>
    </xf>
    <xf numFmtId="180" fontId="180" fillId="88" borderId="0" xfId="14949" applyNumberFormat="1" applyFont="1" applyFill="1" applyBorder="1" applyAlignment="1">
      <alignment horizontal="center" vertical="center"/>
    </xf>
    <xf numFmtId="0" fontId="195" fillId="17" borderId="0" xfId="14956" applyFont="1" applyFill="1" applyBorder="1" applyAlignment="1">
      <alignment horizontal="left" vertical="center" wrapText="1"/>
    </xf>
    <xf numFmtId="16" fontId="195" fillId="17" borderId="0" xfId="14956" applyNumberFormat="1" applyFont="1" applyFill="1" applyBorder="1" applyAlignment="1">
      <alignment horizontal="left" vertical="center" wrapText="1"/>
    </xf>
    <xf numFmtId="0" fontId="195" fillId="17" borderId="0" xfId="14957" applyFont="1" applyFill="1" applyBorder="1" applyAlignment="1" applyProtection="1">
      <alignment horizontal="left" vertical="center" wrapText="1"/>
    </xf>
    <xf numFmtId="0" fontId="195" fillId="17" borderId="0" xfId="14957" applyFont="1" applyFill="1" applyBorder="1" applyAlignment="1" applyProtection="1">
      <alignment horizontal="left" vertical="center"/>
    </xf>
    <xf numFmtId="0" fontId="195" fillId="17" borderId="0" xfId="14956" applyFont="1" applyFill="1" applyBorder="1" applyAlignment="1">
      <alignment horizontal="left" vertical="center" wrapText="1"/>
    </xf>
    <xf numFmtId="16" fontId="195" fillId="17" borderId="0" xfId="14956" applyNumberFormat="1" applyFont="1" applyFill="1" applyBorder="1" applyAlignment="1">
      <alignment horizontal="left" vertical="center" wrapText="1"/>
    </xf>
    <xf numFmtId="0" fontId="195" fillId="17" borderId="0" xfId="14957" applyFont="1" applyFill="1" applyBorder="1" applyAlignment="1" applyProtection="1">
      <alignment horizontal="left" vertical="center" wrapText="1"/>
    </xf>
    <xf numFmtId="0" fontId="195" fillId="17" borderId="0" xfId="14957" applyFont="1" applyFill="1" applyBorder="1" applyAlignment="1" applyProtection="1">
      <alignment horizontal="left" vertical="center"/>
    </xf>
    <xf numFmtId="0" fontId="37" fillId="0" borderId="0" xfId="14948" applyNumberFormat="1" applyFont="1">
      <alignment vertical="center"/>
    </xf>
    <xf numFmtId="0" fontId="8" fillId="17" borderId="0" xfId="14958" applyFill="1" applyBorder="1" applyAlignment="1">
      <alignment horizontal="left" vertical="center" wrapText="1"/>
    </xf>
    <xf numFmtId="0" fontId="196" fillId="17" borderId="0" xfId="14948" applyNumberFormat="1" applyFont="1" applyFill="1" applyBorder="1" applyAlignment="1">
      <alignment horizontal="center"/>
    </xf>
    <xf numFmtId="180" fontId="179" fillId="0" borderId="47" xfId="14947" applyNumberFormat="1" applyFont="1" applyFill="1" applyBorder="1" applyAlignment="1">
      <alignment horizontal="center" vertical="center" wrapText="1"/>
    </xf>
    <xf numFmtId="180" fontId="4" fillId="0" borderId="0" xfId="14946" applyNumberFormat="1" applyFont="1" applyBorder="1"/>
    <xf numFmtId="180" fontId="187" fillId="0" borderId="0" xfId="14952" applyNumberFormat="1" applyFont="1">
      <alignment vertical="center"/>
    </xf>
    <xf numFmtId="1" fontId="185" fillId="0" borderId="47" xfId="14948" applyNumberFormat="1" applyFont="1" applyFill="1" applyBorder="1" applyAlignment="1">
      <alignment horizontal="center" vertical="center"/>
    </xf>
    <xf numFmtId="180" fontId="180" fillId="16" borderId="0" xfId="14949" applyNumberFormat="1" applyFont="1" applyFill="1" applyBorder="1" applyAlignment="1">
      <alignment vertical="center"/>
    </xf>
    <xf numFmtId="221" fontId="181" fillId="88" borderId="88" xfId="14947" applyNumberFormat="1" applyFont="1" applyFill="1" applyBorder="1" applyAlignment="1">
      <alignment horizontal="center" vertical="center" wrapText="1"/>
    </xf>
    <xf numFmtId="180" fontId="180" fillId="88" borderId="0" xfId="14949" applyNumberFormat="1" applyFont="1" applyFill="1" applyBorder="1" applyAlignment="1">
      <alignment vertical="center"/>
    </xf>
    <xf numFmtId="180" fontId="180" fillId="88" borderId="0" xfId="14949" applyNumberFormat="1" applyFont="1" applyFill="1" applyBorder="1" applyAlignment="1">
      <alignment horizontal="center" vertical="center"/>
    </xf>
    <xf numFmtId="221" fontId="181" fillId="88" borderId="0" xfId="14947" applyNumberFormat="1" applyFont="1" applyFill="1" applyBorder="1" applyAlignment="1">
      <alignment horizontal="center" vertical="center" wrapText="1"/>
    </xf>
    <xf numFmtId="0" fontId="37" fillId="0" borderId="0" xfId="14948" applyNumberFormat="1">
      <alignment vertical="center"/>
    </xf>
    <xf numFmtId="180" fontId="179" fillId="0" borderId="0" xfId="14947" applyNumberFormat="1" applyFont="1" applyFill="1" applyBorder="1" applyAlignment="1">
      <alignment horizontal="center" vertical="center" wrapText="1"/>
    </xf>
    <xf numFmtId="183" fontId="197" fillId="0" borderId="90" xfId="14959" applyNumberFormat="1" applyFont="1" applyFill="1" applyBorder="1" applyAlignment="1">
      <alignment horizontal="center" vertical="center" wrapText="1"/>
    </xf>
    <xf numFmtId="223" fontId="197" fillId="0" borderId="90" xfId="14959" applyNumberFormat="1" applyFont="1" applyFill="1" applyBorder="1" applyAlignment="1">
      <alignment horizontal="center" vertical="center" wrapText="1"/>
    </xf>
    <xf numFmtId="0" fontId="37" fillId="0" borderId="0" xfId="14948" applyNumberFormat="1" applyFont="1" applyAlignment="1">
      <alignment vertical="center" wrapText="1"/>
    </xf>
    <xf numFmtId="180" fontId="180" fillId="0" borderId="0" xfId="14946" applyNumberFormat="1" applyFont="1" applyBorder="1" applyAlignment="1">
      <alignment vertical="center"/>
    </xf>
    <xf numFmtId="180" fontId="179" fillId="88" borderId="0" xfId="14946" applyNumberFormat="1" applyFont="1" applyFill="1" applyBorder="1" applyAlignment="1">
      <alignment horizontal="center" vertical="center"/>
    </xf>
    <xf numFmtId="180" fontId="179" fillId="15" borderId="0" xfId="14949" applyNumberFormat="1" applyFont="1" applyFill="1" applyBorder="1" applyAlignment="1">
      <alignment horizontal="center" vertical="center"/>
    </xf>
    <xf numFmtId="49" fontId="179" fillId="15" borderId="0" xfId="14949" applyNumberFormat="1" applyFont="1" applyFill="1" applyBorder="1" applyAlignment="1">
      <alignment horizontal="center" vertical="center" shrinkToFit="1"/>
    </xf>
    <xf numFmtId="180" fontId="179" fillId="15" borderId="0" xfId="14953" applyNumberFormat="1" applyFont="1" applyFill="1" applyBorder="1" applyAlignment="1">
      <alignment horizontal="center" vertical="center" wrapText="1"/>
    </xf>
    <xf numFmtId="180" fontId="180" fillId="15" borderId="0" xfId="14949" applyNumberFormat="1" applyFont="1" applyFill="1" applyBorder="1" applyAlignment="1">
      <alignment horizontal="left" vertical="center" shrinkToFit="1"/>
    </xf>
    <xf numFmtId="180" fontId="6" fillId="0" borderId="0" xfId="14953" applyNumberFormat="1" applyFont="1" applyBorder="1" applyAlignment="1">
      <alignment horizontal="left" vertical="center"/>
    </xf>
    <xf numFmtId="180" fontId="6" fillId="0" borderId="0" xfId="14953" applyNumberFormat="1" applyFont="1" applyBorder="1" applyAlignment="1">
      <alignment horizontal="left" vertical="center" wrapText="1"/>
    </xf>
    <xf numFmtId="180" fontId="41" fillId="0" borderId="0" xfId="14946" applyNumberFormat="1" applyFont="1" applyAlignment="1">
      <alignment vertical="center"/>
    </xf>
    <xf numFmtId="220" fontId="6" fillId="0" borderId="0" xfId="14946" applyNumberFormat="1" applyFont="1" applyFill="1" applyBorder="1" applyAlignment="1">
      <alignment horizontal="center"/>
    </xf>
    <xf numFmtId="180" fontId="176" fillId="0" borderId="0" xfId="14953" applyNumberFormat="1" applyFont="1" applyBorder="1" applyAlignment="1">
      <alignment horizontal="left" vertical="center"/>
    </xf>
    <xf numFmtId="180" fontId="177" fillId="0" borderId="0" xfId="14953" applyNumberFormat="1" applyFont="1" applyBorder="1" applyAlignment="1">
      <alignment horizontal="center" vertical="center"/>
    </xf>
  </cellXfs>
  <cellStyles count="14960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T_STYLE_NoName_00_" xfId="13055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2 2" xfId="13213"/>
    <cellStyle name="20% - Accent1 2 2 2 3" xfId="2678"/>
    <cellStyle name="20% - Accent1 2 2 2 3 2" xfId="13214"/>
    <cellStyle name="20% - Accent1 2 2 2 4" xfId="13215"/>
    <cellStyle name="20% - Accent1 2 2 3" xfId="2679"/>
    <cellStyle name="20% - Accent1 2 2 3 2" xfId="2680"/>
    <cellStyle name="20% - Accent1 2 2 3 3" xfId="2681"/>
    <cellStyle name="20% - Accent1 2 2 4" xfId="2682"/>
    <cellStyle name="20% - Accent1 2 2 4 2" xfId="13216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2 2" xfId="13217"/>
    <cellStyle name="20% - Accent1 3 2 3" xfId="2707"/>
    <cellStyle name="20% - Accent1 3 2 3 2" xfId="13218"/>
    <cellStyle name="20% - Accent1 3 2 4" xfId="13219"/>
    <cellStyle name="20% - Accent1 3 3" xfId="2708"/>
    <cellStyle name="20% - Accent1 3 3 2" xfId="2709"/>
    <cellStyle name="20% - Accent1 3 3 3" xfId="2710"/>
    <cellStyle name="20% - Accent1 3 4" xfId="2711"/>
    <cellStyle name="20% - Accent1 3 4 2" xfId="13220"/>
    <cellStyle name="20% - Accent1 3 5" xfId="2712"/>
    <cellStyle name="20% - Accent1 4" xfId="2713"/>
    <cellStyle name="20% - Accent1 4 2" xfId="2714"/>
    <cellStyle name="20% - Accent1 4 2 2" xfId="13221"/>
    <cellStyle name="20% - Accent1 4 2 2 2" xfId="13222"/>
    <cellStyle name="20% - Accent1 4 2 3" xfId="13223"/>
    <cellStyle name="20% - Accent1 4 2 3 2" xfId="13224"/>
    <cellStyle name="20% - Accent1 4 2 4" xfId="13225"/>
    <cellStyle name="20% - Accent1 4 3" xfId="2715"/>
    <cellStyle name="20% - Accent1 4 3 2" xfId="13226"/>
    <cellStyle name="20% - Accent1 4 4" xfId="13227"/>
    <cellStyle name="20% - Accent1 4 4 2" xfId="13228"/>
    <cellStyle name="20% - Accent1 4 5" xfId="13229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2 2" xfId="13230"/>
    <cellStyle name="20% - Accent2 2 2 2 3" xfId="2730"/>
    <cellStyle name="20% - Accent2 2 2 2 3 2" xfId="13231"/>
    <cellStyle name="20% - Accent2 2 2 2 4" xfId="13232"/>
    <cellStyle name="20% - Accent2 2 2 3" xfId="2731"/>
    <cellStyle name="20% - Accent2 2 2 3 2" xfId="2732"/>
    <cellStyle name="20% - Accent2 2 2 3 3" xfId="2733"/>
    <cellStyle name="20% - Accent2 2 2 4" xfId="2734"/>
    <cellStyle name="20% - Accent2 2 2 4 2" xfId="13233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2 2" xfId="13234"/>
    <cellStyle name="20% - Accent2 3 2 3" xfId="2759"/>
    <cellStyle name="20% - Accent2 3 2 3 2" xfId="13235"/>
    <cellStyle name="20% - Accent2 3 2 4" xfId="13236"/>
    <cellStyle name="20% - Accent2 3 3" xfId="2760"/>
    <cellStyle name="20% - Accent2 3 3 2" xfId="2761"/>
    <cellStyle name="20% - Accent2 3 3 3" xfId="2762"/>
    <cellStyle name="20% - Accent2 3 4" xfId="2763"/>
    <cellStyle name="20% - Accent2 3 4 2" xfId="13237"/>
    <cellStyle name="20% - Accent2 3 5" xfId="2764"/>
    <cellStyle name="20% - Accent2 4" xfId="2765"/>
    <cellStyle name="20% - Accent2 4 2" xfId="2766"/>
    <cellStyle name="20% - Accent2 4 2 2" xfId="13238"/>
    <cellStyle name="20% - Accent2 4 2 2 2" xfId="13239"/>
    <cellStyle name="20% - Accent2 4 2 3" xfId="13240"/>
    <cellStyle name="20% - Accent2 4 2 3 2" xfId="13241"/>
    <cellStyle name="20% - Accent2 4 2 4" xfId="13242"/>
    <cellStyle name="20% - Accent2 4 3" xfId="2767"/>
    <cellStyle name="20% - Accent2 4 3 2" xfId="13243"/>
    <cellStyle name="20% - Accent2 4 4" xfId="13244"/>
    <cellStyle name="20% - Accent2 4 4 2" xfId="13245"/>
    <cellStyle name="20% - Accent2 4 5" xfId="13246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2 2" xfId="13247"/>
    <cellStyle name="20% - Accent3 2 2 2 3" xfId="2782"/>
    <cellStyle name="20% - Accent3 2 2 2 3 2" xfId="13248"/>
    <cellStyle name="20% - Accent3 2 2 2 4" xfId="13249"/>
    <cellStyle name="20% - Accent3 2 2 3" xfId="2783"/>
    <cellStyle name="20% - Accent3 2 2 3 2" xfId="2784"/>
    <cellStyle name="20% - Accent3 2 2 3 3" xfId="2785"/>
    <cellStyle name="20% - Accent3 2 2 4" xfId="2786"/>
    <cellStyle name="20% - Accent3 2 2 4 2" xfId="13250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2 2" xfId="13251"/>
    <cellStyle name="20% - Accent3 3 2 3" xfId="2811"/>
    <cellStyle name="20% - Accent3 3 2 3 2" xfId="13252"/>
    <cellStyle name="20% - Accent3 3 2 4" xfId="13253"/>
    <cellStyle name="20% - Accent3 3 3" xfId="2812"/>
    <cellStyle name="20% - Accent3 3 3 2" xfId="2813"/>
    <cellStyle name="20% - Accent3 3 3 3" xfId="2814"/>
    <cellStyle name="20% - Accent3 3 4" xfId="2815"/>
    <cellStyle name="20% - Accent3 3 4 2" xfId="13254"/>
    <cellStyle name="20% - Accent3 3 5" xfId="2816"/>
    <cellStyle name="20% - Accent3 4" xfId="2817"/>
    <cellStyle name="20% - Accent3 4 2" xfId="2818"/>
    <cellStyle name="20% - Accent3 4 2 2" xfId="13255"/>
    <cellStyle name="20% - Accent3 4 2 2 2" xfId="13256"/>
    <cellStyle name="20% - Accent3 4 2 3" xfId="13257"/>
    <cellStyle name="20% - Accent3 4 2 3 2" xfId="13258"/>
    <cellStyle name="20% - Accent3 4 2 4" xfId="13259"/>
    <cellStyle name="20% - Accent3 4 3" xfId="2819"/>
    <cellStyle name="20% - Accent3 4 3 2" xfId="13260"/>
    <cellStyle name="20% - Accent3 4 4" xfId="13261"/>
    <cellStyle name="20% - Accent3 4 4 2" xfId="13262"/>
    <cellStyle name="20% - Accent3 4 5" xfId="13263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2 2" xfId="13264"/>
    <cellStyle name="20% - Accent4 2 2 2 3" xfId="2834"/>
    <cellStyle name="20% - Accent4 2 2 2 3 2" xfId="13265"/>
    <cellStyle name="20% - Accent4 2 2 2 4" xfId="13266"/>
    <cellStyle name="20% - Accent4 2 2 3" xfId="2835"/>
    <cellStyle name="20% - Accent4 2 2 3 2" xfId="2836"/>
    <cellStyle name="20% - Accent4 2 2 3 3" xfId="2837"/>
    <cellStyle name="20% - Accent4 2 2 4" xfId="2838"/>
    <cellStyle name="20% - Accent4 2 2 4 2" xfId="13267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2 2" xfId="13268"/>
    <cellStyle name="20% - Accent4 3 2 3" xfId="2863"/>
    <cellStyle name="20% - Accent4 3 2 3 2" xfId="13269"/>
    <cellStyle name="20% - Accent4 3 2 4" xfId="13270"/>
    <cellStyle name="20% - Accent4 3 3" xfId="2864"/>
    <cellStyle name="20% - Accent4 3 3 2" xfId="2865"/>
    <cellStyle name="20% - Accent4 3 3 3" xfId="2866"/>
    <cellStyle name="20% - Accent4 3 4" xfId="2867"/>
    <cellStyle name="20% - Accent4 3 4 2" xfId="13271"/>
    <cellStyle name="20% - Accent4 3 5" xfId="2868"/>
    <cellStyle name="20% - Accent4 4" xfId="2869"/>
    <cellStyle name="20% - Accent4 4 2" xfId="2870"/>
    <cellStyle name="20% - Accent4 4 2 2" xfId="13272"/>
    <cellStyle name="20% - Accent4 4 2 2 2" xfId="13273"/>
    <cellStyle name="20% - Accent4 4 2 3" xfId="13274"/>
    <cellStyle name="20% - Accent4 4 2 3 2" xfId="13275"/>
    <cellStyle name="20% - Accent4 4 2 4" xfId="13276"/>
    <cellStyle name="20% - Accent4 4 3" xfId="2871"/>
    <cellStyle name="20% - Accent4 4 3 2" xfId="13277"/>
    <cellStyle name="20% - Accent4 4 4" xfId="13278"/>
    <cellStyle name="20% - Accent4 4 4 2" xfId="13279"/>
    <cellStyle name="20% - Accent4 4 5" xfId="13280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2 2" xfId="13281"/>
    <cellStyle name="20% - Accent5 2 2 2 3" xfId="2886"/>
    <cellStyle name="20% - Accent5 2 2 2 3 2" xfId="13282"/>
    <cellStyle name="20% - Accent5 2 2 2 4" xfId="13283"/>
    <cellStyle name="20% - Accent5 2 2 3" xfId="2887"/>
    <cellStyle name="20% - Accent5 2 2 3 2" xfId="2888"/>
    <cellStyle name="20% - Accent5 2 2 3 3" xfId="2889"/>
    <cellStyle name="20% - Accent5 2 2 4" xfId="2890"/>
    <cellStyle name="20% - Accent5 2 2 4 2" xfId="13284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2 2" xfId="13285"/>
    <cellStyle name="20% - Accent5 3 2 3" xfId="2915"/>
    <cellStyle name="20% - Accent5 3 2 3 2" xfId="13286"/>
    <cellStyle name="20% - Accent5 3 2 4" xfId="13287"/>
    <cellStyle name="20% - Accent5 3 3" xfId="2916"/>
    <cellStyle name="20% - Accent5 3 3 2" xfId="2917"/>
    <cellStyle name="20% - Accent5 3 3 3" xfId="2918"/>
    <cellStyle name="20% - Accent5 3 4" xfId="2919"/>
    <cellStyle name="20% - Accent5 3 4 2" xfId="13288"/>
    <cellStyle name="20% - Accent5 3 5" xfId="2920"/>
    <cellStyle name="20% - Accent5 4" xfId="2921"/>
    <cellStyle name="20% - Accent5 4 2" xfId="2922"/>
    <cellStyle name="20% - Accent5 4 2 2" xfId="13289"/>
    <cellStyle name="20% - Accent5 4 2 2 2" xfId="13290"/>
    <cellStyle name="20% - Accent5 4 2 3" xfId="13291"/>
    <cellStyle name="20% - Accent5 4 2 3 2" xfId="13292"/>
    <cellStyle name="20% - Accent5 4 2 4" xfId="13293"/>
    <cellStyle name="20% - Accent5 4 3" xfId="2923"/>
    <cellStyle name="20% - Accent5 4 3 2" xfId="13294"/>
    <cellStyle name="20% - Accent5 4 4" xfId="13295"/>
    <cellStyle name="20% - Accent5 4 4 2" xfId="13296"/>
    <cellStyle name="20% - Accent5 4 5" xfId="13297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2 2" xfId="13298"/>
    <cellStyle name="20% - Accent6 2 2 2 3" xfId="2938"/>
    <cellStyle name="20% - Accent6 2 2 2 3 2" xfId="13299"/>
    <cellStyle name="20% - Accent6 2 2 2 4" xfId="13300"/>
    <cellStyle name="20% - Accent6 2 2 3" xfId="2939"/>
    <cellStyle name="20% - Accent6 2 2 3 2" xfId="2940"/>
    <cellStyle name="20% - Accent6 2 2 3 3" xfId="2941"/>
    <cellStyle name="20% - Accent6 2 2 4" xfId="2942"/>
    <cellStyle name="20% - Accent6 2 2 4 2" xfId="13301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2 2" xfId="13302"/>
    <cellStyle name="20% - Accent6 3 2 3" xfId="2967"/>
    <cellStyle name="20% - Accent6 3 2 3 2" xfId="13303"/>
    <cellStyle name="20% - Accent6 3 2 4" xfId="13304"/>
    <cellStyle name="20% - Accent6 3 3" xfId="2968"/>
    <cellStyle name="20% - Accent6 3 3 2" xfId="2969"/>
    <cellStyle name="20% - Accent6 3 3 3" xfId="2970"/>
    <cellStyle name="20% - Accent6 3 4" xfId="2971"/>
    <cellStyle name="20% - Accent6 3 4 2" xfId="13305"/>
    <cellStyle name="20% - Accent6 3 5" xfId="2972"/>
    <cellStyle name="20% - Accent6 4" xfId="2973"/>
    <cellStyle name="20% - Accent6 4 2" xfId="2974"/>
    <cellStyle name="20% - Accent6 4 2 2" xfId="13306"/>
    <cellStyle name="20% - Accent6 4 2 2 2" xfId="13307"/>
    <cellStyle name="20% - Accent6 4 2 3" xfId="13308"/>
    <cellStyle name="20% - Accent6 4 2 3 2" xfId="13309"/>
    <cellStyle name="20% - Accent6 4 2 4" xfId="13310"/>
    <cellStyle name="20% - Accent6 4 3" xfId="2975"/>
    <cellStyle name="20% - Accent6 4 3 2" xfId="13311"/>
    <cellStyle name="20% - Accent6 4 4" xfId="13312"/>
    <cellStyle name="20% - Accent6 4 4 2" xfId="13313"/>
    <cellStyle name="20% - Accent6 4 5" xfId="13314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" xfId="3309" builtinId="30" customBuiltin="1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1 3" xfId="13056"/>
    <cellStyle name="20% - 强调文字颜色 1 4" xfId="13057"/>
    <cellStyle name="20% - 强调文字颜色 2" xfId="3340" builtinId="34" customBuiltin="1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2 3" xfId="13058"/>
    <cellStyle name="20% - 强调文字颜色 2 4" xfId="13059"/>
    <cellStyle name="20% - 强调文字颜色 3" xfId="3371" builtinId="38" customBuiltin="1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3 3" xfId="13060"/>
    <cellStyle name="20% - 强调文字颜色 3 4" xfId="13061"/>
    <cellStyle name="20% - 强调文字颜色 4" xfId="3402" builtinId="42" customBuiltin="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4 3" xfId="13062"/>
    <cellStyle name="20% - 强调文字颜色 4 4" xfId="13063"/>
    <cellStyle name="20% - 强调文字颜色 5" xfId="3433" builtinId="46" customBuiltin="1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5 3" xfId="13064"/>
    <cellStyle name="20% - 强调文字颜色 5 4" xfId="13065"/>
    <cellStyle name="20% - 强调文字颜色 6" xfId="3464" builtinId="50" customBuiltin="1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强调文字颜色 6 3" xfId="13066"/>
    <cellStyle name="20% - 强调文字颜色 6 4" xfId="13067"/>
    <cellStyle name="20% - 着色 1 2" xfId="13315"/>
    <cellStyle name="20% - 着色 1 2 2" xfId="13316"/>
    <cellStyle name="20% - 着色 2 2" xfId="13317"/>
    <cellStyle name="20% - 着色 2 2 2" xfId="13318"/>
    <cellStyle name="20% - 着色 3 2" xfId="13319"/>
    <cellStyle name="20% - 着色 3 2 2" xfId="13320"/>
    <cellStyle name="20% - 着色 4 2" xfId="13321"/>
    <cellStyle name="20% - 着色 4 2 2" xfId="13322"/>
    <cellStyle name="20% - 着色 5 2" xfId="13323"/>
    <cellStyle name="20% - 着色 5 2 2" xfId="13324"/>
    <cellStyle name="20% - 着色 6 2" xfId="13325"/>
    <cellStyle name="20% - 着色 6 2 2" xfId="13326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2 2" xfId="13327"/>
    <cellStyle name="40% - Accent1 2 2 2 3" xfId="3500"/>
    <cellStyle name="40% - Accent1 2 2 2 3 2" xfId="13328"/>
    <cellStyle name="40% - Accent1 2 2 2 4" xfId="13329"/>
    <cellStyle name="40% - Accent1 2 2 3" xfId="3501"/>
    <cellStyle name="40% - Accent1 2 2 3 2" xfId="3502"/>
    <cellStyle name="40% - Accent1 2 2 3 3" xfId="3503"/>
    <cellStyle name="40% - Accent1 2 2 4" xfId="3504"/>
    <cellStyle name="40% - Accent1 2 2 4 2" xfId="13330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2 2" xfId="13331"/>
    <cellStyle name="40% - Accent1 3 2 3" xfId="3529"/>
    <cellStyle name="40% - Accent1 3 2 3 2" xfId="13332"/>
    <cellStyle name="40% - Accent1 3 2 4" xfId="13333"/>
    <cellStyle name="40% - Accent1 3 3" xfId="3530"/>
    <cellStyle name="40% - Accent1 3 3 2" xfId="3531"/>
    <cellStyle name="40% - Accent1 3 3 3" xfId="3532"/>
    <cellStyle name="40% - Accent1 3 4" xfId="3533"/>
    <cellStyle name="40% - Accent1 3 4 2" xfId="13334"/>
    <cellStyle name="40% - Accent1 3 5" xfId="3534"/>
    <cellStyle name="40% - Accent1 4" xfId="3535"/>
    <cellStyle name="40% - Accent1 4 2" xfId="3536"/>
    <cellStyle name="40% - Accent1 4 2 2" xfId="13335"/>
    <cellStyle name="40% - Accent1 4 2 2 2" xfId="13336"/>
    <cellStyle name="40% - Accent1 4 2 3" xfId="13337"/>
    <cellStyle name="40% - Accent1 4 2 3 2" xfId="13338"/>
    <cellStyle name="40% - Accent1 4 2 4" xfId="13339"/>
    <cellStyle name="40% - Accent1 4 3" xfId="3537"/>
    <cellStyle name="40% - Accent1 4 3 2" xfId="13340"/>
    <cellStyle name="40% - Accent1 4 4" xfId="13341"/>
    <cellStyle name="40% - Accent1 4 4 2" xfId="13342"/>
    <cellStyle name="40% - Accent1 4 5" xfId="13343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2 2" xfId="13344"/>
    <cellStyle name="40% - Accent2 2 2 2 3" xfId="3552"/>
    <cellStyle name="40% - Accent2 2 2 2 3 2" xfId="13345"/>
    <cellStyle name="40% - Accent2 2 2 2 4" xfId="13346"/>
    <cellStyle name="40% - Accent2 2 2 3" xfId="3553"/>
    <cellStyle name="40% - Accent2 2 2 3 2" xfId="3554"/>
    <cellStyle name="40% - Accent2 2 2 3 3" xfId="3555"/>
    <cellStyle name="40% - Accent2 2 2 4" xfId="3556"/>
    <cellStyle name="40% - Accent2 2 2 4 2" xfId="13347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2 2" xfId="13348"/>
    <cellStyle name="40% - Accent2 3 2 3" xfId="3581"/>
    <cellStyle name="40% - Accent2 3 2 3 2" xfId="13349"/>
    <cellStyle name="40% - Accent2 3 2 4" xfId="13350"/>
    <cellStyle name="40% - Accent2 3 3" xfId="3582"/>
    <cellStyle name="40% - Accent2 3 3 2" xfId="3583"/>
    <cellStyle name="40% - Accent2 3 3 3" xfId="3584"/>
    <cellStyle name="40% - Accent2 3 4" xfId="3585"/>
    <cellStyle name="40% - Accent2 3 4 2" xfId="13351"/>
    <cellStyle name="40% - Accent2 3 5" xfId="3586"/>
    <cellStyle name="40% - Accent2 4" xfId="3587"/>
    <cellStyle name="40% - Accent2 4 2" xfId="3588"/>
    <cellStyle name="40% - Accent2 4 2 2" xfId="13352"/>
    <cellStyle name="40% - Accent2 4 2 2 2" xfId="13353"/>
    <cellStyle name="40% - Accent2 4 2 3" xfId="13354"/>
    <cellStyle name="40% - Accent2 4 2 3 2" xfId="13355"/>
    <cellStyle name="40% - Accent2 4 2 4" xfId="13356"/>
    <cellStyle name="40% - Accent2 4 3" xfId="3589"/>
    <cellStyle name="40% - Accent2 4 3 2" xfId="13357"/>
    <cellStyle name="40% - Accent2 4 4" xfId="13358"/>
    <cellStyle name="40% - Accent2 4 4 2" xfId="13359"/>
    <cellStyle name="40% - Accent2 4 5" xfId="13360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2 2" xfId="13361"/>
    <cellStyle name="40% - Accent3 2 2 2 3" xfId="3604"/>
    <cellStyle name="40% - Accent3 2 2 2 3 2" xfId="13362"/>
    <cellStyle name="40% - Accent3 2 2 2 4" xfId="13363"/>
    <cellStyle name="40% - Accent3 2 2 3" xfId="3605"/>
    <cellStyle name="40% - Accent3 2 2 3 2" xfId="3606"/>
    <cellStyle name="40% - Accent3 2 2 3 3" xfId="3607"/>
    <cellStyle name="40% - Accent3 2 2 4" xfId="3608"/>
    <cellStyle name="40% - Accent3 2 2 4 2" xfId="13364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2 2" xfId="13365"/>
    <cellStyle name="40% - Accent3 3 2 3" xfId="3633"/>
    <cellStyle name="40% - Accent3 3 2 3 2" xfId="13366"/>
    <cellStyle name="40% - Accent3 3 2 4" xfId="13367"/>
    <cellStyle name="40% - Accent3 3 3" xfId="3634"/>
    <cellStyle name="40% - Accent3 3 3 2" xfId="3635"/>
    <cellStyle name="40% - Accent3 3 3 3" xfId="3636"/>
    <cellStyle name="40% - Accent3 3 4" xfId="3637"/>
    <cellStyle name="40% - Accent3 3 4 2" xfId="13368"/>
    <cellStyle name="40% - Accent3 3 5" xfId="3638"/>
    <cellStyle name="40% - Accent3 4" xfId="3639"/>
    <cellStyle name="40% - Accent3 4 2" xfId="3640"/>
    <cellStyle name="40% - Accent3 4 2 2" xfId="13369"/>
    <cellStyle name="40% - Accent3 4 2 2 2" xfId="13370"/>
    <cellStyle name="40% - Accent3 4 2 3" xfId="13371"/>
    <cellStyle name="40% - Accent3 4 2 3 2" xfId="13372"/>
    <cellStyle name="40% - Accent3 4 2 4" xfId="13373"/>
    <cellStyle name="40% - Accent3 4 3" xfId="3641"/>
    <cellStyle name="40% - Accent3 4 3 2" xfId="13374"/>
    <cellStyle name="40% - Accent3 4 4" xfId="13375"/>
    <cellStyle name="40% - Accent3 4 4 2" xfId="13376"/>
    <cellStyle name="40% - Accent3 4 5" xfId="13377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2 2" xfId="13378"/>
    <cellStyle name="40% - Accent4 2 2 2 3" xfId="3656"/>
    <cellStyle name="40% - Accent4 2 2 2 3 2" xfId="13379"/>
    <cellStyle name="40% - Accent4 2 2 2 4" xfId="13380"/>
    <cellStyle name="40% - Accent4 2 2 3" xfId="3657"/>
    <cellStyle name="40% - Accent4 2 2 3 2" xfId="3658"/>
    <cellStyle name="40% - Accent4 2 2 3 3" xfId="3659"/>
    <cellStyle name="40% - Accent4 2 2 4" xfId="3660"/>
    <cellStyle name="40% - Accent4 2 2 4 2" xfId="13381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2 2" xfId="13382"/>
    <cellStyle name="40% - Accent4 3 2 3" xfId="3685"/>
    <cellStyle name="40% - Accent4 3 2 3 2" xfId="13383"/>
    <cellStyle name="40% - Accent4 3 2 4" xfId="13384"/>
    <cellStyle name="40% - Accent4 3 3" xfId="3686"/>
    <cellStyle name="40% - Accent4 3 3 2" xfId="3687"/>
    <cellStyle name="40% - Accent4 3 3 3" xfId="3688"/>
    <cellStyle name="40% - Accent4 3 4" xfId="3689"/>
    <cellStyle name="40% - Accent4 3 4 2" xfId="13385"/>
    <cellStyle name="40% - Accent4 3 5" xfId="3690"/>
    <cellStyle name="40% - Accent4 4" xfId="3691"/>
    <cellStyle name="40% - Accent4 4 2" xfId="3692"/>
    <cellStyle name="40% - Accent4 4 2 2" xfId="13386"/>
    <cellStyle name="40% - Accent4 4 2 2 2" xfId="13387"/>
    <cellStyle name="40% - Accent4 4 2 3" xfId="13388"/>
    <cellStyle name="40% - Accent4 4 2 3 2" xfId="13389"/>
    <cellStyle name="40% - Accent4 4 2 4" xfId="13390"/>
    <cellStyle name="40% - Accent4 4 3" xfId="3693"/>
    <cellStyle name="40% - Accent4 4 3 2" xfId="13391"/>
    <cellStyle name="40% - Accent4 4 4" xfId="13392"/>
    <cellStyle name="40% - Accent4 4 4 2" xfId="13393"/>
    <cellStyle name="40% - Accent4 4 5" xfId="13394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2 2" xfId="13395"/>
    <cellStyle name="40% - Accent5 2 2 2 3" xfId="3708"/>
    <cellStyle name="40% - Accent5 2 2 2 3 2" xfId="13396"/>
    <cellStyle name="40% - Accent5 2 2 2 4" xfId="13397"/>
    <cellStyle name="40% - Accent5 2 2 3" xfId="3709"/>
    <cellStyle name="40% - Accent5 2 2 3 2" xfId="3710"/>
    <cellStyle name="40% - Accent5 2 2 3 3" xfId="3711"/>
    <cellStyle name="40% - Accent5 2 2 4" xfId="3712"/>
    <cellStyle name="40% - Accent5 2 2 4 2" xfId="13398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2 2" xfId="13399"/>
    <cellStyle name="40% - Accent5 3 2 3" xfId="3737"/>
    <cellStyle name="40% - Accent5 3 2 3 2" xfId="13400"/>
    <cellStyle name="40% - Accent5 3 2 4" xfId="13401"/>
    <cellStyle name="40% - Accent5 3 3" xfId="3738"/>
    <cellStyle name="40% - Accent5 3 3 2" xfId="3739"/>
    <cellStyle name="40% - Accent5 3 3 3" xfId="3740"/>
    <cellStyle name="40% - Accent5 3 4" xfId="3741"/>
    <cellStyle name="40% - Accent5 3 4 2" xfId="13402"/>
    <cellStyle name="40% - Accent5 3 5" xfId="3742"/>
    <cellStyle name="40% - Accent5 4" xfId="3743"/>
    <cellStyle name="40% - Accent5 4 2" xfId="3744"/>
    <cellStyle name="40% - Accent5 4 2 2" xfId="13403"/>
    <cellStyle name="40% - Accent5 4 2 2 2" xfId="13404"/>
    <cellStyle name="40% - Accent5 4 2 3" xfId="13405"/>
    <cellStyle name="40% - Accent5 4 2 3 2" xfId="13406"/>
    <cellStyle name="40% - Accent5 4 2 4" xfId="13407"/>
    <cellStyle name="40% - Accent5 4 3" xfId="3745"/>
    <cellStyle name="40% - Accent5 4 3 2" xfId="13408"/>
    <cellStyle name="40% - Accent5 4 4" xfId="13409"/>
    <cellStyle name="40% - Accent5 4 4 2" xfId="13410"/>
    <cellStyle name="40% - Accent5 4 5" xfId="13411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2 2" xfId="13412"/>
    <cellStyle name="40% - Accent6 2 2 2 3" xfId="3760"/>
    <cellStyle name="40% - Accent6 2 2 2 3 2" xfId="13413"/>
    <cellStyle name="40% - Accent6 2 2 2 4" xfId="13414"/>
    <cellStyle name="40% - Accent6 2 2 3" xfId="3761"/>
    <cellStyle name="40% - Accent6 2 2 3 2" xfId="3762"/>
    <cellStyle name="40% - Accent6 2 2 3 3" xfId="3763"/>
    <cellStyle name="40% - Accent6 2 2 4" xfId="3764"/>
    <cellStyle name="40% - Accent6 2 2 4 2" xfId="13415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2 2" xfId="13416"/>
    <cellStyle name="40% - Accent6 3 2 3" xfId="3789"/>
    <cellStyle name="40% - Accent6 3 2 3 2" xfId="13417"/>
    <cellStyle name="40% - Accent6 3 2 4" xfId="13418"/>
    <cellStyle name="40% - Accent6 3 3" xfId="3790"/>
    <cellStyle name="40% - Accent6 3 3 2" xfId="3791"/>
    <cellStyle name="40% - Accent6 3 3 3" xfId="3792"/>
    <cellStyle name="40% - Accent6 3 4" xfId="3793"/>
    <cellStyle name="40% - Accent6 3 4 2" xfId="13419"/>
    <cellStyle name="40% - Accent6 3 5" xfId="3794"/>
    <cellStyle name="40% - Accent6 4" xfId="3795"/>
    <cellStyle name="40% - Accent6 4 2" xfId="3796"/>
    <cellStyle name="40% - Accent6 4 2 2" xfId="13420"/>
    <cellStyle name="40% - Accent6 4 2 2 2" xfId="13421"/>
    <cellStyle name="40% - Accent6 4 2 3" xfId="13422"/>
    <cellStyle name="40% - Accent6 4 2 3 2" xfId="13423"/>
    <cellStyle name="40% - Accent6 4 2 4" xfId="13424"/>
    <cellStyle name="40% - Accent6 4 3" xfId="3797"/>
    <cellStyle name="40% - Accent6 4 3 2" xfId="13425"/>
    <cellStyle name="40% - Accent6 4 4" xfId="13426"/>
    <cellStyle name="40% - Accent6 4 4 2" xfId="13427"/>
    <cellStyle name="40% - Accent6 4 5" xfId="13428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" xfId="4131" builtinId="31" customBuiltin="1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1 3" xfId="13068"/>
    <cellStyle name="40% - 强调文字颜色 1 4" xfId="13069"/>
    <cellStyle name="40% - 强调文字颜色 2" xfId="4162" builtinId="35" customBuiltin="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2 3" xfId="13070"/>
    <cellStyle name="40% - 强调文字颜色 2 4" xfId="13071"/>
    <cellStyle name="40% - 强调文字颜色 3" xfId="4193" builtinId="39" customBuiltin="1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3 3" xfId="13072"/>
    <cellStyle name="40% - 强调文字颜色 3 4" xfId="13073"/>
    <cellStyle name="40% - 强调文字颜色 4" xfId="4224" builtinId="43" customBuiltin="1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4 3" xfId="13074"/>
    <cellStyle name="40% - 强调文字颜色 4 4" xfId="13075"/>
    <cellStyle name="40% - 强调文字颜色 5" xfId="4255" builtinId="47" customBuiltin="1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5 3" xfId="13076"/>
    <cellStyle name="40% - 强调文字颜色 5 4" xfId="13077"/>
    <cellStyle name="40% - 强调文字颜色 6" xfId="4286" builtinId="51" customBuiltin="1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强调文字颜色 6 3" xfId="13078"/>
    <cellStyle name="40% - 强调文字颜色 6 4" xfId="13079"/>
    <cellStyle name="40% - 着色 1 2" xfId="13429"/>
    <cellStyle name="40% - 着色 1 2 2" xfId="13430"/>
    <cellStyle name="40% - 着色 2 2" xfId="13431"/>
    <cellStyle name="40% - 着色 2 2 2" xfId="13432"/>
    <cellStyle name="40% - 着色 3 2" xfId="13433"/>
    <cellStyle name="40% - 着色 3 2 2" xfId="13434"/>
    <cellStyle name="40% - 着色 4 2" xfId="13435"/>
    <cellStyle name="40% - 着色 4 2 2" xfId="13436"/>
    <cellStyle name="40% - 着色 5 2" xfId="13437"/>
    <cellStyle name="40% - 着色 5 2 2" xfId="13438"/>
    <cellStyle name="40% - 着色 6 2" xfId="13439"/>
    <cellStyle name="40% - 着色 6 2 2" xfId="13440"/>
    <cellStyle name="60% - Accent1" xfId="4317"/>
    <cellStyle name="60% - Accent1 2" xfId="4318"/>
    <cellStyle name="60% - Accent1 2 2" xfId="4319"/>
    <cellStyle name="60% - Accent1 2 2 2" xfId="13441"/>
    <cellStyle name="60% - Accent1 2 2 2 2" xfId="13442"/>
    <cellStyle name="60% - Accent1 2 2 2 2 2" xfId="13443"/>
    <cellStyle name="60% - Accent1 2 2 2 3" xfId="13444"/>
    <cellStyle name="60% - Accent1 2 2 2 3 2" xfId="13445"/>
    <cellStyle name="60% - Accent1 2 2 2 4" xfId="13446"/>
    <cellStyle name="60% - Accent1 2 2 3" xfId="13447"/>
    <cellStyle name="60% - Accent1 2 2 3 2" xfId="13448"/>
    <cellStyle name="60% - Accent1 2 2 4" xfId="13449"/>
    <cellStyle name="60% - Accent1 2 2 4 2" xfId="13450"/>
    <cellStyle name="60% - Accent1 2 2 5" xfId="13451"/>
    <cellStyle name="60% - Accent1 2 3" xfId="4320"/>
    <cellStyle name="60% - Accent1 2 3 2" xfId="13452"/>
    <cellStyle name="60% - Accent1 2 4" xfId="13453"/>
    <cellStyle name="60% - Accent1 2 4 2" xfId="13454"/>
    <cellStyle name="60% - Accent1 2 5" xfId="13455"/>
    <cellStyle name="60% - Accent1 3" xfId="4321"/>
    <cellStyle name="60% - Accent1 3 2" xfId="4322"/>
    <cellStyle name="60% - Accent1 3 2 2" xfId="13456"/>
    <cellStyle name="60% - Accent1 3 3" xfId="4323"/>
    <cellStyle name="60% - Accent1 3 3 2" xfId="13457"/>
    <cellStyle name="60% - Accent1 3 4" xfId="13458"/>
    <cellStyle name="60% - Accent1 4" xfId="4324"/>
    <cellStyle name="60% - Accent1 4 2" xfId="4325"/>
    <cellStyle name="60% - Accent1 4 2 2" xfId="13459"/>
    <cellStyle name="60% - Accent1 4 2 2 2" xfId="13460"/>
    <cellStyle name="60% - Accent1 4 2 3" xfId="13461"/>
    <cellStyle name="60% - Accent1 4 2 3 2" xfId="13462"/>
    <cellStyle name="60% - Accent1 4 2 4" xfId="13463"/>
    <cellStyle name="60% - Accent1 4 3" xfId="4326"/>
    <cellStyle name="60% - Accent1 4 3 2" xfId="13464"/>
    <cellStyle name="60% - Accent1 4 4" xfId="13465"/>
    <cellStyle name="60% - Accent1 4 4 2" xfId="13466"/>
    <cellStyle name="60% - Accent1 4 5" xfId="13467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2 2" xfId="13468"/>
    <cellStyle name="60% - Accent2 2 2 2 2" xfId="13469"/>
    <cellStyle name="60% - Accent2 2 2 2 2 2" xfId="13470"/>
    <cellStyle name="60% - Accent2 2 2 2 3" xfId="13471"/>
    <cellStyle name="60% - Accent2 2 2 2 3 2" xfId="13472"/>
    <cellStyle name="60% - Accent2 2 2 2 4" xfId="13473"/>
    <cellStyle name="60% - Accent2 2 2 3" xfId="13474"/>
    <cellStyle name="60% - Accent2 2 2 3 2" xfId="13475"/>
    <cellStyle name="60% - Accent2 2 2 4" xfId="13476"/>
    <cellStyle name="60% - Accent2 2 2 4 2" xfId="13477"/>
    <cellStyle name="60% - Accent2 2 2 5" xfId="13478"/>
    <cellStyle name="60% - Accent2 2 3" xfId="4336"/>
    <cellStyle name="60% - Accent2 2 3 2" xfId="13479"/>
    <cellStyle name="60% - Accent2 2 4" xfId="13480"/>
    <cellStyle name="60% - Accent2 2 4 2" xfId="13481"/>
    <cellStyle name="60% - Accent2 2 5" xfId="13482"/>
    <cellStyle name="60% - Accent2 3" xfId="4337"/>
    <cellStyle name="60% - Accent2 3 2" xfId="4338"/>
    <cellStyle name="60% - Accent2 3 2 2" xfId="13483"/>
    <cellStyle name="60% - Accent2 3 3" xfId="4339"/>
    <cellStyle name="60% - Accent2 3 3 2" xfId="13484"/>
    <cellStyle name="60% - Accent2 3 4" xfId="13485"/>
    <cellStyle name="60% - Accent2 4" xfId="4340"/>
    <cellStyle name="60% - Accent2 4 2" xfId="4341"/>
    <cellStyle name="60% - Accent2 4 2 2" xfId="13486"/>
    <cellStyle name="60% - Accent2 4 2 2 2" xfId="13487"/>
    <cellStyle name="60% - Accent2 4 2 3" xfId="13488"/>
    <cellStyle name="60% - Accent2 4 2 3 2" xfId="13489"/>
    <cellStyle name="60% - Accent2 4 2 4" xfId="13490"/>
    <cellStyle name="60% - Accent2 4 3" xfId="4342"/>
    <cellStyle name="60% - Accent2 4 3 2" xfId="13491"/>
    <cellStyle name="60% - Accent2 4 4" xfId="13492"/>
    <cellStyle name="60% - Accent2 4 4 2" xfId="13493"/>
    <cellStyle name="60% - Accent2 4 5" xfId="13494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2 2" xfId="13495"/>
    <cellStyle name="60% - Accent3 2 2 2 2" xfId="13496"/>
    <cellStyle name="60% - Accent3 2 2 2 2 2" xfId="13497"/>
    <cellStyle name="60% - Accent3 2 2 2 3" xfId="13498"/>
    <cellStyle name="60% - Accent3 2 2 2 3 2" xfId="13499"/>
    <cellStyle name="60% - Accent3 2 2 2 4" xfId="13500"/>
    <cellStyle name="60% - Accent3 2 2 3" xfId="13501"/>
    <cellStyle name="60% - Accent3 2 2 3 2" xfId="13502"/>
    <cellStyle name="60% - Accent3 2 2 4" xfId="13503"/>
    <cellStyle name="60% - Accent3 2 2 4 2" xfId="13504"/>
    <cellStyle name="60% - Accent3 2 2 5" xfId="13505"/>
    <cellStyle name="60% - Accent3 2 3" xfId="4352"/>
    <cellStyle name="60% - Accent3 2 3 2" xfId="13506"/>
    <cellStyle name="60% - Accent3 2 4" xfId="13507"/>
    <cellStyle name="60% - Accent3 2 4 2" xfId="13508"/>
    <cellStyle name="60% - Accent3 2 5" xfId="13509"/>
    <cellStyle name="60% - Accent3 3" xfId="4353"/>
    <cellStyle name="60% - Accent3 3 2" xfId="4354"/>
    <cellStyle name="60% - Accent3 3 2 2" xfId="13510"/>
    <cellStyle name="60% - Accent3 3 3" xfId="4355"/>
    <cellStyle name="60% - Accent3 3 3 2" xfId="13511"/>
    <cellStyle name="60% - Accent3 3 4" xfId="13512"/>
    <cellStyle name="60% - Accent3 4" xfId="4356"/>
    <cellStyle name="60% - Accent3 4 2" xfId="4357"/>
    <cellStyle name="60% - Accent3 4 2 2" xfId="13513"/>
    <cellStyle name="60% - Accent3 4 2 2 2" xfId="13514"/>
    <cellStyle name="60% - Accent3 4 2 3" xfId="13515"/>
    <cellStyle name="60% - Accent3 4 2 3 2" xfId="13516"/>
    <cellStyle name="60% - Accent3 4 2 4" xfId="13517"/>
    <cellStyle name="60% - Accent3 4 3" xfId="4358"/>
    <cellStyle name="60% - Accent3 4 3 2" xfId="13518"/>
    <cellStyle name="60% - Accent3 4 4" xfId="13519"/>
    <cellStyle name="60% - Accent3 4 4 2" xfId="13520"/>
    <cellStyle name="60% - Accent3 4 5" xfId="13521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2 2" xfId="13522"/>
    <cellStyle name="60% - Accent4 2 2 2 2" xfId="13523"/>
    <cellStyle name="60% - Accent4 2 2 2 2 2" xfId="13524"/>
    <cellStyle name="60% - Accent4 2 2 2 3" xfId="13525"/>
    <cellStyle name="60% - Accent4 2 2 2 3 2" xfId="13526"/>
    <cellStyle name="60% - Accent4 2 2 2 4" xfId="13527"/>
    <cellStyle name="60% - Accent4 2 2 3" xfId="13528"/>
    <cellStyle name="60% - Accent4 2 2 3 2" xfId="13529"/>
    <cellStyle name="60% - Accent4 2 2 4" xfId="13530"/>
    <cellStyle name="60% - Accent4 2 2 4 2" xfId="13531"/>
    <cellStyle name="60% - Accent4 2 2 5" xfId="13532"/>
    <cellStyle name="60% - Accent4 2 3" xfId="4368"/>
    <cellStyle name="60% - Accent4 2 3 2" xfId="13533"/>
    <cellStyle name="60% - Accent4 2 4" xfId="13534"/>
    <cellStyle name="60% - Accent4 2 4 2" xfId="13535"/>
    <cellStyle name="60% - Accent4 2 5" xfId="13536"/>
    <cellStyle name="60% - Accent4 3" xfId="4369"/>
    <cellStyle name="60% - Accent4 3 2" xfId="4370"/>
    <cellStyle name="60% - Accent4 3 2 2" xfId="13537"/>
    <cellStyle name="60% - Accent4 3 3" xfId="4371"/>
    <cellStyle name="60% - Accent4 3 3 2" xfId="13538"/>
    <cellStyle name="60% - Accent4 3 4" xfId="13539"/>
    <cellStyle name="60% - Accent4 4" xfId="4372"/>
    <cellStyle name="60% - Accent4 4 2" xfId="4373"/>
    <cellStyle name="60% - Accent4 4 2 2" xfId="13540"/>
    <cellStyle name="60% - Accent4 4 2 2 2" xfId="13541"/>
    <cellStyle name="60% - Accent4 4 2 3" xfId="13542"/>
    <cellStyle name="60% - Accent4 4 2 3 2" xfId="13543"/>
    <cellStyle name="60% - Accent4 4 2 4" xfId="13544"/>
    <cellStyle name="60% - Accent4 4 3" xfId="4374"/>
    <cellStyle name="60% - Accent4 4 3 2" xfId="13545"/>
    <cellStyle name="60% - Accent4 4 4" xfId="13546"/>
    <cellStyle name="60% - Accent4 4 4 2" xfId="13547"/>
    <cellStyle name="60% - Accent4 4 5" xfId="13548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2 2" xfId="13549"/>
    <cellStyle name="60% - Accent5 2 2 2 2" xfId="13550"/>
    <cellStyle name="60% - Accent5 2 2 2 2 2" xfId="13551"/>
    <cellStyle name="60% - Accent5 2 2 2 3" xfId="13552"/>
    <cellStyle name="60% - Accent5 2 2 2 3 2" xfId="13553"/>
    <cellStyle name="60% - Accent5 2 2 2 4" xfId="13554"/>
    <cellStyle name="60% - Accent5 2 2 3" xfId="13555"/>
    <cellStyle name="60% - Accent5 2 2 3 2" xfId="13556"/>
    <cellStyle name="60% - Accent5 2 2 4" xfId="13557"/>
    <cellStyle name="60% - Accent5 2 2 4 2" xfId="13558"/>
    <cellStyle name="60% - Accent5 2 2 5" xfId="13559"/>
    <cellStyle name="60% - Accent5 2 3" xfId="4384"/>
    <cellStyle name="60% - Accent5 2 3 2" xfId="13560"/>
    <cellStyle name="60% - Accent5 2 4" xfId="13561"/>
    <cellStyle name="60% - Accent5 2 4 2" xfId="13562"/>
    <cellStyle name="60% - Accent5 2 5" xfId="13563"/>
    <cellStyle name="60% - Accent5 3" xfId="4385"/>
    <cellStyle name="60% - Accent5 3 2" xfId="4386"/>
    <cellStyle name="60% - Accent5 3 2 2" xfId="13564"/>
    <cellStyle name="60% - Accent5 3 3" xfId="4387"/>
    <cellStyle name="60% - Accent5 3 3 2" xfId="13565"/>
    <cellStyle name="60% - Accent5 3 4" xfId="13566"/>
    <cellStyle name="60% - Accent5 4" xfId="4388"/>
    <cellStyle name="60% - Accent5 4 2" xfId="4389"/>
    <cellStyle name="60% - Accent5 4 2 2" xfId="13567"/>
    <cellStyle name="60% - Accent5 4 2 2 2" xfId="13568"/>
    <cellStyle name="60% - Accent5 4 2 3" xfId="13569"/>
    <cellStyle name="60% - Accent5 4 2 3 2" xfId="13570"/>
    <cellStyle name="60% - Accent5 4 2 4" xfId="13571"/>
    <cellStyle name="60% - Accent5 4 3" xfId="4390"/>
    <cellStyle name="60% - Accent5 4 3 2" xfId="13572"/>
    <cellStyle name="60% - Accent5 4 4" xfId="13573"/>
    <cellStyle name="60% - Accent5 4 4 2" xfId="13574"/>
    <cellStyle name="60% - Accent5 4 5" xfId="13575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2 2" xfId="13576"/>
    <cellStyle name="60% - Accent6 2 2 2 2" xfId="13577"/>
    <cellStyle name="60% - Accent6 2 2 2 2 2" xfId="13578"/>
    <cellStyle name="60% - Accent6 2 2 2 3" xfId="13579"/>
    <cellStyle name="60% - Accent6 2 2 2 3 2" xfId="13580"/>
    <cellStyle name="60% - Accent6 2 2 2 4" xfId="13581"/>
    <cellStyle name="60% - Accent6 2 2 3" xfId="13582"/>
    <cellStyle name="60% - Accent6 2 2 3 2" xfId="13583"/>
    <cellStyle name="60% - Accent6 2 2 4" xfId="13584"/>
    <cellStyle name="60% - Accent6 2 2 4 2" xfId="13585"/>
    <cellStyle name="60% - Accent6 2 2 5" xfId="13586"/>
    <cellStyle name="60% - Accent6 2 3" xfId="4400"/>
    <cellStyle name="60% - Accent6 2 3 2" xfId="13587"/>
    <cellStyle name="60% - Accent6 2 4" xfId="13588"/>
    <cellStyle name="60% - Accent6 2 4 2" xfId="13589"/>
    <cellStyle name="60% - Accent6 2 5" xfId="13590"/>
    <cellStyle name="60% - Accent6 3" xfId="4401"/>
    <cellStyle name="60% - Accent6 3 2" xfId="4402"/>
    <cellStyle name="60% - Accent6 3 2 2" xfId="13591"/>
    <cellStyle name="60% - Accent6 3 3" xfId="4403"/>
    <cellStyle name="60% - Accent6 3 3 2" xfId="13592"/>
    <cellStyle name="60% - Accent6 3 4" xfId="13593"/>
    <cellStyle name="60% - Accent6 4" xfId="4404"/>
    <cellStyle name="60% - Accent6 4 2" xfId="4405"/>
    <cellStyle name="60% - Accent6 4 2 2" xfId="13594"/>
    <cellStyle name="60% - Accent6 4 2 2 2" xfId="13595"/>
    <cellStyle name="60% - Accent6 4 2 3" xfId="13596"/>
    <cellStyle name="60% - Accent6 4 2 3 2" xfId="13597"/>
    <cellStyle name="60% - Accent6 4 2 4" xfId="13598"/>
    <cellStyle name="60% - Accent6 4 3" xfId="4406"/>
    <cellStyle name="60% - Accent6 4 3 2" xfId="13599"/>
    <cellStyle name="60% - Accent6 4 4" xfId="13600"/>
    <cellStyle name="60% - Accent6 4 4 2" xfId="13601"/>
    <cellStyle name="60% - Accent6 4 5" xfId="13602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" xfId="4737" builtinId="32" customBuiltin="1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1 3" xfId="13080"/>
    <cellStyle name="60% - 强调文字颜色 1 4" xfId="13081"/>
    <cellStyle name="60% - 强调文字颜色 2" xfId="4750" builtinId="36" customBuiltin="1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2 3" xfId="13082"/>
    <cellStyle name="60% - 强调文字颜色 2 4" xfId="13083"/>
    <cellStyle name="60% - 强调文字颜色 3" xfId="4763" builtinId="40" customBuiltin="1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3 3" xfId="13084"/>
    <cellStyle name="60% - 强调文字颜色 3 4" xfId="13085"/>
    <cellStyle name="60% - 强调文字颜色 4" xfId="4776" builtinId="44" customBuiltin="1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4 3" xfId="13086"/>
    <cellStyle name="60% - 强调文字颜色 4 4" xfId="13087"/>
    <cellStyle name="60% - 强调文字颜色 5" xfId="4789" builtinId="48" customBuiltin="1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5 3" xfId="13088"/>
    <cellStyle name="60% - 强调文字颜色 5 4" xfId="13089"/>
    <cellStyle name="60% - 强调文字颜色 6" xfId="4802" builtinId="52" customBuiltin="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强调文字颜色 6 3" xfId="13090"/>
    <cellStyle name="60% - 强调文字颜色 6 4" xfId="13091"/>
    <cellStyle name="60% - 着色 1 2" xfId="13603"/>
    <cellStyle name="60% - 着色 1 2 2" xfId="13604"/>
    <cellStyle name="60% - 着色 2 2" xfId="13605"/>
    <cellStyle name="60% - 着色 2 2 2" xfId="13606"/>
    <cellStyle name="60% - 着色 3 2" xfId="13607"/>
    <cellStyle name="60% - 着色 3 2 2" xfId="13608"/>
    <cellStyle name="60% - 着色 4 2" xfId="13609"/>
    <cellStyle name="60% - 着色 4 2 2" xfId="13610"/>
    <cellStyle name="60% - 着色 5 2" xfId="13611"/>
    <cellStyle name="60% - 着色 5 2 2" xfId="13612"/>
    <cellStyle name="60% - 着色 6 2" xfId="13613"/>
    <cellStyle name="60% - 着色 6 2 2" xfId="13614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2 2" xfId="13615"/>
    <cellStyle name="Accent1 2 2 2 2" xfId="13616"/>
    <cellStyle name="Accent1 2 2 2 2 2" xfId="13617"/>
    <cellStyle name="Accent1 2 2 2 3" xfId="13618"/>
    <cellStyle name="Accent1 2 2 2 3 2" xfId="13619"/>
    <cellStyle name="Accent1 2 2 2 4" xfId="13620"/>
    <cellStyle name="Accent1 2 2 3" xfId="13621"/>
    <cellStyle name="Accent1 2 2 3 2" xfId="13622"/>
    <cellStyle name="Accent1 2 2 4" xfId="13623"/>
    <cellStyle name="Accent1 2 2 4 2" xfId="13624"/>
    <cellStyle name="Accent1 2 2 5" xfId="13625"/>
    <cellStyle name="Accent1 2 3" xfId="4822"/>
    <cellStyle name="Accent1 2 3 2" xfId="13626"/>
    <cellStyle name="Accent1 2 4" xfId="13627"/>
    <cellStyle name="Accent1 2 4 2" xfId="13628"/>
    <cellStyle name="Accent1 2 5" xfId="13629"/>
    <cellStyle name="Accent1 3" xfId="4823"/>
    <cellStyle name="Accent1 3 2" xfId="4824"/>
    <cellStyle name="Accent1 3 2 2" xfId="13630"/>
    <cellStyle name="Accent1 3 3" xfId="4825"/>
    <cellStyle name="Accent1 3 3 2" xfId="13631"/>
    <cellStyle name="Accent1 3 4" xfId="13632"/>
    <cellStyle name="Accent1 4" xfId="4826"/>
    <cellStyle name="Accent1 4 2" xfId="4827"/>
    <cellStyle name="Accent1 4 2 2" xfId="13633"/>
    <cellStyle name="Accent1 4 2 2 2" xfId="13634"/>
    <cellStyle name="Accent1 4 2 3" xfId="13635"/>
    <cellStyle name="Accent1 4 2 3 2" xfId="13636"/>
    <cellStyle name="Accent1 4 2 4" xfId="13637"/>
    <cellStyle name="Accent1 4 3" xfId="4828"/>
    <cellStyle name="Accent1 4 3 2" xfId="13638"/>
    <cellStyle name="Accent1 4 4" xfId="13639"/>
    <cellStyle name="Accent1 4 4 2" xfId="13640"/>
    <cellStyle name="Accent1 4 5" xfId="13641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2 2" xfId="13642"/>
    <cellStyle name="Accent2 2 2 2 2" xfId="13643"/>
    <cellStyle name="Accent2 2 2 2 2 2" xfId="13644"/>
    <cellStyle name="Accent2 2 2 2 3" xfId="13645"/>
    <cellStyle name="Accent2 2 2 2 3 2" xfId="13646"/>
    <cellStyle name="Accent2 2 2 2 4" xfId="13647"/>
    <cellStyle name="Accent2 2 2 3" xfId="13648"/>
    <cellStyle name="Accent2 2 2 3 2" xfId="13649"/>
    <cellStyle name="Accent2 2 2 4" xfId="13650"/>
    <cellStyle name="Accent2 2 2 4 2" xfId="13651"/>
    <cellStyle name="Accent2 2 2 5" xfId="13652"/>
    <cellStyle name="Accent2 2 3" xfId="4838"/>
    <cellStyle name="Accent2 2 3 2" xfId="13653"/>
    <cellStyle name="Accent2 2 4" xfId="13654"/>
    <cellStyle name="Accent2 2 4 2" xfId="13655"/>
    <cellStyle name="Accent2 2 5" xfId="13656"/>
    <cellStyle name="Accent2 3" xfId="4839"/>
    <cellStyle name="Accent2 3 2" xfId="4840"/>
    <cellStyle name="Accent2 3 2 2" xfId="13657"/>
    <cellStyle name="Accent2 3 3" xfId="4841"/>
    <cellStyle name="Accent2 3 3 2" xfId="13658"/>
    <cellStyle name="Accent2 3 4" xfId="13659"/>
    <cellStyle name="Accent2 4" xfId="4842"/>
    <cellStyle name="Accent2 4 2" xfId="4843"/>
    <cellStyle name="Accent2 4 2 2" xfId="13660"/>
    <cellStyle name="Accent2 4 2 2 2" xfId="13661"/>
    <cellStyle name="Accent2 4 2 3" xfId="13662"/>
    <cellStyle name="Accent2 4 2 3 2" xfId="13663"/>
    <cellStyle name="Accent2 4 2 4" xfId="13664"/>
    <cellStyle name="Accent2 4 3" xfId="4844"/>
    <cellStyle name="Accent2 4 3 2" xfId="13665"/>
    <cellStyle name="Accent2 4 4" xfId="13666"/>
    <cellStyle name="Accent2 4 4 2" xfId="13667"/>
    <cellStyle name="Accent2 4 5" xfId="13668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2 2" xfId="13669"/>
    <cellStyle name="Accent3 2 2 2 2" xfId="13670"/>
    <cellStyle name="Accent3 2 2 2 2 2" xfId="13671"/>
    <cellStyle name="Accent3 2 2 2 3" xfId="13672"/>
    <cellStyle name="Accent3 2 2 2 3 2" xfId="13673"/>
    <cellStyle name="Accent3 2 2 2 4" xfId="13674"/>
    <cellStyle name="Accent3 2 2 3" xfId="13675"/>
    <cellStyle name="Accent3 2 2 3 2" xfId="13676"/>
    <cellStyle name="Accent3 2 2 4" xfId="13677"/>
    <cellStyle name="Accent3 2 2 4 2" xfId="13678"/>
    <cellStyle name="Accent3 2 2 5" xfId="13679"/>
    <cellStyle name="Accent3 2 3" xfId="4854"/>
    <cellStyle name="Accent3 2 3 2" xfId="13680"/>
    <cellStyle name="Accent3 2 4" xfId="13681"/>
    <cellStyle name="Accent3 2 4 2" xfId="13682"/>
    <cellStyle name="Accent3 2 5" xfId="13683"/>
    <cellStyle name="Accent3 3" xfId="4855"/>
    <cellStyle name="Accent3 3 2" xfId="4856"/>
    <cellStyle name="Accent3 3 2 2" xfId="13684"/>
    <cellStyle name="Accent3 3 3" xfId="4857"/>
    <cellStyle name="Accent3 3 3 2" xfId="13685"/>
    <cellStyle name="Accent3 3 4" xfId="13686"/>
    <cellStyle name="Accent3 4" xfId="4858"/>
    <cellStyle name="Accent3 4 2" xfId="4859"/>
    <cellStyle name="Accent3 4 2 2" xfId="13687"/>
    <cellStyle name="Accent3 4 2 2 2" xfId="13688"/>
    <cellStyle name="Accent3 4 2 3" xfId="13689"/>
    <cellStyle name="Accent3 4 2 3 2" xfId="13690"/>
    <cellStyle name="Accent3 4 2 4" xfId="13691"/>
    <cellStyle name="Accent3 4 3" xfId="4860"/>
    <cellStyle name="Accent3 4 3 2" xfId="13692"/>
    <cellStyle name="Accent3 4 4" xfId="13693"/>
    <cellStyle name="Accent3 4 4 2" xfId="13694"/>
    <cellStyle name="Accent3 4 5" xfId="13695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2 2" xfId="13696"/>
    <cellStyle name="Accent4 2 2 2 2" xfId="13697"/>
    <cellStyle name="Accent4 2 2 2 2 2" xfId="13698"/>
    <cellStyle name="Accent4 2 2 2 3" xfId="13699"/>
    <cellStyle name="Accent4 2 2 2 3 2" xfId="13700"/>
    <cellStyle name="Accent4 2 2 2 4" xfId="13701"/>
    <cellStyle name="Accent4 2 2 3" xfId="13702"/>
    <cellStyle name="Accent4 2 2 3 2" xfId="13703"/>
    <cellStyle name="Accent4 2 2 4" xfId="13704"/>
    <cellStyle name="Accent4 2 2 4 2" xfId="13705"/>
    <cellStyle name="Accent4 2 2 5" xfId="13706"/>
    <cellStyle name="Accent4 2 3" xfId="4870"/>
    <cellStyle name="Accent4 2 3 2" xfId="13707"/>
    <cellStyle name="Accent4 2 4" xfId="13708"/>
    <cellStyle name="Accent4 2 4 2" xfId="13709"/>
    <cellStyle name="Accent4 2 5" xfId="13710"/>
    <cellStyle name="Accent4 3" xfId="4871"/>
    <cellStyle name="Accent4 3 2" xfId="4872"/>
    <cellStyle name="Accent4 3 2 2" xfId="13711"/>
    <cellStyle name="Accent4 3 3" xfId="4873"/>
    <cellStyle name="Accent4 3 3 2" xfId="13712"/>
    <cellStyle name="Accent4 3 4" xfId="13713"/>
    <cellStyle name="Accent4 4" xfId="4874"/>
    <cellStyle name="Accent4 4 2" xfId="4875"/>
    <cellStyle name="Accent4 4 2 2" xfId="13714"/>
    <cellStyle name="Accent4 4 2 2 2" xfId="13715"/>
    <cellStyle name="Accent4 4 2 3" xfId="13716"/>
    <cellStyle name="Accent4 4 2 3 2" xfId="13717"/>
    <cellStyle name="Accent4 4 2 4" xfId="13718"/>
    <cellStyle name="Accent4 4 3" xfId="4876"/>
    <cellStyle name="Accent4 4 3 2" xfId="13719"/>
    <cellStyle name="Accent4 4 4" xfId="13720"/>
    <cellStyle name="Accent4 4 4 2" xfId="13721"/>
    <cellStyle name="Accent4 4 5" xfId="13722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2 2" xfId="13723"/>
    <cellStyle name="Accent5 2 2 2 2" xfId="13724"/>
    <cellStyle name="Accent5 2 2 2 2 2" xfId="13725"/>
    <cellStyle name="Accent5 2 2 2 3" xfId="13726"/>
    <cellStyle name="Accent5 2 2 2 3 2" xfId="13727"/>
    <cellStyle name="Accent5 2 2 2 4" xfId="13728"/>
    <cellStyle name="Accent5 2 2 3" xfId="13729"/>
    <cellStyle name="Accent5 2 2 3 2" xfId="13730"/>
    <cellStyle name="Accent5 2 2 4" xfId="13731"/>
    <cellStyle name="Accent5 2 2 4 2" xfId="13732"/>
    <cellStyle name="Accent5 2 2 5" xfId="13733"/>
    <cellStyle name="Accent5 2 3" xfId="4886"/>
    <cellStyle name="Accent5 2 3 2" xfId="13734"/>
    <cellStyle name="Accent5 2 4" xfId="13735"/>
    <cellStyle name="Accent5 2 4 2" xfId="13736"/>
    <cellStyle name="Accent5 2 5" xfId="13737"/>
    <cellStyle name="Accent5 3" xfId="4887"/>
    <cellStyle name="Accent5 3 2" xfId="4888"/>
    <cellStyle name="Accent5 3 2 2" xfId="13738"/>
    <cellStyle name="Accent5 3 3" xfId="4889"/>
    <cellStyle name="Accent5 3 3 2" xfId="13739"/>
    <cellStyle name="Accent5 3 4" xfId="13740"/>
    <cellStyle name="Accent5 4" xfId="4890"/>
    <cellStyle name="Accent5 4 2" xfId="4891"/>
    <cellStyle name="Accent5 4 2 2" xfId="13741"/>
    <cellStyle name="Accent5 4 2 2 2" xfId="13742"/>
    <cellStyle name="Accent5 4 2 3" xfId="13743"/>
    <cellStyle name="Accent5 4 2 3 2" xfId="13744"/>
    <cellStyle name="Accent5 4 2 4" xfId="13745"/>
    <cellStyle name="Accent5 4 3" xfId="4892"/>
    <cellStyle name="Accent5 4 3 2" xfId="13746"/>
    <cellStyle name="Accent5 4 4" xfId="13747"/>
    <cellStyle name="Accent5 4 4 2" xfId="13748"/>
    <cellStyle name="Accent5 4 5" xfId="13749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2 2" xfId="13750"/>
    <cellStyle name="Accent6 2 2 2 2" xfId="13751"/>
    <cellStyle name="Accent6 2 2 2 2 2" xfId="13752"/>
    <cellStyle name="Accent6 2 2 2 3" xfId="13753"/>
    <cellStyle name="Accent6 2 2 2 3 2" xfId="13754"/>
    <cellStyle name="Accent6 2 2 2 4" xfId="13755"/>
    <cellStyle name="Accent6 2 2 3" xfId="13756"/>
    <cellStyle name="Accent6 2 2 3 2" xfId="13757"/>
    <cellStyle name="Accent6 2 2 4" xfId="13758"/>
    <cellStyle name="Accent6 2 2 4 2" xfId="13759"/>
    <cellStyle name="Accent6 2 2 5" xfId="13760"/>
    <cellStyle name="Accent6 2 3" xfId="4902"/>
    <cellStyle name="Accent6 2 3 2" xfId="13761"/>
    <cellStyle name="Accent6 2 4" xfId="13762"/>
    <cellStyle name="Accent6 2 4 2" xfId="13763"/>
    <cellStyle name="Accent6 2 5" xfId="13764"/>
    <cellStyle name="Accent6 3" xfId="4903"/>
    <cellStyle name="Accent6 3 2" xfId="4904"/>
    <cellStyle name="Accent6 3 2 2" xfId="13765"/>
    <cellStyle name="Accent6 3 3" xfId="4905"/>
    <cellStyle name="Accent6 3 3 2" xfId="13766"/>
    <cellStyle name="Accent6 3 4" xfId="13767"/>
    <cellStyle name="Accent6 4" xfId="4906"/>
    <cellStyle name="Accent6 4 2" xfId="4907"/>
    <cellStyle name="Accent6 4 2 2" xfId="13768"/>
    <cellStyle name="Accent6 4 2 2 2" xfId="13769"/>
    <cellStyle name="Accent6 4 2 3" xfId="13770"/>
    <cellStyle name="Accent6 4 2 3 2" xfId="13771"/>
    <cellStyle name="Accent6 4 2 4" xfId="13772"/>
    <cellStyle name="Accent6 4 3" xfId="4908"/>
    <cellStyle name="Accent6 4 3 2" xfId="13773"/>
    <cellStyle name="Accent6 4 4" xfId="13774"/>
    <cellStyle name="Accent6 4 4 2" xfId="13775"/>
    <cellStyle name="Accent6 4 5" xfId="13776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2 2" xfId="13777"/>
    <cellStyle name="Bad 2 2 2 2" xfId="13778"/>
    <cellStyle name="Bad 2 2 2 2 2" xfId="13779"/>
    <cellStyle name="Bad 2 2 2 3" xfId="13780"/>
    <cellStyle name="Bad 2 2 2 3 2" xfId="13781"/>
    <cellStyle name="Bad 2 2 2 4" xfId="13782"/>
    <cellStyle name="Bad 2 2 3" xfId="13783"/>
    <cellStyle name="Bad 2 2 3 2" xfId="13784"/>
    <cellStyle name="Bad 2 2 4" xfId="13785"/>
    <cellStyle name="Bad 2 2 4 2" xfId="13786"/>
    <cellStyle name="Bad 2 2 5" xfId="13787"/>
    <cellStyle name="Bad 2 3" xfId="4942"/>
    <cellStyle name="Bad 2 3 2" xfId="13788"/>
    <cellStyle name="Bad 2 4" xfId="13789"/>
    <cellStyle name="Bad 2 4 2" xfId="13790"/>
    <cellStyle name="Bad 2 5" xfId="13791"/>
    <cellStyle name="Bad 3" xfId="4943"/>
    <cellStyle name="Bad 3 2" xfId="4944"/>
    <cellStyle name="Bad 3 2 2" xfId="13792"/>
    <cellStyle name="Bad 3 3" xfId="4945"/>
    <cellStyle name="Bad 3 3 2" xfId="13793"/>
    <cellStyle name="Bad 3 4" xfId="13794"/>
    <cellStyle name="Bad 4" xfId="4946"/>
    <cellStyle name="Bad 4 2" xfId="4947"/>
    <cellStyle name="Bad 4 2 2" xfId="13795"/>
    <cellStyle name="Bad 4 2 2 2" xfId="13796"/>
    <cellStyle name="Bad 4 2 3" xfId="13797"/>
    <cellStyle name="Bad 4 2 3 2" xfId="13798"/>
    <cellStyle name="Bad 4 2 4" xfId="13799"/>
    <cellStyle name="Bad 4 3" xfId="4948"/>
    <cellStyle name="Bad 4 3 2" xfId="13800"/>
    <cellStyle name="Bad 4 4" xfId="13801"/>
    <cellStyle name="Bad 4 4 2" xfId="13802"/>
    <cellStyle name="Bad 4 5" xfId="13803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2 2" xfId="13804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2 2" xfId="13805"/>
    <cellStyle name="Calculation 2 2 2 2" xfId="13806"/>
    <cellStyle name="Calculation 2 2 2 2 2" xfId="13807"/>
    <cellStyle name="Calculation 2 2 2 3" xfId="13808"/>
    <cellStyle name="Calculation 2 2 2 3 2" xfId="13809"/>
    <cellStyle name="Calculation 2 2 2 4" xfId="13810"/>
    <cellStyle name="Calculation 2 2 3" xfId="13811"/>
    <cellStyle name="Calculation 2 2 3 2" xfId="13812"/>
    <cellStyle name="Calculation 2 2 4" xfId="13813"/>
    <cellStyle name="Calculation 2 2 4 2" xfId="13814"/>
    <cellStyle name="Calculation 2 2 5" xfId="13815"/>
    <cellStyle name="Calculation 2 3" xfId="4987"/>
    <cellStyle name="Calculation 2 3 2" xfId="13816"/>
    <cellStyle name="Calculation 2 4" xfId="13817"/>
    <cellStyle name="Calculation 2 4 2" xfId="13818"/>
    <cellStyle name="Calculation 2 5" xfId="13819"/>
    <cellStyle name="Calculation 3" xfId="4988"/>
    <cellStyle name="Calculation 3 2" xfId="4989"/>
    <cellStyle name="Calculation 3 2 2" xfId="13820"/>
    <cellStyle name="Calculation 3 3" xfId="4990"/>
    <cellStyle name="Calculation 3 3 2" xfId="13821"/>
    <cellStyle name="Calculation 3 4" xfId="13822"/>
    <cellStyle name="Calculation 4" xfId="4991"/>
    <cellStyle name="Calculation 4 2" xfId="4992"/>
    <cellStyle name="Calculation 4 2 2" xfId="13823"/>
    <cellStyle name="Calculation 4 2 2 2" xfId="13824"/>
    <cellStyle name="Calculation 4 2 3" xfId="13825"/>
    <cellStyle name="Calculation 4 2 3 2" xfId="13826"/>
    <cellStyle name="Calculation 4 2 4" xfId="13827"/>
    <cellStyle name="Calculation 4 3" xfId="4993"/>
    <cellStyle name="Calculation 4 3 2" xfId="13828"/>
    <cellStyle name="Calculation 4 4" xfId="13829"/>
    <cellStyle name="Calculation 4 4 2" xfId="13830"/>
    <cellStyle name="Calculation 4 5" xfId="13831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2 2" xfId="13832"/>
    <cellStyle name="Check Cell 2 2 2 2" xfId="13833"/>
    <cellStyle name="Check Cell 2 2 2 2 2" xfId="13834"/>
    <cellStyle name="Check Cell 2 2 2 3" xfId="13835"/>
    <cellStyle name="Check Cell 2 2 2 3 2" xfId="13836"/>
    <cellStyle name="Check Cell 2 2 2 4" xfId="13837"/>
    <cellStyle name="Check Cell 2 2 3" xfId="13838"/>
    <cellStyle name="Check Cell 2 2 3 2" xfId="13839"/>
    <cellStyle name="Check Cell 2 2 4" xfId="13840"/>
    <cellStyle name="Check Cell 2 2 4 2" xfId="13841"/>
    <cellStyle name="Check Cell 2 2 5" xfId="13842"/>
    <cellStyle name="Check Cell 2 3" xfId="5003"/>
    <cellStyle name="Check Cell 2 3 2" xfId="13843"/>
    <cellStyle name="Check Cell 2 4" xfId="13844"/>
    <cellStyle name="Check Cell 2 4 2" xfId="13845"/>
    <cellStyle name="Check Cell 2 5" xfId="13846"/>
    <cellStyle name="Check Cell 3" xfId="5004"/>
    <cellStyle name="Check Cell 3 2" xfId="5005"/>
    <cellStyle name="Check Cell 3 2 2" xfId="13847"/>
    <cellStyle name="Check Cell 3 3" xfId="5006"/>
    <cellStyle name="Check Cell 3 3 2" xfId="13848"/>
    <cellStyle name="Check Cell 3 4" xfId="13849"/>
    <cellStyle name="Check Cell 4" xfId="5007"/>
    <cellStyle name="Check Cell 4 2" xfId="5008"/>
    <cellStyle name="Check Cell 4 2 2" xfId="13850"/>
    <cellStyle name="Check Cell 4 2 2 2" xfId="13851"/>
    <cellStyle name="Check Cell 4 2 3" xfId="13852"/>
    <cellStyle name="Check Cell 4 2 3 2" xfId="13853"/>
    <cellStyle name="Check Cell 4 2 4" xfId="13854"/>
    <cellStyle name="Check Cell 4 3" xfId="5009"/>
    <cellStyle name="Check Cell 4 3 2" xfId="13855"/>
    <cellStyle name="Check Cell 4 4" xfId="13856"/>
    <cellStyle name="Check Cell 4 4 2" xfId="13857"/>
    <cellStyle name="Check Cell 4 5" xfId="13858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2 2" xfId="13859"/>
    <cellStyle name="Comma 2 3" xfId="13860"/>
    <cellStyle name="Comma 2 4" xfId="13861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2 2" xfId="13862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2 2" xfId="13863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5"/>
    <cellStyle name="Explanatory Text" xfId="5135"/>
    <cellStyle name="Explanatory Text 2" xfId="5136"/>
    <cellStyle name="Explanatory Text 2 2" xfId="5137"/>
    <cellStyle name="Explanatory Text 2 2 2" xfId="13864"/>
    <cellStyle name="Explanatory Text 2 2 2 2" xfId="13865"/>
    <cellStyle name="Explanatory Text 2 2 2 2 2" xfId="13866"/>
    <cellStyle name="Explanatory Text 2 2 2 3" xfId="13867"/>
    <cellStyle name="Explanatory Text 2 2 2 3 2" xfId="13868"/>
    <cellStyle name="Explanatory Text 2 2 2 4" xfId="13869"/>
    <cellStyle name="Explanatory Text 2 2 3" xfId="13870"/>
    <cellStyle name="Explanatory Text 2 2 3 2" xfId="13871"/>
    <cellStyle name="Explanatory Text 2 2 4" xfId="13872"/>
    <cellStyle name="Explanatory Text 2 2 4 2" xfId="13873"/>
    <cellStyle name="Explanatory Text 2 2 5" xfId="13874"/>
    <cellStyle name="Explanatory Text 2 3" xfId="5138"/>
    <cellStyle name="Explanatory Text 2 3 2" xfId="13875"/>
    <cellStyle name="Explanatory Text 2 4" xfId="13876"/>
    <cellStyle name="Explanatory Text 2 4 2" xfId="13877"/>
    <cellStyle name="Explanatory Text 2 5" xfId="13878"/>
    <cellStyle name="Explanatory Text 3" xfId="5139"/>
    <cellStyle name="Explanatory Text 3 2" xfId="5140"/>
    <cellStyle name="Explanatory Text 3 2 2" xfId="13879"/>
    <cellStyle name="Explanatory Text 3 3" xfId="5141"/>
    <cellStyle name="Explanatory Text 3 3 2" xfId="13880"/>
    <cellStyle name="Explanatory Text 3 4" xfId="13881"/>
    <cellStyle name="Explanatory Text 4" xfId="5142"/>
    <cellStyle name="Explanatory Text 4 2" xfId="5143"/>
    <cellStyle name="Explanatory Text 4 2 2" xfId="13882"/>
    <cellStyle name="Explanatory Text 4 2 2 2" xfId="13883"/>
    <cellStyle name="Explanatory Text 4 2 3" xfId="13884"/>
    <cellStyle name="Explanatory Text 4 2 3 2" xfId="13885"/>
    <cellStyle name="Explanatory Text 4 2 4" xfId="13886"/>
    <cellStyle name="Explanatory Text 4 3" xfId="5144"/>
    <cellStyle name="Explanatory Text 4 3 2" xfId="13887"/>
    <cellStyle name="Explanatory Text 4 4" xfId="13888"/>
    <cellStyle name="Explanatory Text 4 4 2" xfId="13889"/>
    <cellStyle name="Explanatory Text 4 5" xfId="13890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 3 2" xfId="13891"/>
    <cellStyle name="Fixed_012-(KMX) BTL Schedules for KHH_Cebu" xfId="5154"/>
    <cellStyle name="Good" xfId="5155"/>
    <cellStyle name="Good 2" xfId="5156"/>
    <cellStyle name="Good 2 2" xfId="5157"/>
    <cellStyle name="Good 2 2 2" xfId="13892"/>
    <cellStyle name="Good 2 2 2 2" xfId="13893"/>
    <cellStyle name="Good 2 2 2 2 2" xfId="13894"/>
    <cellStyle name="Good 2 2 2 3" xfId="13895"/>
    <cellStyle name="Good 2 2 2 3 2" xfId="13896"/>
    <cellStyle name="Good 2 2 2 4" xfId="13897"/>
    <cellStyle name="Good 2 2 3" xfId="13898"/>
    <cellStyle name="Good 2 2 3 2" xfId="13899"/>
    <cellStyle name="Good 2 2 4" xfId="13900"/>
    <cellStyle name="Good 2 2 4 2" xfId="13901"/>
    <cellStyle name="Good 2 2 5" xfId="13902"/>
    <cellStyle name="Good 2 3" xfId="5158"/>
    <cellStyle name="Good 2 3 2" xfId="13903"/>
    <cellStyle name="Good 2 4" xfId="13904"/>
    <cellStyle name="Good 2 4 2" xfId="13905"/>
    <cellStyle name="Good 2 5" xfId="13906"/>
    <cellStyle name="Good 3" xfId="5159"/>
    <cellStyle name="Good 3 2" xfId="5160"/>
    <cellStyle name="Good 3 2 2" xfId="13907"/>
    <cellStyle name="Good 3 3" xfId="5161"/>
    <cellStyle name="Good 3 3 2" xfId="13908"/>
    <cellStyle name="Good 3 4" xfId="13909"/>
    <cellStyle name="Good 4" xfId="5162"/>
    <cellStyle name="Good 4 2" xfId="5163"/>
    <cellStyle name="Good 4 2 2" xfId="13910"/>
    <cellStyle name="Good 4 2 2 2" xfId="13911"/>
    <cellStyle name="Good 4 2 3" xfId="13912"/>
    <cellStyle name="Good 4 2 3 2" xfId="13913"/>
    <cellStyle name="Good 4 2 4" xfId="13914"/>
    <cellStyle name="Good 4 3" xfId="5164"/>
    <cellStyle name="Good 4 3 2" xfId="13915"/>
    <cellStyle name="Good 4 4" xfId="13916"/>
    <cellStyle name="Good 4 4 2" xfId="13917"/>
    <cellStyle name="Good 4 5" xfId="13918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6"/>
    <cellStyle name="Grey 2 2" xfId="13919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2 2" xfId="13920"/>
    <cellStyle name="Heading 1 2 2 2 2" xfId="13921"/>
    <cellStyle name="Heading 1 2 2 2 2 2" xfId="13922"/>
    <cellStyle name="Heading 1 2 2 2 3" xfId="13923"/>
    <cellStyle name="Heading 1 2 2 2 3 2" xfId="13924"/>
    <cellStyle name="Heading 1 2 2 2 4" xfId="13925"/>
    <cellStyle name="Heading 1 2 2 3" xfId="13926"/>
    <cellStyle name="Heading 1 2 2 3 2" xfId="13927"/>
    <cellStyle name="Heading 1 2 2 4" xfId="13928"/>
    <cellStyle name="Heading 1 2 2 4 2" xfId="13929"/>
    <cellStyle name="Heading 1 2 2 5" xfId="13930"/>
    <cellStyle name="Heading 1 2 3" xfId="5207"/>
    <cellStyle name="Heading 1 2 3 2" xfId="13931"/>
    <cellStyle name="Heading 1 2 4" xfId="13932"/>
    <cellStyle name="Heading 1 2 4 2" xfId="13933"/>
    <cellStyle name="Heading 1 2 5" xfId="13934"/>
    <cellStyle name="Heading 1 2 5 2" xfId="13935"/>
    <cellStyle name="Heading 1 3" xfId="5208"/>
    <cellStyle name="Heading 1 3 2" xfId="5209"/>
    <cellStyle name="Heading 1 3 2 2" xfId="13936"/>
    <cellStyle name="Heading 1 3 2 3" xfId="13937"/>
    <cellStyle name="Heading 1 3 3" xfId="5210"/>
    <cellStyle name="Heading 1 3 3 2" xfId="13938"/>
    <cellStyle name="Heading 1 3 4" xfId="13939"/>
    <cellStyle name="Heading 1 3 4 2" xfId="13940"/>
    <cellStyle name="Heading 1 3 5" xfId="13941"/>
    <cellStyle name="Heading 1 4" xfId="5211"/>
    <cellStyle name="Heading 1 4 2" xfId="5212"/>
    <cellStyle name="Heading 1 4 2 2" xfId="13942"/>
    <cellStyle name="Heading 1 4 2 2 2" xfId="13943"/>
    <cellStyle name="Heading 1 4 2 3" xfId="13944"/>
    <cellStyle name="Heading 1 4 2 3 2" xfId="13945"/>
    <cellStyle name="Heading 1 4 2 4" xfId="13946"/>
    <cellStyle name="Heading 1 4 3" xfId="5213"/>
    <cellStyle name="Heading 1 4 3 2" xfId="13947"/>
    <cellStyle name="Heading 1 4 4" xfId="13948"/>
    <cellStyle name="Heading 1 4 4 2" xfId="13949"/>
    <cellStyle name="Heading 1 4 5" xfId="13950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2 2" xfId="13951"/>
    <cellStyle name="Heading 2 2 2 2 2" xfId="13952"/>
    <cellStyle name="Heading 2 2 2 2 2 2" xfId="13953"/>
    <cellStyle name="Heading 2 2 2 2 3" xfId="13954"/>
    <cellStyle name="Heading 2 2 2 2 3 2" xfId="13955"/>
    <cellStyle name="Heading 2 2 2 2 4" xfId="13956"/>
    <cellStyle name="Heading 2 2 2 3" xfId="13957"/>
    <cellStyle name="Heading 2 2 2 3 2" xfId="13958"/>
    <cellStyle name="Heading 2 2 2 4" xfId="13959"/>
    <cellStyle name="Heading 2 2 2 4 2" xfId="13960"/>
    <cellStyle name="Heading 2 2 2 5" xfId="13961"/>
    <cellStyle name="Heading 2 2 3" xfId="5221"/>
    <cellStyle name="Heading 2 2 3 2" xfId="13962"/>
    <cellStyle name="Heading 2 2 4" xfId="13963"/>
    <cellStyle name="Heading 2 2 4 2" xfId="13964"/>
    <cellStyle name="Heading 2 2 5" xfId="13965"/>
    <cellStyle name="Heading 2 2 5 2" xfId="13966"/>
    <cellStyle name="Heading 2 3" xfId="5222"/>
    <cellStyle name="Heading 2 3 2" xfId="5223"/>
    <cellStyle name="Heading 2 3 2 2" xfId="13967"/>
    <cellStyle name="Heading 2 3 2 3" xfId="13968"/>
    <cellStyle name="Heading 2 3 3" xfId="5224"/>
    <cellStyle name="Heading 2 3 3 2" xfId="13969"/>
    <cellStyle name="Heading 2 3 4" xfId="13970"/>
    <cellStyle name="Heading 2 3 4 2" xfId="13971"/>
    <cellStyle name="Heading 2 3 5" xfId="13972"/>
    <cellStyle name="Heading 2 4" xfId="5225"/>
    <cellStyle name="Heading 2 4 2" xfId="5226"/>
    <cellStyle name="Heading 2 4 2 2" xfId="13973"/>
    <cellStyle name="Heading 2 4 2 2 2" xfId="13974"/>
    <cellStyle name="Heading 2 4 2 3" xfId="13975"/>
    <cellStyle name="Heading 2 4 2 3 2" xfId="13976"/>
    <cellStyle name="Heading 2 4 2 4" xfId="13977"/>
    <cellStyle name="Heading 2 4 3" xfId="5227"/>
    <cellStyle name="Heading 2 4 3 2" xfId="13978"/>
    <cellStyle name="Heading 2 4 4" xfId="13979"/>
    <cellStyle name="Heading 2 4 4 2" xfId="13980"/>
    <cellStyle name="Heading 2 4 5" xfId="13981"/>
    <cellStyle name="Heading 2 5" xfId="5228"/>
    <cellStyle name="Heading 2 6" xfId="5229"/>
    <cellStyle name="Heading 3" xfId="5230"/>
    <cellStyle name="Heading 3 2" xfId="5231"/>
    <cellStyle name="Heading 3 2 2" xfId="5232"/>
    <cellStyle name="Heading 3 2 2 2" xfId="13982"/>
    <cellStyle name="Heading 3 2 2 2 2" xfId="13983"/>
    <cellStyle name="Heading 3 2 2 2 2 2" xfId="13984"/>
    <cellStyle name="Heading 3 2 2 2 3" xfId="13985"/>
    <cellStyle name="Heading 3 2 2 2 3 2" xfId="13986"/>
    <cellStyle name="Heading 3 2 2 2 4" xfId="13987"/>
    <cellStyle name="Heading 3 2 2 3" xfId="13988"/>
    <cellStyle name="Heading 3 2 2 3 2" xfId="13989"/>
    <cellStyle name="Heading 3 2 2 4" xfId="13990"/>
    <cellStyle name="Heading 3 2 2 4 2" xfId="13991"/>
    <cellStyle name="Heading 3 2 2 5" xfId="13992"/>
    <cellStyle name="Heading 3 2 3" xfId="5233"/>
    <cellStyle name="Heading 3 2 3 2" xfId="13993"/>
    <cellStyle name="Heading 3 2 4" xfId="13994"/>
    <cellStyle name="Heading 3 2 4 2" xfId="13995"/>
    <cellStyle name="Heading 3 2 5" xfId="13996"/>
    <cellStyle name="Heading 3 3" xfId="5234"/>
    <cellStyle name="Heading 3 3 2" xfId="5235"/>
    <cellStyle name="Heading 3 3 2 2" xfId="13997"/>
    <cellStyle name="Heading 3 3 3" xfId="5236"/>
    <cellStyle name="Heading 3 3 3 2" xfId="13998"/>
    <cellStyle name="Heading 3 3 4" xfId="13999"/>
    <cellStyle name="Heading 3 4" xfId="5237"/>
    <cellStyle name="Heading 3 4 2" xfId="5238"/>
    <cellStyle name="Heading 3 4 2 2" xfId="14000"/>
    <cellStyle name="Heading 3 4 2 2 2" xfId="14001"/>
    <cellStyle name="Heading 3 4 2 3" xfId="14002"/>
    <cellStyle name="Heading 3 4 2 3 2" xfId="14003"/>
    <cellStyle name="Heading 3 4 2 4" xfId="14004"/>
    <cellStyle name="Heading 3 4 3" xfId="5239"/>
    <cellStyle name="Heading 3 4 3 2" xfId="14005"/>
    <cellStyle name="Heading 3 4 4" xfId="14006"/>
    <cellStyle name="Heading 3 4 4 2" xfId="14007"/>
    <cellStyle name="Heading 3 4 5" xfId="14008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2 2" xfId="14009"/>
    <cellStyle name="Heading 4 2 2 2 2" xfId="14010"/>
    <cellStyle name="Heading 4 2 2 2 2 2" xfId="14011"/>
    <cellStyle name="Heading 4 2 2 2 3" xfId="14012"/>
    <cellStyle name="Heading 4 2 2 2 3 2" xfId="14013"/>
    <cellStyle name="Heading 4 2 2 2 4" xfId="14014"/>
    <cellStyle name="Heading 4 2 2 3" xfId="14015"/>
    <cellStyle name="Heading 4 2 2 3 2" xfId="14016"/>
    <cellStyle name="Heading 4 2 2 4" xfId="14017"/>
    <cellStyle name="Heading 4 2 2 4 2" xfId="14018"/>
    <cellStyle name="Heading 4 2 2 5" xfId="14019"/>
    <cellStyle name="Heading 4 2 3" xfId="5249"/>
    <cellStyle name="Heading 4 2 3 2" xfId="14020"/>
    <cellStyle name="Heading 4 2 4" xfId="14021"/>
    <cellStyle name="Heading 4 2 4 2" xfId="14022"/>
    <cellStyle name="Heading 4 2 5" xfId="14023"/>
    <cellStyle name="Heading 4 3" xfId="5250"/>
    <cellStyle name="Heading 4 3 2" xfId="5251"/>
    <cellStyle name="Heading 4 3 2 2" xfId="14024"/>
    <cellStyle name="Heading 4 3 3" xfId="5252"/>
    <cellStyle name="Heading 4 3 3 2" xfId="14025"/>
    <cellStyle name="Heading 4 3 4" xfId="14026"/>
    <cellStyle name="Heading 4 4" xfId="5253"/>
    <cellStyle name="Heading 4 4 2" xfId="5254"/>
    <cellStyle name="Heading 4 4 2 2" xfId="14027"/>
    <cellStyle name="Heading 4 4 2 2 2" xfId="14028"/>
    <cellStyle name="Heading 4 4 2 3" xfId="14029"/>
    <cellStyle name="Heading 4 4 2 3 2" xfId="14030"/>
    <cellStyle name="Heading 4 4 2 4" xfId="14031"/>
    <cellStyle name="Heading 4 4 3" xfId="5255"/>
    <cellStyle name="Heading 4 4 3 2" xfId="14032"/>
    <cellStyle name="Heading 4 4 4" xfId="14033"/>
    <cellStyle name="Heading 4 4 4 2" xfId="14034"/>
    <cellStyle name="Heading 4 4 5" xfId="14035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 2" xfId="14036"/>
    <cellStyle name="Heading1 2 2" xfId="14037"/>
    <cellStyle name="Heading1_(RVS)中東線運價獲利分析-2013預估" xfId="5282"/>
    <cellStyle name="Heading2" xfId="5283"/>
    <cellStyle name="Heading2 2" xfId="14038"/>
    <cellStyle name="Heading2 2 2" xfId="14039"/>
    <cellStyle name="Hyperlink 2" xfId="14040"/>
    <cellStyle name="Hyperlink 2 2" xfId="14041"/>
    <cellStyle name="Hyperlink 2 2 2" xfId="14042"/>
    <cellStyle name="Hyperlink 2 2 2 2" xfId="14043"/>
    <cellStyle name="Hyperlink 2 2 3" xfId="14044"/>
    <cellStyle name="Hyperlink 2 2 3 2" xfId="14045"/>
    <cellStyle name="Hyperlink 2 2 4" xfId="14046"/>
    <cellStyle name="Hyperlink 2 3" xfId="14047"/>
    <cellStyle name="Hyperlink 2 3 2" xfId="14048"/>
    <cellStyle name="Hyperlink 2 3 2 2" xfId="14049"/>
    <cellStyle name="Hyperlink 2 3 3" xfId="14050"/>
    <cellStyle name="Hyperlink 2 3 3 2" xfId="14051"/>
    <cellStyle name="Hyperlink 2 3 4" xfId="14052"/>
    <cellStyle name="Hyperlink 2 4" xfId="14053"/>
    <cellStyle name="Hyperlink 2 4 2" xfId="14054"/>
    <cellStyle name="Hyperlink 2 5" xfId="14055"/>
    <cellStyle name="Hyperlink 2 5 2" xfId="14056"/>
    <cellStyle name="Hyperlink 2 6" xfId="14057"/>
    <cellStyle name="Hyperlink 2 6 2" xfId="14058"/>
    <cellStyle name="Hyperlink 2 7" xfId="14059"/>
    <cellStyle name="Hyperlink 3" xfId="14060"/>
    <cellStyle name="Hyperlink 3 2" xfId="14061"/>
    <cellStyle name="Hyperlink 3 2 2" xfId="14062"/>
    <cellStyle name="Hyperlink 3 2 2 2" xfId="14063"/>
    <cellStyle name="Hyperlink 3 2 3" xfId="14064"/>
    <cellStyle name="Hyperlink 3 2 3 2" xfId="14065"/>
    <cellStyle name="Hyperlink 3 2 4" xfId="14066"/>
    <cellStyle name="Hyperlink 3 3" xfId="14067"/>
    <cellStyle name="Hyperlink 3 3 2" xfId="14068"/>
    <cellStyle name="Hyperlink 3 4" xfId="14069"/>
    <cellStyle name="Hyperlink 3 4 2" xfId="14070"/>
    <cellStyle name="Hyperlink 3 5" xfId="14071"/>
    <cellStyle name="Hyperlink 4" xfId="14072"/>
    <cellStyle name="Hyperlink 4 2" xfId="14073"/>
    <cellStyle name="Hyperlink 4 2 2" xfId="14074"/>
    <cellStyle name="Hyperlink 4 3" xfId="14075"/>
    <cellStyle name="Hyperlink 4 3 2" xfId="14076"/>
    <cellStyle name="Hyperlink 4 4" xfId="14077"/>
    <cellStyle name="Hyperlink 5" xfId="14078"/>
    <cellStyle name="Hyperlink 5 2" xfId="14079"/>
    <cellStyle name="Hyperlink 5 2 2" xfId="14080"/>
    <cellStyle name="Hyperlink 5 2 2 2" xfId="14081"/>
    <cellStyle name="Hyperlink 5 2 3" xfId="14082"/>
    <cellStyle name="Hyperlink 5 2 3 2" xfId="14083"/>
    <cellStyle name="Hyperlink 5 2 4" xfId="14084"/>
    <cellStyle name="Hyperlink 5 3" xfId="14085"/>
    <cellStyle name="Hyperlink 5 3 2" xfId="14086"/>
    <cellStyle name="Hyperlink 5 4" xfId="14087"/>
    <cellStyle name="Hyperlink 5 4 2" xfId="14088"/>
    <cellStyle name="Hyperlink 5 5" xfId="14089"/>
    <cellStyle name="Hyperlink 6" xfId="14090"/>
    <cellStyle name="Hyperlink 6 2" xfId="14091"/>
    <cellStyle name="Hyperlink 6 2 2" xfId="14092"/>
    <cellStyle name="Hyperlink 6 2 2 2" xfId="14093"/>
    <cellStyle name="Hyperlink 6 2 3" xfId="14094"/>
    <cellStyle name="Hyperlink 6 2 3 2" xfId="14095"/>
    <cellStyle name="Hyperlink 6 2 4" xfId="14096"/>
    <cellStyle name="Hyperlink 6 3" xfId="14097"/>
    <cellStyle name="Hyperlink 6 3 2" xfId="14098"/>
    <cellStyle name="Hyperlink 6 4" xfId="14099"/>
    <cellStyle name="Hyperlink 6 4 2" xfId="14100"/>
    <cellStyle name="Hyperlink 6 5" xfId="14101"/>
    <cellStyle name="Hyperlink 7" xfId="14102"/>
    <cellStyle name="Hyperlink 7 2" xfId="14103"/>
    <cellStyle name="Hyperlink 7 2 2" xfId="14104"/>
    <cellStyle name="Hyperlink 7 3" xfId="14105"/>
    <cellStyle name="Hyperlink 7 3 2" xfId="14106"/>
    <cellStyle name="Hyperlink 7 4" xfId="14107"/>
    <cellStyle name="Hyperlink 8" xfId="14108"/>
    <cellStyle name="Hyperlink seguido" xfId="5284"/>
    <cellStyle name="Hyperlink seguido 2" xfId="5285"/>
    <cellStyle name="Hyperlink seguido 3" xfId="5286"/>
    <cellStyle name="Hyperlink_Sheet1" xfId="13007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2 2" xfId="14109"/>
    <cellStyle name="Input [yellow] 3" xfId="5293"/>
    <cellStyle name="Input [yellow] 4" xfId="5294"/>
    <cellStyle name="Input [yellow] 5" xfId="13008"/>
    <cellStyle name="Input 2" xfId="5295"/>
    <cellStyle name="Input 2 2" xfId="5296"/>
    <cellStyle name="Input 2 2 2" xfId="14110"/>
    <cellStyle name="Input 2 2 2 2" xfId="14111"/>
    <cellStyle name="Input 2 2 2 2 2" xfId="14112"/>
    <cellStyle name="Input 2 2 2 3" xfId="14113"/>
    <cellStyle name="Input 2 2 2 3 2" xfId="14114"/>
    <cellStyle name="Input 2 2 2 4" xfId="14115"/>
    <cellStyle name="Input 2 2 3" xfId="14116"/>
    <cellStyle name="Input 2 2 3 2" xfId="14117"/>
    <cellStyle name="Input 2 2 4" xfId="14118"/>
    <cellStyle name="Input 2 2 4 2" xfId="14119"/>
    <cellStyle name="Input 2 2 5" xfId="14120"/>
    <cellStyle name="Input 2 3" xfId="5297"/>
    <cellStyle name="Input 2 3 2" xfId="14121"/>
    <cellStyle name="Input 2 4" xfId="14122"/>
    <cellStyle name="Input 2 4 2" xfId="14123"/>
    <cellStyle name="Input 2 5" xfId="14124"/>
    <cellStyle name="Input 3" xfId="5298"/>
    <cellStyle name="Input 3 2" xfId="5299"/>
    <cellStyle name="Input 3 2 2" xfId="14125"/>
    <cellStyle name="Input 3 3" xfId="5300"/>
    <cellStyle name="Input 3 3 2" xfId="14126"/>
    <cellStyle name="Input 3 4" xfId="14127"/>
    <cellStyle name="Input 4" xfId="5301"/>
    <cellStyle name="Input 4 2" xfId="5302"/>
    <cellStyle name="Input 4 2 2" xfId="14128"/>
    <cellStyle name="Input 4 2 2 2" xfId="14129"/>
    <cellStyle name="Input 4 2 3" xfId="14130"/>
    <cellStyle name="Input 4 2 3 2" xfId="14131"/>
    <cellStyle name="Input 4 2 4" xfId="14132"/>
    <cellStyle name="Input 4 3" xfId="5303"/>
    <cellStyle name="Input 4 3 2" xfId="14133"/>
    <cellStyle name="Input 4 4" xfId="14134"/>
    <cellStyle name="Input 4 4 2" xfId="14135"/>
    <cellStyle name="Input 4 5" xfId="14136"/>
    <cellStyle name="Input 5" xfId="5304"/>
    <cellStyle name="Input 5 2" xfId="5305"/>
    <cellStyle name="Input 5 2 2" xfId="14137"/>
    <cellStyle name="Input 5 2 2 2" xfId="14138"/>
    <cellStyle name="Input 5 2 3" xfId="14139"/>
    <cellStyle name="Input 5 2 3 2" xfId="14140"/>
    <cellStyle name="Input 5 2 4" xfId="14141"/>
    <cellStyle name="Input 5 3" xfId="5306"/>
    <cellStyle name="Input 5 3 2" xfId="14142"/>
    <cellStyle name="Input 5 4" xfId="14143"/>
    <cellStyle name="Input 5 4 2" xfId="14144"/>
    <cellStyle name="Input 5 5" xfId="14145"/>
    <cellStyle name="Input 6" xfId="5307"/>
    <cellStyle name="Input 6 2" xfId="5308"/>
    <cellStyle name="Input 6 3" xfId="5309"/>
    <cellStyle name="Input 7" xfId="5310"/>
    <cellStyle name="Input 8" xfId="5311"/>
    <cellStyle name="Input 9" xfId="14146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en hypertexte visité" xfId="14147"/>
    <cellStyle name="Lien hypertexte visité 2" xfId="14148"/>
    <cellStyle name="Lien hypertexte visité 3" xfId="14149"/>
    <cellStyle name="Lien hypertexte_DAILYPOS" xfId="14150"/>
    <cellStyle name="LineTableCell" xfId="5334"/>
    <cellStyle name="Linked Cell" xfId="5335"/>
    <cellStyle name="Linked Cell 2" xfId="5336"/>
    <cellStyle name="Linked Cell 2 2" xfId="5337"/>
    <cellStyle name="Linked Cell 2 2 2" xfId="14151"/>
    <cellStyle name="Linked Cell 2 2 2 2" xfId="14152"/>
    <cellStyle name="Linked Cell 2 2 2 2 2" xfId="14153"/>
    <cellStyle name="Linked Cell 2 2 2 3" xfId="14154"/>
    <cellStyle name="Linked Cell 2 2 2 3 2" xfId="14155"/>
    <cellStyle name="Linked Cell 2 2 2 4" xfId="14156"/>
    <cellStyle name="Linked Cell 2 2 3" xfId="14157"/>
    <cellStyle name="Linked Cell 2 2 3 2" xfId="14158"/>
    <cellStyle name="Linked Cell 2 2 4" xfId="14159"/>
    <cellStyle name="Linked Cell 2 2 4 2" xfId="14160"/>
    <cellStyle name="Linked Cell 2 2 5" xfId="14161"/>
    <cellStyle name="Linked Cell 2 3" xfId="5338"/>
    <cellStyle name="Linked Cell 2 3 2" xfId="14162"/>
    <cellStyle name="Linked Cell 2 4" xfId="14163"/>
    <cellStyle name="Linked Cell 2 4 2" xfId="14164"/>
    <cellStyle name="Linked Cell 2 5" xfId="14165"/>
    <cellStyle name="Linked Cell 3" xfId="5339"/>
    <cellStyle name="Linked Cell 3 2" xfId="5340"/>
    <cellStyle name="Linked Cell 3 2 2" xfId="14166"/>
    <cellStyle name="Linked Cell 3 3" xfId="5341"/>
    <cellStyle name="Linked Cell 3 3 2" xfId="14167"/>
    <cellStyle name="Linked Cell 3 4" xfId="14168"/>
    <cellStyle name="Linked Cell 4" xfId="5342"/>
    <cellStyle name="Linked Cell 4 2" xfId="5343"/>
    <cellStyle name="Linked Cell 4 2 2" xfId="14169"/>
    <cellStyle name="Linked Cell 4 2 2 2" xfId="14170"/>
    <cellStyle name="Linked Cell 4 2 3" xfId="14171"/>
    <cellStyle name="Linked Cell 4 2 3 2" xfId="14172"/>
    <cellStyle name="Linked Cell 4 2 4" xfId="14173"/>
    <cellStyle name="Linked Cell 4 3" xfId="5344"/>
    <cellStyle name="Linked Cell 4 3 2" xfId="14174"/>
    <cellStyle name="Linked Cell 4 4" xfId="14175"/>
    <cellStyle name="Linked Cell 4 4 2" xfId="14176"/>
    <cellStyle name="Linked Cell 4 5" xfId="14177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" xfId="14178"/>
    <cellStyle name="Mon閠aire_AR1194" xfId="14179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2 2" xfId="14180"/>
    <cellStyle name="Neutral 2 2 2 2" xfId="14181"/>
    <cellStyle name="Neutral 2 2 2 2 2" xfId="14182"/>
    <cellStyle name="Neutral 2 2 2 3" xfId="14183"/>
    <cellStyle name="Neutral 2 2 2 3 2" xfId="14184"/>
    <cellStyle name="Neutral 2 2 2 4" xfId="14185"/>
    <cellStyle name="Neutral 2 2 3" xfId="14186"/>
    <cellStyle name="Neutral 2 2 3 2" xfId="14187"/>
    <cellStyle name="Neutral 2 2 4" xfId="14188"/>
    <cellStyle name="Neutral 2 2 4 2" xfId="14189"/>
    <cellStyle name="Neutral 2 2 5" xfId="14190"/>
    <cellStyle name="Neutral 2 3" xfId="5395"/>
    <cellStyle name="Neutral 2 3 2" xfId="14191"/>
    <cellStyle name="Neutral 2 4" xfId="14192"/>
    <cellStyle name="Neutral 2 4 2" xfId="14193"/>
    <cellStyle name="Neutral 2 5" xfId="14194"/>
    <cellStyle name="Neutral 3" xfId="5396"/>
    <cellStyle name="Neutral 3 2" xfId="5397"/>
    <cellStyle name="Neutral 3 2 2" xfId="14195"/>
    <cellStyle name="Neutral 3 3" xfId="5398"/>
    <cellStyle name="Neutral 3 3 2" xfId="14196"/>
    <cellStyle name="Neutral 3 4" xfId="14197"/>
    <cellStyle name="Neutral 4" xfId="5399"/>
    <cellStyle name="Neutral 4 2" xfId="5400"/>
    <cellStyle name="Neutral 4 2 2" xfId="14198"/>
    <cellStyle name="Neutral 4 2 2 2" xfId="14199"/>
    <cellStyle name="Neutral 4 2 3" xfId="14200"/>
    <cellStyle name="Neutral 4 2 3 2" xfId="14201"/>
    <cellStyle name="Neutral 4 2 4" xfId="14202"/>
    <cellStyle name="Neutral 4 3" xfId="5401"/>
    <cellStyle name="Neutral 4 3 2" xfId="14203"/>
    <cellStyle name="Neutral 4 4" xfId="14204"/>
    <cellStyle name="Neutral 4 4 2" xfId="14205"/>
    <cellStyle name="Neutral 4 5" xfId="14206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3 2" xfId="14207"/>
    <cellStyle name="Normal - Style1 4" xfId="5413"/>
    <cellStyle name="Normal - Style1 5" xfId="5414"/>
    <cellStyle name="Normal - Style1 6" xfId="5415"/>
    <cellStyle name="Normal - Style1 7" xfId="13009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0" xfId="14208"/>
    <cellStyle name="Normal 10 2" xfId="14209"/>
    <cellStyle name="Normal 10 3" xfId="14210"/>
    <cellStyle name="Normal 11" xfId="14211"/>
    <cellStyle name="Normal 11 2" xfId="545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1 3" xfId="14212"/>
    <cellStyle name="Normal 12" xfId="5465"/>
    <cellStyle name="Normal 12 2" xfId="12941"/>
    <cellStyle name="Normal 12 3" xfId="12974"/>
    <cellStyle name="Normal 13" xfId="14213"/>
    <cellStyle name="Normal 13 2" xfId="14214"/>
    <cellStyle name="Normal 13 3" xfId="14215"/>
    <cellStyle name="Normal 14" xfId="5466"/>
    <cellStyle name="Normal 14 2" xfId="12942"/>
    <cellStyle name="Normal 14 3" xfId="12975"/>
    <cellStyle name="Normal 15" xfId="14216"/>
    <cellStyle name="Normal 15 2" xfId="14217"/>
    <cellStyle name="Normal 15 2 2" xfId="14218"/>
    <cellStyle name="Normal 15 3" xfId="14219"/>
    <cellStyle name="Normal 15 3 2" xfId="14220"/>
    <cellStyle name="Normal 15 4" xfId="14221"/>
    <cellStyle name="Normal 16" xfId="14222"/>
    <cellStyle name="Normal 16 2" xfId="14223"/>
    <cellStyle name="Normal 16 2 2" xfId="14224"/>
    <cellStyle name="Normal 16 3" xfId="14225"/>
    <cellStyle name="Normal 17" xfId="14226"/>
    <cellStyle name="Normal 17 2" xfId="14227"/>
    <cellStyle name="Normal 18" xfId="14228"/>
    <cellStyle name="Normal 18 2" xfId="14229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1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4"/>
    <cellStyle name="Normal 2 2 9" xfId="12977"/>
    <cellStyle name="Normal 2 20" xfId="5517"/>
    <cellStyle name="Normal 2 21" xfId="5518"/>
    <cellStyle name="Normal 2 22" xfId="5519"/>
    <cellStyle name="Normal 2 23" xfId="12943"/>
    <cellStyle name="Normal 2 24" xfId="12976"/>
    <cellStyle name="Normal 2 25" xfId="13010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22" xfId="14945"/>
    <cellStyle name="Normal 3" xfId="5544"/>
    <cellStyle name="Normal 3 10" xfId="14230"/>
    <cellStyle name="Normal 3 11" xfId="14231"/>
    <cellStyle name="Normal 3 12" xfId="14232"/>
    <cellStyle name="Normal 3 2" xfId="5545"/>
    <cellStyle name="Normal 3 2 2" xfId="5546"/>
    <cellStyle name="Normal 3 2 2 2" xfId="14233"/>
    <cellStyle name="Normal 3 2 2 2 2" xfId="14234"/>
    <cellStyle name="Normal 3 2 2 3" xfId="14235"/>
    <cellStyle name="Normal 3 2 2 3 2" xfId="14236"/>
    <cellStyle name="Normal 3 2 2 4" xfId="14237"/>
    <cellStyle name="Normal 3 2 3" xfId="5547"/>
    <cellStyle name="Normal 3 2 3 2" xfId="14238"/>
    <cellStyle name="Normal 3 2 4" xfId="5548"/>
    <cellStyle name="Normal 3 2 4 2" xfId="14239"/>
    <cellStyle name="Normal 3 2 5" xfId="5549"/>
    <cellStyle name="Normal 3 2 6" xfId="12946"/>
    <cellStyle name="Normal 3 2 7" xfId="12979"/>
    <cellStyle name="Normal 3 3" xfId="5550"/>
    <cellStyle name="Normal 3 3 2" xfId="5551"/>
    <cellStyle name="Normal 3 3 2 2" xfId="14240"/>
    <cellStyle name="Normal 3 3 2 2 2" xfId="14241"/>
    <cellStyle name="Normal 3 3 2 3" xfId="14242"/>
    <cellStyle name="Normal 3 3 2 3 2" xfId="14243"/>
    <cellStyle name="Normal 3 3 2 4" xfId="14244"/>
    <cellStyle name="Normal 3 3 3" xfId="5552"/>
    <cellStyle name="Normal 3 3 3 2" xfId="14245"/>
    <cellStyle name="Normal 3 3 4" xfId="5553"/>
    <cellStyle name="Normal 3 3 4 2" xfId="14246"/>
    <cellStyle name="Normal 3 3 5" xfId="5554"/>
    <cellStyle name="Normal 3 4" xfId="5555"/>
    <cellStyle name="Normal 3 4 2" xfId="14247"/>
    <cellStyle name="Normal 3 4 2 2" xfId="14248"/>
    <cellStyle name="Normal 3 4 2 2 2" xfId="14249"/>
    <cellStyle name="Normal 3 4 2 3" xfId="14250"/>
    <cellStyle name="Normal 3 4 2 3 2" xfId="14251"/>
    <cellStyle name="Normal 3 4 2 4" xfId="14252"/>
    <cellStyle name="Normal 3 4 3" xfId="14253"/>
    <cellStyle name="Normal 3 4 3 2" xfId="14254"/>
    <cellStyle name="Normal 3 4 4" xfId="14255"/>
    <cellStyle name="Normal 3 4 4 2" xfId="14256"/>
    <cellStyle name="Normal 3 4 5" xfId="14257"/>
    <cellStyle name="Normal 3 5" xfId="5556"/>
    <cellStyle name="Normal 3 5 2" xfId="14258"/>
    <cellStyle name="Normal 3 5 2 2" xfId="14259"/>
    <cellStyle name="Normal 3 5 3" xfId="14260"/>
    <cellStyle name="Normal 3 5 3 2" xfId="14261"/>
    <cellStyle name="Normal 3 5 4" xfId="14262"/>
    <cellStyle name="Normal 3 6" xfId="5557"/>
    <cellStyle name="Normal 3 6 2" xfId="14263"/>
    <cellStyle name="Normal 3 6 2 2" xfId="14264"/>
    <cellStyle name="Normal 3 6 2 2 2" xfId="14265"/>
    <cellStyle name="Normal 3 6 2 3" xfId="14266"/>
    <cellStyle name="Normal 3 6 2 3 2" xfId="14267"/>
    <cellStyle name="Normal 3 6 2 4" xfId="14268"/>
    <cellStyle name="Normal 3 6 3" xfId="14269"/>
    <cellStyle name="Normal 3 6 3 2" xfId="14270"/>
    <cellStyle name="Normal 3 6 4" xfId="14271"/>
    <cellStyle name="Normal 3 6 4 2" xfId="14272"/>
    <cellStyle name="Normal 3 6 5" xfId="14273"/>
    <cellStyle name="Normal 3 7" xfId="12945"/>
    <cellStyle name="Normal 3 7 2" xfId="14274"/>
    <cellStyle name="Normal 3 7 2 2" xfId="14275"/>
    <cellStyle name="Normal 3 7 2 2 2" xfId="14276"/>
    <cellStyle name="Normal 3 7 2 3" xfId="14277"/>
    <cellStyle name="Normal 3 7 2 3 2" xfId="14278"/>
    <cellStyle name="Normal 3 7 2 4" xfId="14279"/>
    <cellStyle name="Normal 3 7 3" xfId="14280"/>
    <cellStyle name="Normal 3 7 3 2" xfId="14281"/>
    <cellStyle name="Normal 3 7 4" xfId="14282"/>
    <cellStyle name="Normal 3 7 4 2" xfId="14283"/>
    <cellStyle name="Normal 3 7 5" xfId="14284"/>
    <cellStyle name="Normal 3 8" xfId="12978"/>
    <cellStyle name="Normal 3 9" xfId="13012"/>
    <cellStyle name="Normal 34" xfId="14285"/>
    <cellStyle name="Normal 34 2" xfId="14286"/>
    <cellStyle name="Normal 34 3" xfId="14287"/>
    <cellStyle name="Normal 4" xfId="5558"/>
    <cellStyle name="Normal 4 10" xfId="14288"/>
    <cellStyle name="Normal 4 11" xfId="14289"/>
    <cellStyle name="Normal 4 12" xfId="14290"/>
    <cellStyle name="Normal 4 2" xfId="5559"/>
    <cellStyle name="Normal 4 2 2" xfId="14291"/>
    <cellStyle name="Normal 4 2 3" xfId="14292"/>
    <cellStyle name="Normal 4 3" xfId="5560"/>
    <cellStyle name="Normal 4 3 2" xfId="14293"/>
    <cellStyle name="Normal 4 3 3" xfId="14294"/>
    <cellStyle name="Normal 4 4" xfId="5561"/>
    <cellStyle name="Normal 4 4 2" xfId="14295"/>
    <cellStyle name="Normal 4 4 2 2" xfId="14296"/>
    <cellStyle name="Normal 4 4 3" xfId="14297"/>
    <cellStyle name="Normal 4 4 3 2" xfId="14298"/>
    <cellStyle name="Normal 4 4 4" xfId="14299"/>
    <cellStyle name="Normal 4 5" xfId="5562"/>
    <cellStyle name="Normal 4 5 2" xfId="14300"/>
    <cellStyle name="Normal 4 5 2 2" xfId="14301"/>
    <cellStyle name="Normal 4 5 3" xfId="14302"/>
    <cellStyle name="Normal 4 5 3 2" xfId="14303"/>
    <cellStyle name="Normal 4 5 4" xfId="14304"/>
    <cellStyle name="Normal 4 6" xfId="12947"/>
    <cellStyle name="Normal 4 6 2" xfId="14305"/>
    <cellStyle name="Normal 4 6 2 2" xfId="14306"/>
    <cellStyle name="Normal 4 6 3" xfId="14307"/>
    <cellStyle name="Normal 4 6 3 2" xfId="14308"/>
    <cellStyle name="Normal 4 6 4" xfId="14309"/>
    <cellStyle name="Normal 4 7" xfId="12980"/>
    <cellStyle name="Normal 4 7 2" xfId="14310"/>
    <cellStyle name="Normal 4 7 2 2" xfId="14311"/>
    <cellStyle name="Normal 4 7 3" xfId="14312"/>
    <cellStyle name="Normal 4 7 3 2" xfId="14313"/>
    <cellStyle name="Normal 4 7 4" xfId="14314"/>
    <cellStyle name="Normal 4 8" xfId="13013"/>
    <cellStyle name="Normal 4 9" xfId="14315"/>
    <cellStyle name="Normal 5" xfId="5563"/>
    <cellStyle name="Normal 5 2" xfId="5564"/>
    <cellStyle name="Normal 5 2 2" xfId="5565"/>
    <cellStyle name="Normal 5 2 2 2" xfId="12950"/>
    <cellStyle name="Normal 5 2 2 3" xfId="12983"/>
    <cellStyle name="Normal 5 2 3" xfId="12949"/>
    <cellStyle name="Normal 5 2 3 2" xfId="14316"/>
    <cellStyle name="Normal 5 2 4" xfId="12982"/>
    <cellStyle name="Normal 5 3" xfId="5566"/>
    <cellStyle name="Normal 5 3 2" xfId="5567"/>
    <cellStyle name="Normal 5 3 2 2" xfId="12952"/>
    <cellStyle name="Normal 5 3 2 3" xfId="12985"/>
    <cellStyle name="Normal 5 3 3" xfId="5568"/>
    <cellStyle name="Normal 5 3 3 2" xfId="5569"/>
    <cellStyle name="Normal 5 3 3 2 2" xfId="12954"/>
    <cellStyle name="Normal 5 3 3 2 3" xfId="12987"/>
    <cellStyle name="Normal 5 3 3 3" xfId="5570"/>
    <cellStyle name="Normal 5 3 3 3 2" xfId="12955"/>
    <cellStyle name="Normal 5 3 3 3 3" xfId="12988"/>
    <cellStyle name="Normal 5 3 3 4" xfId="12953"/>
    <cellStyle name="Normal 5 3 3 5" xfId="12986"/>
    <cellStyle name="Normal 5 3 4" xfId="5571"/>
    <cellStyle name="Normal 5 3 4 2" xfId="12956"/>
    <cellStyle name="Normal 5 3 4 3" xfId="12989"/>
    <cellStyle name="Normal 5 3 5" xfId="12951"/>
    <cellStyle name="Normal 5 3 6" xfId="12984"/>
    <cellStyle name="Normal 5 4" xfId="12948"/>
    <cellStyle name="Normal 5 4 2" xfId="14317"/>
    <cellStyle name="Normal 5 5" xfId="12981"/>
    <cellStyle name="Normal 5 6" xfId="13014"/>
    <cellStyle name="Normal 6" xfId="5572"/>
    <cellStyle name="Normal 6 2" xfId="5573"/>
    <cellStyle name="Normal 6 2 2" xfId="5574"/>
    <cellStyle name="Normal 6 2 2 2" xfId="14318"/>
    <cellStyle name="Normal 6 2 3" xfId="5575"/>
    <cellStyle name="Normal 6 2 3 2" xfId="14319"/>
    <cellStyle name="Normal 6 2 4" xfId="14320"/>
    <cellStyle name="Normal 6 3" xfId="5576"/>
    <cellStyle name="Normal 6 3 2" xfId="5577"/>
    <cellStyle name="Normal 6 3 3" xfId="5578"/>
    <cellStyle name="Normal 6 4" xfId="5579"/>
    <cellStyle name="Normal 6 4 2" xfId="14321"/>
    <cellStyle name="Normal 6 5" xfId="5580"/>
    <cellStyle name="Normal 6 6" xfId="5581"/>
    <cellStyle name="Normal 6 7" xfId="12957"/>
    <cellStyle name="Normal 6 8" xfId="12990"/>
    <cellStyle name="Normal 7" xfId="5582"/>
    <cellStyle name="Normal 7 2" xfId="5583"/>
    <cellStyle name="Normal 7 2 2" xfId="14322"/>
    <cellStyle name="Normal 7 3" xfId="5584"/>
    <cellStyle name="Normal 7 3 2" xfId="14323"/>
    <cellStyle name="Normal 7 4" xfId="5585"/>
    <cellStyle name="Normal 7 5" xfId="5586"/>
    <cellStyle name="Normal 7 6" xfId="12958"/>
    <cellStyle name="Normal 7 7" xfId="12991"/>
    <cellStyle name="Normal 8" xfId="5587"/>
    <cellStyle name="Normal 8 2" xfId="12959"/>
    <cellStyle name="Normal 8 2 2" xfId="14324"/>
    <cellStyle name="Normal 8 3" xfId="12992"/>
    <cellStyle name="Normal 8 3 2" xfId="14325"/>
    <cellStyle name="Normal 8 4" xfId="14326"/>
    <cellStyle name="Normal 8 5" xfId="14327"/>
    <cellStyle name="Normal 9" xfId="5588"/>
    <cellStyle name="Normal 9 2" xfId="5589"/>
    <cellStyle name="Normal 9 2 2" xfId="14328"/>
    <cellStyle name="Normal 9 3" xfId="5590"/>
    <cellStyle name="Normal 9 3 2" xfId="14329"/>
    <cellStyle name="Normal 9 4" xfId="14330"/>
    <cellStyle name="Normal_#10-Headcount" xfId="5591"/>
    <cellStyle name="Normal_Book1_Phase in-out (01 09)" xfId="12934"/>
    <cellStyle name="Normal_SAS Feb'08" xfId="12935"/>
    <cellStyle name="Normal_Sheet1" xfId="14955"/>
    <cellStyle name="Normal_Sheet1_Sheet3" xfId="14957"/>
    <cellStyle name="Normal_Sheet2" xfId="14956"/>
    <cellStyle name="Normal_Sheet3" xfId="14958"/>
    <cellStyle name="Normal_Sheet4" xfId="14954"/>
    <cellStyle name="Normale_RESULTS" xfId="5592"/>
    <cellStyle name="Note" xfId="5593"/>
    <cellStyle name="Note 2" xfId="5594"/>
    <cellStyle name="Note 2 2" xfId="5595"/>
    <cellStyle name="Note 2 2 2" xfId="14331"/>
    <cellStyle name="Note 2 2 2 2" xfId="14332"/>
    <cellStyle name="Note 2 2 2 2 2" xfId="14333"/>
    <cellStyle name="Note 2 2 2 3" xfId="14334"/>
    <cellStyle name="Note 2 2 2 3 2" xfId="14335"/>
    <cellStyle name="Note 2 2 2 4" xfId="14336"/>
    <cellStyle name="Note 2 2 3" xfId="14337"/>
    <cellStyle name="Note 2 2 3 2" xfId="14338"/>
    <cellStyle name="Note 2 2 4" xfId="14339"/>
    <cellStyle name="Note 2 2 4 2" xfId="14340"/>
    <cellStyle name="Note 2 2 5" xfId="14341"/>
    <cellStyle name="Note 2 3" xfId="5596"/>
    <cellStyle name="Note 2 3 2" xfId="14342"/>
    <cellStyle name="Note 2 3 2 2" xfId="14343"/>
    <cellStyle name="Note 2 3 3" xfId="14344"/>
    <cellStyle name="Note 2 3 3 2" xfId="14345"/>
    <cellStyle name="Note 2 3 4" xfId="14346"/>
    <cellStyle name="Note 2 4" xfId="14347"/>
    <cellStyle name="Note 2 4 2" xfId="14348"/>
    <cellStyle name="Note 2 5" xfId="14349"/>
    <cellStyle name="Note 2 5 2" xfId="14350"/>
    <cellStyle name="Note 2 6" xfId="14351"/>
    <cellStyle name="Note 3" xfId="5597"/>
    <cellStyle name="Note 3 2" xfId="5598"/>
    <cellStyle name="Note 3 2 2" xfId="14352"/>
    <cellStyle name="Note 3 2 2 2" xfId="14353"/>
    <cellStyle name="Note 3 2 3" xfId="14354"/>
    <cellStyle name="Note 3 2 3 2" xfId="14355"/>
    <cellStyle name="Note 3 2 4" xfId="14356"/>
    <cellStyle name="Note 3 3" xfId="5599"/>
    <cellStyle name="Note 3 3 2" xfId="14357"/>
    <cellStyle name="Note 3 4" xfId="14358"/>
    <cellStyle name="Note 3 4 2" xfId="14359"/>
    <cellStyle name="Note 3 5" xfId="14360"/>
    <cellStyle name="Note 4" xfId="5600"/>
    <cellStyle name="Note 4 2" xfId="5601"/>
    <cellStyle name="Note 4 2 2" xfId="14361"/>
    <cellStyle name="Note 4 2 2 2" xfId="14362"/>
    <cellStyle name="Note 4 2 3" xfId="14363"/>
    <cellStyle name="Note 4 2 3 2" xfId="14364"/>
    <cellStyle name="Note 4 2 4" xfId="14365"/>
    <cellStyle name="Note 4 3" xfId="5602"/>
    <cellStyle name="Note 4 3 2" xfId="14366"/>
    <cellStyle name="Note 4 4" xfId="14367"/>
    <cellStyle name="Note 4 4 2" xfId="14368"/>
    <cellStyle name="Note 4 5" xfId="14369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2 2" xfId="14370"/>
    <cellStyle name="Output 2 2 2 2" xfId="14371"/>
    <cellStyle name="Output 2 2 2 2 2" xfId="14372"/>
    <cellStyle name="Output 2 2 2 3" xfId="14373"/>
    <cellStyle name="Output 2 2 2 3 2" xfId="14374"/>
    <cellStyle name="Output 2 2 2 4" xfId="14375"/>
    <cellStyle name="Output 2 2 3" xfId="14376"/>
    <cellStyle name="Output 2 2 3 2" xfId="14377"/>
    <cellStyle name="Output 2 2 4" xfId="14378"/>
    <cellStyle name="Output 2 2 4 2" xfId="14379"/>
    <cellStyle name="Output 2 2 5" xfId="14380"/>
    <cellStyle name="Output 2 3" xfId="5613"/>
    <cellStyle name="Output 2 3 2" xfId="14381"/>
    <cellStyle name="Output 2 4" xfId="14382"/>
    <cellStyle name="Output 2 4 2" xfId="14383"/>
    <cellStyle name="Output 2 5" xfId="14384"/>
    <cellStyle name="Output 3" xfId="5614"/>
    <cellStyle name="Output 3 2" xfId="5615"/>
    <cellStyle name="Output 3 2 2" xfId="14385"/>
    <cellStyle name="Output 3 3" xfId="5616"/>
    <cellStyle name="Output 3 3 2" xfId="14386"/>
    <cellStyle name="Output 3 4" xfId="14387"/>
    <cellStyle name="Output 4" xfId="5617"/>
    <cellStyle name="Output 4 2" xfId="5618"/>
    <cellStyle name="Output 4 2 2" xfId="14388"/>
    <cellStyle name="Output 4 2 2 2" xfId="14389"/>
    <cellStyle name="Output 4 2 3" xfId="14390"/>
    <cellStyle name="Output 4 2 3 2" xfId="14391"/>
    <cellStyle name="Output 4 2 4" xfId="14392"/>
    <cellStyle name="Output 4 3" xfId="5619"/>
    <cellStyle name="Output 4 3 2" xfId="14393"/>
    <cellStyle name="Output 4 4" xfId="14394"/>
    <cellStyle name="Output 4 4 2" xfId="14395"/>
    <cellStyle name="Output 4 5" xfId="14396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5"/>
    <cellStyle name="Percent [2] 2 2" xfId="14397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6"/>
    <cellStyle name="Pourcentage 2" xfId="13017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2" xfId="14398"/>
    <cellStyle name="S3" xfId="14399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tyle 1 4" xfId="14400"/>
    <cellStyle name="Subtotal" xfId="5693"/>
    <cellStyle name="Subtotal 2" xfId="5694"/>
    <cellStyle name="SUZ" xfId="14401"/>
    <cellStyle name="Title" xfId="5695"/>
    <cellStyle name="Title 2" xfId="5696"/>
    <cellStyle name="Title 2 2" xfId="5697"/>
    <cellStyle name="Title 2 2 2" xfId="14402"/>
    <cellStyle name="Title 2 2 2 2" xfId="14403"/>
    <cellStyle name="Title 2 2 2 2 2" xfId="14404"/>
    <cellStyle name="Title 2 2 2 3" xfId="14405"/>
    <cellStyle name="Title 2 2 2 3 2" xfId="14406"/>
    <cellStyle name="Title 2 2 2 4" xfId="14407"/>
    <cellStyle name="Title 2 2 3" xfId="14408"/>
    <cellStyle name="Title 2 2 3 2" xfId="14409"/>
    <cellStyle name="Title 2 2 4" xfId="14410"/>
    <cellStyle name="Title 2 2 4 2" xfId="14411"/>
    <cellStyle name="Title 2 2 5" xfId="14412"/>
    <cellStyle name="Title 2 3" xfId="5698"/>
    <cellStyle name="Title 2 3 2" xfId="14413"/>
    <cellStyle name="Title 2 4" xfId="14414"/>
    <cellStyle name="Title 2 4 2" xfId="14415"/>
    <cellStyle name="Title 2 5" xfId="14416"/>
    <cellStyle name="Title 3" xfId="5699"/>
    <cellStyle name="Title 3 2" xfId="5700"/>
    <cellStyle name="Title 3 2 2" xfId="14417"/>
    <cellStyle name="Title 3 3" xfId="5701"/>
    <cellStyle name="Title 3 3 2" xfId="14418"/>
    <cellStyle name="Title 3 4" xfId="14419"/>
    <cellStyle name="Title 4" xfId="5702"/>
    <cellStyle name="Title 4 2" xfId="5703"/>
    <cellStyle name="Title 4 2 2" xfId="14420"/>
    <cellStyle name="Title 4 2 2 2" xfId="14421"/>
    <cellStyle name="Title 4 2 3" xfId="14422"/>
    <cellStyle name="Title 4 2 3 2" xfId="14423"/>
    <cellStyle name="Title 4 2 4" xfId="14424"/>
    <cellStyle name="Title 4 3" xfId="5704"/>
    <cellStyle name="Title 4 3 2" xfId="14425"/>
    <cellStyle name="Title 4 4" xfId="14426"/>
    <cellStyle name="Title 4 4 2" xfId="14427"/>
    <cellStyle name="Title 4 5" xfId="14428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2 2" xfId="14429"/>
    <cellStyle name="Total 2 2 2 2" xfId="14430"/>
    <cellStyle name="Total 2 2 2 2 2" xfId="14431"/>
    <cellStyle name="Total 2 2 2 3" xfId="14432"/>
    <cellStyle name="Total 2 2 2 3 2" xfId="14433"/>
    <cellStyle name="Total 2 2 2 4" xfId="14434"/>
    <cellStyle name="Total 2 2 3" xfId="14435"/>
    <cellStyle name="Total 2 2 3 2" xfId="14436"/>
    <cellStyle name="Total 2 2 4" xfId="14437"/>
    <cellStyle name="Total 2 2 4 2" xfId="14438"/>
    <cellStyle name="Total 2 2 5" xfId="14439"/>
    <cellStyle name="Total 2 3" xfId="5714"/>
    <cellStyle name="Total 2 3 2" xfId="14440"/>
    <cellStyle name="Total 2 4" xfId="14441"/>
    <cellStyle name="Total 2 4 2" xfId="14442"/>
    <cellStyle name="Total 2 5" xfId="14443"/>
    <cellStyle name="Total 2 5 2" xfId="14444"/>
    <cellStyle name="Total 3" xfId="5715"/>
    <cellStyle name="Total 3 2" xfId="5716"/>
    <cellStyle name="Total 3 2 2" xfId="14445"/>
    <cellStyle name="Total 3 3" xfId="5717"/>
    <cellStyle name="Total 3 3 2" xfId="14446"/>
    <cellStyle name="Total 3 4" xfId="14447"/>
    <cellStyle name="Total 3 4 2" xfId="14448"/>
    <cellStyle name="Total 3 5" xfId="14449"/>
    <cellStyle name="Total 4" xfId="5718"/>
    <cellStyle name="Total 4 2" xfId="5719"/>
    <cellStyle name="Total 4 2 2" xfId="14450"/>
    <cellStyle name="Total 4 2 2 2" xfId="14451"/>
    <cellStyle name="Total 4 2 3" xfId="14452"/>
    <cellStyle name="Total 4 2 3 2" xfId="14453"/>
    <cellStyle name="Total 4 2 4" xfId="14454"/>
    <cellStyle name="Total 4 3" xfId="5720"/>
    <cellStyle name="Total 4 3 2" xfId="14455"/>
    <cellStyle name="Total 4 4" xfId="14456"/>
    <cellStyle name="Total 4 4 2" xfId="14457"/>
    <cellStyle name="Total 4 5" xfId="14458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2 2" xfId="14459"/>
    <cellStyle name="Warning Text 2 2 2 2" xfId="14460"/>
    <cellStyle name="Warning Text 2 2 2 2 2" xfId="14461"/>
    <cellStyle name="Warning Text 2 2 2 3" xfId="14462"/>
    <cellStyle name="Warning Text 2 2 2 3 2" xfId="14463"/>
    <cellStyle name="Warning Text 2 2 2 4" xfId="14464"/>
    <cellStyle name="Warning Text 2 2 3" xfId="14465"/>
    <cellStyle name="Warning Text 2 2 3 2" xfId="14466"/>
    <cellStyle name="Warning Text 2 2 4" xfId="14467"/>
    <cellStyle name="Warning Text 2 2 4 2" xfId="14468"/>
    <cellStyle name="Warning Text 2 2 5" xfId="14469"/>
    <cellStyle name="Warning Text 2 3" xfId="5742"/>
    <cellStyle name="Warning Text 2 3 2" xfId="14470"/>
    <cellStyle name="Warning Text 2 4" xfId="14471"/>
    <cellStyle name="Warning Text 2 4 2" xfId="14472"/>
    <cellStyle name="Warning Text 2 5" xfId="14473"/>
    <cellStyle name="Warning Text 3" xfId="5743"/>
    <cellStyle name="Warning Text 3 2" xfId="5744"/>
    <cellStyle name="Warning Text 3 2 2" xfId="14474"/>
    <cellStyle name="Warning Text 3 3" xfId="5745"/>
    <cellStyle name="Warning Text 3 3 2" xfId="14475"/>
    <cellStyle name="Warning Text 3 4" xfId="14476"/>
    <cellStyle name="Warning Text 4" xfId="5746"/>
    <cellStyle name="Warning Text 4 2" xfId="5747"/>
    <cellStyle name="Warning Text 4 2 2" xfId="14477"/>
    <cellStyle name="Warning Text 4 2 2 2" xfId="14478"/>
    <cellStyle name="Warning Text 4 2 3" xfId="14479"/>
    <cellStyle name="Warning Text 4 2 3 2" xfId="14480"/>
    <cellStyle name="Warning Text 4 2 4" xfId="14481"/>
    <cellStyle name="Warning Text 4 3" xfId="5748"/>
    <cellStyle name="Warning Text 4 3 2" xfId="14482"/>
    <cellStyle name="Warning Text 4 4" xfId="14483"/>
    <cellStyle name="Warning Text 4 4 2" xfId="14484"/>
    <cellStyle name="Warning Text 4 5" xfId="14485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1 4" xfId="13092"/>
    <cellStyle name="标题 1 5" xfId="14486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2 4" xfId="13093"/>
    <cellStyle name="标题 2 5" xfId="14487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3 3" xfId="13094"/>
    <cellStyle name="标题 3 3 2" xfId="14488"/>
    <cellStyle name="标题 3 4" xfId="13095"/>
    <cellStyle name="标题 3 5" xfId="14489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4 3" xfId="13096"/>
    <cellStyle name="标题 4 3 2" xfId="14490"/>
    <cellStyle name="标题 4 4" xfId="13097"/>
    <cellStyle name="标题 4 5" xfId="14491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标题 6" xfId="13098"/>
    <cellStyle name="标题 6 2" xfId="14492"/>
    <cellStyle name="标题 7" xfId="13099"/>
    <cellStyle name="标题 8" xfId="14493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 3" xfId="13100"/>
    <cellStyle name="差 3 2" xfId="14494"/>
    <cellStyle name="差 4" xfId="13101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2015 TSL VSL'S +JOIN VENTURE LONGTERM SCHEDULE-5codes 0126" xfId="13102"/>
    <cellStyle name="差_BMX 1022" xfId="13103"/>
    <cellStyle name="差_BMX- CMA CGM" xfId="13104"/>
    <cellStyle name="差_Book2" xfId="13105"/>
    <cellStyle name="差_CAT joint venture" xfId="13106"/>
    <cellStyle name="差_CIX" xfId="13107"/>
    <cellStyle name="差_CIX2" xfId="13108"/>
    <cellStyle name="差_CIX2 &amp; CKI &amp; AGI" xfId="13109"/>
    <cellStyle name="差_CKA &amp; CAT 0429" xfId="13110"/>
    <cellStyle name="差_CVX" xfId="13111"/>
    <cellStyle name="差_FMX" xfId="13112"/>
    <cellStyle name="差_IA2" xfId="13113"/>
    <cellStyle name="差_IFX" xfId="13114"/>
    <cellStyle name="差_IHS 0302" xfId="13115"/>
    <cellStyle name="差_IHS-KMTC" xfId="13116"/>
    <cellStyle name="差_ISH 0427" xfId="13117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JTX-CMA CGM" xfId="13118"/>
    <cellStyle name="差_KHP 2-SINOKOR" xfId="13119"/>
    <cellStyle name="差_KHP2 0416" xfId="13120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NEAX 0205" xfId="13121"/>
    <cellStyle name="差_NSC 1119" xfId="13122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heet1" xfId="13123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VSM 1106" xfId="13124"/>
    <cellStyle name="差_VTS 0820" xfId="13125"/>
    <cellStyle name="差_WIN" xfId="13126"/>
    <cellStyle name="差_WIN-SEACON" xfId="13127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60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49"/>
    <cellStyle name="常规 10 2 2 5" xfId="14951"/>
    <cellStyle name="常规 10 2 3" xfId="6451"/>
    <cellStyle name="常规 10 2 3 2" xfId="13046"/>
    <cellStyle name="常规 10 2 4" xfId="6452"/>
    <cellStyle name="常规 10 2 4 2" xfId="14949"/>
    <cellStyle name="常规 10 2 5" xfId="6453"/>
    <cellStyle name="常规 10 2 6" xfId="13034"/>
    <cellStyle name="常规 10 2 7" xfId="13211"/>
    <cellStyle name="常规 10 2 8" xfId="14942"/>
    <cellStyle name="常规 10 2 9" xfId="14946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30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40"/>
    <cellStyle name="常规 13 2" xfId="6543"/>
    <cellStyle name="常规 13 2 2" xfId="14495"/>
    <cellStyle name="常规 13 3" xfId="6544"/>
    <cellStyle name="常规 13 3 2" xfId="14496"/>
    <cellStyle name="常规 13 4" xfId="6545"/>
    <cellStyle name="常规 13 5" xfId="6546"/>
    <cellStyle name="常规 131" xfId="13128"/>
    <cellStyle name="常规 132" xfId="13129"/>
    <cellStyle name="常规 133" xfId="13051"/>
    <cellStyle name="常规 134" xfId="13130"/>
    <cellStyle name="常规 14" xfId="13050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4497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4498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63" xfId="13131"/>
    <cellStyle name="常规 17" xfId="14499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" xfId="14500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2 2" xfId="14501"/>
    <cellStyle name="常规 2 10 2 3" xfId="6860"/>
    <cellStyle name="常规 2 10 2 3 2" xfId="14502"/>
    <cellStyle name="常规 2 10 2 4" xfId="14503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3 2" xfId="14504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3 2" xfId="14505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2 2" xfId="14506"/>
    <cellStyle name="常规 2 2 2 2 2 2 2 2" xfId="14507"/>
    <cellStyle name="常规 2 2 2 2 2 2 3" xfId="14508"/>
    <cellStyle name="常规 2 2 2 2 2 3" xfId="7082"/>
    <cellStyle name="常规 2 2 2 2 2 3 2" xfId="14509"/>
    <cellStyle name="常规 2 2 2 2 2 4" xfId="14510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2"/>
    <cellStyle name="常规 2 2 28" xfId="12994"/>
    <cellStyle name="常规 2 2 29" xfId="13209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2 2" xfId="14511"/>
    <cellStyle name="常规 2 2 3 2 2 3" xfId="7153"/>
    <cellStyle name="常规 2 2 3 2 2 3 2" xfId="14512"/>
    <cellStyle name="常规 2 2 3 2 2 4" xfId="14513"/>
    <cellStyle name="常规 2 2 3 2 3" xfId="7154"/>
    <cellStyle name="常规 2 2 3 2 3 2" xfId="14514"/>
    <cellStyle name="常规 2 2 3 2 4" xfId="7155"/>
    <cellStyle name="常规 2 2 3 2 4 2" xfId="14515"/>
    <cellStyle name="常规 2 2 3 2 5" xfId="14516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207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2" xfId="8405"/>
    <cellStyle name="常规 2 5 2 2" xfId="8406"/>
    <cellStyle name="常规 2 5 2 2 2" xfId="14517"/>
    <cellStyle name="常规 2 5 2 3" xfId="8407"/>
    <cellStyle name="常规 2 5 2 3 2" xfId="14518"/>
    <cellStyle name="常规 2 5 2 4" xfId="14519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1"/>
    <cellStyle name="常规 2 64" xfId="12993"/>
    <cellStyle name="常规 2 65" xfId="13019"/>
    <cellStyle name="常规 2 66" xfId="13053"/>
    <cellStyle name="常规 2 7" xfId="8670"/>
    <cellStyle name="常规 2 7 2" xfId="8671"/>
    <cellStyle name="常规 2 7 2 2" xfId="8672"/>
    <cellStyle name="常规 2 7 2 2 2" xfId="14520"/>
    <cellStyle name="常规 2 7 2 3" xfId="8673"/>
    <cellStyle name="常规 2 7 2 3 2" xfId="14521"/>
    <cellStyle name="常规 2 7 2 4" xfId="14522"/>
    <cellStyle name="常规 2 7 3" xfId="8674"/>
    <cellStyle name="常规 2 7 3 2" xfId="14523"/>
    <cellStyle name="常规 2 7 4" xfId="8675"/>
    <cellStyle name="常规 2 7 4 2" xfId="14524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3 2" xfId="14525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2 2" xfId="14526"/>
    <cellStyle name="常规 2 9 2 3" xfId="8690"/>
    <cellStyle name="常规 2 9 2 3 2" xfId="14527"/>
    <cellStyle name="常规 2 9 2 4" xfId="14528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" xfId="14529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10" xfId="14530"/>
    <cellStyle name="常规 21 10 2" xfId="14531"/>
    <cellStyle name="常规 21 11" xfId="14532"/>
    <cellStyle name="常规 21 11 2" xfId="14533"/>
    <cellStyle name="常规 21 12" xfId="14534"/>
    <cellStyle name="常规 21 2" xfId="8750"/>
    <cellStyle name="常规 21 2 2" xfId="8751"/>
    <cellStyle name="常规 21 2 2 2" xfId="8752"/>
    <cellStyle name="常规 21 2 2 2 2" xfId="8753"/>
    <cellStyle name="常规 21 2 2 2 2 2" xfId="14535"/>
    <cellStyle name="常规 21 2 2 2 2 3" xfId="13028"/>
    <cellStyle name="常规 21 2 2 2 3" xfId="8754"/>
    <cellStyle name="常规 21 2 2 2 3 2" xfId="14536"/>
    <cellStyle name="常规 21 2 2 2 4" xfId="14537"/>
    <cellStyle name="常规 21 2 2 3" xfId="8755"/>
    <cellStyle name="常规 21 2 2 3 2" xfId="14538"/>
    <cellStyle name="常规 21 2 2 4" xfId="8756"/>
    <cellStyle name="常规 21 2 2 4 2" xfId="14539"/>
    <cellStyle name="常规 21 2 2 5" xfId="14540"/>
    <cellStyle name="常规 21 2 3" xfId="8757"/>
    <cellStyle name="常规 21 2 3 2" xfId="8758"/>
    <cellStyle name="常规 21 2 3 2 2" xfId="14541"/>
    <cellStyle name="常规 21 2 3 3" xfId="8759"/>
    <cellStyle name="常规 21 2 3 3 2" xfId="14542"/>
    <cellStyle name="常规 21 2 3 4" xfId="14543"/>
    <cellStyle name="常规 21 2 4" xfId="8760"/>
    <cellStyle name="常规 21 2 4 2" xfId="8761"/>
    <cellStyle name="常规 21 2 4 2 2" xfId="14544"/>
    <cellStyle name="常规 21 2 4 3" xfId="8762"/>
    <cellStyle name="常规 21 2 4 3 2" xfId="14545"/>
    <cellStyle name="常规 21 2 4 4" xfId="14546"/>
    <cellStyle name="常规 21 2 5" xfId="8763"/>
    <cellStyle name="常规 21 2 5 2" xfId="14547"/>
    <cellStyle name="常规 21 2 6" xfId="8764"/>
    <cellStyle name="常规 21 2 6 2" xfId="14548"/>
    <cellStyle name="常规 21 2 7" xfId="14549"/>
    <cellStyle name="常规 21 3" xfId="8765"/>
    <cellStyle name="常规 21 3 2" xfId="8766"/>
    <cellStyle name="常规 21 3 2 2" xfId="14550"/>
    <cellStyle name="常规 21 3 2 2 2" xfId="14551"/>
    <cellStyle name="常规 21 3 2 3" xfId="14552"/>
    <cellStyle name="常规 21 3 2 3 2" xfId="14553"/>
    <cellStyle name="常规 21 3 2 4" xfId="14554"/>
    <cellStyle name="常规 21 3 3" xfId="8767"/>
    <cellStyle name="常规 21 3 3 2" xfId="14555"/>
    <cellStyle name="常规 21 3 4" xfId="14556"/>
    <cellStyle name="常规 21 3 4 2" xfId="14557"/>
    <cellStyle name="常规 21 3 5" xfId="14558"/>
    <cellStyle name="常规 21 4" xfId="8768"/>
    <cellStyle name="常规 21 4 2" xfId="8769"/>
    <cellStyle name="常规 21 4 2 2" xfId="14559"/>
    <cellStyle name="常规 21 4 2 2 2" xfId="14560"/>
    <cellStyle name="常规 21 4 2 3" xfId="14561"/>
    <cellStyle name="常规 21 4 2 3 2" xfId="14562"/>
    <cellStyle name="常规 21 4 2 4" xfId="14563"/>
    <cellStyle name="常规 21 4 3" xfId="8770"/>
    <cellStyle name="常规 21 4 3 2" xfId="14564"/>
    <cellStyle name="常规 21 4 4" xfId="14565"/>
    <cellStyle name="常规 21 4 4 2" xfId="14566"/>
    <cellStyle name="常规 21 4 5" xfId="14567"/>
    <cellStyle name="常规 21 5" xfId="8771"/>
    <cellStyle name="常规 21 5 2" xfId="8772"/>
    <cellStyle name="常规 21 5 2 2" xfId="14568"/>
    <cellStyle name="常规 21 5 2 2 2" xfId="14569"/>
    <cellStyle name="常规 21 5 2 3" xfId="14570"/>
    <cellStyle name="常规 21 5 2 3 2" xfId="14571"/>
    <cellStyle name="常规 21 5 2 4" xfId="14572"/>
    <cellStyle name="常规 21 5 3" xfId="8773"/>
    <cellStyle name="常规 21 5 3 2" xfId="14573"/>
    <cellStyle name="常规 21 5 4" xfId="14574"/>
    <cellStyle name="常规 21 5 4 2" xfId="14575"/>
    <cellStyle name="常规 21 5 5" xfId="14576"/>
    <cellStyle name="常规 21 6" xfId="8774"/>
    <cellStyle name="常规 21 6 2" xfId="8775"/>
    <cellStyle name="常规 21 6 2 2" xfId="14577"/>
    <cellStyle name="常规 21 6 2 2 2" xfId="14578"/>
    <cellStyle name="常规 21 6 2 3" xfId="14579"/>
    <cellStyle name="常规 21 6 2 3 2" xfId="14580"/>
    <cellStyle name="常规 21 6 2 4" xfId="14581"/>
    <cellStyle name="常规 21 6 3" xfId="8776"/>
    <cellStyle name="常规 21 6 3 2" xfId="14582"/>
    <cellStyle name="常规 21 6 4" xfId="14583"/>
    <cellStyle name="常规 21 6 4 2" xfId="14584"/>
    <cellStyle name="常规 21 6 5" xfId="14585"/>
    <cellStyle name="常规 21 7" xfId="8777"/>
    <cellStyle name="常规 21 7 2" xfId="14586"/>
    <cellStyle name="常规 21 7 2 2" xfId="14587"/>
    <cellStyle name="常规 21 7 2 2 2" xfId="14588"/>
    <cellStyle name="常规 21 7 2 3" xfId="14589"/>
    <cellStyle name="常规 21 7 2 3 2" xfId="14590"/>
    <cellStyle name="常规 21 7 2 4" xfId="14591"/>
    <cellStyle name="常规 21 7 3" xfId="14592"/>
    <cellStyle name="常规 21 7 3 2" xfId="14593"/>
    <cellStyle name="常规 21 7 4" xfId="14594"/>
    <cellStyle name="常规 21 7 4 2" xfId="14595"/>
    <cellStyle name="常规 21 7 5" xfId="14596"/>
    <cellStyle name="常规 21 8" xfId="8778"/>
    <cellStyle name="常规 21 8 2" xfId="14597"/>
    <cellStyle name="常规 21 8 2 2" xfId="14598"/>
    <cellStyle name="常规 21 8 3" xfId="14599"/>
    <cellStyle name="常规 21 8 3 2" xfId="14600"/>
    <cellStyle name="常规 21 8 4" xfId="14601"/>
    <cellStyle name="常规 21 9" xfId="14602"/>
    <cellStyle name="常规 21 9 2" xfId="14603"/>
    <cellStyle name="常规 21 9 2 2" xfId="14604"/>
    <cellStyle name="常规 21 9 3" xfId="14605"/>
    <cellStyle name="常规 21 9 3 2" xfId="14606"/>
    <cellStyle name="常规 21 9 4" xfId="14607"/>
    <cellStyle name="常规 22" xfId="14608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" xfId="14938"/>
    <cellStyle name="常规 23 2" xfId="8788"/>
    <cellStyle name="常规 23 3" xfId="8789"/>
    <cellStyle name="常规 23 4" xfId="8790"/>
    <cellStyle name="常规 23 5" xfId="8791"/>
    <cellStyle name="常规 24" xfId="14948"/>
    <cellStyle name="常规 25" xfId="8792"/>
    <cellStyle name="常规 25 2" xfId="8793"/>
    <cellStyle name="常规 25 3" xfId="8794"/>
    <cellStyle name="常规 26" xfId="13024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4"/>
    <cellStyle name="常规 3 2 17" xfId="12996"/>
    <cellStyle name="常规 3 2 2" xfId="9076"/>
    <cellStyle name="常规 3 2 2 2" xfId="9077"/>
    <cellStyle name="常规 3 2 2 2 2" xfId="9078"/>
    <cellStyle name="常规 3 2 2 2 2 2" xfId="14609"/>
    <cellStyle name="常规 3 2 2 2 3" xfId="9079"/>
    <cellStyle name="常规 3 2 2 2 3 2" xfId="14610"/>
    <cellStyle name="常规 3 2 2 2 4" xfId="9080"/>
    <cellStyle name="常规 3 2 2 2 5" xfId="9081"/>
    <cellStyle name="常规 3 2 2 3" xfId="9082"/>
    <cellStyle name="常规 3 2 2 3 2" xfId="14611"/>
    <cellStyle name="常规 3 2 2 4" xfId="9083"/>
    <cellStyle name="常规 3 2 2 4 2" xfId="14612"/>
    <cellStyle name="常规 3 2 2 5" xfId="14613"/>
    <cellStyle name="常规 3 2 3" xfId="9084"/>
    <cellStyle name="常规 3 2 3 2" xfId="9085"/>
    <cellStyle name="常规 3 2 3 2 2" xfId="14614"/>
    <cellStyle name="常规 3 2 3 3" xfId="9086"/>
    <cellStyle name="常规 3 2 3 3 2" xfId="14615"/>
    <cellStyle name="常规 3 2 3 4" xfId="14616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5"/>
    <cellStyle name="常规 3 3 14" xfId="12997"/>
    <cellStyle name="常规 3 3 2" xfId="9139"/>
    <cellStyle name="常规 3 3 2 2" xfId="9140"/>
    <cellStyle name="常规 3 3 2 2 2" xfId="14617"/>
    <cellStyle name="常规 3 3 2 3" xfId="9141"/>
    <cellStyle name="常规 3 3 2 3 2" xfId="14618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6"/>
    <cellStyle name="常规 3 4 14" xfId="12998"/>
    <cellStyle name="常规 3 4 2" xfId="9211"/>
    <cellStyle name="常规 3 4 2 2" xfId="9212"/>
    <cellStyle name="常规 3 4 2 2 2" xfId="14619"/>
    <cellStyle name="常规 3 4 2 3" xfId="9213"/>
    <cellStyle name="常规 3 4 2 3 2" xfId="14620"/>
    <cellStyle name="常规 3 4 2 4" xfId="14621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3"/>
    <cellStyle name="常规 3 46" xfId="12995"/>
    <cellStyle name="常规 3 47" xfId="13020"/>
    <cellStyle name="常规 3 48" xfId="13036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2 2" xfId="14622"/>
    <cellStyle name="常规 3 5 2 3" xfId="9249"/>
    <cellStyle name="常规 3 5 2 3 2" xfId="14623"/>
    <cellStyle name="常规 3 5 2 4" xfId="14624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2 2" xfId="14625"/>
    <cellStyle name="常规 3 6 2 3" xfId="9276"/>
    <cellStyle name="常规 3 6 2 3 2" xfId="14626"/>
    <cellStyle name="常规 3 6 2 4" xfId="14627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2 2" xfId="14628"/>
    <cellStyle name="常规 3 7 2 3" xfId="9303"/>
    <cellStyle name="常规 3 7 2 3 2" xfId="14629"/>
    <cellStyle name="常规 3 7 2 4" xfId="14630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2 2" xfId="14631"/>
    <cellStyle name="常规 3 9 2 2 2 2" xfId="14632"/>
    <cellStyle name="常规 3 9 2 2 3" xfId="14633"/>
    <cellStyle name="常规 3 9 2 2 3 2" xfId="14634"/>
    <cellStyle name="常规 3 9 2 2 4" xfId="14635"/>
    <cellStyle name="常规 3 9 2 3" xfId="9357"/>
    <cellStyle name="常规 3 9 2 3 2" xfId="14636"/>
    <cellStyle name="常规 3 9 2 4" xfId="14637"/>
    <cellStyle name="常规 3 9 2 4 2" xfId="14638"/>
    <cellStyle name="常规 3 9 2 5" xfId="14639"/>
    <cellStyle name="常规 3 9 3" xfId="9358"/>
    <cellStyle name="常规 3 9 3 2" xfId="9359"/>
    <cellStyle name="常规 3 9 3 2 2" xfId="14640"/>
    <cellStyle name="常规 3 9 3 3" xfId="9360"/>
    <cellStyle name="常规 3 9 3 3 2" xfId="14641"/>
    <cellStyle name="常规 3 9 3 4" xfId="14642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7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6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7"/>
    <cellStyle name="常规 4 16" xfId="12999"/>
    <cellStyle name="常规 4 17" xfId="13021"/>
    <cellStyle name="常规 4 18" xfId="13208"/>
    <cellStyle name="常规 4 19" xfId="14952"/>
    <cellStyle name="常规 4 2" xfId="9399"/>
    <cellStyle name="常规 4 2 2" xfId="9400"/>
    <cellStyle name="常规 4 2 2 2" xfId="13041"/>
    <cellStyle name="常规 4 2 2 2 2" xfId="14643"/>
    <cellStyle name="常规 4 2 2 2 2 2" xfId="14644"/>
    <cellStyle name="常规 4 2 2 2 3" xfId="14645"/>
    <cellStyle name="常规 4 2 2 3" xfId="14646"/>
    <cellStyle name="常规 4 2 3" xfId="9401"/>
    <cellStyle name="常规 4 2 4" xfId="9402"/>
    <cellStyle name="常规 4 2 5" xfId="9403"/>
    <cellStyle name="常规 4 2 6" xfId="12968"/>
    <cellStyle name="常规 4 2 7" xfId="13000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47" xfId="13042"/>
    <cellStyle name="常规 49" xfId="13043"/>
    <cellStyle name="常规 49 2" xfId="13132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2 2" xfId="14647"/>
    <cellStyle name="常规 5 3 2 3" xfId="9724"/>
    <cellStyle name="常规 5 3 2 3 2" xfId="14648"/>
    <cellStyle name="常规 5 3 2 4" xfId="14649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9"/>
    <cellStyle name="常规 5 36" xfId="13001"/>
    <cellStyle name="常规 5 37" xfId="13022"/>
    <cellStyle name="常规 5 38" xfId="13044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6" xfId="13025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70"/>
    <cellStyle name="常规 6 38" xfId="13002"/>
    <cellStyle name="常规 6 39" xfId="13023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2 2" xfId="14650"/>
    <cellStyle name="常规 7 2 2 2 2 2" xfId="14651"/>
    <cellStyle name="常规 7 2 2 2 3" xfId="14652"/>
    <cellStyle name="常规 7 2 2 3" xfId="10827"/>
    <cellStyle name="常规 7 2 2 3 2" xfId="14653"/>
    <cellStyle name="常规 7 2 2 4" xfId="14654"/>
    <cellStyle name="常规 7 2 2 4 2" xfId="14655"/>
    <cellStyle name="常规 7 2 2 5" xfId="14656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1"/>
    <cellStyle name="常规 7 35" xfId="13003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2"/>
    <cellStyle name="常规 8 28" xfId="13004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3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 2" xfId="13029"/>
    <cellStyle name="常规_FAL201301_CMA CGM SHIPPING SCHEDULE IN APRIL 2013 2 3" xfId="14959"/>
    <cellStyle name="常规_Sheet1" xfId="12932"/>
    <cellStyle name="常规_Sheet1 2" xfId="13033"/>
    <cellStyle name="常规_Sheet1 2 2" xfId="13054"/>
    <cellStyle name="常规_Sheet1 3" xfId="13052"/>
    <cellStyle name="常规_Sheet1 4" xfId="13210"/>
    <cellStyle name="常规_Sheet1 5" xfId="14941"/>
    <cellStyle name="常规_Sheet1 5 2" xfId="14953"/>
    <cellStyle name="常规_Sheet1_1" xfId="12933"/>
    <cellStyle name="常规_Sheet1_1 2" xfId="13031"/>
    <cellStyle name="常规_Sheet1_1 3" xfId="13045"/>
    <cellStyle name="常规_Sheet1_1 4" xfId="14939"/>
    <cellStyle name="常规_Sheet1_1 5" xfId="14947"/>
    <cellStyle name="常规_Sheet1_16" xfId="12936"/>
    <cellStyle name="常规_Sheet1_2" xfId="13212"/>
    <cellStyle name="常规_Sheet1_35" xfId="12937"/>
    <cellStyle name="常规_Sheet1_44" xfId="12938"/>
    <cellStyle name="常规_Sheet1_44 2" xfId="13047"/>
    <cellStyle name="常规_Sheet1_47" xfId="12939"/>
    <cellStyle name="常规_Sheet1_50" xfId="12940"/>
    <cellStyle name="常规_Sheet1_73" xfId="13035"/>
    <cellStyle name="常规_Sheet1_73 2" xfId="14943"/>
    <cellStyle name="常规_上海口岸船期表_57" xfId="13032"/>
    <cellStyle name="常规_上海口岸船期表_63" xfId="13037"/>
    <cellStyle name="常规_上海口岸船期表_63 2" xfId="14944"/>
    <cellStyle name="常规_上海口岸船期表_64" xfId="13039"/>
    <cellStyle name="常规_上海口岸船期表_64 2" xfId="14940"/>
    <cellStyle name="常规_深圳口岸" xfId="13048"/>
    <cellStyle name="常规_万达运通2012年8月份拼箱船期表" xfId="14937"/>
    <cellStyle name="常规_万达运通2012年8月份拼箱船期表 2" xfId="14950"/>
    <cellStyle name="超連結 2" xfId="11629"/>
    <cellStyle name="超連結 2 2" xfId="11630"/>
    <cellStyle name="超連結 2 3" xfId="11631"/>
    <cellStyle name="超連結 6" xfId="14657"/>
    <cellStyle name="超連結 6 2" xfId="14658"/>
    <cellStyle name="超連結 6 2 2" xfId="14659"/>
    <cellStyle name="超連結 6 3" xfId="14660"/>
    <cellStyle name="超链接 2" xfId="13038"/>
    <cellStyle name="超链接 2 2" xfId="14661"/>
    <cellStyle name="超链接 2 3" xfId="14662"/>
    <cellStyle name="超链接 3" xfId="14663"/>
    <cellStyle name="超链接 3 2" xfId="14664"/>
    <cellStyle name="超链接 3 2 2" xfId="14665"/>
    <cellStyle name="超链接 3 2 2 2" xfId="14666"/>
    <cellStyle name="超链接 3 2 2 2 2" xfId="14667"/>
    <cellStyle name="超链接 3 2 2 3" xfId="14668"/>
    <cellStyle name="超链接 3 2 2 3 2" xfId="14669"/>
    <cellStyle name="超链接 3 2 2 4" xfId="14670"/>
    <cellStyle name="超链接 3 2 3" xfId="14671"/>
    <cellStyle name="超链接 3 2 3 2" xfId="14672"/>
    <cellStyle name="超链接 3 2 4" xfId="14673"/>
    <cellStyle name="超链接 3 2 4 2" xfId="14674"/>
    <cellStyle name="超链接 3 2 5" xfId="14675"/>
    <cellStyle name="超链接 3 3" xfId="14676"/>
    <cellStyle name="超链接 3 3 2" xfId="14677"/>
    <cellStyle name="超链接 3 3 2 2" xfId="14678"/>
    <cellStyle name="超链接 3 3 2 2 2" xfId="14679"/>
    <cellStyle name="超链接 3 3 2 3" xfId="14680"/>
    <cellStyle name="超链接 3 3 2 3 2" xfId="14681"/>
    <cellStyle name="超链接 3 3 2 4" xfId="14682"/>
    <cellStyle name="超链接 3 3 3" xfId="14683"/>
    <cellStyle name="超链接 3 3 3 2" xfId="14684"/>
    <cellStyle name="超链接 3 3 4" xfId="14685"/>
    <cellStyle name="超链接 3 3 4 2" xfId="14686"/>
    <cellStyle name="超链接 3 3 5" xfId="14687"/>
    <cellStyle name="超链接 3 4" xfId="14688"/>
    <cellStyle name="超链接 3 4 2" xfId="14689"/>
    <cellStyle name="超链接 3 4 2 2" xfId="14690"/>
    <cellStyle name="超链接 3 4 3" xfId="14691"/>
    <cellStyle name="超链接 3 4 3 2" xfId="14692"/>
    <cellStyle name="超链接 3 4 4" xfId="14693"/>
    <cellStyle name="超链接 3 5" xfId="14694"/>
    <cellStyle name="超链接 3 5 2" xfId="14695"/>
    <cellStyle name="超链接 3 6" xfId="14696"/>
    <cellStyle name="超链接 3 6 2" xfId="14697"/>
    <cellStyle name="超链接 3 7" xfId="14698"/>
    <cellStyle name="超链接 4" xfId="14699"/>
    <cellStyle name="超链接 4 2" xfId="14700"/>
    <cellStyle name="超链接 4 2 2" xfId="14701"/>
    <cellStyle name="超链接 4 2 2 2" xfId="14702"/>
    <cellStyle name="超链接 4 2 3" xfId="14703"/>
    <cellStyle name="超链接 4 2 3 2" xfId="14704"/>
    <cellStyle name="超链接 4 2 4" xfId="14705"/>
    <cellStyle name="超链接 4 3" xfId="14706"/>
    <cellStyle name="超链接 4 3 2" xfId="14707"/>
    <cellStyle name="超链接 4 4" xfId="14708"/>
    <cellStyle name="超链接 4 4 2" xfId="14709"/>
    <cellStyle name="超链接 4 5" xfId="14710"/>
    <cellStyle name="超链接 5" xfId="14711"/>
    <cellStyle name="超链接 5 2" xfId="11632"/>
    <cellStyle name="超链接 5 3" xfId="11633"/>
    <cellStyle name="超链接 5 4" xfId="11634"/>
    <cellStyle name="超链接 5 5" xfId="11635"/>
    <cellStyle name="超链接 6" xfId="14712"/>
    <cellStyle name="超链接 6 2" xfId="14713"/>
    <cellStyle name="超链接 7" xfId="14714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 3" xfId="13133"/>
    <cellStyle name="好 3 2" xfId="14715"/>
    <cellStyle name="好 4" xfId="13134"/>
    <cellStyle name="好_1004 MAL II線" xfId="11736"/>
    <cellStyle name="好_1004 MAL II線 2" xfId="11737"/>
    <cellStyle name="好_1004 MAL II線 3" xfId="11738"/>
    <cellStyle name="好_2015 TSL VSL'S +JOIN VENTURE LONGTERM SCHEDULE-5codes 0126" xfId="13135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MX 1022" xfId="13136"/>
    <cellStyle name="好_BMX- CMA CGM" xfId="13137"/>
    <cellStyle name="好_Book2" xfId="13138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AT joint venture" xfId="13139"/>
    <cellStyle name="好_CC1 4000teu 201108" xfId="11769"/>
    <cellStyle name="好_CC1 4000teu 201108 2" xfId="11770"/>
    <cellStyle name="好_CC1 4000teu 201108 3" xfId="11771"/>
    <cellStyle name="好_CIX" xfId="13140"/>
    <cellStyle name="好_CIX2" xfId="13141"/>
    <cellStyle name="好_CIX2 &amp; CKI &amp; AGI" xfId="13142"/>
    <cellStyle name="好_CKA &amp; CAT 0429" xfId="13143"/>
    <cellStyle name="好_CVX" xfId="13144"/>
    <cellStyle name="好_Elsa_ 201202" xfId="11772"/>
    <cellStyle name="好_Elsa_ 201202 2" xfId="11773"/>
    <cellStyle name="好_Elsa_ 201202 3" xfId="11774"/>
    <cellStyle name="好_FMX" xfId="13145"/>
    <cellStyle name="好_forecast" xfId="11775"/>
    <cellStyle name="好_forecast 2" xfId="11776"/>
    <cellStyle name="好_forecast 3" xfId="11777"/>
    <cellStyle name="好_IA2" xfId="13146"/>
    <cellStyle name="好_IFX" xfId="13147"/>
    <cellStyle name="好_IHS 0302" xfId="13148"/>
    <cellStyle name="好_IHS-KMTC" xfId="13149"/>
    <cellStyle name="好_ISH 0427" xfId="13150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JTX-CMA CGM" xfId="13151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KHP 2-SINOKOR" xfId="13152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NEAX 0205" xfId="13153"/>
    <cellStyle name="好_NSC 1119" xfId="13154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VSM 1106" xfId="13155"/>
    <cellStyle name="好_VTS 0820" xfId="13156"/>
    <cellStyle name="好_Weekly CB ver3" xfId="11904"/>
    <cellStyle name="好_Weekly CB ver3 2" xfId="11905"/>
    <cellStyle name="好_Weekly CB ver3 3" xfId="11906"/>
    <cellStyle name="好_WIN" xfId="13157"/>
    <cellStyle name="好_WIN-SEACON" xfId="13158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" xfId="13159"/>
    <cellStyle name="壞 2" xfId="14716"/>
    <cellStyle name="壞 2 2" xfId="14717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汇总 4" xfId="13160"/>
    <cellStyle name="货币 2" xfId="14718"/>
    <cellStyle name="货币 2 2" xfId="11976"/>
    <cellStyle name="货币 2 2 2" xfId="11977"/>
    <cellStyle name="货币 2 3" xfId="14719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计算 3" xfId="13161"/>
    <cellStyle name="计算 3 2" xfId="14720"/>
    <cellStyle name="计算 4" xfId="13162"/>
    <cellStyle name="計算" xfId="11996"/>
    <cellStyle name="計算 2" xfId="11997"/>
    <cellStyle name="計算 3" xfId="11998"/>
    <cellStyle name="計算方式" xfId="13163"/>
    <cellStyle name="計算方式 2" xfId="13164"/>
    <cellStyle name="計算方式 2 2" xfId="14721"/>
    <cellStyle name="計算方式 3" xfId="13165"/>
    <cellStyle name="計算方式 4" xfId="13166"/>
    <cellStyle name="計算方式 5" xfId="13167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检查单元格 3" xfId="13168"/>
    <cellStyle name="检查单元格 3 2" xfId="14722"/>
    <cellStyle name="检查单元格 4" xfId="13169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解释性文本 3" xfId="13170"/>
    <cellStyle name="解释性文本 3 2" xfId="14723"/>
    <cellStyle name="解释性文本 4" xfId="13171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警告文本 3" xfId="13172"/>
    <cellStyle name="警告文本 3 2" xfId="14724"/>
    <cellStyle name="警告文本 4" xfId="13173"/>
    <cellStyle name="警告文字" xfId="13174"/>
    <cellStyle name="警告文字 2" xfId="14725"/>
    <cellStyle name="警告文字 2 2" xfId="14726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链接单元格 3" xfId="13175"/>
    <cellStyle name="链接单元格 3 2" xfId="14727"/>
    <cellStyle name="链接单元格 4" xfId="13176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10" xfId="14728"/>
    <cellStyle name="千位分隔[0] 2 10 2" xfId="14729"/>
    <cellStyle name="千位分隔[0] 2 11" xfId="14730"/>
    <cellStyle name="千位分隔[0] 2 2" xfId="12157"/>
    <cellStyle name="千位分隔[0] 2 2 2" xfId="14731"/>
    <cellStyle name="千位分隔[0] 2 2 2 2" xfId="14732"/>
    <cellStyle name="千位分隔[0] 2 2 2 2 2" xfId="14733"/>
    <cellStyle name="千位分隔[0] 2 2 2 2 2 2" xfId="14734"/>
    <cellStyle name="千位分隔[0] 2 2 2 2 3" xfId="14735"/>
    <cellStyle name="千位分隔[0] 2 2 2 2 3 2" xfId="14736"/>
    <cellStyle name="千位分隔[0] 2 2 2 2 4" xfId="14737"/>
    <cellStyle name="千位分隔[0] 2 2 2 2 4 2" xfId="14738"/>
    <cellStyle name="千位分隔[0] 2 2 2 2 5" xfId="14739"/>
    <cellStyle name="千位分隔[0] 2 2 2 3" xfId="14740"/>
    <cellStyle name="千位分隔[0] 2 2 2 3 2" xfId="14741"/>
    <cellStyle name="千位分隔[0] 2 2 2 4" xfId="14742"/>
    <cellStyle name="千位分隔[0] 2 2 2 4 2" xfId="14743"/>
    <cellStyle name="千位分隔[0] 2 2 2 5" xfId="14744"/>
    <cellStyle name="千位分隔[0] 2 2 2 5 2" xfId="14745"/>
    <cellStyle name="千位分隔[0] 2 2 2 6" xfId="14746"/>
    <cellStyle name="千位分隔[0] 2 2 3" xfId="14747"/>
    <cellStyle name="千位分隔[0] 2 2 3 2" xfId="14748"/>
    <cellStyle name="千位分隔[0] 2 2 3 2 2" xfId="14749"/>
    <cellStyle name="千位分隔[0] 2 2 3 3" xfId="14750"/>
    <cellStyle name="千位分隔[0] 2 2 3 3 2" xfId="14751"/>
    <cellStyle name="千位分隔[0] 2 2 3 4" xfId="14752"/>
    <cellStyle name="千位分隔[0] 2 2 3 4 2" xfId="14753"/>
    <cellStyle name="千位分隔[0] 2 2 3 5" xfId="14754"/>
    <cellStyle name="千位分隔[0] 2 2 4" xfId="14755"/>
    <cellStyle name="千位分隔[0] 2 2 4 2" xfId="14756"/>
    <cellStyle name="千位分隔[0] 2 2 5" xfId="14757"/>
    <cellStyle name="千位分隔[0] 2 2 5 2" xfId="14758"/>
    <cellStyle name="千位分隔[0] 2 2 6" xfId="14759"/>
    <cellStyle name="千位分隔[0] 2 2 6 2" xfId="14760"/>
    <cellStyle name="千位分隔[0] 2 2 7" xfId="14761"/>
    <cellStyle name="千位分隔[0] 2 3" xfId="12158"/>
    <cellStyle name="千位分隔[0] 2 3 2" xfId="14762"/>
    <cellStyle name="千位分隔[0] 2 3 2 2" xfId="14763"/>
    <cellStyle name="千位分隔[0] 2 3 2 2 2" xfId="14764"/>
    <cellStyle name="千位分隔[0] 2 3 2 3" xfId="14765"/>
    <cellStyle name="千位分隔[0] 2 3 2 3 2" xfId="14766"/>
    <cellStyle name="千位分隔[0] 2 3 2 4" xfId="14767"/>
    <cellStyle name="千位分隔[0] 2 3 2 4 2" xfId="14768"/>
    <cellStyle name="千位分隔[0] 2 3 2 5" xfId="14769"/>
    <cellStyle name="千位分隔[0] 2 3 3" xfId="14770"/>
    <cellStyle name="千位分隔[0] 2 3 3 2" xfId="14771"/>
    <cellStyle name="千位分隔[0] 2 3 4" xfId="14772"/>
    <cellStyle name="千位分隔[0] 2 3 4 2" xfId="14773"/>
    <cellStyle name="千位分隔[0] 2 3 5" xfId="14774"/>
    <cellStyle name="千位分隔[0] 2 3 5 2" xfId="14775"/>
    <cellStyle name="千位分隔[0] 2 3 6" xfId="14776"/>
    <cellStyle name="千位分隔[0] 2 4" xfId="12159"/>
    <cellStyle name="千位分隔[0] 2 4 2" xfId="14777"/>
    <cellStyle name="千位分隔[0] 2 4 2 2" xfId="14778"/>
    <cellStyle name="千位分隔[0] 2 4 2 2 2" xfId="14779"/>
    <cellStyle name="千位分隔[0] 2 4 2 3" xfId="14780"/>
    <cellStyle name="千位分隔[0] 2 4 2 3 2" xfId="14781"/>
    <cellStyle name="千位分隔[0] 2 4 2 4" xfId="14782"/>
    <cellStyle name="千位分隔[0] 2 4 2 4 2" xfId="14783"/>
    <cellStyle name="千位分隔[0] 2 4 2 5" xfId="14784"/>
    <cellStyle name="千位分隔[0] 2 4 3" xfId="14785"/>
    <cellStyle name="千位分隔[0] 2 4 3 2" xfId="14786"/>
    <cellStyle name="千位分隔[0] 2 4 4" xfId="14787"/>
    <cellStyle name="千位分隔[0] 2 4 4 2" xfId="14788"/>
    <cellStyle name="千位分隔[0] 2 4 5" xfId="14789"/>
    <cellStyle name="千位分隔[0] 2 4 5 2" xfId="14790"/>
    <cellStyle name="千位分隔[0] 2 4 6" xfId="14791"/>
    <cellStyle name="千位分隔[0] 2 5" xfId="12160"/>
    <cellStyle name="千位分隔[0] 2 5 2" xfId="14792"/>
    <cellStyle name="千位分隔[0] 2 5 2 2" xfId="14793"/>
    <cellStyle name="千位分隔[0] 2 5 2 2 2" xfId="14794"/>
    <cellStyle name="千位分隔[0] 2 5 2 3" xfId="14795"/>
    <cellStyle name="千位分隔[0] 2 5 2 3 2" xfId="14796"/>
    <cellStyle name="千位分隔[0] 2 5 2 4" xfId="14797"/>
    <cellStyle name="千位分隔[0] 2 5 2 4 2" xfId="14798"/>
    <cellStyle name="千位分隔[0] 2 5 2 5" xfId="14799"/>
    <cellStyle name="千位分隔[0] 2 5 3" xfId="14800"/>
    <cellStyle name="千位分隔[0] 2 5 3 2" xfId="14801"/>
    <cellStyle name="千位分隔[0] 2 5 4" xfId="14802"/>
    <cellStyle name="千位分隔[0] 2 5 4 2" xfId="14803"/>
    <cellStyle name="千位分隔[0] 2 5 5" xfId="14804"/>
    <cellStyle name="千位分隔[0] 2 5 5 2" xfId="14805"/>
    <cellStyle name="千位分隔[0] 2 5 6" xfId="14806"/>
    <cellStyle name="千位分隔[0] 2 6" xfId="12161"/>
    <cellStyle name="千位分隔[0] 2 6 2" xfId="14807"/>
    <cellStyle name="千位分隔[0] 2 6 2 2" xfId="14808"/>
    <cellStyle name="千位分隔[0] 2 6 2 2 2" xfId="14809"/>
    <cellStyle name="千位分隔[0] 2 6 2 3" xfId="14810"/>
    <cellStyle name="千位分隔[0] 2 6 2 3 2" xfId="14811"/>
    <cellStyle name="千位分隔[0] 2 6 2 4" xfId="14812"/>
    <cellStyle name="千位分隔[0] 2 6 2 4 2" xfId="14813"/>
    <cellStyle name="千位分隔[0] 2 6 2 5" xfId="14814"/>
    <cellStyle name="千位分隔[0] 2 6 3" xfId="14815"/>
    <cellStyle name="千位分隔[0] 2 6 3 2" xfId="14816"/>
    <cellStyle name="千位分隔[0] 2 6 4" xfId="14817"/>
    <cellStyle name="千位分隔[0] 2 6 4 2" xfId="14818"/>
    <cellStyle name="千位分隔[0] 2 6 5" xfId="14819"/>
    <cellStyle name="千位分隔[0] 2 6 5 2" xfId="14820"/>
    <cellStyle name="千位分隔[0] 2 6 6" xfId="14821"/>
    <cellStyle name="千位分隔[0] 2 7" xfId="12162"/>
    <cellStyle name="千位分隔[0] 2 7 2" xfId="14822"/>
    <cellStyle name="千位分隔[0] 2 7 2 2" xfId="14823"/>
    <cellStyle name="千位分隔[0] 2 7 3" xfId="14824"/>
    <cellStyle name="千位分隔[0] 2 7 3 2" xfId="14825"/>
    <cellStyle name="千位分隔[0] 2 7 4" xfId="14826"/>
    <cellStyle name="千位分隔[0] 2 7 4 2" xfId="14827"/>
    <cellStyle name="千位分隔[0] 2 7 5" xfId="14828"/>
    <cellStyle name="千位分隔[0] 2 8" xfId="13018"/>
    <cellStyle name="千位分隔[0] 2 8 2" xfId="14829"/>
    <cellStyle name="千位分隔[0] 2 9" xfId="14830"/>
    <cellStyle name="千位分隔[0] 2 9 2" xfId="14831"/>
    <cellStyle name="千位分隔[0] 3" xfId="12163"/>
    <cellStyle name="强调文字颜色 1" xfId="12164" builtinId="29" customBuiltin="1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1 3" xfId="13177"/>
    <cellStyle name="强调文字颜色 1 4" xfId="13178"/>
    <cellStyle name="强调文字颜色 2" xfId="12177" builtinId="33" customBuiltin="1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2 3" xfId="13179"/>
    <cellStyle name="强调文字颜色 2 4" xfId="13180"/>
    <cellStyle name="强调文字颜色 3" xfId="12190" builtinId="37" customBuiltin="1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3 3" xfId="13181"/>
    <cellStyle name="强调文字颜色 3 4" xfId="13182"/>
    <cellStyle name="强调文字颜色 4" xfId="12203" builtinId="41" customBuiltin="1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4 3" xfId="13183"/>
    <cellStyle name="强调文字颜色 4 4" xfId="13184"/>
    <cellStyle name="强调文字颜色 5" xfId="12216" builtinId="45" customBuiltin="1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5 3" xfId="13185"/>
    <cellStyle name="强调文字颜色 5 4" xfId="13186"/>
    <cellStyle name="强调文字颜色 6" xfId="12229" builtinId="49" customBuiltin="1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强调文字颜色 6 3" xfId="13187"/>
    <cellStyle name="强调文字颜色 6 4" xfId="13188"/>
    <cellStyle name="日期描述" xfId="14832"/>
    <cellStyle name="日期描述 2" xfId="14833"/>
    <cellStyle name="日期描述 3" xfId="14834"/>
    <cellStyle name="日期描述 3 2" xfId="14835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适中 3" xfId="13189"/>
    <cellStyle name="适中 3 2" xfId="14836"/>
    <cellStyle name="适中 4" xfId="13190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出 3" xfId="13191"/>
    <cellStyle name="输出 3 2" xfId="14837"/>
    <cellStyle name="输出 4" xfId="13192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输入 3" xfId="13193"/>
    <cellStyle name="输入 3 2" xfId="14838"/>
    <cellStyle name="输入 4" xfId="13194"/>
    <cellStyle name="输入右对齐的标签" xfId="14839"/>
    <cellStyle name="输入左对齐的标签" xfId="14840"/>
    <cellStyle name="輸出" xfId="13195"/>
    <cellStyle name="輸出 2" xfId="13196"/>
    <cellStyle name="輸出 2 2" xfId="14841"/>
    <cellStyle name="輸出 3" xfId="13197"/>
    <cellStyle name="輸出 4" xfId="13198"/>
    <cellStyle name="輸出 5" xfId="13199"/>
    <cellStyle name="輸入" xfId="13200"/>
    <cellStyle name="輸入 2" xfId="13201"/>
    <cellStyle name="輸入 2 2" xfId="14842"/>
    <cellStyle name="輸入 3" xfId="13202"/>
    <cellStyle name="輸入 4" xfId="13203"/>
    <cellStyle name="輸入 5" xfId="13204"/>
    <cellStyle name="說明文字" xfId="13205"/>
    <cellStyle name="說明文字 2" xfId="14843"/>
    <cellStyle name="說明文字 2 2" xfId="14844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1" xfId="12315"/>
    <cellStyle name="样式 1 12" xfId="12316"/>
    <cellStyle name="样式 1 2" xfId="12317"/>
    <cellStyle name="样式 1 2 2" xfId="12318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2 2" xfId="14845"/>
    <cellStyle name="一般 11 2 3" xfId="14846"/>
    <cellStyle name="一般 11 3" xfId="12372"/>
    <cellStyle name="一般 11 3 2" xfId="14847"/>
    <cellStyle name="一般 11 3 3" xfId="14848"/>
    <cellStyle name="一般 11 4" xfId="14849"/>
    <cellStyle name="一般 11 4 2" xfId="14850"/>
    <cellStyle name="一般 11 4 3" xfId="14851"/>
    <cellStyle name="一般 11 5" xfId="14852"/>
    <cellStyle name="一般 11 6" xfId="14853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2 2" xfId="14854"/>
    <cellStyle name="一般 2 2 2 2" xfId="14855"/>
    <cellStyle name="一般 2 2 3" xfId="14856"/>
    <cellStyle name="一般 2 2 4" xfId="14857"/>
    <cellStyle name="一般 2 3" xfId="12399"/>
    <cellStyle name="一般 2 3 2" xfId="14858"/>
    <cellStyle name="一般 2 3 2 2" xfId="14859"/>
    <cellStyle name="一般 2 3 3" xfId="14860"/>
    <cellStyle name="一般 2 3 4" xfId="14861"/>
    <cellStyle name="一般 2 4" xfId="14862"/>
    <cellStyle name="一般 2 4 2" xfId="14863"/>
    <cellStyle name="一般 2 4 3" xfId="14864"/>
    <cellStyle name="一般 2 5" xfId="14865"/>
    <cellStyle name="一般 2 5 2" xfId="14866"/>
    <cellStyle name="一般 2 6" xfId="14867"/>
    <cellStyle name="一般 2 7" xfId="14868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2 2" xfId="14869"/>
    <cellStyle name="一般 4 2 3" xfId="14870"/>
    <cellStyle name="一般 4 3" xfId="12408"/>
    <cellStyle name="一般 4 3 2" xfId="14871"/>
    <cellStyle name="一般 4 3 3" xfId="14872"/>
    <cellStyle name="一般 4 4" xfId="14873"/>
    <cellStyle name="一般 4 4 2" xfId="14874"/>
    <cellStyle name="一般 4 4 3" xfId="14875"/>
    <cellStyle name="一般 4 5" xfId="14876"/>
    <cellStyle name="一般 4 6" xfId="14877"/>
    <cellStyle name="一般 5" xfId="12409"/>
    <cellStyle name="一般 5 2" xfId="12410"/>
    <cellStyle name="一般 5 3" xfId="12411"/>
    <cellStyle name="一般 6" xfId="12412"/>
    <cellStyle name="一般 6 2" xfId="12413"/>
    <cellStyle name="一般 6 2 2" xfId="14878"/>
    <cellStyle name="一般 6 2 3" xfId="14879"/>
    <cellStyle name="一般 6 3" xfId="12414"/>
    <cellStyle name="一般 6 3 2" xfId="14880"/>
    <cellStyle name="一般 6 3 3" xfId="14881"/>
    <cellStyle name="一般 6 4" xfId="14882"/>
    <cellStyle name="一般 6 4 2" xfId="14883"/>
    <cellStyle name="一般 6 4 3" xfId="14884"/>
    <cellStyle name="一般 6 5" xfId="14885"/>
    <cellStyle name="一般 6 6" xfId="14886"/>
    <cellStyle name="一般 680" xfId="14887"/>
    <cellStyle name="一般 680 2" xfId="14888"/>
    <cellStyle name="一般 7" xfId="12415"/>
    <cellStyle name="一般 7 2" xfId="12416"/>
    <cellStyle name="一般 7 2 2" xfId="14889"/>
    <cellStyle name="一般 7 2 3" xfId="14890"/>
    <cellStyle name="一般 7 3" xfId="12417"/>
    <cellStyle name="一般 7 3 2" xfId="14891"/>
    <cellStyle name="一般 7 3 3" xfId="14892"/>
    <cellStyle name="一般 7 4" xfId="14893"/>
    <cellStyle name="一般 7 4 2" xfId="14894"/>
    <cellStyle name="一般 7 4 3" xfId="14895"/>
    <cellStyle name="一般 7 5" xfId="14896"/>
    <cellStyle name="一般 7 6" xfId="14897"/>
    <cellStyle name="一般 8" xfId="12418"/>
    <cellStyle name="一般 8 2" xfId="12419"/>
    <cellStyle name="一般 8 2 2" xfId="14898"/>
    <cellStyle name="一般 8 2 3" xfId="14899"/>
    <cellStyle name="一般 8 3" xfId="12420"/>
    <cellStyle name="一般 8 3 2" xfId="14900"/>
    <cellStyle name="一般 8 3 3" xfId="14901"/>
    <cellStyle name="一般 8 4" xfId="14902"/>
    <cellStyle name="一般 8 4 2" xfId="14903"/>
    <cellStyle name="一般 8 4 3" xfId="14904"/>
    <cellStyle name="一般 8 5" xfId="14905"/>
    <cellStyle name="一般 8 6" xfId="14906"/>
    <cellStyle name="一般 89 2" xfId="12421"/>
    <cellStyle name="一般 89 2 2" xfId="12422"/>
    <cellStyle name="一般 89 2 3" xfId="12423"/>
    <cellStyle name="一般 9" xfId="12424"/>
    <cellStyle name="一般 9 2" xfId="12425"/>
    <cellStyle name="一般 9 2 2" xfId="14907"/>
    <cellStyle name="一般 9 2 3" xfId="14908"/>
    <cellStyle name="一般 9 3" xfId="12426"/>
    <cellStyle name="一般 9 3 2" xfId="14909"/>
    <cellStyle name="一般 9 3 3" xfId="14910"/>
    <cellStyle name="一般 9 4" xfId="14911"/>
    <cellStyle name="一般 9 4 2" xfId="14912"/>
    <cellStyle name="一般 9 4 3" xfId="14913"/>
    <cellStyle name="一般 9 5" xfId="14914"/>
    <cellStyle name="一般 9 6" xfId="14915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 2" xfId="14916"/>
    <cellStyle name="着色 1 2 2" xfId="14917"/>
    <cellStyle name="着色 2 2" xfId="14918"/>
    <cellStyle name="着色 2 2 2" xfId="14919"/>
    <cellStyle name="着色 3 2" xfId="14920"/>
    <cellStyle name="着色 3 2 2" xfId="14921"/>
    <cellStyle name="着色 4 2" xfId="14922"/>
    <cellStyle name="着色 4 2 2" xfId="14923"/>
    <cellStyle name="着色 5 2" xfId="14924"/>
    <cellStyle name="着色 5 2 2" xfId="14925"/>
    <cellStyle name="着色 6 2" xfId="14926"/>
    <cellStyle name="着色 6 2 2" xfId="14927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注释 4" xfId="13206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2 2" xfId="14928"/>
    <cellStyle name="쉼표 [0] 2 2 3" xfId="14929"/>
    <cellStyle name="쉼표 [0] 2 2 4" xfId="14930"/>
    <cellStyle name="쉼표 [0] 2 3" xfId="12570"/>
    <cellStyle name="쉼표 [0] 2 4" xfId="14931"/>
    <cellStyle name="쉼표 [0] 2 5" xfId="14932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2 2" xfId="14933"/>
    <cellStyle name="표준 2 2 3" xfId="12908"/>
    <cellStyle name="표준 2 2 3 2" xfId="14934"/>
    <cellStyle name="표준 2 2 4" xfId="14935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  <cellStyle name="하이퍼링크_HL contact List(1)" xfId="1493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85725</xdr:rowOff>
    </xdr:from>
    <xdr:to>
      <xdr:col>1</xdr:col>
      <xdr:colOff>2105025</xdr:colOff>
      <xdr:row>0</xdr:row>
      <xdr:rowOff>647700</xdr:rowOff>
    </xdr:to>
    <xdr:pic>
      <xdr:nvPicPr>
        <xdr:cNvPr id="2" name="Picture 1" descr="C:\Documents and Settings\Administrator\Application Data\Tencent\Users\2850155890\QQEIM\WinTemp\RichOle\J10W5$]J1OAG$XABVQ$MJU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0" cy="85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0</xdr:col>
      <xdr:colOff>1371600</xdr:colOff>
      <xdr:row>0</xdr:row>
      <xdr:rowOff>800100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9429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1600" y="1524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7</xdr:col>
      <xdr:colOff>304800</xdr:colOff>
      <xdr:row>489</xdr:row>
      <xdr:rowOff>104775</xdr:rowOff>
    </xdr:to>
    <xdr:sp macro="" textlink="">
      <xdr:nvSpPr>
        <xdr:cNvPr id="3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97612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304800</xdr:colOff>
      <xdr:row>501</xdr:row>
      <xdr:rowOff>104775</xdr:rowOff>
    </xdr:to>
    <xdr:sp macro="" textlink="">
      <xdr:nvSpPr>
        <xdr:cNvPr id="4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00012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1381125</xdr:colOff>
      <xdr:row>499</xdr:row>
      <xdr:rowOff>0</xdr:rowOff>
    </xdr:from>
    <xdr:to>
      <xdr:col>7</xdr:col>
      <xdr:colOff>266700</xdr:colOff>
      <xdr:row>500</xdr:row>
      <xdr:rowOff>104775</xdr:rowOff>
    </xdr:to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99812475"/>
          <a:ext cx="2667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142875</xdr:rowOff>
    </xdr:from>
    <xdr:to>
      <xdr:col>2</xdr:col>
      <xdr:colOff>419100</xdr:colOff>
      <xdr:row>0</xdr:row>
      <xdr:rowOff>685800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42875"/>
          <a:ext cx="419100" cy="285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 bwMode="auto"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34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 bwMode="auto"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 bwMode="auto"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133350</xdr:rowOff>
    </xdr:from>
    <xdr:to>
      <xdr:col>1</xdr:col>
      <xdr:colOff>971550</xdr:colOff>
      <xdr:row>0</xdr:row>
      <xdr:rowOff>790575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33350"/>
          <a:ext cx="9810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aersk.com/schedules/" TargetMode="External"/><Relationship Id="rId117" Type="http://schemas.openxmlformats.org/officeDocument/2006/relationships/hyperlink" Target="https://www.cma-cgm.com/ebusiness/schedules/voyage/detail?voyageReference=0VK2VW1MA" TargetMode="External"/><Relationship Id="rId21" Type="http://schemas.openxmlformats.org/officeDocument/2006/relationships/hyperlink" Target="https://www.maersk.com/schedules/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11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107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74" Type="http://schemas.openxmlformats.org/officeDocument/2006/relationships/hyperlink" Target="https://www.maersk.com/schedules/" TargetMode="External"/><Relationship Id="rId79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123" Type="http://schemas.openxmlformats.org/officeDocument/2006/relationships/printerSettings" Target="../printerSettings/printerSettings3.bin"/><Relationship Id="rId5" Type="http://schemas.openxmlformats.org/officeDocument/2006/relationships/hyperlink" Target="https://www.cma-cgm.com/ebusiness/schedules/voyage/detail?voyageReference=0BX3RW1MA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90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https://www.maersk.com/schedules/" TargetMode="External"/><Relationship Id="rId27" Type="http://schemas.openxmlformats.org/officeDocument/2006/relationships/hyperlink" Target="https://www.maersk.com/schedules/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77" Type="http://schemas.openxmlformats.org/officeDocument/2006/relationships/hyperlink" Target="javascript:void(0);" TargetMode="External"/><Relationship Id="rId100" Type="http://schemas.openxmlformats.org/officeDocument/2006/relationships/hyperlink" Target="javascript:void(0);" TargetMode="External"/><Relationship Id="rId105" Type="http://schemas.openxmlformats.org/officeDocument/2006/relationships/hyperlink" Target="javascript:void(0);" TargetMode="External"/><Relationship Id="rId113" Type="http://schemas.openxmlformats.org/officeDocument/2006/relationships/hyperlink" Target="javascript:void(0);" TargetMode="External"/><Relationship Id="rId118" Type="http://schemas.openxmlformats.org/officeDocument/2006/relationships/hyperlink" Target="https://www.maersk.com/schedules/" TargetMode="External"/><Relationship Id="rId8" Type="http://schemas.openxmlformats.org/officeDocument/2006/relationships/hyperlink" Target="https://www.cma-cgm.com/ebusiness/schedules/voyage/detail?voyageReference=0BX3XW1MA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https://www.maersk.com/schedules/" TargetMode="External"/><Relationship Id="rId80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121" Type="http://schemas.openxmlformats.org/officeDocument/2006/relationships/hyperlink" Target="https://www.maersk.com/schedules/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https://www.maersk.com/schedules/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108" Type="http://schemas.openxmlformats.org/officeDocument/2006/relationships/hyperlink" Target="javascript:void(0);" TargetMode="External"/><Relationship Id="rId116" Type="http://schemas.openxmlformats.org/officeDocument/2006/relationships/hyperlink" Target="https://www.cma-cgm.com/ebusiness/schedules/voyage/detail?voyageReference=0VK2PW1MA" TargetMode="External"/><Relationship Id="rId124" Type="http://schemas.openxmlformats.org/officeDocument/2006/relationships/drawing" Target="../drawings/drawing3.xml"/><Relationship Id="rId20" Type="http://schemas.openxmlformats.org/officeDocument/2006/relationships/hyperlink" Target="https://www.maersk.com/schedules/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hyperlink" Target="https://www.maersk.com/schedules/" TargetMode="External"/><Relationship Id="rId75" Type="http://schemas.openxmlformats.org/officeDocument/2006/relationships/hyperlink" Target="https://www.maersk.com/schedules/" TargetMode="External"/><Relationship Id="rId83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111" Type="http://schemas.openxmlformats.org/officeDocument/2006/relationships/hyperlink" Target="javascript:void(0);" TargetMode="External"/><Relationship Id="rId1" Type="http://schemas.openxmlformats.org/officeDocument/2006/relationships/hyperlink" Target="https://my.maerskline.com/schedulesbyportapp/navigatefrompointtoportresults?b.countryCode=TR&amp;b.portText=Izmit+Korfezi&amp;b.portId=02W224NQ4IGAE&amp;b.portToDate=31%2F01%2F2018&amp;b.portFromDate=06%2F12%2F2017&amp;b.countryText=Turkey" TargetMode="External"/><Relationship Id="rId6" Type="http://schemas.openxmlformats.org/officeDocument/2006/relationships/hyperlink" Target="https://www.cma-cgm.com/ebusiness/schedules/voyage/detail?voyageReference=0BX3TW1MA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https://www.maersk.com/schedules/" TargetMode="External"/><Relationship Id="rId28" Type="http://schemas.openxmlformats.org/officeDocument/2006/relationships/hyperlink" Target="https://www.maersk.com/schedules/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06" Type="http://schemas.openxmlformats.org/officeDocument/2006/relationships/hyperlink" Target="javascript:void(0);" TargetMode="External"/><Relationship Id="rId114" Type="http://schemas.openxmlformats.org/officeDocument/2006/relationships/hyperlink" Target="https://www.cma-cgm.com/ebusiness/schedules/voyage/detail?voyageReference=0VK2LW1MA" TargetMode="External"/><Relationship Id="rId119" Type="http://schemas.openxmlformats.org/officeDocument/2006/relationships/hyperlink" Target="https://www.maersk.com/schedules/" TargetMode="External"/><Relationship Id="rId10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73" Type="http://schemas.openxmlformats.org/officeDocument/2006/relationships/hyperlink" Target="https://www.maersk.com/schedules/" TargetMode="External"/><Relationship Id="rId78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122" Type="http://schemas.openxmlformats.org/officeDocument/2006/relationships/hyperlink" Target="https://www.maersk.com/schedules/" TargetMode="External"/><Relationship Id="rId4" Type="http://schemas.openxmlformats.org/officeDocument/2006/relationships/hyperlink" Target="https://www.cma-cgm.com/ebusiness/schedules/voyage/detail?voyageReference=0VK2FW1MA" TargetMode="External"/><Relationship Id="rId9" Type="http://schemas.openxmlformats.org/officeDocument/2006/relationships/hyperlink" Target="https://www.cma-cgm.com/ebusiness/schedules/voyage/detail?voyageReference=0BX3ZW1MA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109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104" Type="http://schemas.openxmlformats.org/officeDocument/2006/relationships/hyperlink" Target="javascript:void(0);" TargetMode="External"/><Relationship Id="rId120" Type="http://schemas.openxmlformats.org/officeDocument/2006/relationships/hyperlink" Target="https://www.maersk.com/schedules/" TargetMode="External"/><Relationship Id="rId7" Type="http://schemas.openxmlformats.org/officeDocument/2006/relationships/hyperlink" Target="https://www.cma-cgm.com/ebusiness/schedules/voyage/detail?voyageReference=0BX3VW1MA" TargetMode="External"/><Relationship Id="rId71" Type="http://schemas.openxmlformats.org/officeDocument/2006/relationships/hyperlink" Target="https://www.maersk.com/schedules/" TargetMode="External"/><Relationship Id="rId92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29" Type="http://schemas.openxmlformats.org/officeDocument/2006/relationships/hyperlink" Target="https://www.maersk.com/schedules/" TargetMode="External"/><Relationship Id="rId24" Type="http://schemas.openxmlformats.org/officeDocument/2006/relationships/hyperlink" Target="https://www.maersk.com/schedules/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110" Type="http://schemas.openxmlformats.org/officeDocument/2006/relationships/hyperlink" Target="javascript:void(0);" TargetMode="External"/><Relationship Id="rId115" Type="http://schemas.openxmlformats.org/officeDocument/2006/relationships/hyperlink" Target="https://www.cma-cgm.com/ebusiness/schedules/voyage/detail?voyageReference=0VK2NW1M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37"/>
  <sheetViews>
    <sheetView tabSelected="1" zoomScale="115" zoomScaleNormal="115" workbookViewId="0">
      <selection activeCell="H7" sqref="H7"/>
    </sheetView>
  </sheetViews>
  <sheetFormatPr defaultRowHeight="14.25"/>
  <cols>
    <col min="1" max="1" width="24" style="1" customWidth="1"/>
    <col min="2" max="2" width="29.125" customWidth="1"/>
    <col min="3" max="3" width="11" customWidth="1"/>
    <col min="4" max="4" width="12.375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pans="1:7" s="2" customFormat="1" ht="67.5" customHeight="1">
      <c r="A1" s="255" t="s">
        <v>294</v>
      </c>
      <c r="B1" s="255"/>
      <c r="C1" s="255"/>
      <c r="D1" s="255"/>
      <c r="E1" s="255"/>
      <c r="F1" s="255"/>
      <c r="G1" s="255"/>
    </row>
    <row r="2" spans="1:7" s="2" customFormat="1" ht="33.75" customHeight="1">
      <c r="A2" s="256" t="s">
        <v>23</v>
      </c>
      <c r="B2" s="256"/>
      <c r="C2" s="3"/>
      <c r="D2" s="3"/>
      <c r="E2" s="3"/>
      <c r="F2" s="3"/>
      <c r="G2" s="4">
        <v>43617</v>
      </c>
    </row>
    <row r="3" spans="1:7" s="2" customFormat="1" ht="22.5" customHeight="1">
      <c r="A3" s="257" t="s">
        <v>293</v>
      </c>
      <c r="B3" s="257"/>
      <c r="C3" s="257"/>
      <c r="D3" s="257"/>
      <c r="E3" s="257"/>
      <c r="F3" s="257"/>
      <c r="G3" s="257"/>
    </row>
    <row r="4" spans="1:7" s="8" customFormat="1" ht="15.75" customHeight="1">
      <c r="A4" s="258" t="s">
        <v>295</v>
      </c>
      <c r="B4" s="258"/>
      <c r="C4" s="5"/>
      <c r="D4" s="6"/>
      <c r="E4" s="6"/>
      <c r="F4" s="6"/>
      <c r="G4" s="7"/>
    </row>
    <row r="5" spans="1:7" s="13" customFormat="1" ht="15.75" customHeight="1">
      <c r="A5" s="11"/>
      <c r="B5" s="213" t="s">
        <v>26</v>
      </c>
      <c r="C5" s="213" t="s">
        <v>27</v>
      </c>
      <c r="D5" s="213" t="s">
        <v>28</v>
      </c>
      <c r="E5" s="12" t="s">
        <v>397</v>
      </c>
      <c r="F5" s="12" t="s">
        <v>29</v>
      </c>
      <c r="G5" s="12" t="s">
        <v>25</v>
      </c>
    </row>
    <row r="6" spans="1:7" s="13" customFormat="1" ht="15.75" customHeight="1">
      <c r="A6" s="11"/>
      <c r="B6" s="214"/>
      <c r="C6" s="214"/>
      <c r="D6" s="214"/>
      <c r="E6" s="92" t="s">
        <v>19</v>
      </c>
      <c r="F6" s="12" t="s">
        <v>30</v>
      </c>
      <c r="G6" s="12" t="s">
        <v>31</v>
      </c>
    </row>
    <row r="7" spans="1:7" s="13" customFormat="1" ht="15.75" customHeight="1">
      <c r="A7" s="14"/>
      <c r="B7" s="102" t="s">
        <v>371</v>
      </c>
      <c r="C7" s="103" t="s">
        <v>70</v>
      </c>
      <c r="D7" s="239" t="s">
        <v>689</v>
      </c>
      <c r="E7" s="104">
        <v>43615</v>
      </c>
      <c r="F7" s="104">
        <f>E7+5</f>
        <v>43620</v>
      </c>
      <c r="G7" s="15">
        <f>F7+29</f>
        <v>43649</v>
      </c>
    </row>
    <row r="8" spans="1:7" s="13" customFormat="1" ht="15.75" customHeight="1">
      <c r="A8" s="14"/>
      <c r="B8" s="102" t="s">
        <v>575</v>
      </c>
      <c r="C8" s="105" t="s">
        <v>97</v>
      </c>
      <c r="D8" s="240"/>
      <c r="E8" s="106">
        <f>E7+7</f>
        <v>43622</v>
      </c>
      <c r="F8" s="104">
        <f t="shared" ref="E8:G11" si="0">F7+7</f>
        <v>43627</v>
      </c>
      <c r="G8" s="15">
        <f t="shared" si="0"/>
        <v>43656</v>
      </c>
    </row>
    <row r="9" spans="1:7" s="13" customFormat="1" ht="15.75" customHeight="1">
      <c r="A9" s="14"/>
      <c r="B9" s="102" t="s">
        <v>576</v>
      </c>
      <c r="C9" s="107" t="s">
        <v>97</v>
      </c>
      <c r="D9" s="240"/>
      <c r="E9" s="106">
        <f t="shared" si="0"/>
        <v>43629</v>
      </c>
      <c r="F9" s="104">
        <f t="shared" si="0"/>
        <v>43634</v>
      </c>
      <c r="G9" s="15">
        <f t="shared" si="0"/>
        <v>43663</v>
      </c>
    </row>
    <row r="10" spans="1:7" s="13" customFormat="1" ht="15.75" customHeight="1">
      <c r="A10" s="14"/>
      <c r="B10" s="102" t="s">
        <v>577</v>
      </c>
      <c r="C10" s="105" t="s">
        <v>372</v>
      </c>
      <c r="D10" s="240"/>
      <c r="E10" s="106">
        <f t="shared" si="0"/>
        <v>43636</v>
      </c>
      <c r="F10" s="104">
        <f t="shared" si="0"/>
        <v>43641</v>
      </c>
      <c r="G10" s="15">
        <f t="shared" si="0"/>
        <v>43670</v>
      </c>
    </row>
    <row r="11" spans="1:7" s="13" customFormat="1" ht="15.75" customHeight="1">
      <c r="A11" s="16"/>
      <c r="B11" s="102" t="s">
        <v>578</v>
      </c>
      <c r="C11" s="107" t="s">
        <v>70</v>
      </c>
      <c r="D11" s="241"/>
      <c r="E11" s="106">
        <f t="shared" si="0"/>
        <v>43643</v>
      </c>
      <c r="F11" s="104">
        <f t="shared" si="0"/>
        <v>43648</v>
      </c>
      <c r="G11" s="15">
        <f t="shared" si="0"/>
        <v>43677</v>
      </c>
    </row>
    <row r="12" spans="1:7" s="13" customFormat="1" ht="15.75" customHeight="1">
      <c r="A12" s="16"/>
      <c r="B12" s="259"/>
      <c r="C12" s="259"/>
      <c r="D12" s="259"/>
      <c r="E12" s="259"/>
      <c r="F12" s="259"/>
      <c r="G12" s="259"/>
    </row>
    <row r="13" spans="1:7" s="13" customFormat="1" ht="15.75" customHeight="1">
      <c r="A13" s="16"/>
      <c r="B13" s="260"/>
      <c r="C13" s="260"/>
      <c r="D13" s="260"/>
      <c r="E13" s="260"/>
      <c r="F13" s="260"/>
      <c r="G13" s="260"/>
    </row>
    <row r="14" spans="1:7" s="13" customFormat="1" ht="15.75" customHeight="1">
      <c r="A14" s="16"/>
      <c r="B14" s="211" t="s">
        <v>26</v>
      </c>
      <c r="C14" s="211" t="s">
        <v>27</v>
      </c>
      <c r="D14" s="211" t="s">
        <v>690</v>
      </c>
      <c r="E14" s="12" t="s">
        <v>691</v>
      </c>
      <c r="F14" s="12" t="s">
        <v>29</v>
      </c>
      <c r="G14" s="12" t="s">
        <v>25</v>
      </c>
    </row>
    <row r="15" spans="1:7" s="13" customFormat="1" ht="15.75" customHeight="1">
      <c r="A15" s="16"/>
      <c r="B15" s="212"/>
      <c r="C15" s="212"/>
      <c r="D15" s="212"/>
      <c r="E15" s="92" t="s">
        <v>19</v>
      </c>
      <c r="F15" s="12" t="s">
        <v>30</v>
      </c>
      <c r="G15" s="12" t="s">
        <v>31</v>
      </c>
    </row>
    <row r="16" spans="1:7" s="13" customFormat="1" ht="15.75" customHeight="1">
      <c r="A16" s="16"/>
      <c r="B16" s="105" t="s">
        <v>579</v>
      </c>
      <c r="C16" s="108" t="s">
        <v>584</v>
      </c>
      <c r="D16" s="250" t="s">
        <v>692</v>
      </c>
      <c r="E16" s="104">
        <v>43619</v>
      </c>
      <c r="F16" s="104">
        <f>E16+4</f>
        <v>43623</v>
      </c>
      <c r="G16" s="104">
        <f>F16+26</f>
        <v>43649</v>
      </c>
    </row>
    <row r="17" spans="1:7" s="13" customFormat="1" ht="15.75" customHeight="1">
      <c r="A17" s="16"/>
      <c r="B17" s="105" t="s">
        <v>580</v>
      </c>
      <c r="C17" s="105" t="s">
        <v>585</v>
      </c>
      <c r="D17" s="232"/>
      <c r="E17" s="17">
        <f t="shared" ref="E17:G20" si="1">E16+7</f>
        <v>43626</v>
      </c>
      <c r="F17" s="104">
        <f t="shared" si="1"/>
        <v>43630</v>
      </c>
      <c r="G17" s="15">
        <f t="shared" si="1"/>
        <v>43656</v>
      </c>
    </row>
    <row r="18" spans="1:7" s="13" customFormat="1" ht="15.75" customHeight="1">
      <c r="A18" s="16"/>
      <c r="B18" s="109" t="s">
        <v>581</v>
      </c>
      <c r="C18" s="110" t="s">
        <v>586</v>
      </c>
      <c r="D18" s="232"/>
      <c r="E18" s="17">
        <f t="shared" si="1"/>
        <v>43633</v>
      </c>
      <c r="F18" s="104">
        <f t="shared" si="1"/>
        <v>43637</v>
      </c>
      <c r="G18" s="15">
        <f t="shared" si="1"/>
        <v>43663</v>
      </c>
    </row>
    <row r="19" spans="1:7" s="13" customFormat="1" ht="15.75" customHeight="1">
      <c r="A19" s="16"/>
      <c r="B19" s="110" t="s">
        <v>582</v>
      </c>
      <c r="C19" s="110" t="s">
        <v>587</v>
      </c>
      <c r="D19" s="232"/>
      <c r="E19" s="17">
        <f t="shared" si="1"/>
        <v>43640</v>
      </c>
      <c r="F19" s="104">
        <f t="shared" si="1"/>
        <v>43644</v>
      </c>
      <c r="G19" s="15">
        <f t="shared" si="1"/>
        <v>43670</v>
      </c>
    </row>
    <row r="20" spans="1:7" s="13" customFormat="1" ht="15.75" customHeight="1">
      <c r="A20" s="16"/>
      <c r="B20" s="110" t="s">
        <v>583</v>
      </c>
      <c r="C20" s="110" t="s">
        <v>588</v>
      </c>
      <c r="D20" s="233"/>
      <c r="E20" s="17">
        <f t="shared" si="1"/>
        <v>43647</v>
      </c>
      <c r="F20" s="104">
        <f t="shared" si="1"/>
        <v>43651</v>
      </c>
      <c r="G20" s="15">
        <f t="shared" si="1"/>
        <v>43677</v>
      </c>
    </row>
    <row r="21" spans="1:7" s="13" customFormat="1" ht="15.75" customHeight="1">
      <c r="A21" s="16"/>
      <c r="B21" s="18"/>
      <c r="C21" s="18"/>
      <c r="D21" s="19"/>
      <c r="E21" s="20"/>
      <c r="F21" s="21"/>
      <c r="G21" s="21"/>
    </row>
    <row r="22" spans="1:7" s="13" customFormat="1" ht="15.75" customHeight="1">
      <c r="A22" s="16"/>
      <c r="B22" s="22"/>
      <c r="C22" s="22"/>
      <c r="D22" s="22"/>
      <c r="E22" s="22"/>
      <c r="F22" s="21"/>
      <c r="G22" s="21"/>
    </row>
    <row r="23" spans="1:7" s="13" customFormat="1" ht="15.75" customHeight="1">
      <c r="A23" s="16"/>
      <c r="B23" s="213" t="s">
        <v>26</v>
      </c>
      <c r="C23" s="213" t="s">
        <v>27</v>
      </c>
      <c r="D23" s="213" t="s">
        <v>28</v>
      </c>
      <c r="E23" s="12" t="s">
        <v>691</v>
      </c>
      <c r="F23" s="12" t="s">
        <v>29</v>
      </c>
      <c r="G23" s="12" t="s">
        <v>25</v>
      </c>
    </row>
    <row r="24" spans="1:7" s="13" customFormat="1" ht="15.75" customHeight="1">
      <c r="A24" s="16"/>
      <c r="B24" s="214"/>
      <c r="C24" s="214"/>
      <c r="D24" s="214"/>
      <c r="E24" s="92" t="s">
        <v>19</v>
      </c>
      <c r="F24" s="12" t="s">
        <v>30</v>
      </c>
      <c r="G24" s="12" t="s">
        <v>31</v>
      </c>
    </row>
    <row r="25" spans="1:7" s="13" customFormat="1" ht="15.75" customHeight="1">
      <c r="A25" s="16"/>
      <c r="B25" s="111" t="s">
        <v>594</v>
      </c>
      <c r="C25" s="112" t="s">
        <v>599</v>
      </c>
      <c r="D25" s="239" t="s">
        <v>693</v>
      </c>
      <c r="E25" s="104">
        <v>43618</v>
      </c>
      <c r="F25" s="104">
        <f>E25+4</f>
        <v>43622</v>
      </c>
      <c r="G25" s="104">
        <f>F25+30</f>
        <v>43652</v>
      </c>
    </row>
    <row r="26" spans="1:7" s="13" customFormat="1" ht="15.75" customHeight="1">
      <c r="A26" s="16"/>
      <c r="B26" s="111" t="s">
        <v>596</v>
      </c>
      <c r="C26" s="112" t="s">
        <v>600</v>
      </c>
      <c r="D26" s="240"/>
      <c r="E26" s="17">
        <f t="shared" ref="E26:G29" si="2">E25+7</f>
        <v>43625</v>
      </c>
      <c r="F26" s="104">
        <f t="shared" si="2"/>
        <v>43629</v>
      </c>
      <c r="G26" s="15">
        <f t="shared" si="2"/>
        <v>43659</v>
      </c>
    </row>
    <row r="27" spans="1:7" s="13" customFormat="1" ht="15.75" customHeight="1">
      <c r="A27" s="16"/>
      <c r="B27" s="111" t="s">
        <v>597</v>
      </c>
      <c r="C27" s="112" t="s">
        <v>601</v>
      </c>
      <c r="D27" s="240"/>
      <c r="E27" s="17">
        <f t="shared" si="2"/>
        <v>43632</v>
      </c>
      <c r="F27" s="104">
        <f t="shared" si="2"/>
        <v>43636</v>
      </c>
      <c r="G27" s="15">
        <f t="shared" si="2"/>
        <v>43666</v>
      </c>
    </row>
    <row r="28" spans="1:7" s="13" customFormat="1" ht="15.75" customHeight="1">
      <c r="A28" s="16"/>
      <c r="B28" s="111" t="s">
        <v>595</v>
      </c>
      <c r="C28" s="112" t="s">
        <v>602</v>
      </c>
      <c r="D28" s="240"/>
      <c r="E28" s="17">
        <f t="shared" si="2"/>
        <v>43639</v>
      </c>
      <c r="F28" s="104">
        <f t="shared" si="2"/>
        <v>43643</v>
      </c>
      <c r="G28" s="15">
        <f t="shared" si="2"/>
        <v>43673</v>
      </c>
    </row>
    <row r="29" spans="1:7" s="13" customFormat="1" ht="15.75" customHeight="1">
      <c r="A29" s="16"/>
      <c r="B29" s="111" t="s">
        <v>598</v>
      </c>
      <c r="C29" s="112" t="s">
        <v>603</v>
      </c>
      <c r="D29" s="241"/>
      <c r="E29" s="17">
        <f t="shared" si="2"/>
        <v>43646</v>
      </c>
      <c r="F29" s="104">
        <f t="shared" si="2"/>
        <v>43650</v>
      </c>
      <c r="G29" s="15">
        <f t="shared" si="2"/>
        <v>43680</v>
      </c>
    </row>
    <row r="30" spans="1:7" s="13" customFormat="1" ht="15.75" customHeight="1">
      <c r="A30" s="16"/>
      <c r="B30" s="23"/>
      <c r="C30" s="23"/>
      <c r="D30" s="24"/>
      <c r="E30" s="20"/>
      <c r="F30" s="25"/>
      <c r="G30" s="21"/>
    </row>
    <row r="31" spans="1:7" s="13" customFormat="1" ht="15.75" customHeight="1">
      <c r="A31" s="16"/>
      <c r="B31" s="22"/>
      <c r="C31" s="22"/>
      <c r="D31" s="22"/>
      <c r="E31" s="22"/>
      <c r="F31" s="21"/>
      <c r="G31" s="21"/>
    </row>
    <row r="32" spans="1:7" s="13" customFormat="1" ht="15.75" customHeight="1">
      <c r="A32" s="16"/>
      <c r="B32" s="22"/>
      <c r="C32" s="22"/>
      <c r="D32" s="22"/>
      <c r="E32" s="22"/>
      <c r="F32" s="21"/>
      <c r="G32" s="21"/>
    </row>
    <row r="33" spans="1:7" s="13" customFormat="1" ht="15.75" customHeight="1">
      <c r="A33" s="251"/>
      <c r="B33" s="251"/>
      <c r="C33" s="9"/>
      <c r="D33" s="10"/>
      <c r="E33" s="10"/>
      <c r="F33" s="99"/>
      <c r="G33" s="99"/>
    </row>
    <row r="34" spans="1:7" s="13" customFormat="1" ht="15.75" customHeight="1">
      <c r="A34" s="26" t="s">
        <v>694</v>
      </c>
      <c r="B34" s="213" t="s">
        <v>695</v>
      </c>
      <c r="C34" s="213" t="s">
        <v>27</v>
      </c>
      <c r="D34" s="213" t="s">
        <v>28</v>
      </c>
      <c r="E34" s="12" t="s">
        <v>696</v>
      </c>
      <c r="F34" s="12" t="s">
        <v>29</v>
      </c>
      <c r="G34" s="91" t="s">
        <v>38</v>
      </c>
    </row>
    <row r="35" spans="1:7" s="13" customFormat="1" ht="15.75" customHeight="1">
      <c r="A35" s="26"/>
      <c r="B35" s="214"/>
      <c r="C35" s="214"/>
      <c r="D35" s="214"/>
      <c r="E35" s="92" t="s">
        <v>19</v>
      </c>
      <c r="F35" s="27" t="s">
        <v>30</v>
      </c>
      <c r="G35" s="12" t="s">
        <v>31</v>
      </c>
    </row>
    <row r="36" spans="1:7" s="13" customFormat="1" ht="15.75" customHeight="1">
      <c r="A36" s="26"/>
      <c r="B36" s="102" t="s">
        <v>697</v>
      </c>
      <c r="C36" s="113" t="s">
        <v>698</v>
      </c>
      <c r="D36" s="239" t="s">
        <v>699</v>
      </c>
      <c r="E36" s="104">
        <v>43618</v>
      </c>
      <c r="F36" s="104">
        <f>E36+4</f>
        <v>43622</v>
      </c>
      <c r="G36" s="104">
        <f>F36+26</f>
        <v>43648</v>
      </c>
    </row>
    <row r="37" spans="1:7" s="13" customFormat="1" ht="15.75" customHeight="1">
      <c r="A37" s="26"/>
      <c r="B37" s="102" t="s">
        <v>700</v>
      </c>
      <c r="C37" s="113" t="s">
        <v>539</v>
      </c>
      <c r="D37" s="240"/>
      <c r="E37" s="17">
        <f>E36+7</f>
        <v>43625</v>
      </c>
      <c r="F37" s="104">
        <f t="shared" ref="F37:G40" si="3">F36+7</f>
        <v>43629</v>
      </c>
      <c r="G37" s="15">
        <f t="shared" si="3"/>
        <v>43655</v>
      </c>
    </row>
    <row r="38" spans="1:7" s="13" customFormat="1" ht="15.75" customHeight="1">
      <c r="A38" s="26"/>
      <c r="B38" s="102" t="s">
        <v>701</v>
      </c>
      <c r="C38" s="113" t="s">
        <v>619</v>
      </c>
      <c r="D38" s="240"/>
      <c r="E38" s="17">
        <f>E37+7</f>
        <v>43632</v>
      </c>
      <c r="F38" s="104">
        <f>F37+7</f>
        <v>43636</v>
      </c>
      <c r="G38" s="15">
        <f t="shared" si="3"/>
        <v>43662</v>
      </c>
    </row>
    <row r="39" spans="1:7" s="13" customFormat="1" ht="15.75" customHeight="1">
      <c r="A39" s="26"/>
      <c r="B39" s="102" t="s">
        <v>702</v>
      </c>
      <c r="C39" s="113" t="s">
        <v>620</v>
      </c>
      <c r="D39" s="240"/>
      <c r="E39" s="17">
        <f>E38+7</f>
        <v>43639</v>
      </c>
      <c r="F39" s="104">
        <f t="shared" si="3"/>
        <v>43643</v>
      </c>
      <c r="G39" s="15">
        <f t="shared" si="3"/>
        <v>43669</v>
      </c>
    </row>
    <row r="40" spans="1:7" s="13" customFormat="1" ht="15.75" customHeight="1">
      <c r="A40" s="26"/>
      <c r="B40" s="102" t="s">
        <v>703</v>
      </c>
      <c r="C40" s="113" t="s">
        <v>621</v>
      </c>
      <c r="D40" s="241"/>
      <c r="E40" s="17">
        <f>E39+7</f>
        <v>43646</v>
      </c>
      <c r="F40" s="104">
        <f t="shared" si="3"/>
        <v>43650</v>
      </c>
      <c r="G40" s="15">
        <f t="shared" si="3"/>
        <v>43676</v>
      </c>
    </row>
    <row r="41" spans="1:7" s="13" customFormat="1" ht="15.75" customHeight="1">
      <c r="A41" s="26"/>
      <c r="B41" s="22"/>
      <c r="C41" s="22"/>
      <c r="D41" s="22"/>
      <c r="E41" s="22"/>
      <c r="F41" s="21"/>
      <c r="G41" s="21"/>
    </row>
    <row r="42" spans="1:7" s="13" customFormat="1" ht="15.75" customHeight="1">
      <c r="A42" s="251"/>
      <c r="B42" s="251"/>
      <c r="C42" s="9"/>
      <c r="D42" s="10"/>
      <c r="E42" s="10"/>
      <c r="F42" s="99"/>
      <c r="G42" s="99"/>
    </row>
    <row r="43" spans="1:7" s="13" customFormat="1" ht="15.75" customHeight="1">
      <c r="A43" s="26" t="s">
        <v>704</v>
      </c>
      <c r="B43" s="213" t="s">
        <v>26</v>
      </c>
      <c r="C43" s="213" t="s">
        <v>27</v>
      </c>
      <c r="D43" s="213" t="s">
        <v>28</v>
      </c>
      <c r="E43" s="12" t="s">
        <v>696</v>
      </c>
      <c r="F43" s="12" t="s">
        <v>29</v>
      </c>
      <c r="G43" s="91" t="s">
        <v>39</v>
      </c>
    </row>
    <row r="44" spans="1:7" s="13" customFormat="1" ht="15.75" customHeight="1">
      <c r="A44" s="26"/>
      <c r="B44" s="214"/>
      <c r="C44" s="214"/>
      <c r="D44" s="214"/>
      <c r="E44" s="92" t="s">
        <v>19</v>
      </c>
      <c r="F44" s="114" t="s">
        <v>30</v>
      </c>
      <c r="G44" s="91" t="s">
        <v>31</v>
      </c>
    </row>
    <row r="45" spans="1:7" s="13" customFormat="1" ht="15.75" customHeight="1">
      <c r="A45" s="26"/>
      <c r="B45" s="102" t="s">
        <v>371</v>
      </c>
      <c r="C45" s="103" t="s">
        <v>70</v>
      </c>
      <c r="D45" s="239" t="s">
        <v>689</v>
      </c>
      <c r="E45" s="104">
        <v>43615</v>
      </c>
      <c r="F45" s="104">
        <f>E45+5</f>
        <v>43620</v>
      </c>
      <c r="G45" s="15">
        <f>F45+29</f>
        <v>43649</v>
      </c>
    </row>
    <row r="46" spans="1:7" s="13" customFormat="1" ht="15.75" customHeight="1">
      <c r="A46" s="26"/>
      <c r="B46" s="102" t="s">
        <v>575</v>
      </c>
      <c r="C46" s="105" t="s">
        <v>97</v>
      </c>
      <c r="D46" s="240"/>
      <c r="E46" s="106">
        <f>E45+7</f>
        <v>43622</v>
      </c>
      <c r="F46" s="104">
        <f t="shared" ref="E46:G49" si="4">F45+7</f>
        <v>43627</v>
      </c>
      <c r="G46" s="15">
        <f t="shared" si="4"/>
        <v>43656</v>
      </c>
    </row>
    <row r="47" spans="1:7" s="13" customFormat="1" ht="15.75" customHeight="1">
      <c r="A47" s="26"/>
      <c r="B47" s="102" t="s">
        <v>576</v>
      </c>
      <c r="C47" s="107" t="s">
        <v>97</v>
      </c>
      <c r="D47" s="240"/>
      <c r="E47" s="106">
        <f t="shared" si="4"/>
        <v>43629</v>
      </c>
      <c r="F47" s="104">
        <f t="shared" si="4"/>
        <v>43634</v>
      </c>
      <c r="G47" s="15">
        <f t="shared" si="4"/>
        <v>43663</v>
      </c>
    </row>
    <row r="48" spans="1:7" s="13" customFormat="1" ht="15.75" customHeight="1">
      <c r="A48" s="26"/>
      <c r="B48" s="102" t="s">
        <v>577</v>
      </c>
      <c r="C48" s="105" t="s">
        <v>372</v>
      </c>
      <c r="D48" s="240"/>
      <c r="E48" s="106">
        <f t="shared" si="4"/>
        <v>43636</v>
      </c>
      <c r="F48" s="104">
        <f t="shared" si="4"/>
        <v>43641</v>
      </c>
      <c r="G48" s="15">
        <f t="shared" si="4"/>
        <v>43670</v>
      </c>
    </row>
    <row r="49" spans="1:7" s="13" customFormat="1" ht="15.75" customHeight="1">
      <c r="A49" s="26"/>
      <c r="B49" s="102" t="s">
        <v>578</v>
      </c>
      <c r="C49" s="107" t="s">
        <v>70</v>
      </c>
      <c r="D49" s="241"/>
      <c r="E49" s="106">
        <f t="shared" si="4"/>
        <v>43643</v>
      </c>
      <c r="F49" s="104">
        <f t="shared" si="4"/>
        <v>43648</v>
      </c>
      <c r="G49" s="15">
        <f t="shared" si="4"/>
        <v>43677</v>
      </c>
    </row>
    <row r="50" spans="1:7" s="13" customFormat="1" ht="15.75" customHeight="1">
      <c r="A50" s="26"/>
      <c r="B50" s="9"/>
      <c r="C50" s="9"/>
      <c r="D50" s="10"/>
      <c r="E50" s="10"/>
      <c r="F50" s="99"/>
      <c r="G50" s="99"/>
    </row>
    <row r="51" spans="1:7" s="13" customFormat="1" ht="15.75" customHeight="1">
      <c r="A51" s="251"/>
      <c r="B51" s="251"/>
      <c r="C51" s="9"/>
      <c r="D51" s="10"/>
      <c r="E51" s="10"/>
      <c r="F51" s="99"/>
      <c r="G51" s="99"/>
    </row>
    <row r="52" spans="1:7" s="13" customFormat="1" ht="15.75" customHeight="1">
      <c r="A52" s="26" t="s">
        <v>705</v>
      </c>
      <c r="B52" s="213" t="s">
        <v>706</v>
      </c>
      <c r="C52" s="213" t="s">
        <v>27</v>
      </c>
      <c r="D52" s="213" t="s">
        <v>28</v>
      </c>
      <c r="E52" s="12" t="s">
        <v>691</v>
      </c>
      <c r="F52" s="12" t="s">
        <v>29</v>
      </c>
      <c r="G52" s="91" t="s">
        <v>40</v>
      </c>
    </row>
    <row r="53" spans="1:7" s="13" customFormat="1" ht="15.75" customHeight="1">
      <c r="A53" s="26"/>
      <c r="B53" s="214"/>
      <c r="C53" s="214"/>
      <c r="D53" s="214"/>
      <c r="E53" s="92" t="s">
        <v>19</v>
      </c>
      <c r="F53" s="114" t="s">
        <v>30</v>
      </c>
      <c r="G53" s="91" t="s">
        <v>31</v>
      </c>
    </row>
    <row r="54" spans="1:7" s="13" customFormat="1" ht="15.75" customHeight="1">
      <c r="A54" s="26"/>
      <c r="B54" s="102" t="s">
        <v>371</v>
      </c>
      <c r="C54" s="103" t="s">
        <v>70</v>
      </c>
      <c r="D54" s="239" t="s">
        <v>689</v>
      </c>
      <c r="E54" s="104">
        <v>43615</v>
      </c>
      <c r="F54" s="104">
        <f>E54+5</f>
        <v>43620</v>
      </c>
      <c r="G54" s="15">
        <f>F54+29</f>
        <v>43649</v>
      </c>
    </row>
    <row r="55" spans="1:7" s="13" customFormat="1" ht="15.75" customHeight="1">
      <c r="A55" s="26"/>
      <c r="B55" s="102" t="s">
        <v>575</v>
      </c>
      <c r="C55" s="105" t="s">
        <v>97</v>
      </c>
      <c r="D55" s="240"/>
      <c r="E55" s="106">
        <f t="shared" ref="E55:G58" si="5">E54+7</f>
        <v>43622</v>
      </c>
      <c r="F55" s="104">
        <f t="shared" si="5"/>
        <v>43627</v>
      </c>
      <c r="G55" s="15">
        <f t="shared" si="5"/>
        <v>43656</v>
      </c>
    </row>
    <row r="56" spans="1:7" s="13" customFormat="1" ht="15.75" customHeight="1">
      <c r="A56" s="26"/>
      <c r="B56" s="102" t="s">
        <v>576</v>
      </c>
      <c r="C56" s="107" t="s">
        <v>97</v>
      </c>
      <c r="D56" s="240"/>
      <c r="E56" s="106">
        <f t="shared" si="5"/>
        <v>43629</v>
      </c>
      <c r="F56" s="104">
        <f t="shared" si="5"/>
        <v>43634</v>
      </c>
      <c r="G56" s="15">
        <f t="shared" si="5"/>
        <v>43663</v>
      </c>
    </row>
    <row r="57" spans="1:7" s="13" customFormat="1" ht="15.75" customHeight="1">
      <c r="A57" s="26"/>
      <c r="B57" s="102" t="s">
        <v>577</v>
      </c>
      <c r="C57" s="105" t="s">
        <v>372</v>
      </c>
      <c r="D57" s="240"/>
      <c r="E57" s="106">
        <f t="shared" si="5"/>
        <v>43636</v>
      </c>
      <c r="F57" s="104">
        <f t="shared" si="5"/>
        <v>43641</v>
      </c>
      <c r="G57" s="15">
        <f t="shared" si="5"/>
        <v>43670</v>
      </c>
    </row>
    <row r="58" spans="1:7" s="13" customFormat="1" ht="15.75" customHeight="1">
      <c r="A58" s="26"/>
      <c r="B58" s="102" t="s">
        <v>578</v>
      </c>
      <c r="C58" s="107" t="s">
        <v>70</v>
      </c>
      <c r="D58" s="241"/>
      <c r="E58" s="106">
        <f t="shared" si="5"/>
        <v>43643</v>
      </c>
      <c r="F58" s="104">
        <f t="shared" si="5"/>
        <v>43648</v>
      </c>
      <c r="G58" s="15">
        <f t="shared" si="5"/>
        <v>43677</v>
      </c>
    </row>
    <row r="59" spans="1:7" s="13" customFormat="1" ht="15.75" customHeight="1">
      <c r="A59" s="26"/>
      <c r="B59" s="22"/>
      <c r="C59" s="22"/>
      <c r="D59" s="24"/>
      <c r="E59" s="28"/>
      <c r="F59" s="25"/>
      <c r="G59" s="21"/>
    </row>
    <row r="60" spans="1:7" s="13" customFormat="1" ht="15.75" customHeight="1">
      <c r="A60" s="26"/>
      <c r="B60" s="9"/>
      <c r="C60" s="9"/>
      <c r="D60" s="10"/>
      <c r="E60" s="10"/>
      <c r="F60" s="99"/>
      <c r="G60" s="99"/>
    </row>
    <row r="61" spans="1:7" s="13" customFormat="1" ht="15.75" customHeight="1">
      <c r="A61" s="26"/>
      <c r="B61" s="213" t="s">
        <v>26</v>
      </c>
      <c r="C61" s="213" t="s">
        <v>27</v>
      </c>
      <c r="D61" s="213" t="s">
        <v>28</v>
      </c>
      <c r="E61" s="12" t="s">
        <v>691</v>
      </c>
      <c r="F61" s="12" t="s">
        <v>29</v>
      </c>
      <c r="G61" s="91" t="s">
        <v>40</v>
      </c>
    </row>
    <row r="62" spans="1:7" s="13" customFormat="1" ht="15.75" customHeight="1">
      <c r="A62" s="26"/>
      <c r="B62" s="214"/>
      <c r="C62" s="214"/>
      <c r="D62" s="214"/>
      <c r="E62" s="92" t="s">
        <v>19</v>
      </c>
      <c r="F62" s="27" t="s">
        <v>30</v>
      </c>
      <c r="G62" s="12" t="s">
        <v>31</v>
      </c>
    </row>
    <row r="63" spans="1:7" s="13" customFormat="1" ht="15.75" customHeight="1">
      <c r="A63" s="26"/>
      <c r="B63" s="111" t="s">
        <v>594</v>
      </c>
      <c r="C63" s="112" t="s">
        <v>599</v>
      </c>
      <c r="D63" s="239" t="s">
        <v>693</v>
      </c>
      <c r="E63" s="15">
        <v>43618</v>
      </c>
      <c r="F63" s="15">
        <f>E63+4</f>
        <v>43622</v>
      </c>
      <c r="G63" s="15">
        <f>F63+30</f>
        <v>43652</v>
      </c>
    </row>
    <row r="64" spans="1:7" s="13" customFormat="1" ht="15.75" customHeight="1">
      <c r="A64" s="26"/>
      <c r="B64" s="111" t="s">
        <v>596</v>
      </c>
      <c r="C64" s="112" t="s">
        <v>600</v>
      </c>
      <c r="D64" s="240"/>
      <c r="E64" s="17">
        <f t="shared" ref="E64:G67" si="6">E63+7</f>
        <v>43625</v>
      </c>
      <c r="F64" s="15">
        <f t="shared" si="6"/>
        <v>43629</v>
      </c>
      <c r="G64" s="15">
        <f t="shared" si="6"/>
        <v>43659</v>
      </c>
    </row>
    <row r="65" spans="1:7" s="13" customFormat="1" ht="15.75" customHeight="1">
      <c r="A65" s="26"/>
      <c r="B65" s="111" t="s">
        <v>597</v>
      </c>
      <c r="C65" s="112" t="s">
        <v>601</v>
      </c>
      <c r="D65" s="240"/>
      <c r="E65" s="17">
        <f t="shared" si="6"/>
        <v>43632</v>
      </c>
      <c r="F65" s="15">
        <f t="shared" si="6"/>
        <v>43636</v>
      </c>
      <c r="G65" s="15">
        <f t="shared" si="6"/>
        <v>43666</v>
      </c>
    </row>
    <row r="66" spans="1:7" s="13" customFormat="1" ht="15.75" customHeight="1">
      <c r="A66" s="26"/>
      <c r="B66" s="111" t="s">
        <v>595</v>
      </c>
      <c r="C66" s="112" t="s">
        <v>602</v>
      </c>
      <c r="D66" s="240"/>
      <c r="E66" s="17">
        <f t="shared" si="6"/>
        <v>43639</v>
      </c>
      <c r="F66" s="15">
        <f t="shared" si="6"/>
        <v>43643</v>
      </c>
      <c r="G66" s="15">
        <f t="shared" si="6"/>
        <v>43673</v>
      </c>
    </row>
    <row r="67" spans="1:7" s="13" customFormat="1" ht="15.75" customHeight="1">
      <c r="A67" s="26"/>
      <c r="B67" s="111" t="s">
        <v>598</v>
      </c>
      <c r="C67" s="112" t="s">
        <v>603</v>
      </c>
      <c r="D67" s="241"/>
      <c r="E67" s="17">
        <f t="shared" si="6"/>
        <v>43646</v>
      </c>
      <c r="F67" s="15">
        <f t="shared" si="6"/>
        <v>43650</v>
      </c>
      <c r="G67" s="15">
        <f t="shared" si="6"/>
        <v>43680</v>
      </c>
    </row>
    <row r="68" spans="1:7" s="13" customFormat="1" ht="15.75" customHeight="1">
      <c r="A68" s="26"/>
      <c r="B68" s="18"/>
      <c r="C68" s="18"/>
      <c r="D68" s="19"/>
      <c r="E68" s="20"/>
      <c r="F68" s="21"/>
      <c r="G68" s="21"/>
    </row>
    <row r="69" spans="1:7" s="13" customFormat="1" ht="15.75" customHeight="1">
      <c r="A69" s="26"/>
      <c r="B69" s="9"/>
      <c r="C69" s="9"/>
      <c r="D69" s="10"/>
      <c r="E69" s="10"/>
      <c r="F69" s="99"/>
      <c r="G69" s="99"/>
    </row>
    <row r="70" spans="1:7" s="13" customFormat="1" ht="15.75" customHeight="1">
      <c r="A70" s="251"/>
      <c r="B70" s="251"/>
      <c r="C70" s="9"/>
      <c r="D70" s="10"/>
      <c r="E70" s="10"/>
      <c r="F70" s="99"/>
      <c r="G70" s="99"/>
    </row>
    <row r="71" spans="1:7" s="13" customFormat="1" ht="15.75" customHeight="1">
      <c r="A71" s="26" t="s">
        <v>707</v>
      </c>
      <c r="B71" s="213" t="s">
        <v>26</v>
      </c>
      <c r="C71" s="213" t="s">
        <v>27</v>
      </c>
      <c r="D71" s="213" t="s">
        <v>28</v>
      </c>
      <c r="E71" s="12" t="s">
        <v>696</v>
      </c>
      <c r="F71" s="12" t="s">
        <v>29</v>
      </c>
      <c r="G71" s="91" t="s">
        <v>41</v>
      </c>
    </row>
    <row r="72" spans="1:7" s="13" customFormat="1" ht="15.75" customHeight="1">
      <c r="A72" s="26"/>
      <c r="B72" s="214"/>
      <c r="C72" s="214"/>
      <c r="D72" s="214"/>
      <c r="E72" s="92" t="s">
        <v>19</v>
      </c>
      <c r="F72" s="27" t="s">
        <v>30</v>
      </c>
      <c r="G72" s="12" t="s">
        <v>31</v>
      </c>
    </row>
    <row r="73" spans="1:7" s="13" customFormat="1" ht="15.75" customHeight="1">
      <c r="A73" s="26"/>
      <c r="B73" s="111" t="s">
        <v>363</v>
      </c>
      <c r="C73" s="112" t="s">
        <v>364</v>
      </c>
      <c r="D73" s="239" t="s">
        <v>708</v>
      </c>
      <c r="E73" s="104">
        <v>43618</v>
      </c>
      <c r="F73" s="104">
        <f>E73+4</f>
        <v>43622</v>
      </c>
      <c r="G73" s="104">
        <f>F73+31</f>
        <v>43653</v>
      </c>
    </row>
    <row r="74" spans="1:7" s="13" customFormat="1" ht="15.75" customHeight="1">
      <c r="A74" s="26"/>
      <c r="B74" s="111" t="s">
        <v>513</v>
      </c>
      <c r="C74" s="112" t="s">
        <v>517</v>
      </c>
      <c r="D74" s="240"/>
      <c r="E74" s="17">
        <f t="shared" ref="E74:G77" si="7">E73+7</f>
        <v>43625</v>
      </c>
      <c r="F74" s="104">
        <f t="shared" si="7"/>
        <v>43629</v>
      </c>
      <c r="G74" s="15">
        <f t="shared" si="7"/>
        <v>43660</v>
      </c>
    </row>
    <row r="75" spans="1:7" s="13" customFormat="1" ht="15.75" customHeight="1">
      <c r="A75" s="26"/>
      <c r="B75" s="111" t="s">
        <v>514</v>
      </c>
      <c r="C75" s="112" t="s">
        <v>518</v>
      </c>
      <c r="D75" s="240"/>
      <c r="E75" s="17">
        <f t="shared" si="7"/>
        <v>43632</v>
      </c>
      <c r="F75" s="104">
        <f t="shared" si="7"/>
        <v>43636</v>
      </c>
      <c r="G75" s="15">
        <f t="shared" si="7"/>
        <v>43667</v>
      </c>
    </row>
    <row r="76" spans="1:7" s="13" customFormat="1" ht="15.75" customHeight="1">
      <c r="A76" s="26"/>
      <c r="B76" s="111" t="s">
        <v>515</v>
      </c>
      <c r="C76" s="112" t="s">
        <v>519</v>
      </c>
      <c r="D76" s="240"/>
      <c r="E76" s="17">
        <f t="shared" si="7"/>
        <v>43639</v>
      </c>
      <c r="F76" s="104">
        <f t="shared" si="7"/>
        <v>43643</v>
      </c>
      <c r="G76" s="15">
        <f t="shared" si="7"/>
        <v>43674</v>
      </c>
    </row>
    <row r="77" spans="1:7" s="13" customFormat="1" ht="15.75" customHeight="1">
      <c r="A77" s="26"/>
      <c r="B77" s="111" t="s">
        <v>516</v>
      </c>
      <c r="C77" s="112" t="s">
        <v>520</v>
      </c>
      <c r="D77" s="241"/>
      <c r="E77" s="17">
        <f t="shared" si="7"/>
        <v>43646</v>
      </c>
      <c r="F77" s="104">
        <f t="shared" si="7"/>
        <v>43650</v>
      </c>
      <c r="G77" s="15">
        <f t="shared" si="7"/>
        <v>43681</v>
      </c>
    </row>
    <row r="78" spans="1:7" s="13" customFormat="1" ht="15.75" customHeight="1">
      <c r="A78" s="26"/>
      <c r="B78" s="99"/>
      <c r="C78" s="9"/>
      <c r="D78" s="10"/>
      <c r="E78" s="10"/>
      <c r="F78" s="99"/>
      <c r="G78" s="99"/>
    </row>
    <row r="79" spans="1:7" s="13" customFormat="1" ht="15.75" customHeight="1">
      <c r="A79" s="26"/>
      <c r="B79" s="99"/>
      <c r="C79" s="9"/>
      <c r="D79" s="10"/>
      <c r="E79" s="10"/>
      <c r="F79" s="99"/>
      <c r="G79" s="99"/>
    </row>
    <row r="80" spans="1:7" s="13" customFormat="1" ht="15.75" customHeight="1">
      <c r="A80" s="26"/>
      <c r="B80" s="213" t="s">
        <v>26</v>
      </c>
      <c r="C80" s="213" t="s">
        <v>27</v>
      </c>
      <c r="D80" s="213" t="s">
        <v>28</v>
      </c>
      <c r="E80" s="12" t="s">
        <v>691</v>
      </c>
      <c r="F80" s="12" t="s">
        <v>29</v>
      </c>
      <c r="G80" s="91" t="s">
        <v>41</v>
      </c>
    </row>
    <row r="81" spans="1:7" s="13" customFormat="1" ht="15.75" customHeight="1">
      <c r="A81" s="26"/>
      <c r="B81" s="214"/>
      <c r="C81" s="214"/>
      <c r="D81" s="214"/>
      <c r="E81" s="92" t="s">
        <v>19</v>
      </c>
      <c r="F81" s="27" t="s">
        <v>30</v>
      </c>
      <c r="G81" s="12" t="s">
        <v>31</v>
      </c>
    </row>
    <row r="82" spans="1:7" s="13" customFormat="1" ht="15.75" customHeight="1">
      <c r="A82" s="26"/>
      <c r="B82" s="102" t="s">
        <v>589</v>
      </c>
      <c r="C82" s="113" t="s">
        <v>709</v>
      </c>
      <c r="D82" s="239" t="s">
        <v>710</v>
      </c>
      <c r="E82" s="104">
        <v>43617</v>
      </c>
      <c r="F82" s="104">
        <f>E82+4</f>
        <v>43621</v>
      </c>
      <c r="G82" s="104">
        <f>F82+30</f>
        <v>43651</v>
      </c>
    </row>
    <row r="83" spans="1:7" s="13" customFormat="1" ht="15.75" customHeight="1">
      <c r="A83" s="26"/>
      <c r="B83" s="102" t="s">
        <v>590</v>
      </c>
      <c r="C83" s="113" t="s">
        <v>711</v>
      </c>
      <c r="D83" s="240"/>
      <c r="E83" s="17">
        <f>E82+7</f>
        <v>43624</v>
      </c>
      <c r="F83" s="104">
        <f t="shared" ref="F83:G86" si="8">F82+7</f>
        <v>43628</v>
      </c>
      <c r="G83" s="15">
        <f t="shared" si="8"/>
        <v>43658</v>
      </c>
    </row>
    <row r="84" spans="1:7" s="13" customFormat="1" ht="15.75" customHeight="1">
      <c r="A84" s="26"/>
      <c r="B84" s="111" t="s">
        <v>591</v>
      </c>
      <c r="C84" s="112" t="s">
        <v>712</v>
      </c>
      <c r="D84" s="240"/>
      <c r="E84" s="17">
        <f>E83+7</f>
        <v>43631</v>
      </c>
      <c r="F84" s="104">
        <f t="shared" si="8"/>
        <v>43635</v>
      </c>
      <c r="G84" s="15">
        <f t="shared" si="8"/>
        <v>43665</v>
      </c>
    </row>
    <row r="85" spans="1:7" s="13" customFormat="1" ht="15.75" customHeight="1">
      <c r="A85" s="26"/>
      <c r="B85" s="111" t="s">
        <v>592</v>
      </c>
      <c r="C85" s="112" t="s">
        <v>713</v>
      </c>
      <c r="D85" s="240"/>
      <c r="E85" s="17">
        <f>E84+7</f>
        <v>43638</v>
      </c>
      <c r="F85" s="104">
        <f t="shared" si="8"/>
        <v>43642</v>
      </c>
      <c r="G85" s="15">
        <f t="shared" si="8"/>
        <v>43672</v>
      </c>
    </row>
    <row r="86" spans="1:7" s="13" customFormat="1" ht="15.75" customHeight="1">
      <c r="A86" s="26"/>
      <c r="B86" s="111" t="s">
        <v>593</v>
      </c>
      <c r="C86" s="112" t="s">
        <v>714</v>
      </c>
      <c r="D86" s="241"/>
      <c r="E86" s="17">
        <f>E85+7</f>
        <v>43645</v>
      </c>
      <c r="F86" s="104">
        <f t="shared" si="8"/>
        <v>43649</v>
      </c>
      <c r="G86" s="15">
        <f t="shared" si="8"/>
        <v>43679</v>
      </c>
    </row>
    <row r="87" spans="1:7" s="13" customFormat="1" ht="15.75" customHeight="1">
      <c r="A87" s="251"/>
      <c r="B87" s="251"/>
      <c r="C87" s="9"/>
      <c r="D87" s="10"/>
      <c r="E87" s="10"/>
      <c r="F87" s="99"/>
      <c r="G87" s="99"/>
    </row>
    <row r="88" spans="1:7" s="13" customFormat="1" ht="15.75" customHeight="1">
      <c r="A88" s="26" t="s">
        <v>715</v>
      </c>
      <c r="B88" s="213" t="s">
        <v>26</v>
      </c>
      <c r="C88" s="213" t="s">
        <v>27</v>
      </c>
      <c r="D88" s="213" t="s">
        <v>28</v>
      </c>
      <c r="E88" s="12" t="s">
        <v>696</v>
      </c>
      <c r="F88" s="12" t="s">
        <v>29</v>
      </c>
      <c r="G88" s="91" t="s">
        <v>42</v>
      </c>
    </row>
    <row r="89" spans="1:7" s="13" customFormat="1" ht="15.75" customHeight="1">
      <c r="A89" s="26"/>
      <c r="B89" s="214"/>
      <c r="C89" s="214"/>
      <c r="D89" s="214"/>
      <c r="E89" s="92" t="s">
        <v>19</v>
      </c>
      <c r="F89" s="27" t="s">
        <v>30</v>
      </c>
      <c r="G89" s="12" t="s">
        <v>31</v>
      </c>
    </row>
    <row r="90" spans="1:7" s="13" customFormat="1" ht="15.75" customHeight="1">
      <c r="A90" s="26"/>
      <c r="B90" s="105" t="s">
        <v>579</v>
      </c>
      <c r="C90" s="108" t="s">
        <v>584</v>
      </c>
      <c r="D90" s="250" t="s">
        <v>692</v>
      </c>
      <c r="E90" s="104">
        <v>43619</v>
      </c>
      <c r="F90" s="104">
        <f>E90+4</f>
        <v>43623</v>
      </c>
      <c r="G90" s="104">
        <f>F90+26</f>
        <v>43649</v>
      </c>
    </row>
    <row r="91" spans="1:7" s="13" customFormat="1" ht="15.75" customHeight="1">
      <c r="A91" s="26"/>
      <c r="B91" s="105" t="s">
        <v>580</v>
      </c>
      <c r="C91" s="105" t="s">
        <v>585</v>
      </c>
      <c r="D91" s="232"/>
      <c r="E91" s="17">
        <f t="shared" ref="E91:G94" si="9">E90+7</f>
        <v>43626</v>
      </c>
      <c r="F91" s="104">
        <f t="shared" si="9"/>
        <v>43630</v>
      </c>
      <c r="G91" s="15">
        <f t="shared" si="9"/>
        <v>43656</v>
      </c>
    </row>
    <row r="92" spans="1:7" s="13" customFormat="1" ht="15.75" customHeight="1">
      <c r="A92" s="26"/>
      <c r="B92" s="109" t="s">
        <v>581</v>
      </c>
      <c r="C92" s="110" t="s">
        <v>586</v>
      </c>
      <c r="D92" s="232"/>
      <c r="E92" s="17">
        <f t="shared" si="9"/>
        <v>43633</v>
      </c>
      <c r="F92" s="104">
        <f t="shared" si="9"/>
        <v>43637</v>
      </c>
      <c r="G92" s="15">
        <f t="shared" si="9"/>
        <v>43663</v>
      </c>
    </row>
    <row r="93" spans="1:7" s="13" customFormat="1" ht="15.75" customHeight="1">
      <c r="A93" s="26"/>
      <c r="B93" s="110" t="s">
        <v>582</v>
      </c>
      <c r="C93" s="110" t="s">
        <v>587</v>
      </c>
      <c r="D93" s="232"/>
      <c r="E93" s="17">
        <f t="shared" si="9"/>
        <v>43640</v>
      </c>
      <c r="F93" s="104">
        <f t="shared" si="9"/>
        <v>43644</v>
      </c>
      <c r="G93" s="15">
        <f t="shared" si="9"/>
        <v>43670</v>
      </c>
    </row>
    <row r="94" spans="1:7" s="13" customFormat="1" ht="15.75" customHeight="1">
      <c r="A94" s="26"/>
      <c r="B94" s="110" t="s">
        <v>583</v>
      </c>
      <c r="C94" s="110" t="s">
        <v>588</v>
      </c>
      <c r="D94" s="233"/>
      <c r="E94" s="17">
        <f t="shared" si="9"/>
        <v>43647</v>
      </c>
      <c r="F94" s="104">
        <f t="shared" si="9"/>
        <v>43651</v>
      </c>
      <c r="G94" s="15">
        <f t="shared" si="9"/>
        <v>43677</v>
      </c>
    </row>
    <row r="95" spans="1:7" s="13" customFormat="1" ht="15.75" customHeight="1">
      <c r="A95" s="26"/>
      <c r="B95" s="22"/>
      <c r="C95" s="22"/>
      <c r="D95" s="22"/>
      <c r="E95" s="22"/>
      <c r="F95" s="21"/>
      <c r="G95" s="21"/>
    </row>
    <row r="96" spans="1:7" s="13" customFormat="1" ht="15.75" customHeight="1">
      <c r="A96" s="251"/>
      <c r="B96" s="251"/>
      <c r="C96" s="9"/>
      <c r="D96" s="10"/>
      <c r="E96" s="10"/>
      <c r="F96" s="99"/>
      <c r="G96" s="99"/>
    </row>
    <row r="97" spans="1:7" s="13" customFormat="1" ht="15.75" customHeight="1">
      <c r="A97" s="26" t="s">
        <v>716</v>
      </c>
      <c r="B97" s="213" t="s">
        <v>26</v>
      </c>
      <c r="C97" s="213" t="s">
        <v>27</v>
      </c>
      <c r="D97" s="213" t="s">
        <v>28</v>
      </c>
      <c r="E97" s="12" t="s">
        <v>691</v>
      </c>
      <c r="F97" s="12" t="s">
        <v>29</v>
      </c>
      <c r="G97" s="91" t="s">
        <v>717</v>
      </c>
    </row>
    <row r="98" spans="1:7" s="13" customFormat="1" ht="15.75" customHeight="1">
      <c r="A98" s="26"/>
      <c r="B98" s="214"/>
      <c r="C98" s="214"/>
      <c r="D98" s="214"/>
      <c r="E98" s="92" t="s">
        <v>19</v>
      </c>
      <c r="F98" s="114" t="s">
        <v>30</v>
      </c>
      <c r="G98" s="12" t="s">
        <v>31</v>
      </c>
    </row>
    <row r="99" spans="1:7" s="13" customFormat="1" ht="15.75" customHeight="1">
      <c r="A99" s="26"/>
      <c r="B99" s="102" t="s">
        <v>371</v>
      </c>
      <c r="C99" s="103" t="s">
        <v>70</v>
      </c>
      <c r="D99" s="239" t="s">
        <v>689</v>
      </c>
      <c r="E99" s="104">
        <v>43615</v>
      </c>
      <c r="F99" s="104">
        <f>E99+5</f>
        <v>43620</v>
      </c>
      <c r="G99" s="15">
        <f>F99+29</f>
        <v>43649</v>
      </c>
    </row>
    <row r="100" spans="1:7" s="13" customFormat="1" ht="15.75" customHeight="1">
      <c r="A100" s="26"/>
      <c r="B100" s="102" t="s">
        <v>575</v>
      </c>
      <c r="C100" s="105" t="s">
        <v>97</v>
      </c>
      <c r="D100" s="240"/>
      <c r="E100" s="106">
        <f t="shared" ref="E100:G103" si="10">E99+7</f>
        <v>43622</v>
      </c>
      <c r="F100" s="104">
        <f t="shared" si="10"/>
        <v>43627</v>
      </c>
      <c r="G100" s="15">
        <f t="shared" si="10"/>
        <v>43656</v>
      </c>
    </row>
    <row r="101" spans="1:7" s="13" customFormat="1" ht="15.75" customHeight="1">
      <c r="A101" s="26"/>
      <c r="B101" s="102" t="s">
        <v>576</v>
      </c>
      <c r="C101" s="107" t="s">
        <v>97</v>
      </c>
      <c r="D101" s="240"/>
      <c r="E101" s="106">
        <f t="shared" si="10"/>
        <v>43629</v>
      </c>
      <c r="F101" s="104">
        <f t="shared" si="10"/>
        <v>43634</v>
      </c>
      <c r="G101" s="15">
        <f t="shared" si="10"/>
        <v>43663</v>
      </c>
    </row>
    <row r="102" spans="1:7" s="13" customFormat="1" ht="15.75" customHeight="1">
      <c r="A102" s="26"/>
      <c r="B102" s="102" t="s">
        <v>577</v>
      </c>
      <c r="C102" s="105" t="s">
        <v>372</v>
      </c>
      <c r="D102" s="240"/>
      <c r="E102" s="106">
        <f t="shared" si="10"/>
        <v>43636</v>
      </c>
      <c r="F102" s="104">
        <f t="shared" si="10"/>
        <v>43641</v>
      </c>
      <c r="G102" s="15">
        <f t="shared" si="10"/>
        <v>43670</v>
      </c>
    </row>
    <row r="103" spans="1:7" s="13" customFormat="1" ht="15.75" customHeight="1">
      <c r="A103" s="26"/>
      <c r="B103" s="102" t="s">
        <v>578</v>
      </c>
      <c r="C103" s="107" t="s">
        <v>70</v>
      </c>
      <c r="D103" s="241"/>
      <c r="E103" s="106">
        <f t="shared" si="10"/>
        <v>43643</v>
      </c>
      <c r="F103" s="104">
        <f t="shared" si="10"/>
        <v>43648</v>
      </c>
      <c r="G103" s="15">
        <f t="shared" si="10"/>
        <v>43677</v>
      </c>
    </row>
    <row r="104" spans="1:7" s="13" customFormat="1" ht="15.75" customHeight="1">
      <c r="A104" s="26"/>
      <c r="B104" s="22"/>
      <c r="C104" s="22"/>
      <c r="D104" s="24"/>
      <c r="E104" s="24"/>
      <c r="F104" s="21"/>
      <c r="G104" s="21"/>
    </row>
    <row r="105" spans="1:7" s="13" customFormat="1" ht="15.75" customHeight="1">
      <c r="A105" s="251"/>
      <c r="B105" s="251"/>
      <c r="C105" s="9"/>
      <c r="D105" s="10"/>
      <c r="E105" s="10"/>
      <c r="F105" s="99"/>
      <c r="G105" s="99"/>
    </row>
    <row r="106" spans="1:7" s="13" customFormat="1" ht="15.75" customHeight="1">
      <c r="A106" s="26" t="s">
        <v>718</v>
      </c>
      <c r="B106" s="254" t="s">
        <v>719</v>
      </c>
      <c r="C106" s="254" t="s">
        <v>27</v>
      </c>
      <c r="D106" s="254" t="s">
        <v>28</v>
      </c>
      <c r="E106" s="12" t="s">
        <v>691</v>
      </c>
      <c r="F106" s="12" t="s">
        <v>29</v>
      </c>
      <c r="G106" s="12" t="s">
        <v>720</v>
      </c>
    </row>
    <row r="107" spans="1:7" s="13" customFormat="1" ht="15.75" customHeight="1">
      <c r="A107" s="26"/>
      <c r="B107" s="254"/>
      <c r="C107" s="254"/>
      <c r="D107" s="254"/>
      <c r="E107" s="12" t="s">
        <v>19</v>
      </c>
      <c r="F107" s="12" t="s">
        <v>30</v>
      </c>
      <c r="G107" s="12" t="s">
        <v>31</v>
      </c>
    </row>
    <row r="108" spans="1:7" s="13" customFormat="1" ht="15.75" customHeight="1">
      <c r="A108" s="26"/>
      <c r="B108" s="102" t="s">
        <v>427</v>
      </c>
      <c r="C108" s="113" t="s">
        <v>721</v>
      </c>
      <c r="D108" s="239" t="s">
        <v>722</v>
      </c>
      <c r="E108" s="104">
        <v>43618</v>
      </c>
      <c r="F108" s="104">
        <f>E108+5</f>
        <v>43623</v>
      </c>
      <c r="G108" s="15">
        <f>F108+29</f>
        <v>43652</v>
      </c>
    </row>
    <row r="109" spans="1:7" s="13" customFormat="1" ht="15.75" customHeight="1">
      <c r="A109" s="26"/>
      <c r="B109" s="102" t="s">
        <v>428</v>
      </c>
      <c r="C109" s="113" t="s">
        <v>713</v>
      </c>
      <c r="D109" s="240"/>
      <c r="E109" s="106">
        <f t="shared" ref="E109:G112" si="11">E108+7</f>
        <v>43625</v>
      </c>
      <c r="F109" s="104">
        <f t="shared" si="11"/>
        <v>43630</v>
      </c>
      <c r="G109" s="15">
        <f t="shared" si="11"/>
        <v>43659</v>
      </c>
    </row>
    <row r="110" spans="1:7" s="13" customFormat="1" ht="15.75" customHeight="1">
      <c r="A110" s="26"/>
      <c r="B110" s="102" t="s">
        <v>348</v>
      </c>
      <c r="C110" s="113" t="s">
        <v>723</v>
      </c>
      <c r="D110" s="240"/>
      <c r="E110" s="106">
        <f t="shared" si="11"/>
        <v>43632</v>
      </c>
      <c r="F110" s="104">
        <f t="shared" si="11"/>
        <v>43637</v>
      </c>
      <c r="G110" s="15">
        <f t="shared" si="11"/>
        <v>43666</v>
      </c>
    </row>
    <row r="111" spans="1:7" s="13" customFormat="1" ht="15.75" customHeight="1">
      <c r="A111" s="26"/>
      <c r="B111" s="102" t="s">
        <v>429</v>
      </c>
      <c r="C111" s="113" t="s">
        <v>724</v>
      </c>
      <c r="D111" s="240"/>
      <c r="E111" s="106">
        <f t="shared" si="11"/>
        <v>43639</v>
      </c>
      <c r="F111" s="104">
        <f t="shared" si="11"/>
        <v>43644</v>
      </c>
      <c r="G111" s="15">
        <f t="shared" si="11"/>
        <v>43673</v>
      </c>
    </row>
    <row r="112" spans="1:7" s="13" customFormat="1" ht="15.75" customHeight="1">
      <c r="A112" s="26"/>
      <c r="B112" s="102" t="s">
        <v>430</v>
      </c>
      <c r="C112" s="113" t="s">
        <v>723</v>
      </c>
      <c r="D112" s="241"/>
      <c r="E112" s="106">
        <f t="shared" si="11"/>
        <v>43646</v>
      </c>
      <c r="F112" s="104">
        <f t="shared" si="11"/>
        <v>43651</v>
      </c>
      <c r="G112" s="15">
        <f t="shared" si="11"/>
        <v>43680</v>
      </c>
    </row>
    <row r="113" spans="1:7" s="13" customFormat="1" ht="15.75" customHeight="1">
      <c r="A113" s="26"/>
      <c r="B113" s="9"/>
      <c r="C113" s="9"/>
      <c r="D113" s="10"/>
      <c r="E113" s="10"/>
      <c r="F113" s="99"/>
      <c r="G113" s="99" t="s">
        <v>725</v>
      </c>
    </row>
    <row r="114" spans="1:7" s="13" customFormat="1" ht="15.75" customHeight="1">
      <c r="A114" s="251"/>
      <c r="B114" s="251"/>
      <c r="C114" s="9"/>
      <c r="D114" s="10"/>
      <c r="E114" s="10"/>
      <c r="F114" s="99"/>
      <c r="G114" s="99"/>
    </row>
    <row r="115" spans="1:7" s="13" customFormat="1" ht="15.75" customHeight="1">
      <c r="A115" s="26" t="s">
        <v>726</v>
      </c>
      <c r="B115" s="211" t="s">
        <v>26</v>
      </c>
      <c r="C115" s="211" t="s">
        <v>27</v>
      </c>
      <c r="D115" s="211" t="s">
        <v>28</v>
      </c>
      <c r="E115" s="12" t="s">
        <v>696</v>
      </c>
      <c r="F115" s="12" t="s">
        <v>29</v>
      </c>
      <c r="G115" s="12" t="s">
        <v>727</v>
      </c>
    </row>
    <row r="116" spans="1:7" s="13" customFormat="1" ht="15.75" customHeight="1">
      <c r="A116" s="26"/>
      <c r="B116" s="212"/>
      <c r="C116" s="212"/>
      <c r="D116" s="212"/>
      <c r="E116" s="12" t="s">
        <v>19</v>
      </c>
      <c r="F116" s="12" t="s">
        <v>30</v>
      </c>
      <c r="G116" s="12" t="s">
        <v>31</v>
      </c>
    </row>
    <row r="117" spans="1:7" s="13" customFormat="1" ht="15.75" customHeight="1">
      <c r="A117" s="26"/>
      <c r="B117" s="116" t="s">
        <v>282</v>
      </c>
      <c r="C117" s="116" t="s">
        <v>264</v>
      </c>
      <c r="D117" s="250" t="s">
        <v>728</v>
      </c>
      <c r="E117" s="15">
        <v>43613</v>
      </c>
      <c r="F117" s="15">
        <f>E117+4</f>
        <v>43617</v>
      </c>
      <c r="G117" s="15">
        <f>F117+31</f>
        <v>43648</v>
      </c>
    </row>
    <row r="118" spans="1:7" s="13" customFormat="1" ht="15.75" customHeight="1">
      <c r="A118" s="26"/>
      <c r="B118" s="116" t="s">
        <v>531</v>
      </c>
      <c r="C118" s="116" t="s">
        <v>534</v>
      </c>
      <c r="D118" s="232"/>
      <c r="E118" s="17">
        <f t="shared" ref="E118:G122" si="12">E117+7</f>
        <v>43620</v>
      </c>
      <c r="F118" s="15">
        <f t="shared" si="12"/>
        <v>43624</v>
      </c>
      <c r="G118" s="15">
        <f t="shared" si="12"/>
        <v>43655</v>
      </c>
    </row>
    <row r="119" spans="1:7" s="13" customFormat="1" ht="15.75" customHeight="1">
      <c r="A119" s="26"/>
      <c r="B119" s="116" t="s">
        <v>15</v>
      </c>
      <c r="C119" s="116" t="s">
        <v>223</v>
      </c>
      <c r="D119" s="232"/>
      <c r="E119" s="17">
        <f t="shared" si="12"/>
        <v>43627</v>
      </c>
      <c r="F119" s="15">
        <f t="shared" si="12"/>
        <v>43631</v>
      </c>
      <c r="G119" s="15">
        <f t="shared" si="12"/>
        <v>43662</v>
      </c>
    </row>
    <row r="120" spans="1:7" s="13" customFormat="1" ht="15.75" customHeight="1">
      <c r="A120" s="26"/>
      <c r="B120" s="116" t="s">
        <v>532</v>
      </c>
      <c r="C120" s="116" t="s">
        <v>125</v>
      </c>
      <c r="D120" s="232"/>
      <c r="E120" s="17">
        <f t="shared" si="12"/>
        <v>43634</v>
      </c>
      <c r="F120" s="15">
        <f t="shared" si="12"/>
        <v>43638</v>
      </c>
      <c r="G120" s="15">
        <f t="shared" si="12"/>
        <v>43669</v>
      </c>
    </row>
    <row r="121" spans="1:7" s="13" customFormat="1" ht="15.75" customHeight="1">
      <c r="A121" s="26"/>
      <c r="B121" s="116" t="s">
        <v>533</v>
      </c>
      <c r="C121" s="116" t="s">
        <v>125</v>
      </c>
      <c r="D121" s="232"/>
      <c r="E121" s="17">
        <f t="shared" si="12"/>
        <v>43641</v>
      </c>
      <c r="F121" s="15">
        <f t="shared" si="12"/>
        <v>43645</v>
      </c>
      <c r="G121" s="15">
        <f t="shared" si="12"/>
        <v>43676</v>
      </c>
    </row>
    <row r="122" spans="1:7" s="13" customFormat="1" ht="15.75" customHeight="1">
      <c r="A122" s="26"/>
      <c r="B122" s="117"/>
      <c r="C122" s="117"/>
      <c r="D122" s="233"/>
      <c r="E122" s="17">
        <f t="shared" si="12"/>
        <v>43648</v>
      </c>
      <c r="F122" s="15">
        <f t="shared" si="12"/>
        <v>43652</v>
      </c>
      <c r="G122" s="15">
        <f t="shared" si="12"/>
        <v>43683</v>
      </c>
    </row>
    <row r="123" spans="1:7" s="13" customFormat="1" ht="15.75" customHeight="1">
      <c r="A123" s="26"/>
      <c r="B123" s="9"/>
      <c r="C123" s="9"/>
      <c r="D123" s="10"/>
      <c r="E123" s="10"/>
      <c r="F123" s="99"/>
      <c r="G123" s="99"/>
    </row>
    <row r="124" spans="1:7" s="13" customFormat="1" ht="15.75" customHeight="1">
      <c r="A124" s="251"/>
      <c r="B124" s="251"/>
      <c r="C124" s="9"/>
      <c r="D124" s="10"/>
      <c r="E124" s="10"/>
      <c r="F124" s="99"/>
      <c r="G124" s="99"/>
    </row>
    <row r="125" spans="1:7" s="13" customFormat="1" ht="15.75" customHeight="1">
      <c r="A125" s="26" t="s">
        <v>729</v>
      </c>
      <c r="B125" s="213" t="s">
        <v>26</v>
      </c>
      <c r="C125" s="213" t="s">
        <v>27</v>
      </c>
      <c r="D125" s="213" t="s">
        <v>28</v>
      </c>
      <c r="E125" s="12" t="s">
        <v>691</v>
      </c>
      <c r="F125" s="12" t="s">
        <v>29</v>
      </c>
      <c r="G125" s="91" t="s">
        <v>45</v>
      </c>
    </row>
    <row r="126" spans="1:7" s="13" customFormat="1" ht="15.75" customHeight="1">
      <c r="A126" s="26"/>
      <c r="B126" s="214"/>
      <c r="C126" s="214"/>
      <c r="D126" s="214"/>
      <c r="E126" s="92" t="s">
        <v>19</v>
      </c>
      <c r="F126" s="27" t="s">
        <v>30</v>
      </c>
      <c r="G126" s="12" t="s">
        <v>31</v>
      </c>
    </row>
    <row r="127" spans="1:7" s="13" customFormat="1" ht="15.75" customHeight="1">
      <c r="A127" s="26"/>
      <c r="B127" s="116" t="s">
        <v>559</v>
      </c>
      <c r="C127" s="116" t="s">
        <v>36</v>
      </c>
      <c r="D127" s="250" t="s">
        <v>730</v>
      </c>
      <c r="E127" s="15">
        <v>43619</v>
      </c>
      <c r="F127" s="15">
        <f>E127+4</f>
        <v>43623</v>
      </c>
      <c r="G127" s="15">
        <f>F127+31</f>
        <v>43654</v>
      </c>
    </row>
    <row r="128" spans="1:7" s="13" customFormat="1" ht="15.75" customHeight="1">
      <c r="A128" s="26"/>
      <c r="B128" s="116" t="s">
        <v>560</v>
      </c>
      <c r="C128" s="116" t="s">
        <v>564</v>
      </c>
      <c r="D128" s="232"/>
      <c r="E128" s="17">
        <f t="shared" ref="E128:G132" si="13">E127+7</f>
        <v>43626</v>
      </c>
      <c r="F128" s="15">
        <f t="shared" si="13"/>
        <v>43630</v>
      </c>
      <c r="G128" s="15">
        <f t="shared" si="13"/>
        <v>43661</v>
      </c>
    </row>
    <row r="129" spans="1:7" s="13" customFormat="1" ht="15.75" customHeight="1">
      <c r="A129" s="26"/>
      <c r="B129" s="116" t="s">
        <v>561</v>
      </c>
      <c r="C129" s="116" t="s">
        <v>565</v>
      </c>
      <c r="D129" s="232"/>
      <c r="E129" s="17">
        <f t="shared" si="13"/>
        <v>43633</v>
      </c>
      <c r="F129" s="15">
        <f t="shared" si="13"/>
        <v>43637</v>
      </c>
      <c r="G129" s="15">
        <f t="shared" si="13"/>
        <v>43668</v>
      </c>
    </row>
    <row r="130" spans="1:7" s="13" customFormat="1" ht="15.75" customHeight="1">
      <c r="A130" s="26"/>
      <c r="B130" s="116" t="s">
        <v>562</v>
      </c>
      <c r="C130" s="116" t="s">
        <v>566</v>
      </c>
      <c r="D130" s="232"/>
      <c r="E130" s="17">
        <f t="shared" si="13"/>
        <v>43640</v>
      </c>
      <c r="F130" s="15">
        <f t="shared" si="13"/>
        <v>43644</v>
      </c>
      <c r="G130" s="15">
        <f t="shared" si="13"/>
        <v>43675</v>
      </c>
    </row>
    <row r="131" spans="1:7" s="13" customFormat="1" ht="15.75" customHeight="1">
      <c r="A131" s="26"/>
      <c r="B131" s="116" t="s">
        <v>563</v>
      </c>
      <c r="C131" s="116" t="s">
        <v>567</v>
      </c>
      <c r="D131" s="232"/>
      <c r="E131" s="17">
        <f t="shared" si="13"/>
        <v>43647</v>
      </c>
      <c r="F131" s="15">
        <f t="shared" si="13"/>
        <v>43651</v>
      </c>
      <c r="G131" s="15">
        <f t="shared" si="13"/>
        <v>43682</v>
      </c>
    </row>
    <row r="132" spans="1:7" s="13" customFormat="1" ht="15.75" customHeight="1">
      <c r="A132" s="26"/>
      <c r="B132" s="117"/>
      <c r="C132" s="117"/>
      <c r="D132" s="233"/>
      <c r="E132" s="17">
        <f t="shared" si="13"/>
        <v>43654</v>
      </c>
      <c r="F132" s="15">
        <f t="shared" si="13"/>
        <v>43658</v>
      </c>
      <c r="G132" s="15">
        <f t="shared" si="13"/>
        <v>43689</v>
      </c>
    </row>
    <row r="133" spans="1:7" s="13" customFormat="1" ht="15.75" customHeight="1">
      <c r="A133" s="26"/>
      <c r="B133" s="9"/>
      <c r="C133" s="9"/>
      <c r="D133" s="10"/>
      <c r="E133" s="10"/>
      <c r="F133" s="99"/>
      <c r="G133" s="99"/>
    </row>
    <row r="134" spans="1:7" s="13" customFormat="1" ht="15.75" customHeight="1">
      <c r="A134" s="251"/>
      <c r="B134" s="251"/>
      <c r="C134" s="9"/>
      <c r="D134" s="10"/>
      <c r="E134" s="10"/>
      <c r="F134" s="99"/>
      <c r="G134" s="99"/>
    </row>
    <row r="135" spans="1:7" s="13" customFormat="1" ht="15.75" customHeight="1">
      <c r="A135" s="26" t="s">
        <v>731</v>
      </c>
      <c r="B135" s="211" t="s">
        <v>26</v>
      </c>
      <c r="C135" s="211" t="s">
        <v>27</v>
      </c>
      <c r="D135" s="211" t="s">
        <v>28</v>
      </c>
      <c r="E135" s="12" t="s">
        <v>691</v>
      </c>
      <c r="F135" s="12" t="s">
        <v>29</v>
      </c>
      <c r="G135" s="12" t="s">
        <v>47</v>
      </c>
    </row>
    <row r="136" spans="1:7" s="13" customFormat="1" ht="15.75" customHeight="1">
      <c r="A136" s="26"/>
      <c r="B136" s="212"/>
      <c r="C136" s="212"/>
      <c r="D136" s="212"/>
      <c r="E136" s="12" t="s">
        <v>19</v>
      </c>
      <c r="F136" s="12" t="s">
        <v>30</v>
      </c>
      <c r="G136" s="12" t="s">
        <v>31</v>
      </c>
    </row>
    <row r="137" spans="1:7" s="13" customFormat="1" ht="15.75" customHeight="1">
      <c r="A137" s="26"/>
      <c r="B137" s="118" t="s">
        <v>379</v>
      </c>
      <c r="C137" s="119" t="s">
        <v>232</v>
      </c>
      <c r="D137" s="239" t="s">
        <v>732</v>
      </c>
      <c r="E137" s="15">
        <v>43619</v>
      </c>
      <c r="F137" s="15">
        <f>E137+4</f>
        <v>43623</v>
      </c>
      <c r="G137" s="15">
        <f>F137+31</f>
        <v>43654</v>
      </c>
    </row>
    <row r="138" spans="1:7" s="13" customFormat="1" ht="15.75" customHeight="1">
      <c r="A138" s="26"/>
      <c r="B138" s="119" t="s">
        <v>556</v>
      </c>
      <c r="C138" s="119" t="s">
        <v>34</v>
      </c>
      <c r="D138" s="240"/>
      <c r="E138" s="17">
        <f t="shared" ref="E138:G142" si="14">E137+7</f>
        <v>43626</v>
      </c>
      <c r="F138" s="15">
        <f t="shared" si="14"/>
        <v>43630</v>
      </c>
      <c r="G138" s="15">
        <f t="shared" si="14"/>
        <v>43661</v>
      </c>
    </row>
    <row r="139" spans="1:7" s="13" customFormat="1" ht="15.75" customHeight="1">
      <c r="A139" s="26"/>
      <c r="B139" s="118" t="s">
        <v>198</v>
      </c>
      <c r="C139" s="119" t="s">
        <v>557</v>
      </c>
      <c r="D139" s="240"/>
      <c r="E139" s="17">
        <f t="shared" si="14"/>
        <v>43633</v>
      </c>
      <c r="F139" s="15">
        <f t="shared" si="14"/>
        <v>43637</v>
      </c>
      <c r="G139" s="15">
        <f t="shared" si="14"/>
        <v>43668</v>
      </c>
    </row>
    <row r="140" spans="1:7" s="13" customFormat="1" ht="15.75" customHeight="1">
      <c r="A140" s="26"/>
      <c r="B140" s="119"/>
      <c r="C140" s="119"/>
      <c r="D140" s="240"/>
      <c r="E140" s="17">
        <f t="shared" si="14"/>
        <v>43640</v>
      </c>
      <c r="F140" s="15">
        <f t="shared" si="14"/>
        <v>43644</v>
      </c>
      <c r="G140" s="15">
        <f t="shared" si="14"/>
        <v>43675</v>
      </c>
    </row>
    <row r="141" spans="1:7" s="13" customFormat="1" ht="15.75" customHeight="1">
      <c r="A141" s="26"/>
      <c r="B141" s="119" t="s">
        <v>180</v>
      </c>
      <c r="C141" s="119" t="s">
        <v>558</v>
      </c>
      <c r="D141" s="240"/>
      <c r="E141" s="17">
        <f t="shared" si="14"/>
        <v>43647</v>
      </c>
      <c r="F141" s="15">
        <f t="shared" si="14"/>
        <v>43651</v>
      </c>
      <c r="G141" s="15">
        <f t="shared" si="14"/>
        <v>43682</v>
      </c>
    </row>
    <row r="142" spans="1:7" s="13" customFormat="1" ht="15.75" customHeight="1">
      <c r="A142" s="26"/>
      <c r="B142" s="117"/>
      <c r="C142" s="117"/>
      <c r="D142" s="241"/>
      <c r="E142" s="17">
        <f t="shared" si="14"/>
        <v>43654</v>
      </c>
      <c r="F142" s="15">
        <f t="shared" si="14"/>
        <v>43658</v>
      </c>
      <c r="G142" s="15">
        <f t="shared" si="14"/>
        <v>43689</v>
      </c>
    </row>
    <row r="143" spans="1:7" s="13" customFormat="1" ht="15.75" customHeight="1">
      <c r="A143" s="26"/>
      <c r="B143" s="29"/>
      <c r="C143" s="29"/>
      <c r="D143" s="10"/>
      <c r="E143" s="20"/>
      <c r="F143" s="21"/>
      <c r="G143" s="21"/>
    </row>
    <row r="144" spans="1:7" s="13" customFormat="1" ht="15.75" customHeight="1">
      <c r="A144" s="251"/>
      <c r="B144" s="251"/>
      <c r="C144" s="9"/>
      <c r="D144" s="10"/>
      <c r="E144" s="10"/>
      <c r="F144" s="99"/>
      <c r="G144" s="99"/>
    </row>
    <row r="145" spans="1:7" s="13" customFormat="1" ht="15.75" customHeight="1">
      <c r="A145" s="26" t="s">
        <v>733</v>
      </c>
      <c r="B145" s="211" t="s">
        <v>26</v>
      </c>
      <c r="C145" s="211" t="s">
        <v>27</v>
      </c>
      <c r="D145" s="211" t="s">
        <v>28</v>
      </c>
      <c r="E145" s="12" t="s">
        <v>691</v>
      </c>
      <c r="F145" s="12" t="s">
        <v>29</v>
      </c>
      <c r="G145" s="12" t="s">
        <v>733</v>
      </c>
    </row>
    <row r="146" spans="1:7" s="13" customFormat="1" ht="15.75" customHeight="1">
      <c r="A146" s="26"/>
      <c r="B146" s="212"/>
      <c r="C146" s="212"/>
      <c r="D146" s="212"/>
      <c r="E146" s="12" t="s">
        <v>19</v>
      </c>
      <c r="F146" s="12" t="s">
        <v>30</v>
      </c>
      <c r="G146" s="12" t="s">
        <v>31</v>
      </c>
    </row>
    <row r="147" spans="1:7" s="13" customFormat="1" ht="15.75" customHeight="1">
      <c r="A147" s="26"/>
      <c r="B147" s="118" t="s">
        <v>379</v>
      </c>
      <c r="C147" s="119" t="s">
        <v>232</v>
      </c>
      <c r="D147" s="239" t="s">
        <v>732</v>
      </c>
      <c r="E147" s="15">
        <v>43619</v>
      </c>
      <c r="F147" s="15">
        <f>E147+4</f>
        <v>43623</v>
      </c>
      <c r="G147" s="15">
        <f>F147+31</f>
        <v>43654</v>
      </c>
    </row>
    <row r="148" spans="1:7" s="13" customFormat="1" ht="15.75" customHeight="1">
      <c r="A148" s="26"/>
      <c r="B148" s="119" t="s">
        <v>556</v>
      </c>
      <c r="C148" s="119" t="s">
        <v>34</v>
      </c>
      <c r="D148" s="240"/>
      <c r="E148" s="17">
        <f t="shared" ref="E148:G152" si="15">E147+7</f>
        <v>43626</v>
      </c>
      <c r="F148" s="15">
        <f t="shared" si="15"/>
        <v>43630</v>
      </c>
      <c r="G148" s="15">
        <f t="shared" si="15"/>
        <v>43661</v>
      </c>
    </row>
    <row r="149" spans="1:7" s="13" customFormat="1" ht="15.75" customHeight="1">
      <c r="A149" s="26"/>
      <c r="B149" s="118" t="s">
        <v>198</v>
      </c>
      <c r="C149" s="119" t="s">
        <v>557</v>
      </c>
      <c r="D149" s="240"/>
      <c r="E149" s="17">
        <f t="shared" si="15"/>
        <v>43633</v>
      </c>
      <c r="F149" s="15">
        <f t="shared" si="15"/>
        <v>43637</v>
      </c>
      <c r="G149" s="15">
        <f t="shared" si="15"/>
        <v>43668</v>
      </c>
    </row>
    <row r="150" spans="1:7" s="13" customFormat="1" ht="15.75" customHeight="1">
      <c r="A150" s="26"/>
      <c r="B150" s="119"/>
      <c r="C150" s="119"/>
      <c r="D150" s="240"/>
      <c r="E150" s="17">
        <f t="shared" si="15"/>
        <v>43640</v>
      </c>
      <c r="F150" s="15">
        <f t="shared" si="15"/>
        <v>43644</v>
      </c>
      <c r="G150" s="15">
        <f t="shared" si="15"/>
        <v>43675</v>
      </c>
    </row>
    <row r="151" spans="1:7" s="13" customFormat="1" ht="15.75" customHeight="1">
      <c r="A151" s="26"/>
      <c r="B151" s="119" t="s">
        <v>180</v>
      </c>
      <c r="C151" s="119" t="s">
        <v>558</v>
      </c>
      <c r="D151" s="240"/>
      <c r="E151" s="17">
        <f t="shared" si="15"/>
        <v>43647</v>
      </c>
      <c r="F151" s="15">
        <f t="shared" si="15"/>
        <v>43651</v>
      </c>
      <c r="G151" s="15">
        <f t="shared" si="15"/>
        <v>43682</v>
      </c>
    </row>
    <row r="152" spans="1:7" s="13" customFormat="1" ht="15.75" customHeight="1">
      <c r="A152" s="26"/>
      <c r="B152" s="117"/>
      <c r="C152" s="117"/>
      <c r="D152" s="241"/>
      <c r="E152" s="17">
        <f t="shared" si="15"/>
        <v>43654</v>
      </c>
      <c r="F152" s="15">
        <f t="shared" si="15"/>
        <v>43658</v>
      </c>
      <c r="G152" s="15">
        <f t="shared" si="15"/>
        <v>43689</v>
      </c>
    </row>
    <row r="153" spans="1:7" s="13" customFormat="1" ht="15.75" customHeight="1">
      <c r="A153" s="26"/>
      <c r="B153" s="9"/>
      <c r="C153" s="9"/>
      <c r="D153" s="10"/>
      <c r="E153" s="10"/>
      <c r="F153" s="99"/>
      <c r="G153" s="99"/>
    </row>
    <row r="154" spans="1:7" s="13" customFormat="1" ht="15.75" customHeight="1">
      <c r="A154" s="251"/>
      <c r="B154" s="251"/>
      <c r="C154" s="9"/>
      <c r="D154" s="10"/>
      <c r="E154" s="10"/>
      <c r="F154" s="99"/>
      <c r="G154" s="99"/>
    </row>
    <row r="155" spans="1:7" s="13" customFormat="1" ht="15.75" customHeight="1">
      <c r="A155" s="11" t="s">
        <v>734</v>
      </c>
      <c r="B155" s="254" t="s">
        <v>26</v>
      </c>
      <c r="C155" s="254" t="s">
        <v>27</v>
      </c>
      <c r="D155" s="254" t="s">
        <v>28</v>
      </c>
      <c r="E155" s="12" t="s">
        <v>691</v>
      </c>
      <c r="F155" s="12" t="s">
        <v>29</v>
      </c>
      <c r="G155" s="12" t="s">
        <v>735</v>
      </c>
    </row>
    <row r="156" spans="1:7" s="13" customFormat="1" ht="15.75" customHeight="1">
      <c r="A156" s="11"/>
      <c r="B156" s="254"/>
      <c r="C156" s="254"/>
      <c r="D156" s="254"/>
      <c r="E156" s="12" t="s">
        <v>19</v>
      </c>
      <c r="F156" s="12" t="s">
        <v>30</v>
      </c>
      <c r="G156" s="12" t="s">
        <v>31</v>
      </c>
    </row>
    <row r="157" spans="1:7" s="13" customFormat="1" ht="15.75" customHeight="1">
      <c r="A157" s="11"/>
      <c r="B157" s="102" t="s">
        <v>427</v>
      </c>
      <c r="C157" s="113" t="s">
        <v>721</v>
      </c>
      <c r="D157" s="239" t="s">
        <v>722</v>
      </c>
      <c r="E157" s="104">
        <v>43618</v>
      </c>
      <c r="F157" s="104">
        <f>E157+5</f>
        <v>43623</v>
      </c>
      <c r="G157" s="15">
        <f>F157+29</f>
        <v>43652</v>
      </c>
    </row>
    <row r="158" spans="1:7" s="13" customFormat="1" ht="15.75" customHeight="1">
      <c r="A158" s="11"/>
      <c r="B158" s="102" t="s">
        <v>428</v>
      </c>
      <c r="C158" s="113" t="s">
        <v>709</v>
      </c>
      <c r="D158" s="240"/>
      <c r="E158" s="106">
        <f t="shared" ref="E158:G161" si="16">E157+7</f>
        <v>43625</v>
      </c>
      <c r="F158" s="104">
        <f t="shared" si="16"/>
        <v>43630</v>
      </c>
      <c r="G158" s="15">
        <f t="shared" si="16"/>
        <v>43659</v>
      </c>
    </row>
    <row r="159" spans="1:7" s="13" customFormat="1" ht="15.75" customHeight="1">
      <c r="A159" s="11"/>
      <c r="B159" s="102" t="s">
        <v>348</v>
      </c>
      <c r="C159" s="113" t="s">
        <v>736</v>
      </c>
      <c r="D159" s="240"/>
      <c r="E159" s="106">
        <f t="shared" si="16"/>
        <v>43632</v>
      </c>
      <c r="F159" s="104">
        <f t="shared" si="16"/>
        <v>43637</v>
      </c>
      <c r="G159" s="15">
        <f t="shared" si="16"/>
        <v>43666</v>
      </c>
    </row>
    <row r="160" spans="1:7" s="13" customFormat="1" ht="15.75" customHeight="1">
      <c r="A160" s="11"/>
      <c r="B160" s="102" t="s">
        <v>429</v>
      </c>
      <c r="C160" s="113" t="s">
        <v>721</v>
      </c>
      <c r="D160" s="240"/>
      <c r="E160" s="106">
        <f t="shared" si="16"/>
        <v>43639</v>
      </c>
      <c r="F160" s="104">
        <f t="shared" si="16"/>
        <v>43644</v>
      </c>
      <c r="G160" s="15">
        <f t="shared" si="16"/>
        <v>43673</v>
      </c>
    </row>
    <row r="161" spans="1:7" s="13" customFormat="1" ht="15.75" customHeight="1">
      <c r="A161" s="11"/>
      <c r="B161" s="102" t="s">
        <v>430</v>
      </c>
      <c r="C161" s="113" t="s">
        <v>736</v>
      </c>
      <c r="D161" s="241"/>
      <c r="E161" s="106">
        <f t="shared" si="16"/>
        <v>43646</v>
      </c>
      <c r="F161" s="104">
        <f t="shared" si="16"/>
        <v>43651</v>
      </c>
      <c r="G161" s="15">
        <f t="shared" si="16"/>
        <v>43680</v>
      </c>
    </row>
    <row r="162" spans="1:7" s="13" customFormat="1" ht="15.75" customHeight="1">
      <c r="A162" s="11"/>
      <c r="B162" s="22"/>
      <c r="C162" s="22"/>
      <c r="D162" s="29"/>
      <c r="E162" s="29"/>
      <c r="F162" s="29"/>
      <c r="G162" s="29"/>
    </row>
    <row r="163" spans="1:7" s="13" customFormat="1" ht="15.75" customHeight="1">
      <c r="A163" s="251"/>
      <c r="B163" s="251"/>
      <c r="C163" s="9"/>
      <c r="D163" s="10"/>
      <c r="E163" s="10"/>
      <c r="F163" s="99"/>
      <c r="G163" s="99"/>
    </row>
    <row r="164" spans="1:7" s="13" customFormat="1" ht="15.75" customHeight="1">
      <c r="A164" s="26" t="s">
        <v>737</v>
      </c>
      <c r="B164" s="213" t="s">
        <v>26</v>
      </c>
      <c r="C164" s="213" t="s">
        <v>27</v>
      </c>
      <c r="D164" s="213" t="s">
        <v>28</v>
      </c>
      <c r="E164" s="12" t="s">
        <v>691</v>
      </c>
      <c r="F164" s="12" t="s">
        <v>29</v>
      </c>
      <c r="G164" s="12" t="s">
        <v>738</v>
      </c>
    </row>
    <row r="165" spans="1:7" s="13" customFormat="1" ht="15.75" customHeight="1">
      <c r="A165" s="26"/>
      <c r="B165" s="214"/>
      <c r="C165" s="214"/>
      <c r="D165" s="214"/>
      <c r="E165" s="12" t="s">
        <v>19</v>
      </c>
      <c r="F165" s="12" t="s">
        <v>30</v>
      </c>
      <c r="G165" s="12" t="s">
        <v>31</v>
      </c>
    </row>
    <row r="166" spans="1:7" s="13" customFormat="1" ht="15.75" customHeight="1">
      <c r="A166" s="26"/>
      <c r="B166" s="102" t="s">
        <v>371</v>
      </c>
      <c r="C166" s="113" t="s">
        <v>70</v>
      </c>
      <c r="D166" s="239" t="s">
        <v>689</v>
      </c>
      <c r="E166" s="104">
        <v>43615</v>
      </c>
      <c r="F166" s="104">
        <f>E166+5</f>
        <v>43620</v>
      </c>
      <c r="G166" s="15">
        <f>F166+29</f>
        <v>43649</v>
      </c>
    </row>
    <row r="167" spans="1:7" s="13" customFormat="1" ht="15.75" customHeight="1">
      <c r="A167" s="26"/>
      <c r="B167" s="102" t="s">
        <v>575</v>
      </c>
      <c r="C167" s="113" t="s">
        <v>97</v>
      </c>
      <c r="D167" s="240"/>
      <c r="E167" s="106">
        <f t="shared" ref="E167:G170" si="17">E166+7</f>
        <v>43622</v>
      </c>
      <c r="F167" s="104">
        <f t="shared" si="17"/>
        <v>43627</v>
      </c>
      <c r="G167" s="15">
        <f t="shared" si="17"/>
        <v>43656</v>
      </c>
    </row>
    <row r="168" spans="1:7" s="13" customFormat="1" ht="15.75" customHeight="1">
      <c r="A168" s="26"/>
      <c r="B168" s="102" t="s">
        <v>576</v>
      </c>
      <c r="C168" s="113" t="s">
        <v>97</v>
      </c>
      <c r="D168" s="240"/>
      <c r="E168" s="106">
        <f t="shared" si="17"/>
        <v>43629</v>
      </c>
      <c r="F168" s="104">
        <f t="shared" si="17"/>
        <v>43634</v>
      </c>
      <c r="G168" s="15">
        <f t="shared" si="17"/>
        <v>43663</v>
      </c>
    </row>
    <row r="169" spans="1:7" s="13" customFormat="1" ht="15.75" customHeight="1">
      <c r="A169" s="26"/>
      <c r="B169" s="102" t="s">
        <v>577</v>
      </c>
      <c r="C169" s="113" t="s">
        <v>372</v>
      </c>
      <c r="D169" s="240"/>
      <c r="E169" s="106">
        <f t="shared" si="17"/>
        <v>43636</v>
      </c>
      <c r="F169" s="104">
        <f t="shared" si="17"/>
        <v>43641</v>
      </c>
      <c r="G169" s="15">
        <f t="shared" si="17"/>
        <v>43670</v>
      </c>
    </row>
    <row r="170" spans="1:7" s="13" customFormat="1" ht="15.75" customHeight="1">
      <c r="A170" s="26"/>
      <c r="B170" s="102" t="s">
        <v>578</v>
      </c>
      <c r="C170" s="113" t="s">
        <v>70</v>
      </c>
      <c r="D170" s="241"/>
      <c r="E170" s="106">
        <f t="shared" si="17"/>
        <v>43643</v>
      </c>
      <c r="F170" s="104">
        <f t="shared" si="17"/>
        <v>43648</v>
      </c>
      <c r="G170" s="15">
        <f t="shared" si="17"/>
        <v>43677</v>
      </c>
    </row>
    <row r="171" spans="1:7" s="13" customFormat="1" ht="15.75" customHeight="1">
      <c r="A171" s="26"/>
      <c r="B171" s="9"/>
      <c r="C171" s="9"/>
      <c r="D171" s="10"/>
      <c r="E171" s="10"/>
      <c r="F171" s="99"/>
      <c r="G171" s="99"/>
    </row>
    <row r="172" spans="1:7" s="13" customFormat="1" ht="15.75" customHeight="1">
      <c r="A172" s="253" t="s">
        <v>739</v>
      </c>
      <c r="B172" s="253"/>
      <c r="C172" s="253"/>
      <c r="D172" s="253"/>
      <c r="E172" s="253"/>
      <c r="F172" s="253"/>
      <c r="G172" s="253"/>
    </row>
    <row r="173" spans="1:7" s="13" customFormat="1" ht="15.75" customHeight="1">
      <c r="A173" s="252"/>
      <c r="B173" s="252"/>
      <c r="C173" s="30"/>
      <c r="D173" s="31"/>
      <c r="E173" s="31"/>
      <c r="F173" s="98"/>
      <c r="G173" s="98"/>
    </row>
    <row r="174" spans="1:7" s="13" customFormat="1" ht="15.75" customHeight="1">
      <c r="A174" s="26" t="s">
        <v>740</v>
      </c>
      <c r="B174" s="213" t="s">
        <v>26</v>
      </c>
      <c r="C174" s="213" t="s">
        <v>27</v>
      </c>
      <c r="D174" s="213" t="s">
        <v>28</v>
      </c>
      <c r="E174" s="12" t="s">
        <v>696</v>
      </c>
      <c r="F174" s="12" t="s">
        <v>29</v>
      </c>
      <c r="G174" s="91" t="s">
        <v>741</v>
      </c>
    </row>
    <row r="175" spans="1:7" s="13" customFormat="1" ht="15.75" customHeight="1">
      <c r="A175" s="26"/>
      <c r="B175" s="214"/>
      <c r="C175" s="214"/>
      <c r="D175" s="214"/>
      <c r="E175" s="92" t="s">
        <v>19</v>
      </c>
      <c r="F175" s="114" t="s">
        <v>30</v>
      </c>
      <c r="G175" s="12" t="s">
        <v>31</v>
      </c>
    </row>
    <row r="176" spans="1:7" s="13" customFormat="1" ht="15.75" customHeight="1">
      <c r="A176" s="26"/>
      <c r="B176" s="102" t="s">
        <v>371</v>
      </c>
      <c r="C176" s="113" t="s">
        <v>70</v>
      </c>
      <c r="D176" s="239" t="s">
        <v>689</v>
      </c>
      <c r="E176" s="104">
        <v>43615</v>
      </c>
      <c r="F176" s="104">
        <f>E176+5</f>
        <v>43620</v>
      </c>
      <c r="G176" s="15">
        <f>F176+29</f>
        <v>43649</v>
      </c>
    </row>
    <row r="177" spans="1:7" s="13" customFormat="1" ht="15.75" customHeight="1">
      <c r="A177" s="26"/>
      <c r="B177" s="102" t="s">
        <v>575</v>
      </c>
      <c r="C177" s="113" t="s">
        <v>97</v>
      </c>
      <c r="D177" s="240"/>
      <c r="E177" s="106">
        <f t="shared" ref="E177:G180" si="18">E176+7</f>
        <v>43622</v>
      </c>
      <c r="F177" s="104">
        <f t="shared" si="18"/>
        <v>43627</v>
      </c>
      <c r="G177" s="15">
        <f t="shared" si="18"/>
        <v>43656</v>
      </c>
    </row>
    <row r="178" spans="1:7" s="13" customFormat="1" ht="15.75" customHeight="1">
      <c r="A178" s="26"/>
      <c r="B178" s="102" t="s">
        <v>576</v>
      </c>
      <c r="C178" s="113" t="s">
        <v>97</v>
      </c>
      <c r="D178" s="240"/>
      <c r="E178" s="106">
        <f t="shared" si="18"/>
        <v>43629</v>
      </c>
      <c r="F178" s="104">
        <f t="shared" si="18"/>
        <v>43634</v>
      </c>
      <c r="G178" s="15">
        <f t="shared" si="18"/>
        <v>43663</v>
      </c>
    </row>
    <row r="179" spans="1:7" s="13" customFormat="1" ht="15.75" customHeight="1">
      <c r="A179" s="26"/>
      <c r="B179" s="102" t="s">
        <v>577</v>
      </c>
      <c r="C179" s="113" t="s">
        <v>372</v>
      </c>
      <c r="D179" s="240"/>
      <c r="E179" s="106">
        <f t="shared" si="18"/>
        <v>43636</v>
      </c>
      <c r="F179" s="104">
        <f t="shared" si="18"/>
        <v>43641</v>
      </c>
      <c r="G179" s="15">
        <f t="shared" si="18"/>
        <v>43670</v>
      </c>
    </row>
    <row r="180" spans="1:7" s="13" customFormat="1" ht="15.75" customHeight="1">
      <c r="A180" s="26"/>
      <c r="B180" s="102" t="s">
        <v>578</v>
      </c>
      <c r="C180" s="113" t="s">
        <v>70</v>
      </c>
      <c r="D180" s="241"/>
      <c r="E180" s="106">
        <f t="shared" si="18"/>
        <v>43643</v>
      </c>
      <c r="F180" s="104">
        <f t="shared" si="18"/>
        <v>43648</v>
      </c>
      <c r="G180" s="15">
        <f t="shared" si="18"/>
        <v>43677</v>
      </c>
    </row>
    <row r="181" spans="1:7" s="13" customFormat="1" ht="15.75" customHeight="1">
      <c r="A181" s="26"/>
      <c r="B181" s="9"/>
      <c r="C181" s="9"/>
      <c r="D181" s="10"/>
      <c r="E181" s="10"/>
      <c r="F181" s="99"/>
      <c r="G181" s="99"/>
    </row>
    <row r="182" spans="1:7" s="13" customFormat="1" ht="15.75" customHeight="1">
      <c r="A182" s="251"/>
      <c r="B182" s="251"/>
      <c r="C182" s="9"/>
      <c r="D182" s="10"/>
      <c r="E182" s="10"/>
      <c r="F182" s="99"/>
      <c r="G182" s="99"/>
    </row>
    <row r="183" spans="1:7" s="13" customFormat="1" ht="15.75" customHeight="1">
      <c r="A183" s="26" t="s">
        <v>742</v>
      </c>
      <c r="B183" s="213" t="s">
        <v>26</v>
      </c>
      <c r="C183" s="213" t="s">
        <v>27</v>
      </c>
      <c r="D183" s="213" t="s">
        <v>28</v>
      </c>
      <c r="E183" s="12" t="s">
        <v>691</v>
      </c>
      <c r="F183" s="12" t="s">
        <v>29</v>
      </c>
      <c r="G183" s="91" t="s">
        <v>720</v>
      </c>
    </row>
    <row r="184" spans="1:7" s="13" customFormat="1" ht="15.75" customHeight="1">
      <c r="A184" s="26"/>
      <c r="B184" s="214"/>
      <c r="C184" s="214"/>
      <c r="D184" s="214"/>
      <c r="E184" s="92" t="s">
        <v>19</v>
      </c>
      <c r="F184" s="114" t="s">
        <v>30</v>
      </c>
      <c r="G184" s="12" t="s">
        <v>31</v>
      </c>
    </row>
    <row r="185" spans="1:7" s="13" customFormat="1" ht="15.75" customHeight="1">
      <c r="A185" s="26"/>
      <c r="B185" s="102" t="s">
        <v>371</v>
      </c>
      <c r="C185" s="113" t="s">
        <v>70</v>
      </c>
      <c r="D185" s="239" t="s">
        <v>689</v>
      </c>
      <c r="E185" s="104">
        <v>43615</v>
      </c>
      <c r="F185" s="104">
        <f>E185+5</f>
        <v>43620</v>
      </c>
      <c r="G185" s="15">
        <f>F185+29</f>
        <v>43649</v>
      </c>
    </row>
    <row r="186" spans="1:7" s="13" customFormat="1" ht="15.75" customHeight="1">
      <c r="A186" s="26"/>
      <c r="B186" s="102" t="s">
        <v>575</v>
      </c>
      <c r="C186" s="113" t="s">
        <v>97</v>
      </c>
      <c r="D186" s="240"/>
      <c r="E186" s="106">
        <f t="shared" ref="E186:G189" si="19">E185+7</f>
        <v>43622</v>
      </c>
      <c r="F186" s="104">
        <f t="shared" si="19"/>
        <v>43627</v>
      </c>
      <c r="G186" s="15">
        <f t="shared" si="19"/>
        <v>43656</v>
      </c>
    </row>
    <row r="187" spans="1:7" s="13" customFormat="1" ht="15.75" customHeight="1">
      <c r="A187" s="26"/>
      <c r="B187" s="102" t="s">
        <v>576</v>
      </c>
      <c r="C187" s="113" t="s">
        <v>97</v>
      </c>
      <c r="D187" s="240"/>
      <c r="E187" s="106">
        <f t="shared" si="19"/>
        <v>43629</v>
      </c>
      <c r="F187" s="104">
        <f t="shared" si="19"/>
        <v>43634</v>
      </c>
      <c r="G187" s="15">
        <f t="shared" si="19"/>
        <v>43663</v>
      </c>
    </row>
    <row r="188" spans="1:7" s="13" customFormat="1" ht="15.75" customHeight="1">
      <c r="A188" s="26"/>
      <c r="B188" s="102" t="s">
        <v>577</v>
      </c>
      <c r="C188" s="113" t="s">
        <v>372</v>
      </c>
      <c r="D188" s="240"/>
      <c r="E188" s="106">
        <f t="shared" si="19"/>
        <v>43636</v>
      </c>
      <c r="F188" s="104">
        <f t="shared" si="19"/>
        <v>43641</v>
      </c>
      <c r="G188" s="15">
        <f t="shared" si="19"/>
        <v>43670</v>
      </c>
    </row>
    <row r="189" spans="1:7" s="13" customFormat="1" ht="15.75" customHeight="1">
      <c r="A189" s="26"/>
      <c r="B189" s="102" t="s">
        <v>578</v>
      </c>
      <c r="C189" s="113" t="s">
        <v>70</v>
      </c>
      <c r="D189" s="241"/>
      <c r="E189" s="106">
        <f t="shared" si="19"/>
        <v>43643</v>
      </c>
      <c r="F189" s="104">
        <f t="shared" si="19"/>
        <v>43648</v>
      </c>
      <c r="G189" s="15">
        <f t="shared" si="19"/>
        <v>43677</v>
      </c>
    </row>
    <row r="190" spans="1:7" s="13" customFormat="1" ht="15.75" customHeight="1">
      <c r="A190" s="26"/>
      <c r="B190" s="22"/>
      <c r="C190" s="22"/>
      <c r="D190" s="24"/>
      <c r="E190" s="28"/>
      <c r="F190" s="25"/>
      <c r="G190" s="21"/>
    </row>
    <row r="191" spans="1:7" s="13" customFormat="1" ht="15.75" customHeight="1">
      <c r="A191" s="251"/>
      <c r="B191" s="251"/>
      <c r="C191" s="9"/>
      <c r="D191" s="10"/>
      <c r="E191" s="10"/>
      <c r="F191" s="99"/>
      <c r="G191" s="99"/>
    </row>
    <row r="192" spans="1:7" s="13" customFormat="1" ht="15.75" customHeight="1">
      <c r="A192" s="26" t="s">
        <v>743</v>
      </c>
      <c r="B192" s="213" t="s">
        <v>26</v>
      </c>
      <c r="C192" s="213" t="s">
        <v>27</v>
      </c>
      <c r="D192" s="213" t="s">
        <v>28</v>
      </c>
      <c r="E192" s="12" t="s">
        <v>691</v>
      </c>
      <c r="F192" s="12" t="s">
        <v>29</v>
      </c>
      <c r="G192" s="91" t="s">
        <v>735</v>
      </c>
    </row>
    <row r="193" spans="1:7" s="13" customFormat="1" ht="15.75" customHeight="1">
      <c r="A193" s="26"/>
      <c r="B193" s="214"/>
      <c r="C193" s="214"/>
      <c r="D193" s="214"/>
      <c r="E193" s="92" t="s">
        <v>19</v>
      </c>
      <c r="F193" s="27" t="s">
        <v>30</v>
      </c>
      <c r="G193" s="12" t="s">
        <v>31</v>
      </c>
    </row>
    <row r="194" spans="1:7" s="13" customFormat="1" ht="15.75" customHeight="1">
      <c r="A194" s="26"/>
      <c r="B194" s="102" t="s">
        <v>371</v>
      </c>
      <c r="C194" s="113" t="s">
        <v>70</v>
      </c>
      <c r="D194" s="239" t="s">
        <v>744</v>
      </c>
      <c r="E194" s="104">
        <v>43615</v>
      </c>
      <c r="F194" s="104">
        <f>E194+5</f>
        <v>43620</v>
      </c>
      <c r="G194" s="15">
        <f>F194+29</f>
        <v>43649</v>
      </c>
    </row>
    <row r="195" spans="1:7" s="13" customFormat="1" ht="15.75" customHeight="1">
      <c r="A195" s="26"/>
      <c r="B195" s="102" t="s">
        <v>575</v>
      </c>
      <c r="C195" s="113" t="s">
        <v>97</v>
      </c>
      <c r="D195" s="240"/>
      <c r="E195" s="106">
        <f t="shared" ref="E195:G198" si="20">E194+7</f>
        <v>43622</v>
      </c>
      <c r="F195" s="104">
        <f t="shared" si="20"/>
        <v>43627</v>
      </c>
      <c r="G195" s="15">
        <f t="shared" si="20"/>
        <v>43656</v>
      </c>
    </row>
    <row r="196" spans="1:7" s="13" customFormat="1" ht="15.75" customHeight="1">
      <c r="A196" s="26"/>
      <c r="B196" s="102" t="s">
        <v>576</v>
      </c>
      <c r="C196" s="113" t="s">
        <v>97</v>
      </c>
      <c r="D196" s="240"/>
      <c r="E196" s="106">
        <f t="shared" si="20"/>
        <v>43629</v>
      </c>
      <c r="F196" s="104">
        <f t="shared" si="20"/>
        <v>43634</v>
      </c>
      <c r="G196" s="15">
        <f t="shared" si="20"/>
        <v>43663</v>
      </c>
    </row>
    <row r="197" spans="1:7" s="13" customFormat="1" ht="15.75" customHeight="1">
      <c r="A197" s="26"/>
      <c r="B197" s="102" t="s">
        <v>577</v>
      </c>
      <c r="C197" s="113" t="s">
        <v>372</v>
      </c>
      <c r="D197" s="240"/>
      <c r="E197" s="106">
        <f t="shared" si="20"/>
        <v>43636</v>
      </c>
      <c r="F197" s="104">
        <f t="shared" si="20"/>
        <v>43641</v>
      </c>
      <c r="G197" s="15">
        <f t="shared" si="20"/>
        <v>43670</v>
      </c>
    </row>
    <row r="198" spans="1:7" s="13" customFormat="1" ht="15.75" customHeight="1">
      <c r="A198" s="26"/>
      <c r="B198" s="102" t="s">
        <v>578</v>
      </c>
      <c r="C198" s="113" t="s">
        <v>70</v>
      </c>
      <c r="D198" s="241"/>
      <c r="E198" s="106">
        <f t="shared" si="20"/>
        <v>43643</v>
      </c>
      <c r="F198" s="104">
        <f t="shared" si="20"/>
        <v>43648</v>
      </c>
      <c r="G198" s="15">
        <f t="shared" si="20"/>
        <v>43677</v>
      </c>
    </row>
    <row r="199" spans="1:7" s="13" customFormat="1" ht="15.75" customHeight="1">
      <c r="A199" s="26"/>
      <c r="B199" s="32"/>
      <c r="C199" s="32"/>
      <c r="D199" s="24"/>
      <c r="E199" s="24"/>
      <c r="F199" s="21"/>
      <c r="G199" s="21"/>
    </row>
    <row r="200" spans="1:7" s="13" customFormat="1" ht="15.75" customHeight="1">
      <c r="A200" s="26"/>
      <c r="B200" s="9"/>
      <c r="C200" s="9"/>
      <c r="D200" s="10"/>
      <c r="E200" s="10"/>
      <c r="F200" s="99"/>
      <c r="G200" s="99"/>
    </row>
    <row r="201" spans="1:7" s="13" customFormat="1" ht="15.75" customHeight="1">
      <c r="A201" s="251"/>
      <c r="B201" s="251"/>
      <c r="C201" s="9"/>
      <c r="D201" s="10"/>
      <c r="E201" s="10"/>
      <c r="F201" s="99"/>
      <c r="G201" s="99"/>
    </row>
    <row r="202" spans="1:7" s="13" customFormat="1" ht="15.75" customHeight="1">
      <c r="A202" s="26" t="s">
        <v>745</v>
      </c>
      <c r="B202" s="213" t="s">
        <v>26</v>
      </c>
      <c r="C202" s="213" t="s">
        <v>27</v>
      </c>
      <c r="D202" s="213" t="s">
        <v>28</v>
      </c>
      <c r="E202" s="12" t="s">
        <v>691</v>
      </c>
      <c r="F202" s="12" t="s">
        <v>29</v>
      </c>
      <c r="G202" s="91" t="s">
        <v>735</v>
      </c>
    </row>
    <row r="203" spans="1:7" s="13" customFormat="1" ht="15.75" customHeight="1">
      <c r="A203" s="26"/>
      <c r="B203" s="214"/>
      <c r="C203" s="214"/>
      <c r="D203" s="214"/>
      <c r="E203" s="92" t="s">
        <v>19</v>
      </c>
      <c r="F203" s="27" t="s">
        <v>30</v>
      </c>
      <c r="G203" s="12" t="s">
        <v>31</v>
      </c>
    </row>
    <row r="204" spans="1:7" s="13" customFormat="1" ht="15.75" customHeight="1">
      <c r="A204" s="26"/>
      <c r="B204" s="102" t="s">
        <v>371</v>
      </c>
      <c r="C204" s="103" t="s">
        <v>70</v>
      </c>
      <c r="D204" s="239" t="s">
        <v>689</v>
      </c>
      <c r="E204" s="104">
        <v>43615</v>
      </c>
      <c r="F204" s="104">
        <f>E204+5</f>
        <v>43620</v>
      </c>
      <c r="G204" s="15">
        <f>F204+29</f>
        <v>43649</v>
      </c>
    </row>
    <row r="205" spans="1:7" s="13" customFormat="1" ht="15.75" customHeight="1">
      <c r="A205" s="26"/>
      <c r="B205" s="102" t="s">
        <v>575</v>
      </c>
      <c r="C205" s="105" t="s">
        <v>97</v>
      </c>
      <c r="D205" s="240"/>
      <c r="E205" s="106">
        <f>E204+7</f>
        <v>43622</v>
      </c>
      <c r="F205" s="104">
        <f t="shared" ref="E205:G208" si="21">F204+7</f>
        <v>43627</v>
      </c>
      <c r="G205" s="15">
        <f t="shared" si="21"/>
        <v>43656</v>
      </c>
    </row>
    <row r="206" spans="1:7" s="13" customFormat="1" ht="15.75" customHeight="1">
      <c r="A206" s="26"/>
      <c r="B206" s="102" t="s">
        <v>576</v>
      </c>
      <c r="C206" s="107" t="s">
        <v>97</v>
      </c>
      <c r="D206" s="240"/>
      <c r="E206" s="106">
        <f t="shared" si="21"/>
        <v>43629</v>
      </c>
      <c r="F206" s="104">
        <f t="shared" si="21"/>
        <v>43634</v>
      </c>
      <c r="G206" s="15">
        <f t="shared" si="21"/>
        <v>43663</v>
      </c>
    </row>
    <row r="207" spans="1:7" s="13" customFormat="1" ht="15.75" customHeight="1">
      <c r="A207" s="26"/>
      <c r="B207" s="102" t="s">
        <v>577</v>
      </c>
      <c r="C207" s="105" t="s">
        <v>372</v>
      </c>
      <c r="D207" s="240"/>
      <c r="E207" s="106">
        <f t="shared" si="21"/>
        <v>43636</v>
      </c>
      <c r="F207" s="104">
        <f t="shared" si="21"/>
        <v>43641</v>
      </c>
      <c r="G207" s="15">
        <f t="shared" si="21"/>
        <v>43670</v>
      </c>
    </row>
    <row r="208" spans="1:7" s="13" customFormat="1" ht="15.75" customHeight="1">
      <c r="A208" s="26"/>
      <c r="B208" s="102" t="s">
        <v>578</v>
      </c>
      <c r="C208" s="107" t="s">
        <v>70</v>
      </c>
      <c r="D208" s="241"/>
      <c r="E208" s="106">
        <f t="shared" si="21"/>
        <v>43643</v>
      </c>
      <c r="F208" s="104">
        <f t="shared" si="21"/>
        <v>43648</v>
      </c>
      <c r="G208" s="15">
        <f t="shared" si="21"/>
        <v>43677</v>
      </c>
    </row>
    <row r="209" spans="1:7" s="13" customFormat="1" ht="15.75" customHeight="1">
      <c r="A209" s="33"/>
      <c r="B209" s="30"/>
      <c r="C209" s="30"/>
      <c r="D209" s="31"/>
      <c r="E209" s="31"/>
      <c r="F209" s="98"/>
      <c r="G209" s="98"/>
    </row>
    <row r="210" spans="1:7" s="13" customFormat="1" ht="15.75" customHeight="1">
      <c r="A210" s="253" t="s">
        <v>746</v>
      </c>
      <c r="B210" s="253"/>
      <c r="C210" s="253"/>
      <c r="D210" s="253"/>
      <c r="E210" s="253"/>
      <c r="F210" s="253"/>
      <c r="G210" s="253"/>
    </row>
    <row r="211" spans="1:7" s="13" customFormat="1" ht="15.75" customHeight="1">
      <c r="A211" s="251"/>
      <c r="B211" s="251"/>
      <c r="C211" s="30"/>
      <c r="D211" s="31"/>
      <c r="E211" s="31"/>
      <c r="F211" s="98"/>
      <c r="G211" s="98"/>
    </row>
    <row r="212" spans="1:7" s="13" customFormat="1" ht="15.75" customHeight="1">
      <c r="A212" s="26" t="s">
        <v>747</v>
      </c>
      <c r="B212" s="211" t="s">
        <v>26</v>
      </c>
      <c r="C212" s="211" t="s">
        <v>27</v>
      </c>
      <c r="D212" s="211" t="s">
        <v>28</v>
      </c>
      <c r="E212" s="12" t="s">
        <v>691</v>
      </c>
      <c r="F212" s="12" t="s">
        <v>29</v>
      </c>
      <c r="G212" s="12" t="s">
        <v>54</v>
      </c>
    </row>
    <row r="213" spans="1:7" s="13" customFormat="1" ht="15.75" customHeight="1">
      <c r="A213" s="26"/>
      <c r="B213" s="212"/>
      <c r="C213" s="212"/>
      <c r="D213" s="212"/>
      <c r="E213" s="12" t="s">
        <v>19</v>
      </c>
      <c r="F213" s="12" t="s">
        <v>30</v>
      </c>
      <c r="G213" s="12" t="s">
        <v>31</v>
      </c>
    </row>
    <row r="214" spans="1:7" s="13" customFormat="1" ht="15.75" customHeight="1">
      <c r="A214" s="26"/>
      <c r="B214" s="120" t="s">
        <v>422</v>
      </c>
      <c r="C214" s="121" t="s">
        <v>711</v>
      </c>
      <c r="D214" s="250" t="s">
        <v>748</v>
      </c>
      <c r="E214" s="122">
        <v>43616</v>
      </c>
      <c r="F214" s="122">
        <f>E214+4</f>
        <v>43620</v>
      </c>
      <c r="G214" s="15">
        <f>F214+26</f>
        <v>43646</v>
      </c>
    </row>
    <row r="215" spans="1:7" s="13" customFormat="1" ht="15.75" customHeight="1">
      <c r="A215" s="26"/>
      <c r="B215" s="120" t="s">
        <v>423</v>
      </c>
      <c r="C215" s="121" t="s">
        <v>749</v>
      </c>
      <c r="D215" s="232"/>
      <c r="E215" s="122">
        <f t="shared" ref="E215:G219" si="22">E214+7</f>
        <v>43623</v>
      </c>
      <c r="F215" s="122">
        <f t="shared" si="22"/>
        <v>43627</v>
      </c>
      <c r="G215" s="15">
        <f t="shared" si="22"/>
        <v>43653</v>
      </c>
    </row>
    <row r="216" spans="1:7" s="13" customFormat="1" ht="15.75" customHeight="1">
      <c r="A216" s="26"/>
      <c r="B216" s="120" t="s">
        <v>424</v>
      </c>
      <c r="C216" s="121" t="s">
        <v>750</v>
      </c>
      <c r="D216" s="232"/>
      <c r="E216" s="122">
        <f t="shared" si="22"/>
        <v>43630</v>
      </c>
      <c r="F216" s="122">
        <f t="shared" si="22"/>
        <v>43634</v>
      </c>
      <c r="G216" s="15">
        <f t="shared" si="22"/>
        <v>43660</v>
      </c>
    </row>
    <row r="217" spans="1:7" s="13" customFormat="1" ht="15.75" customHeight="1">
      <c r="A217" s="26"/>
      <c r="B217" s="119" t="s">
        <v>425</v>
      </c>
      <c r="C217" s="121" t="s">
        <v>751</v>
      </c>
      <c r="D217" s="232"/>
      <c r="E217" s="122">
        <f t="shared" si="22"/>
        <v>43637</v>
      </c>
      <c r="F217" s="122">
        <f t="shared" si="22"/>
        <v>43641</v>
      </c>
      <c r="G217" s="15">
        <f t="shared" si="22"/>
        <v>43667</v>
      </c>
    </row>
    <row r="218" spans="1:7" s="13" customFormat="1" ht="15.75" customHeight="1">
      <c r="A218" s="26"/>
      <c r="B218" s="119" t="s">
        <v>426</v>
      </c>
      <c r="C218" s="121" t="s">
        <v>752</v>
      </c>
      <c r="D218" s="232"/>
      <c r="E218" s="122">
        <f t="shared" si="22"/>
        <v>43644</v>
      </c>
      <c r="F218" s="122">
        <f t="shared" si="22"/>
        <v>43648</v>
      </c>
      <c r="G218" s="15">
        <f t="shared" si="22"/>
        <v>43674</v>
      </c>
    </row>
    <row r="219" spans="1:7" s="13" customFormat="1" ht="15.75" customHeight="1">
      <c r="A219" s="26"/>
      <c r="B219" s="119"/>
      <c r="C219" s="121"/>
      <c r="D219" s="233"/>
      <c r="E219" s="122">
        <f t="shared" si="22"/>
        <v>43651</v>
      </c>
      <c r="F219" s="122">
        <f t="shared" si="22"/>
        <v>43655</v>
      </c>
      <c r="G219" s="15">
        <f t="shared" si="22"/>
        <v>43681</v>
      </c>
    </row>
    <row r="220" spans="1:7" s="13" customFormat="1" ht="15.75" customHeight="1">
      <c r="A220" s="26"/>
      <c r="B220" s="29"/>
      <c r="C220" s="34"/>
      <c r="D220" s="19"/>
      <c r="E220" s="35"/>
      <c r="F220" s="35"/>
      <c r="G220" s="21"/>
    </row>
    <row r="221" spans="1:7" s="13" customFormat="1" ht="15.75" customHeight="1">
      <c r="A221" s="26"/>
      <c r="B221" s="9"/>
      <c r="C221" s="9"/>
      <c r="D221" s="10"/>
      <c r="E221" s="10"/>
      <c r="F221" s="99"/>
      <c r="G221" s="99"/>
    </row>
    <row r="222" spans="1:7" s="13" customFormat="1" ht="15.75" customHeight="1">
      <c r="A222" s="26"/>
      <c r="B222" s="213" t="s">
        <v>26</v>
      </c>
      <c r="C222" s="213" t="s">
        <v>27</v>
      </c>
      <c r="D222" s="213" t="s">
        <v>28</v>
      </c>
      <c r="E222" s="12" t="s">
        <v>696</v>
      </c>
      <c r="F222" s="12" t="s">
        <v>29</v>
      </c>
      <c r="G222" s="91" t="s">
        <v>54</v>
      </c>
    </row>
    <row r="223" spans="1:7" s="13" customFormat="1" ht="15.75" customHeight="1">
      <c r="A223" s="26"/>
      <c r="B223" s="214"/>
      <c r="C223" s="214"/>
      <c r="D223" s="214"/>
      <c r="E223" s="92" t="s">
        <v>19</v>
      </c>
      <c r="F223" s="27" t="s">
        <v>30</v>
      </c>
      <c r="G223" s="12" t="s">
        <v>31</v>
      </c>
    </row>
    <row r="224" spans="1:7" s="13" customFormat="1" ht="15.75" customHeight="1">
      <c r="A224" s="26"/>
      <c r="B224" s="120" t="s">
        <v>177</v>
      </c>
      <c r="C224" s="123" t="s">
        <v>571</v>
      </c>
      <c r="D224" s="239" t="s">
        <v>753</v>
      </c>
      <c r="E224" s="36">
        <v>43617</v>
      </c>
      <c r="F224" s="36">
        <f>E224+4</f>
        <v>43621</v>
      </c>
      <c r="G224" s="15">
        <f>F224+29</f>
        <v>43650</v>
      </c>
    </row>
    <row r="225" spans="1:7" s="13" customFormat="1" ht="15.75" customHeight="1">
      <c r="A225" s="26"/>
      <c r="B225" s="120" t="s">
        <v>568</v>
      </c>
      <c r="C225" s="123" t="s">
        <v>235</v>
      </c>
      <c r="D225" s="240"/>
      <c r="E225" s="36">
        <f t="shared" ref="E225:G228" si="23">E224+7</f>
        <v>43624</v>
      </c>
      <c r="F225" s="36">
        <f t="shared" si="23"/>
        <v>43628</v>
      </c>
      <c r="G225" s="15">
        <f t="shared" si="23"/>
        <v>43657</v>
      </c>
    </row>
    <row r="226" spans="1:7" s="13" customFormat="1" ht="15.75" customHeight="1">
      <c r="A226" s="26"/>
      <c r="B226" s="120" t="s">
        <v>569</v>
      </c>
      <c r="C226" s="123" t="s">
        <v>572</v>
      </c>
      <c r="D226" s="240"/>
      <c r="E226" s="36">
        <f t="shared" si="23"/>
        <v>43631</v>
      </c>
      <c r="F226" s="36">
        <f t="shared" si="23"/>
        <v>43635</v>
      </c>
      <c r="G226" s="15">
        <f t="shared" si="23"/>
        <v>43664</v>
      </c>
    </row>
    <row r="227" spans="1:7" s="13" customFormat="1" ht="15.75" customHeight="1">
      <c r="A227" s="26"/>
      <c r="B227" s="119" t="s">
        <v>570</v>
      </c>
      <c r="C227" s="123" t="s">
        <v>573</v>
      </c>
      <c r="D227" s="240"/>
      <c r="E227" s="36">
        <f t="shared" si="23"/>
        <v>43638</v>
      </c>
      <c r="F227" s="36">
        <f t="shared" si="23"/>
        <v>43642</v>
      </c>
      <c r="G227" s="15">
        <f t="shared" si="23"/>
        <v>43671</v>
      </c>
    </row>
    <row r="228" spans="1:7" s="13" customFormat="1" ht="15.75" customHeight="1">
      <c r="A228" s="26"/>
      <c r="B228" s="121" t="s">
        <v>176</v>
      </c>
      <c r="C228" s="123" t="s">
        <v>574</v>
      </c>
      <c r="D228" s="241"/>
      <c r="E228" s="36">
        <f t="shared" si="23"/>
        <v>43645</v>
      </c>
      <c r="F228" s="36">
        <f t="shared" si="23"/>
        <v>43649</v>
      </c>
      <c r="G228" s="15">
        <f t="shared" si="23"/>
        <v>43678</v>
      </c>
    </row>
    <row r="229" spans="1:7" s="13" customFormat="1" ht="15.75" customHeight="1">
      <c r="A229" s="26"/>
      <c r="B229" s="22"/>
      <c r="C229" s="22"/>
      <c r="D229" s="24"/>
      <c r="E229" s="24"/>
      <c r="F229" s="21"/>
      <c r="G229" s="21"/>
    </row>
    <row r="230" spans="1:7" s="13" customFormat="1" ht="15.75" customHeight="1">
      <c r="A230" s="251"/>
      <c r="B230" s="251"/>
      <c r="C230" s="9"/>
      <c r="D230" s="10"/>
      <c r="E230" s="10"/>
      <c r="F230" s="99"/>
      <c r="G230" s="99"/>
    </row>
    <row r="231" spans="1:7" s="13" customFormat="1" ht="15.75" customHeight="1">
      <c r="A231" s="26" t="s">
        <v>754</v>
      </c>
      <c r="B231" s="213" t="s">
        <v>26</v>
      </c>
      <c r="C231" s="213" t="s">
        <v>27</v>
      </c>
      <c r="D231" s="213" t="s">
        <v>28</v>
      </c>
      <c r="E231" s="12" t="s">
        <v>696</v>
      </c>
      <c r="F231" s="12" t="s">
        <v>29</v>
      </c>
      <c r="G231" s="91" t="s">
        <v>59</v>
      </c>
    </row>
    <row r="232" spans="1:7" s="13" customFormat="1" ht="15.75" customHeight="1">
      <c r="A232" s="26"/>
      <c r="B232" s="214"/>
      <c r="C232" s="214"/>
      <c r="D232" s="214"/>
      <c r="E232" s="92" t="s">
        <v>19</v>
      </c>
      <c r="F232" s="27" t="s">
        <v>30</v>
      </c>
      <c r="G232" s="12" t="s">
        <v>31</v>
      </c>
    </row>
    <row r="233" spans="1:7" s="13" customFormat="1" ht="15.75" customHeight="1">
      <c r="A233" s="26"/>
      <c r="B233" s="37" t="s">
        <v>417</v>
      </c>
      <c r="C233" s="37" t="s">
        <v>712</v>
      </c>
      <c r="D233" s="239" t="s">
        <v>755</v>
      </c>
      <c r="E233" s="104">
        <v>43619</v>
      </c>
      <c r="F233" s="36">
        <f>E233+4</f>
        <v>43623</v>
      </c>
      <c r="G233" s="15">
        <f>F233+25</f>
        <v>43648</v>
      </c>
    </row>
    <row r="234" spans="1:7" s="13" customFormat="1" ht="15.75" customHeight="1">
      <c r="A234" s="26"/>
      <c r="B234" s="37" t="s">
        <v>418</v>
      </c>
      <c r="C234" s="37" t="s">
        <v>756</v>
      </c>
      <c r="D234" s="240"/>
      <c r="E234" s="36">
        <f t="shared" ref="E234:G237" si="24">E233+7</f>
        <v>43626</v>
      </c>
      <c r="F234" s="36">
        <f t="shared" si="24"/>
        <v>43630</v>
      </c>
      <c r="G234" s="15">
        <f t="shared" si="24"/>
        <v>43655</v>
      </c>
    </row>
    <row r="235" spans="1:7" s="13" customFormat="1" ht="15.75" customHeight="1">
      <c r="A235" s="26"/>
      <c r="B235" s="37" t="s">
        <v>419</v>
      </c>
      <c r="C235" s="37" t="s">
        <v>757</v>
      </c>
      <c r="D235" s="240"/>
      <c r="E235" s="36">
        <f t="shared" si="24"/>
        <v>43633</v>
      </c>
      <c r="F235" s="36">
        <f t="shared" si="24"/>
        <v>43637</v>
      </c>
      <c r="G235" s="15">
        <f t="shared" si="24"/>
        <v>43662</v>
      </c>
    </row>
    <row r="236" spans="1:7" s="13" customFormat="1" ht="15.75" customHeight="1">
      <c r="A236" s="26"/>
      <c r="B236" s="37" t="s">
        <v>420</v>
      </c>
      <c r="C236" s="37" t="s">
        <v>758</v>
      </c>
      <c r="D236" s="240"/>
      <c r="E236" s="36">
        <f t="shared" si="24"/>
        <v>43640</v>
      </c>
      <c r="F236" s="36">
        <f t="shared" si="24"/>
        <v>43644</v>
      </c>
      <c r="G236" s="15">
        <f t="shared" si="24"/>
        <v>43669</v>
      </c>
    </row>
    <row r="237" spans="1:7" s="13" customFormat="1" ht="15.75" customHeight="1">
      <c r="A237" s="26"/>
      <c r="B237" s="37" t="s">
        <v>421</v>
      </c>
      <c r="C237" s="37" t="s">
        <v>759</v>
      </c>
      <c r="D237" s="241"/>
      <c r="E237" s="36">
        <f t="shared" si="24"/>
        <v>43647</v>
      </c>
      <c r="F237" s="36">
        <f t="shared" si="24"/>
        <v>43651</v>
      </c>
      <c r="G237" s="15">
        <f t="shared" si="24"/>
        <v>43676</v>
      </c>
    </row>
    <row r="238" spans="1:7" s="13" customFormat="1" ht="15.75" customHeight="1">
      <c r="A238" s="26"/>
      <c r="B238" s="9"/>
      <c r="C238" s="9"/>
      <c r="D238" s="10"/>
      <c r="E238" s="10"/>
      <c r="F238" s="99"/>
      <c r="G238" s="99"/>
    </row>
    <row r="239" spans="1:7" s="13" customFormat="1" ht="15.75" customHeight="1">
      <c r="A239" s="251"/>
      <c r="B239" s="251"/>
      <c r="C239" s="9"/>
      <c r="D239" s="10"/>
      <c r="E239" s="10"/>
      <c r="F239" s="99"/>
      <c r="G239" s="99"/>
    </row>
    <row r="240" spans="1:7" s="13" customFormat="1" ht="15.75" customHeight="1">
      <c r="A240" s="26" t="s">
        <v>760</v>
      </c>
      <c r="B240" s="211" t="s">
        <v>26</v>
      </c>
      <c r="C240" s="211" t="s">
        <v>27</v>
      </c>
      <c r="D240" s="211" t="s">
        <v>28</v>
      </c>
      <c r="E240" s="12" t="s">
        <v>696</v>
      </c>
      <c r="F240" s="12" t="s">
        <v>29</v>
      </c>
      <c r="G240" s="12" t="s">
        <v>60</v>
      </c>
    </row>
    <row r="241" spans="1:7" s="13" customFormat="1" ht="15.75" customHeight="1">
      <c r="A241" s="26"/>
      <c r="B241" s="212"/>
      <c r="C241" s="212"/>
      <c r="D241" s="212"/>
      <c r="E241" s="12" t="s">
        <v>19</v>
      </c>
      <c r="F241" s="12" t="s">
        <v>30</v>
      </c>
      <c r="G241" s="12" t="s">
        <v>31</v>
      </c>
    </row>
    <row r="242" spans="1:7" s="13" customFormat="1" ht="15.75" customHeight="1">
      <c r="A242" s="26"/>
      <c r="B242" s="116" t="s">
        <v>282</v>
      </c>
      <c r="C242" s="116" t="s">
        <v>264</v>
      </c>
      <c r="D242" s="250" t="s">
        <v>728</v>
      </c>
      <c r="E242" s="104">
        <v>43613</v>
      </c>
      <c r="F242" s="104">
        <f>E242+4</f>
        <v>43617</v>
      </c>
      <c r="G242" s="104">
        <f>F242+23</f>
        <v>43640</v>
      </c>
    </row>
    <row r="243" spans="1:7" s="13" customFormat="1" ht="15.75" customHeight="1">
      <c r="A243" s="26"/>
      <c r="B243" s="116" t="s">
        <v>531</v>
      </c>
      <c r="C243" s="116" t="s">
        <v>534</v>
      </c>
      <c r="D243" s="232"/>
      <c r="E243" s="104">
        <f>E242+7</f>
        <v>43620</v>
      </c>
      <c r="F243" s="104">
        <f t="shared" ref="F243:G247" si="25">F242+7</f>
        <v>43624</v>
      </c>
      <c r="G243" s="104">
        <f t="shared" si="25"/>
        <v>43647</v>
      </c>
    </row>
    <row r="244" spans="1:7" s="13" customFormat="1" ht="15.75" customHeight="1">
      <c r="A244" s="26"/>
      <c r="B244" s="116" t="s">
        <v>15</v>
      </c>
      <c r="C244" s="116" t="s">
        <v>223</v>
      </c>
      <c r="D244" s="232"/>
      <c r="E244" s="104">
        <f>E243+7</f>
        <v>43627</v>
      </c>
      <c r="F244" s="104">
        <f t="shared" si="25"/>
        <v>43631</v>
      </c>
      <c r="G244" s="104">
        <f t="shared" si="25"/>
        <v>43654</v>
      </c>
    </row>
    <row r="245" spans="1:7" s="13" customFormat="1" ht="15.75" customHeight="1">
      <c r="A245" s="26"/>
      <c r="B245" s="116" t="s">
        <v>532</v>
      </c>
      <c r="C245" s="116" t="s">
        <v>125</v>
      </c>
      <c r="D245" s="232"/>
      <c r="E245" s="104">
        <f>E244+7</f>
        <v>43634</v>
      </c>
      <c r="F245" s="104">
        <f t="shared" si="25"/>
        <v>43638</v>
      </c>
      <c r="G245" s="104">
        <f t="shared" si="25"/>
        <v>43661</v>
      </c>
    </row>
    <row r="246" spans="1:7" s="13" customFormat="1" ht="15.75" customHeight="1">
      <c r="A246" s="26"/>
      <c r="B246" s="116" t="s">
        <v>533</v>
      </c>
      <c r="C246" s="116" t="s">
        <v>125</v>
      </c>
      <c r="D246" s="233"/>
      <c r="E246" s="104">
        <f>E245+7</f>
        <v>43641</v>
      </c>
      <c r="F246" s="104">
        <f t="shared" si="25"/>
        <v>43645</v>
      </c>
      <c r="G246" s="104">
        <f t="shared" si="25"/>
        <v>43668</v>
      </c>
    </row>
    <row r="247" spans="1:7" s="13" customFormat="1" ht="15.75" customHeight="1">
      <c r="A247" s="26"/>
      <c r="B247" s="117"/>
      <c r="C247" s="117"/>
      <c r="D247" s="124"/>
      <c r="E247" s="104">
        <f>E246+7</f>
        <v>43648</v>
      </c>
      <c r="F247" s="104">
        <f t="shared" si="25"/>
        <v>43652</v>
      </c>
      <c r="G247" s="104">
        <f t="shared" si="25"/>
        <v>43675</v>
      </c>
    </row>
    <row r="248" spans="1:7" s="13" customFormat="1" ht="15.75" customHeight="1">
      <c r="A248" s="26"/>
      <c r="B248" s="9"/>
      <c r="C248" s="9"/>
      <c r="D248" s="10"/>
      <c r="E248" s="10"/>
      <c r="F248" s="99"/>
      <c r="G248" s="99"/>
    </row>
    <row r="249" spans="1:7" s="13" customFormat="1" ht="15.75" customHeight="1">
      <c r="A249" s="251"/>
      <c r="B249" s="251"/>
      <c r="C249" s="9"/>
      <c r="D249" s="10"/>
      <c r="E249" s="10"/>
      <c r="F249" s="99"/>
      <c r="G249" s="99"/>
    </row>
    <row r="250" spans="1:7" s="13" customFormat="1" ht="15.75" customHeight="1">
      <c r="A250" s="26" t="s">
        <v>761</v>
      </c>
      <c r="B250" s="213" t="s">
        <v>26</v>
      </c>
      <c r="C250" s="213" t="s">
        <v>27</v>
      </c>
      <c r="D250" s="213" t="s">
        <v>28</v>
      </c>
      <c r="E250" s="12" t="s">
        <v>691</v>
      </c>
      <c r="F250" s="12" t="s">
        <v>29</v>
      </c>
      <c r="G250" s="91" t="s">
        <v>61</v>
      </c>
    </row>
    <row r="251" spans="1:7" s="13" customFormat="1" ht="15.75" customHeight="1">
      <c r="A251" s="26"/>
      <c r="B251" s="214"/>
      <c r="C251" s="214"/>
      <c r="D251" s="214"/>
      <c r="E251" s="92" t="s">
        <v>19</v>
      </c>
      <c r="F251" s="27" t="s">
        <v>30</v>
      </c>
      <c r="G251" s="12" t="s">
        <v>31</v>
      </c>
    </row>
    <row r="252" spans="1:7" s="13" customFormat="1" ht="15.75" customHeight="1">
      <c r="A252" s="26"/>
      <c r="B252" s="120" t="s">
        <v>422</v>
      </c>
      <c r="C252" s="121" t="s">
        <v>711</v>
      </c>
      <c r="D252" s="250" t="s">
        <v>748</v>
      </c>
      <c r="E252" s="122">
        <v>43616</v>
      </c>
      <c r="F252" s="122">
        <f>E252+4</f>
        <v>43620</v>
      </c>
      <c r="G252" s="15">
        <f>F252+26</f>
        <v>43646</v>
      </c>
    </row>
    <row r="253" spans="1:7" s="13" customFormat="1" ht="15.75" customHeight="1">
      <c r="A253" s="26"/>
      <c r="B253" s="120" t="s">
        <v>423</v>
      </c>
      <c r="C253" s="121" t="s">
        <v>749</v>
      </c>
      <c r="D253" s="232"/>
      <c r="E253" s="122">
        <f t="shared" ref="E253:G257" si="26">E252+7</f>
        <v>43623</v>
      </c>
      <c r="F253" s="122">
        <f t="shared" si="26"/>
        <v>43627</v>
      </c>
      <c r="G253" s="15">
        <f t="shared" si="26"/>
        <v>43653</v>
      </c>
    </row>
    <row r="254" spans="1:7" s="13" customFormat="1" ht="15.75" customHeight="1">
      <c r="A254" s="26"/>
      <c r="B254" s="120" t="s">
        <v>424</v>
      </c>
      <c r="C254" s="121" t="s">
        <v>762</v>
      </c>
      <c r="D254" s="232"/>
      <c r="E254" s="122">
        <f t="shared" si="26"/>
        <v>43630</v>
      </c>
      <c r="F254" s="122">
        <f t="shared" si="26"/>
        <v>43634</v>
      </c>
      <c r="G254" s="15">
        <f t="shared" si="26"/>
        <v>43660</v>
      </c>
    </row>
    <row r="255" spans="1:7" s="13" customFormat="1" ht="15.75" customHeight="1">
      <c r="A255" s="26"/>
      <c r="B255" s="119" t="s">
        <v>425</v>
      </c>
      <c r="C255" s="121" t="s">
        <v>763</v>
      </c>
      <c r="D255" s="232"/>
      <c r="E255" s="122">
        <f t="shared" si="26"/>
        <v>43637</v>
      </c>
      <c r="F255" s="122">
        <f t="shared" si="26"/>
        <v>43641</v>
      </c>
      <c r="G255" s="15">
        <f t="shared" si="26"/>
        <v>43667</v>
      </c>
    </row>
    <row r="256" spans="1:7" s="13" customFormat="1" ht="15.75" customHeight="1">
      <c r="A256" s="26"/>
      <c r="B256" s="119" t="s">
        <v>426</v>
      </c>
      <c r="C256" s="121" t="s">
        <v>764</v>
      </c>
      <c r="D256" s="232"/>
      <c r="E256" s="122">
        <f t="shared" si="26"/>
        <v>43644</v>
      </c>
      <c r="F256" s="122">
        <f t="shared" si="26"/>
        <v>43648</v>
      </c>
      <c r="G256" s="15">
        <f t="shared" si="26"/>
        <v>43674</v>
      </c>
    </row>
    <row r="257" spans="1:7" s="13" customFormat="1" ht="15.75" customHeight="1">
      <c r="A257" s="26"/>
      <c r="B257" s="119"/>
      <c r="C257" s="121"/>
      <c r="D257" s="233"/>
      <c r="E257" s="122">
        <f t="shared" si="26"/>
        <v>43651</v>
      </c>
      <c r="F257" s="122">
        <f t="shared" si="26"/>
        <v>43655</v>
      </c>
      <c r="G257" s="15">
        <f t="shared" si="26"/>
        <v>43681</v>
      </c>
    </row>
    <row r="258" spans="1:7" s="13" customFormat="1" ht="15.75" customHeight="1">
      <c r="A258" s="251"/>
      <c r="B258" s="251"/>
      <c r="C258" s="251"/>
      <c r="D258" s="251"/>
      <c r="E258" s="251"/>
      <c r="F258" s="251"/>
      <c r="G258" s="261"/>
    </row>
    <row r="259" spans="1:7" s="13" customFormat="1" ht="15.75" customHeight="1">
      <c r="A259" s="251"/>
      <c r="B259" s="251"/>
      <c r="C259" s="251"/>
      <c r="D259" s="251"/>
      <c r="E259" s="251"/>
      <c r="F259" s="251"/>
      <c r="G259" s="261"/>
    </row>
    <row r="260" spans="1:7" s="13" customFormat="1" ht="15.75" customHeight="1">
      <c r="A260" s="26"/>
      <c r="B260" s="213" t="s">
        <v>706</v>
      </c>
      <c r="C260" s="213" t="s">
        <v>27</v>
      </c>
      <c r="D260" s="213" t="s">
        <v>28</v>
      </c>
      <c r="E260" s="12" t="s">
        <v>691</v>
      </c>
      <c r="F260" s="12" t="s">
        <v>29</v>
      </c>
      <c r="G260" s="91" t="s">
        <v>61</v>
      </c>
    </row>
    <row r="261" spans="1:7" s="13" customFormat="1" ht="15.75" customHeight="1">
      <c r="A261" s="26"/>
      <c r="B261" s="214"/>
      <c r="C261" s="214"/>
      <c r="D261" s="214"/>
      <c r="E261" s="92" t="s">
        <v>19</v>
      </c>
      <c r="F261" s="27" t="s">
        <v>30</v>
      </c>
      <c r="G261" s="12" t="s">
        <v>31</v>
      </c>
    </row>
    <row r="262" spans="1:7" s="13" customFormat="1" ht="15.75" customHeight="1">
      <c r="A262" s="26"/>
      <c r="B262" s="37" t="s">
        <v>417</v>
      </c>
      <c r="C262" s="37" t="s">
        <v>712</v>
      </c>
      <c r="D262" s="239" t="s">
        <v>755</v>
      </c>
      <c r="E262" s="104">
        <v>43619</v>
      </c>
      <c r="F262" s="36">
        <f>E262+4</f>
        <v>43623</v>
      </c>
      <c r="G262" s="15">
        <f>F262+25</f>
        <v>43648</v>
      </c>
    </row>
    <row r="263" spans="1:7" s="13" customFormat="1" ht="15.75" customHeight="1">
      <c r="A263" s="26"/>
      <c r="B263" s="37" t="s">
        <v>418</v>
      </c>
      <c r="C263" s="37" t="s">
        <v>756</v>
      </c>
      <c r="D263" s="240"/>
      <c r="E263" s="36">
        <f t="shared" ref="E263:G266" si="27">E262+7</f>
        <v>43626</v>
      </c>
      <c r="F263" s="36">
        <f t="shared" si="27"/>
        <v>43630</v>
      </c>
      <c r="G263" s="15">
        <f t="shared" si="27"/>
        <v>43655</v>
      </c>
    </row>
    <row r="264" spans="1:7" s="13" customFormat="1" ht="15.75" customHeight="1">
      <c r="A264" s="26"/>
      <c r="B264" s="37" t="s">
        <v>419</v>
      </c>
      <c r="C264" s="37" t="s">
        <v>757</v>
      </c>
      <c r="D264" s="240"/>
      <c r="E264" s="36">
        <f t="shared" si="27"/>
        <v>43633</v>
      </c>
      <c r="F264" s="36">
        <f t="shared" si="27"/>
        <v>43637</v>
      </c>
      <c r="G264" s="15">
        <f t="shared" si="27"/>
        <v>43662</v>
      </c>
    </row>
    <row r="265" spans="1:7" s="13" customFormat="1" ht="15.75" customHeight="1">
      <c r="A265" s="26"/>
      <c r="B265" s="37" t="s">
        <v>420</v>
      </c>
      <c r="C265" s="37" t="s">
        <v>758</v>
      </c>
      <c r="D265" s="240"/>
      <c r="E265" s="36">
        <f t="shared" si="27"/>
        <v>43640</v>
      </c>
      <c r="F265" s="36">
        <f t="shared" si="27"/>
        <v>43644</v>
      </c>
      <c r="G265" s="15">
        <f t="shared" si="27"/>
        <v>43669</v>
      </c>
    </row>
    <row r="266" spans="1:7" s="13" customFormat="1" ht="15.75" customHeight="1">
      <c r="A266" s="26"/>
      <c r="B266" s="37" t="s">
        <v>421</v>
      </c>
      <c r="C266" s="37" t="s">
        <v>759</v>
      </c>
      <c r="D266" s="241"/>
      <c r="E266" s="36">
        <f t="shared" si="27"/>
        <v>43647</v>
      </c>
      <c r="F266" s="36">
        <f t="shared" si="27"/>
        <v>43651</v>
      </c>
      <c r="G266" s="15">
        <f t="shared" si="27"/>
        <v>43676</v>
      </c>
    </row>
    <row r="267" spans="1:7" s="13" customFormat="1" ht="15.75" customHeight="1">
      <c r="A267" s="26"/>
      <c r="B267" s="9"/>
      <c r="C267" s="9"/>
      <c r="D267" s="10"/>
      <c r="E267" s="10"/>
      <c r="F267" s="99"/>
      <c r="G267" s="99"/>
    </row>
    <row r="268" spans="1:7" s="13" customFormat="1" ht="15.75" customHeight="1">
      <c r="A268" s="251"/>
      <c r="B268" s="251"/>
      <c r="C268" s="9"/>
      <c r="D268" s="10"/>
      <c r="E268" s="10"/>
      <c r="F268" s="99"/>
      <c r="G268" s="99"/>
    </row>
    <row r="269" spans="1:7" s="13" customFormat="1" ht="15.75" customHeight="1">
      <c r="A269" s="26" t="s">
        <v>765</v>
      </c>
      <c r="B269" s="213" t="s">
        <v>706</v>
      </c>
      <c r="C269" s="213" t="s">
        <v>27</v>
      </c>
      <c r="D269" s="213" t="s">
        <v>28</v>
      </c>
      <c r="E269" s="12" t="s">
        <v>691</v>
      </c>
      <c r="F269" s="12" t="s">
        <v>29</v>
      </c>
      <c r="G269" s="91" t="s">
        <v>63</v>
      </c>
    </row>
    <row r="270" spans="1:7" s="13" customFormat="1" ht="15.75" customHeight="1">
      <c r="A270" s="26"/>
      <c r="B270" s="214"/>
      <c r="C270" s="214"/>
      <c r="D270" s="214"/>
      <c r="E270" s="92" t="s">
        <v>19</v>
      </c>
      <c r="F270" s="27" t="s">
        <v>30</v>
      </c>
      <c r="G270" s="12" t="s">
        <v>31</v>
      </c>
    </row>
    <row r="271" spans="1:7" s="13" customFormat="1" ht="15.75" customHeight="1">
      <c r="A271" s="26"/>
      <c r="B271" s="116" t="s">
        <v>559</v>
      </c>
      <c r="C271" s="116" t="s">
        <v>36</v>
      </c>
      <c r="D271" s="250" t="s">
        <v>730</v>
      </c>
      <c r="E271" s="15">
        <v>43619</v>
      </c>
      <c r="F271" s="15">
        <f>E271+4</f>
        <v>43623</v>
      </c>
      <c r="G271" s="15">
        <f>F271+29</f>
        <v>43652</v>
      </c>
    </row>
    <row r="272" spans="1:7" s="13" customFormat="1" ht="15.75" customHeight="1">
      <c r="A272" s="26"/>
      <c r="B272" s="116" t="s">
        <v>560</v>
      </c>
      <c r="C272" s="116" t="s">
        <v>564</v>
      </c>
      <c r="D272" s="232"/>
      <c r="E272" s="17">
        <f t="shared" ref="E272:G276" si="28">E271+7</f>
        <v>43626</v>
      </c>
      <c r="F272" s="15">
        <f t="shared" si="28"/>
        <v>43630</v>
      </c>
      <c r="G272" s="15">
        <f t="shared" si="28"/>
        <v>43659</v>
      </c>
    </row>
    <row r="273" spans="1:7" s="13" customFormat="1" ht="15.75" customHeight="1">
      <c r="A273" s="26"/>
      <c r="B273" s="116" t="s">
        <v>561</v>
      </c>
      <c r="C273" s="116" t="s">
        <v>565</v>
      </c>
      <c r="D273" s="232"/>
      <c r="E273" s="17">
        <f>E272+7</f>
        <v>43633</v>
      </c>
      <c r="F273" s="15">
        <f t="shared" si="28"/>
        <v>43637</v>
      </c>
      <c r="G273" s="15">
        <f t="shared" si="28"/>
        <v>43666</v>
      </c>
    </row>
    <row r="274" spans="1:7" s="13" customFormat="1" ht="15.75" customHeight="1">
      <c r="A274" s="26"/>
      <c r="B274" s="116" t="s">
        <v>562</v>
      </c>
      <c r="C274" s="116" t="s">
        <v>566</v>
      </c>
      <c r="D274" s="232"/>
      <c r="E274" s="17">
        <f t="shared" si="28"/>
        <v>43640</v>
      </c>
      <c r="F274" s="15">
        <f t="shared" si="28"/>
        <v>43644</v>
      </c>
      <c r="G274" s="15">
        <f t="shared" si="28"/>
        <v>43673</v>
      </c>
    </row>
    <row r="275" spans="1:7" s="13" customFormat="1" ht="15.75" customHeight="1">
      <c r="A275" s="26"/>
      <c r="B275" s="116" t="s">
        <v>563</v>
      </c>
      <c r="C275" s="116" t="s">
        <v>567</v>
      </c>
      <c r="D275" s="232"/>
      <c r="E275" s="17">
        <f t="shared" si="28"/>
        <v>43647</v>
      </c>
      <c r="F275" s="15">
        <f t="shared" si="28"/>
        <v>43651</v>
      </c>
      <c r="G275" s="15">
        <f t="shared" si="28"/>
        <v>43680</v>
      </c>
    </row>
    <row r="276" spans="1:7" s="13" customFormat="1" ht="15.75" customHeight="1">
      <c r="A276" s="26"/>
      <c r="B276" s="117"/>
      <c r="C276" s="117"/>
      <c r="D276" s="233"/>
      <c r="E276" s="17">
        <f>E275+7</f>
        <v>43654</v>
      </c>
      <c r="F276" s="15">
        <f t="shared" si="28"/>
        <v>43658</v>
      </c>
      <c r="G276" s="15">
        <f t="shared" si="28"/>
        <v>43687</v>
      </c>
    </row>
    <row r="277" spans="1:7" s="13" customFormat="1" ht="15.75" customHeight="1">
      <c r="A277" s="26"/>
      <c r="B277" s="22"/>
      <c r="C277" s="22"/>
      <c r="D277" s="24"/>
      <c r="E277" s="24"/>
      <c r="F277" s="21"/>
      <c r="G277" s="21"/>
    </row>
    <row r="278" spans="1:7" s="13" customFormat="1" ht="15.75" customHeight="1">
      <c r="A278" s="251"/>
      <c r="B278" s="251"/>
      <c r="C278" s="9"/>
      <c r="D278" s="10"/>
      <c r="E278" s="10"/>
      <c r="F278" s="99"/>
      <c r="G278" s="99"/>
    </row>
    <row r="279" spans="1:7" s="13" customFormat="1" ht="15.75" customHeight="1">
      <c r="A279" s="26" t="s">
        <v>766</v>
      </c>
      <c r="B279" s="213" t="s">
        <v>26</v>
      </c>
      <c r="C279" s="213" t="s">
        <v>27</v>
      </c>
      <c r="D279" s="213" t="s">
        <v>28</v>
      </c>
      <c r="E279" s="12" t="s">
        <v>691</v>
      </c>
      <c r="F279" s="12" t="s">
        <v>29</v>
      </c>
      <c r="G279" s="91" t="s">
        <v>767</v>
      </c>
    </row>
    <row r="280" spans="1:7" s="13" customFormat="1" ht="15.75" customHeight="1">
      <c r="A280" s="26"/>
      <c r="B280" s="214"/>
      <c r="C280" s="214"/>
      <c r="D280" s="214"/>
      <c r="E280" s="92" t="s">
        <v>19</v>
      </c>
      <c r="F280" s="27" t="s">
        <v>30</v>
      </c>
      <c r="G280" s="12" t="s">
        <v>31</v>
      </c>
    </row>
    <row r="281" spans="1:7" s="13" customFormat="1" ht="15.75" customHeight="1">
      <c r="A281" s="26"/>
      <c r="B281" s="37" t="s">
        <v>417</v>
      </c>
      <c r="C281" s="37" t="s">
        <v>712</v>
      </c>
      <c r="D281" s="239" t="s">
        <v>755</v>
      </c>
      <c r="E281" s="104">
        <v>43619</v>
      </c>
      <c r="F281" s="36">
        <f>E281+4</f>
        <v>43623</v>
      </c>
      <c r="G281" s="15">
        <f>F281+25</f>
        <v>43648</v>
      </c>
    </row>
    <row r="282" spans="1:7" s="13" customFormat="1" ht="15.75" customHeight="1">
      <c r="A282" s="26"/>
      <c r="B282" s="37" t="s">
        <v>418</v>
      </c>
      <c r="C282" s="37" t="s">
        <v>756</v>
      </c>
      <c r="D282" s="240"/>
      <c r="E282" s="36">
        <f t="shared" ref="E282:G285" si="29">E281+7</f>
        <v>43626</v>
      </c>
      <c r="F282" s="36">
        <f t="shared" si="29"/>
        <v>43630</v>
      </c>
      <c r="G282" s="15">
        <f t="shared" si="29"/>
        <v>43655</v>
      </c>
    </row>
    <row r="283" spans="1:7" s="13" customFormat="1" ht="15.75" customHeight="1">
      <c r="A283" s="26"/>
      <c r="B283" s="37" t="s">
        <v>419</v>
      </c>
      <c r="C283" s="37" t="s">
        <v>757</v>
      </c>
      <c r="D283" s="240"/>
      <c r="E283" s="36">
        <f t="shared" si="29"/>
        <v>43633</v>
      </c>
      <c r="F283" s="36">
        <f t="shared" si="29"/>
        <v>43637</v>
      </c>
      <c r="G283" s="15">
        <f t="shared" si="29"/>
        <v>43662</v>
      </c>
    </row>
    <row r="284" spans="1:7" s="13" customFormat="1" ht="15.75" customHeight="1">
      <c r="A284" s="26"/>
      <c r="B284" s="37" t="s">
        <v>420</v>
      </c>
      <c r="C284" s="37" t="s">
        <v>758</v>
      </c>
      <c r="D284" s="240"/>
      <c r="E284" s="36">
        <f t="shared" si="29"/>
        <v>43640</v>
      </c>
      <c r="F284" s="36">
        <f t="shared" si="29"/>
        <v>43644</v>
      </c>
      <c r="G284" s="15">
        <f t="shared" si="29"/>
        <v>43669</v>
      </c>
    </row>
    <row r="285" spans="1:7" s="13" customFormat="1" ht="15.75" customHeight="1">
      <c r="A285" s="26"/>
      <c r="B285" s="37" t="s">
        <v>421</v>
      </c>
      <c r="C285" s="37" t="s">
        <v>759</v>
      </c>
      <c r="D285" s="241"/>
      <c r="E285" s="36">
        <f t="shared" si="29"/>
        <v>43647</v>
      </c>
      <c r="F285" s="36">
        <f t="shared" si="29"/>
        <v>43651</v>
      </c>
      <c r="G285" s="15">
        <f t="shared" si="29"/>
        <v>43676</v>
      </c>
    </row>
    <row r="286" spans="1:7" s="13" customFormat="1" ht="15.75" customHeight="1">
      <c r="A286" s="26"/>
      <c r="B286" s="9"/>
      <c r="C286" s="9"/>
      <c r="D286" s="10"/>
      <c r="E286" s="10"/>
      <c r="F286" s="99"/>
      <c r="G286" s="99"/>
    </row>
    <row r="287" spans="1:7" s="13" customFormat="1" ht="15.75" customHeight="1">
      <c r="A287" s="251"/>
      <c r="B287" s="251"/>
      <c r="C287" s="9"/>
      <c r="D287" s="10"/>
      <c r="E287" s="10"/>
      <c r="F287" s="99"/>
      <c r="G287" s="99"/>
    </row>
    <row r="288" spans="1:7" s="13" customFormat="1" ht="15.75" customHeight="1">
      <c r="A288" s="26" t="s">
        <v>768</v>
      </c>
      <c r="B288" s="211" t="s">
        <v>26</v>
      </c>
      <c r="C288" s="211" t="s">
        <v>27</v>
      </c>
      <c r="D288" s="211" t="s">
        <v>28</v>
      </c>
      <c r="E288" s="12" t="s">
        <v>696</v>
      </c>
      <c r="F288" s="12" t="s">
        <v>29</v>
      </c>
      <c r="G288" s="12" t="s">
        <v>66</v>
      </c>
    </row>
    <row r="289" spans="1:7" s="13" customFormat="1" ht="15.75" customHeight="1">
      <c r="A289" s="26"/>
      <c r="B289" s="212"/>
      <c r="C289" s="212"/>
      <c r="D289" s="212"/>
      <c r="E289" s="92" t="s">
        <v>19</v>
      </c>
      <c r="F289" s="12" t="s">
        <v>30</v>
      </c>
      <c r="G289" s="12" t="s">
        <v>31</v>
      </c>
    </row>
    <row r="290" spans="1:7" s="13" customFormat="1" ht="15.75" customHeight="1">
      <c r="A290" s="26"/>
      <c r="B290" s="37" t="s">
        <v>769</v>
      </c>
      <c r="C290" s="37" t="s">
        <v>770</v>
      </c>
      <c r="D290" s="239" t="s">
        <v>771</v>
      </c>
      <c r="E290" s="104">
        <v>43613</v>
      </c>
      <c r="F290" s="36">
        <f>E290+4</f>
        <v>43617</v>
      </c>
      <c r="G290" s="15">
        <f>F290+25</f>
        <v>43642</v>
      </c>
    </row>
    <row r="291" spans="1:7" s="13" customFormat="1" ht="15.75" customHeight="1">
      <c r="A291" s="26"/>
      <c r="B291" s="37" t="s">
        <v>772</v>
      </c>
      <c r="C291" s="37" t="s">
        <v>394</v>
      </c>
      <c r="D291" s="240"/>
      <c r="E291" s="36">
        <f t="shared" ref="E291:G294" si="30">E290+7</f>
        <v>43620</v>
      </c>
      <c r="F291" s="36">
        <f t="shared" si="30"/>
        <v>43624</v>
      </c>
      <c r="G291" s="15">
        <f t="shared" si="30"/>
        <v>43649</v>
      </c>
    </row>
    <row r="292" spans="1:7" s="13" customFormat="1" ht="15.75" customHeight="1">
      <c r="A292" s="26"/>
      <c r="B292" s="37" t="s">
        <v>773</v>
      </c>
      <c r="C292" s="37" t="s">
        <v>539</v>
      </c>
      <c r="D292" s="240"/>
      <c r="E292" s="36">
        <f t="shared" si="30"/>
        <v>43627</v>
      </c>
      <c r="F292" s="36">
        <f t="shared" si="30"/>
        <v>43631</v>
      </c>
      <c r="G292" s="15">
        <f t="shared" si="30"/>
        <v>43656</v>
      </c>
    </row>
    <row r="293" spans="1:7" s="13" customFormat="1" ht="15.75" customHeight="1">
      <c r="A293" s="26"/>
      <c r="B293" s="37" t="s">
        <v>774</v>
      </c>
      <c r="C293" s="37" t="s">
        <v>619</v>
      </c>
      <c r="D293" s="240"/>
      <c r="E293" s="36">
        <f t="shared" si="30"/>
        <v>43634</v>
      </c>
      <c r="F293" s="36">
        <f t="shared" si="30"/>
        <v>43638</v>
      </c>
      <c r="G293" s="15">
        <f t="shared" si="30"/>
        <v>43663</v>
      </c>
    </row>
    <row r="294" spans="1:7" s="13" customFormat="1" ht="15.75" customHeight="1">
      <c r="A294" s="26"/>
      <c r="B294" s="37" t="s">
        <v>775</v>
      </c>
      <c r="C294" s="37" t="s">
        <v>620</v>
      </c>
      <c r="D294" s="241"/>
      <c r="E294" s="36">
        <f t="shared" si="30"/>
        <v>43641</v>
      </c>
      <c r="F294" s="36">
        <f t="shared" si="30"/>
        <v>43645</v>
      </c>
      <c r="G294" s="15">
        <f t="shared" si="30"/>
        <v>43670</v>
      </c>
    </row>
    <row r="295" spans="1:7" s="13" customFormat="1" ht="15.75" customHeight="1">
      <c r="A295" s="26"/>
      <c r="B295" s="9"/>
      <c r="C295" s="9"/>
      <c r="D295" s="10"/>
      <c r="E295" s="10"/>
      <c r="F295" s="99"/>
      <c r="G295" s="99"/>
    </row>
    <row r="296" spans="1:7" s="13" customFormat="1" ht="15.75" customHeight="1">
      <c r="A296" s="251"/>
      <c r="B296" s="251"/>
      <c r="C296" s="9"/>
      <c r="D296" s="10"/>
      <c r="E296" s="10"/>
      <c r="F296" s="99"/>
      <c r="G296" s="99"/>
    </row>
    <row r="297" spans="1:7" s="13" customFormat="1" ht="15.75" customHeight="1">
      <c r="A297" s="26" t="s">
        <v>776</v>
      </c>
      <c r="B297" s="213" t="s">
        <v>26</v>
      </c>
      <c r="C297" s="213" t="s">
        <v>27</v>
      </c>
      <c r="D297" s="213" t="s">
        <v>28</v>
      </c>
      <c r="E297" s="12" t="s">
        <v>696</v>
      </c>
      <c r="F297" s="12" t="s">
        <v>29</v>
      </c>
      <c r="G297" s="91" t="s">
        <v>777</v>
      </c>
    </row>
    <row r="298" spans="1:7" s="13" customFormat="1" ht="15.75" customHeight="1">
      <c r="A298" s="26"/>
      <c r="B298" s="214"/>
      <c r="C298" s="214"/>
      <c r="D298" s="214"/>
      <c r="E298" s="92" t="s">
        <v>19</v>
      </c>
      <c r="F298" s="27" t="s">
        <v>30</v>
      </c>
      <c r="G298" s="12" t="s">
        <v>31</v>
      </c>
    </row>
    <row r="299" spans="1:7" s="13" customFormat="1" ht="15.75" customHeight="1">
      <c r="A299" s="26"/>
      <c r="B299" s="125" t="s">
        <v>379</v>
      </c>
      <c r="C299" s="126" t="s">
        <v>232</v>
      </c>
      <c r="D299" s="239" t="s">
        <v>778</v>
      </c>
      <c r="E299" s="122">
        <v>43619</v>
      </c>
      <c r="F299" s="15">
        <f>E299+4</f>
        <v>43623</v>
      </c>
      <c r="G299" s="15">
        <f>F299+22</f>
        <v>43645</v>
      </c>
    </row>
    <row r="300" spans="1:7" s="13" customFormat="1" ht="15.75" customHeight="1">
      <c r="A300" s="26"/>
      <c r="B300" s="120" t="s">
        <v>556</v>
      </c>
      <c r="C300" s="126" t="s">
        <v>34</v>
      </c>
      <c r="D300" s="240"/>
      <c r="E300" s="15">
        <f t="shared" ref="E300:G304" si="31">E299+7</f>
        <v>43626</v>
      </c>
      <c r="F300" s="15">
        <f t="shared" si="31"/>
        <v>43630</v>
      </c>
      <c r="G300" s="15">
        <f t="shared" si="31"/>
        <v>43652</v>
      </c>
    </row>
    <row r="301" spans="1:7" s="13" customFormat="1" ht="15.75" customHeight="1">
      <c r="A301" s="26"/>
      <c r="B301" s="125" t="s">
        <v>198</v>
      </c>
      <c r="C301" s="126" t="s">
        <v>557</v>
      </c>
      <c r="D301" s="240"/>
      <c r="E301" s="15">
        <f t="shared" si="31"/>
        <v>43633</v>
      </c>
      <c r="F301" s="15">
        <f t="shared" si="31"/>
        <v>43637</v>
      </c>
      <c r="G301" s="15">
        <f t="shared" si="31"/>
        <v>43659</v>
      </c>
    </row>
    <row r="302" spans="1:7" s="13" customFormat="1" ht="15.75" customHeight="1">
      <c r="A302" s="26"/>
      <c r="B302" s="119"/>
      <c r="C302" s="126"/>
      <c r="D302" s="240"/>
      <c r="E302" s="15">
        <f t="shared" si="31"/>
        <v>43640</v>
      </c>
      <c r="F302" s="15">
        <f t="shared" si="31"/>
        <v>43644</v>
      </c>
      <c r="G302" s="15">
        <f t="shared" si="31"/>
        <v>43666</v>
      </c>
    </row>
    <row r="303" spans="1:7" s="13" customFormat="1" ht="15.75" customHeight="1">
      <c r="A303" s="26"/>
      <c r="B303" s="119" t="s">
        <v>180</v>
      </c>
      <c r="C303" s="126" t="s">
        <v>558</v>
      </c>
      <c r="D303" s="240"/>
      <c r="E303" s="15">
        <f>E302+7</f>
        <v>43647</v>
      </c>
      <c r="F303" s="15">
        <f t="shared" si="31"/>
        <v>43651</v>
      </c>
      <c r="G303" s="15">
        <f t="shared" si="31"/>
        <v>43673</v>
      </c>
    </row>
    <row r="304" spans="1:7" s="13" customFormat="1" ht="15.75" customHeight="1">
      <c r="A304" s="26"/>
      <c r="B304" s="127"/>
      <c r="C304" s="126"/>
      <c r="D304" s="247"/>
      <c r="E304" s="15">
        <f t="shared" si="31"/>
        <v>43654</v>
      </c>
      <c r="F304" s="15">
        <f t="shared" si="31"/>
        <v>43658</v>
      </c>
      <c r="G304" s="15">
        <f t="shared" si="31"/>
        <v>43680</v>
      </c>
    </row>
    <row r="305" spans="1:7" s="13" customFormat="1" ht="15.75" customHeight="1">
      <c r="A305" s="251"/>
      <c r="B305" s="251"/>
      <c r="C305" s="9"/>
      <c r="D305" s="10"/>
      <c r="E305" s="10"/>
      <c r="F305" s="99"/>
      <c r="G305" s="99"/>
    </row>
    <row r="306" spans="1:7" s="13" customFormat="1" ht="15.75" customHeight="1">
      <c r="A306" s="26" t="s">
        <v>779</v>
      </c>
      <c r="B306" s="213" t="s">
        <v>26</v>
      </c>
      <c r="C306" s="213" t="s">
        <v>27</v>
      </c>
      <c r="D306" s="213" t="s">
        <v>28</v>
      </c>
      <c r="E306" s="12" t="s">
        <v>691</v>
      </c>
      <c r="F306" s="12" t="s">
        <v>29</v>
      </c>
      <c r="G306" s="91" t="s">
        <v>64</v>
      </c>
    </row>
    <row r="307" spans="1:7" s="13" customFormat="1" ht="15.75" customHeight="1">
      <c r="A307" s="26"/>
      <c r="B307" s="214"/>
      <c r="C307" s="214"/>
      <c r="D307" s="214"/>
      <c r="E307" s="92" t="s">
        <v>19</v>
      </c>
      <c r="F307" s="27" t="s">
        <v>30</v>
      </c>
      <c r="G307" s="12" t="s">
        <v>31</v>
      </c>
    </row>
    <row r="308" spans="1:7" s="13" customFormat="1" ht="15.75" customHeight="1">
      <c r="A308" s="26"/>
      <c r="B308" s="128" t="s">
        <v>317</v>
      </c>
      <c r="C308" s="128" t="s">
        <v>378</v>
      </c>
      <c r="D308" s="239" t="s">
        <v>780</v>
      </c>
      <c r="E308" s="104">
        <v>43616</v>
      </c>
      <c r="F308" s="36">
        <f>E308+4</f>
        <v>43620</v>
      </c>
      <c r="G308" s="15">
        <f>F308+21</f>
        <v>43641</v>
      </c>
    </row>
    <row r="309" spans="1:7" s="13" customFormat="1" ht="15.75" customHeight="1">
      <c r="A309" s="26"/>
      <c r="B309" s="128" t="s">
        <v>182</v>
      </c>
      <c r="C309" s="128" t="s">
        <v>553</v>
      </c>
      <c r="D309" s="240"/>
      <c r="E309" s="36">
        <f t="shared" ref="E309:G313" si="32">E308+7</f>
        <v>43623</v>
      </c>
      <c r="F309" s="36">
        <f t="shared" si="32"/>
        <v>43627</v>
      </c>
      <c r="G309" s="15">
        <f t="shared" si="32"/>
        <v>43648</v>
      </c>
    </row>
    <row r="310" spans="1:7" s="13" customFormat="1" ht="15.75" customHeight="1">
      <c r="A310" s="26"/>
      <c r="B310" s="128" t="s">
        <v>551</v>
      </c>
      <c r="C310" s="128" t="s">
        <v>554</v>
      </c>
      <c r="D310" s="240"/>
      <c r="E310" s="36">
        <f>E309+7</f>
        <v>43630</v>
      </c>
      <c r="F310" s="36">
        <f t="shared" si="32"/>
        <v>43634</v>
      </c>
      <c r="G310" s="15">
        <f t="shared" si="32"/>
        <v>43655</v>
      </c>
    </row>
    <row r="311" spans="1:7" s="13" customFormat="1" ht="15.75" customHeight="1">
      <c r="A311" s="26"/>
      <c r="B311" s="128" t="s">
        <v>299</v>
      </c>
      <c r="C311" s="128"/>
      <c r="D311" s="240"/>
      <c r="E311" s="36">
        <f>E310+7</f>
        <v>43637</v>
      </c>
      <c r="F311" s="36">
        <f t="shared" si="32"/>
        <v>43641</v>
      </c>
      <c r="G311" s="15">
        <f t="shared" si="32"/>
        <v>43662</v>
      </c>
    </row>
    <row r="312" spans="1:7" s="13" customFormat="1" ht="15.75" customHeight="1">
      <c r="A312" s="26"/>
      <c r="B312" s="128" t="s">
        <v>552</v>
      </c>
      <c r="C312" s="128" t="s">
        <v>555</v>
      </c>
      <c r="D312" s="240"/>
      <c r="E312" s="36">
        <f t="shared" si="32"/>
        <v>43644</v>
      </c>
      <c r="F312" s="36">
        <f t="shared" si="32"/>
        <v>43648</v>
      </c>
      <c r="G312" s="15">
        <f t="shared" si="32"/>
        <v>43669</v>
      </c>
    </row>
    <row r="313" spans="1:7" s="13" customFormat="1" ht="15.75" customHeight="1">
      <c r="A313" s="26"/>
      <c r="B313" s="129"/>
      <c r="C313" s="128"/>
      <c r="D313" s="241"/>
      <c r="E313" s="15">
        <f t="shared" si="32"/>
        <v>43651</v>
      </c>
      <c r="F313" s="15">
        <f t="shared" si="32"/>
        <v>43655</v>
      </c>
      <c r="G313" s="15">
        <f t="shared" si="32"/>
        <v>43676</v>
      </c>
    </row>
    <row r="314" spans="1:7" s="13" customFormat="1" ht="15.75" customHeight="1">
      <c r="A314" s="26"/>
      <c r="B314" s="9"/>
      <c r="C314" s="9"/>
      <c r="D314" s="10"/>
      <c r="E314" s="10"/>
      <c r="F314" s="99"/>
      <c r="G314" s="99"/>
    </row>
    <row r="315" spans="1:7" s="13" customFormat="1" ht="15.75" customHeight="1">
      <c r="A315" s="251"/>
      <c r="B315" s="251"/>
      <c r="C315" s="9"/>
      <c r="D315" s="10"/>
      <c r="E315" s="10"/>
      <c r="F315" s="99"/>
      <c r="G315" s="99"/>
    </row>
    <row r="316" spans="1:7" s="13" customFormat="1" ht="15.75" customHeight="1">
      <c r="A316" s="26" t="s">
        <v>781</v>
      </c>
      <c r="B316" s="213" t="s">
        <v>695</v>
      </c>
      <c r="C316" s="213" t="s">
        <v>27</v>
      </c>
      <c r="D316" s="213" t="s">
        <v>28</v>
      </c>
      <c r="E316" s="12" t="s">
        <v>696</v>
      </c>
      <c r="F316" s="12" t="s">
        <v>29</v>
      </c>
      <c r="G316" s="91" t="s">
        <v>69</v>
      </c>
    </row>
    <row r="317" spans="1:7" s="13" customFormat="1" ht="15.75" customHeight="1">
      <c r="A317" s="26"/>
      <c r="B317" s="214"/>
      <c r="C317" s="214"/>
      <c r="D317" s="214"/>
      <c r="E317" s="92" t="s">
        <v>19</v>
      </c>
      <c r="F317" s="27" t="s">
        <v>30</v>
      </c>
      <c r="G317" s="12" t="s">
        <v>31</v>
      </c>
    </row>
    <row r="318" spans="1:7" s="13" customFormat="1" ht="15.75" customHeight="1">
      <c r="A318" s="26"/>
      <c r="B318" s="128" t="s">
        <v>317</v>
      </c>
      <c r="C318" s="128" t="s">
        <v>378</v>
      </c>
      <c r="D318" s="239" t="s">
        <v>780</v>
      </c>
      <c r="E318" s="104">
        <v>43616</v>
      </c>
      <c r="F318" s="36">
        <f>E318+4</f>
        <v>43620</v>
      </c>
      <c r="G318" s="15">
        <f>F318+21</f>
        <v>43641</v>
      </c>
    </row>
    <row r="319" spans="1:7" s="13" customFormat="1" ht="15.75" customHeight="1">
      <c r="A319" s="26"/>
      <c r="B319" s="128" t="s">
        <v>182</v>
      </c>
      <c r="C319" s="128" t="s">
        <v>553</v>
      </c>
      <c r="D319" s="240"/>
      <c r="E319" s="104">
        <f>E318+7</f>
        <v>43623</v>
      </c>
      <c r="F319" s="36">
        <f t="shared" ref="F319:G323" si="33">F318+7</f>
        <v>43627</v>
      </c>
      <c r="G319" s="15">
        <f t="shared" si="33"/>
        <v>43648</v>
      </c>
    </row>
    <row r="320" spans="1:7" s="13" customFormat="1" ht="15.75" customHeight="1">
      <c r="A320" s="26"/>
      <c r="B320" s="128" t="s">
        <v>551</v>
      </c>
      <c r="C320" s="128" t="s">
        <v>554</v>
      </c>
      <c r="D320" s="240"/>
      <c r="E320" s="104">
        <f>E319+7</f>
        <v>43630</v>
      </c>
      <c r="F320" s="36">
        <f t="shared" si="33"/>
        <v>43634</v>
      </c>
      <c r="G320" s="15">
        <f t="shared" si="33"/>
        <v>43655</v>
      </c>
    </row>
    <row r="321" spans="1:7" s="13" customFormat="1" ht="15.75" customHeight="1">
      <c r="A321" s="26"/>
      <c r="B321" s="128" t="s">
        <v>299</v>
      </c>
      <c r="C321" s="128"/>
      <c r="D321" s="240"/>
      <c r="E321" s="104">
        <f>E320+7</f>
        <v>43637</v>
      </c>
      <c r="F321" s="36">
        <f t="shared" si="33"/>
        <v>43641</v>
      </c>
      <c r="G321" s="15">
        <f t="shared" si="33"/>
        <v>43662</v>
      </c>
    </row>
    <row r="322" spans="1:7" s="13" customFormat="1" ht="15.75" customHeight="1">
      <c r="A322" s="26"/>
      <c r="B322" s="128" t="s">
        <v>552</v>
      </c>
      <c r="C322" s="128" t="s">
        <v>555</v>
      </c>
      <c r="D322" s="240"/>
      <c r="E322" s="104">
        <f>E321+7</f>
        <v>43644</v>
      </c>
      <c r="F322" s="36">
        <f t="shared" si="33"/>
        <v>43648</v>
      </c>
      <c r="G322" s="15">
        <f>G321+7</f>
        <v>43669</v>
      </c>
    </row>
    <row r="323" spans="1:7" s="13" customFormat="1" ht="15.75" customHeight="1">
      <c r="A323" s="33"/>
      <c r="B323" s="129"/>
      <c r="C323" s="128"/>
      <c r="D323" s="241"/>
      <c r="E323" s="104">
        <f>E322+7</f>
        <v>43651</v>
      </c>
      <c r="F323" s="36">
        <f t="shared" si="33"/>
        <v>43655</v>
      </c>
      <c r="G323" s="15">
        <f>G322+7</f>
        <v>43676</v>
      </c>
    </row>
    <row r="324" spans="1:7" s="13" customFormat="1" ht="15.75" customHeight="1">
      <c r="A324" s="33"/>
      <c r="B324" s="38"/>
      <c r="C324" s="39"/>
      <c r="D324" s="24"/>
      <c r="E324" s="31"/>
      <c r="F324" s="98"/>
      <c r="G324" s="98"/>
    </row>
    <row r="325" spans="1:7" s="13" customFormat="1" ht="15.75" customHeight="1">
      <c r="A325" s="253" t="s">
        <v>782</v>
      </c>
      <c r="B325" s="253"/>
      <c r="C325" s="253"/>
      <c r="D325" s="253"/>
      <c r="E325" s="253"/>
      <c r="F325" s="253"/>
      <c r="G325" s="253"/>
    </row>
    <row r="326" spans="1:7" s="13" customFormat="1" ht="15.75" customHeight="1">
      <c r="A326" s="252"/>
      <c r="B326" s="252"/>
      <c r="C326" s="30"/>
      <c r="D326" s="31"/>
      <c r="E326" s="31"/>
      <c r="F326" s="98"/>
      <c r="G326" s="98"/>
    </row>
    <row r="327" spans="1:7" s="13" customFormat="1" ht="15.75" customHeight="1">
      <c r="A327" s="26" t="s">
        <v>783</v>
      </c>
      <c r="B327" s="211" t="s">
        <v>26</v>
      </c>
      <c r="C327" s="211" t="s">
        <v>27</v>
      </c>
      <c r="D327" s="211" t="s">
        <v>28</v>
      </c>
      <c r="E327" s="12" t="s">
        <v>696</v>
      </c>
      <c r="F327" s="12" t="s">
        <v>29</v>
      </c>
      <c r="G327" s="91" t="s">
        <v>784</v>
      </c>
    </row>
    <row r="328" spans="1:7" s="13" customFormat="1" ht="15.75" customHeight="1">
      <c r="A328" s="26"/>
      <c r="B328" s="212"/>
      <c r="C328" s="212"/>
      <c r="D328" s="212"/>
      <c r="E328" s="92" t="s">
        <v>19</v>
      </c>
      <c r="F328" s="27" t="s">
        <v>30</v>
      </c>
      <c r="G328" s="12" t="s">
        <v>31</v>
      </c>
    </row>
    <row r="329" spans="1:7" s="13" customFormat="1" ht="15.75" customHeight="1">
      <c r="A329" s="26"/>
      <c r="B329" s="128" t="s">
        <v>545</v>
      </c>
      <c r="C329" s="128" t="s">
        <v>35</v>
      </c>
      <c r="D329" s="239" t="s">
        <v>785</v>
      </c>
      <c r="E329" s="36">
        <v>43613</v>
      </c>
      <c r="F329" s="36">
        <f>E329+4</f>
        <v>43617</v>
      </c>
      <c r="G329" s="15">
        <f>F329+24</f>
        <v>43641</v>
      </c>
    </row>
    <row r="330" spans="1:7" s="13" customFormat="1" ht="15.75" customHeight="1">
      <c r="A330" s="26"/>
      <c r="B330" s="128" t="s">
        <v>546</v>
      </c>
      <c r="C330" s="128" t="s">
        <v>549</v>
      </c>
      <c r="D330" s="240"/>
      <c r="E330" s="17">
        <f>E329+7</f>
        <v>43620</v>
      </c>
      <c r="F330" s="36">
        <f t="shared" ref="E330:G333" si="34">F329+7</f>
        <v>43624</v>
      </c>
      <c r="G330" s="15">
        <f t="shared" si="34"/>
        <v>43648</v>
      </c>
    </row>
    <row r="331" spans="1:7" s="13" customFormat="1" ht="15.75" customHeight="1">
      <c r="A331" s="26"/>
      <c r="B331" s="130" t="s">
        <v>547</v>
      </c>
      <c r="C331" s="128" t="s">
        <v>550</v>
      </c>
      <c r="D331" s="240"/>
      <c r="E331" s="17">
        <f t="shared" si="34"/>
        <v>43627</v>
      </c>
      <c r="F331" s="36">
        <f t="shared" si="34"/>
        <v>43631</v>
      </c>
      <c r="G331" s="15">
        <f t="shared" si="34"/>
        <v>43655</v>
      </c>
    </row>
    <row r="332" spans="1:7" s="13" customFormat="1" ht="15.75" customHeight="1">
      <c r="A332" s="26"/>
      <c r="B332" s="37"/>
      <c r="C332" s="131"/>
      <c r="D332" s="240"/>
      <c r="E332" s="17">
        <f t="shared" si="34"/>
        <v>43634</v>
      </c>
      <c r="F332" s="36">
        <f t="shared" si="34"/>
        <v>43638</v>
      </c>
      <c r="G332" s="15">
        <f t="shared" si="34"/>
        <v>43662</v>
      </c>
    </row>
    <row r="333" spans="1:7" s="13" customFormat="1" ht="15.75" customHeight="1">
      <c r="A333" s="26"/>
      <c r="B333" s="37" t="s">
        <v>548</v>
      </c>
      <c r="C333" s="131" t="s">
        <v>70</v>
      </c>
      <c r="D333" s="241"/>
      <c r="E333" s="17">
        <f t="shared" si="34"/>
        <v>43641</v>
      </c>
      <c r="F333" s="36">
        <f t="shared" si="34"/>
        <v>43645</v>
      </c>
      <c r="G333" s="15">
        <f t="shared" si="34"/>
        <v>43669</v>
      </c>
    </row>
    <row r="334" spans="1:7" s="13" customFormat="1" ht="15.75" customHeight="1">
      <c r="A334" s="252"/>
      <c r="B334" s="252"/>
      <c r="C334" s="9"/>
      <c r="D334" s="10"/>
      <c r="E334" s="10"/>
      <c r="F334" s="99"/>
      <c r="G334" s="99"/>
    </row>
    <row r="335" spans="1:7" s="13" customFormat="1" ht="15.75" customHeight="1">
      <c r="A335" s="26" t="s">
        <v>786</v>
      </c>
      <c r="B335" s="213" t="s">
        <v>26</v>
      </c>
      <c r="C335" s="213" t="s">
        <v>27</v>
      </c>
      <c r="D335" s="213" t="s">
        <v>28</v>
      </c>
      <c r="E335" s="12" t="s">
        <v>691</v>
      </c>
      <c r="F335" s="12" t="s">
        <v>29</v>
      </c>
      <c r="G335" s="132" t="s">
        <v>787</v>
      </c>
    </row>
    <row r="336" spans="1:7" s="13" customFormat="1" ht="15.75" customHeight="1">
      <c r="A336" s="26"/>
      <c r="B336" s="214"/>
      <c r="C336" s="214"/>
      <c r="D336" s="214"/>
      <c r="E336" s="92" t="s">
        <v>19</v>
      </c>
      <c r="F336" s="27" t="s">
        <v>30</v>
      </c>
      <c r="G336" s="12" t="s">
        <v>31</v>
      </c>
    </row>
    <row r="337" spans="1:7" s="13" customFormat="1" ht="15.75" customHeight="1">
      <c r="A337" s="26"/>
      <c r="B337" s="102" t="s">
        <v>358</v>
      </c>
      <c r="C337" s="113" t="s">
        <v>359</v>
      </c>
      <c r="D337" s="239" t="s">
        <v>788</v>
      </c>
      <c r="E337" s="36">
        <v>43611</v>
      </c>
      <c r="F337" s="36">
        <f>E337+4</f>
        <v>43615</v>
      </c>
      <c r="G337" s="15">
        <f>F337+33</f>
        <v>43648</v>
      </c>
    </row>
    <row r="338" spans="1:7" s="13" customFormat="1" ht="15.75" customHeight="1">
      <c r="A338" s="26"/>
      <c r="B338" s="102" t="s">
        <v>488</v>
      </c>
      <c r="C338" s="113" t="s">
        <v>491</v>
      </c>
      <c r="D338" s="240"/>
      <c r="E338" s="17">
        <f t="shared" ref="E338:G341" si="35">E337+7</f>
        <v>43618</v>
      </c>
      <c r="F338" s="36">
        <f t="shared" si="35"/>
        <v>43622</v>
      </c>
      <c r="G338" s="15">
        <f t="shared" si="35"/>
        <v>43655</v>
      </c>
    </row>
    <row r="339" spans="1:7" s="13" customFormat="1" ht="15.75" customHeight="1">
      <c r="A339" s="26"/>
      <c r="B339" s="102" t="s">
        <v>489</v>
      </c>
      <c r="C339" s="113" t="s">
        <v>492</v>
      </c>
      <c r="D339" s="240"/>
      <c r="E339" s="17">
        <f t="shared" si="35"/>
        <v>43625</v>
      </c>
      <c r="F339" s="36">
        <f t="shared" si="35"/>
        <v>43629</v>
      </c>
      <c r="G339" s="15">
        <f t="shared" si="35"/>
        <v>43662</v>
      </c>
    </row>
    <row r="340" spans="1:7" s="13" customFormat="1" ht="15.75" customHeight="1">
      <c r="A340" s="26"/>
      <c r="B340" s="102" t="s">
        <v>318</v>
      </c>
      <c r="C340" s="113" t="s">
        <v>493</v>
      </c>
      <c r="D340" s="240"/>
      <c r="E340" s="17">
        <f t="shared" si="35"/>
        <v>43632</v>
      </c>
      <c r="F340" s="36">
        <f t="shared" si="35"/>
        <v>43636</v>
      </c>
      <c r="G340" s="15">
        <f t="shared" si="35"/>
        <v>43669</v>
      </c>
    </row>
    <row r="341" spans="1:7" s="13" customFormat="1" ht="15.75" customHeight="1">
      <c r="A341" s="26"/>
      <c r="B341" s="102" t="s">
        <v>490</v>
      </c>
      <c r="C341" s="113" t="s">
        <v>494</v>
      </c>
      <c r="D341" s="241"/>
      <c r="E341" s="17">
        <f t="shared" si="35"/>
        <v>43639</v>
      </c>
      <c r="F341" s="36">
        <f t="shared" si="35"/>
        <v>43643</v>
      </c>
      <c r="G341" s="15">
        <f t="shared" si="35"/>
        <v>43676</v>
      </c>
    </row>
    <row r="342" spans="1:7" s="13" customFormat="1" ht="15.75" customHeight="1">
      <c r="A342" s="26"/>
      <c r="B342" s="9"/>
      <c r="C342" s="9"/>
      <c r="D342" s="10"/>
      <c r="E342" s="10"/>
      <c r="F342" s="99"/>
      <c r="G342" s="99"/>
    </row>
    <row r="343" spans="1:7" s="13" customFormat="1" ht="15.75" customHeight="1">
      <c r="A343" s="26"/>
      <c r="B343" s="9"/>
      <c r="C343" s="9"/>
      <c r="D343" s="10"/>
      <c r="E343" s="10"/>
      <c r="F343" s="99"/>
      <c r="G343" s="99"/>
    </row>
    <row r="344" spans="1:7" s="13" customFormat="1" ht="15.75" customHeight="1">
      <c r="A344" s="251"/>
      <c r="B344" s="251"/>
      <c r="C344" s="9"/>
      <c r="D344" s="10"/>
      <c r="E344" s="10"/>
      <c r="F344" s="99"/>
      <c r="G344" s="99"/>
    </row>
    <row r="345" spans="1:7" s="13" customFormat="1" ht="15.75" customHeight="1">
      <c r="A345" s="26" t="s">
        <v>789</v>
      </c>
      <c r="B345" s="213" t="s">
        <v>26</v>
      </c>
      <c r="C345" s="213" t="s">
        <v>27</v>
      </c>
      <c r="D345" s="213" t="s">
        <v>28</v>
      </c>
      <c r="E345" s="12" t="s">
        <v>696</v>
      </c>
      <c r="F345" s="12" t="s">
        <v>29</v>
      </c>
      <c r="G345" s="91" t="s">
        <v>72</v>
      </c>
    </row>
    <row r="346" spans="1:7" s="13" customFormat="1" ht="15.75" customHeight="1">
      <c r="A346" s="26"/>
      <c r="B346" s="214"/>
      <c r="C346" s="214"/>
      <c r="D346" s="214"/>
      <c r="E346" s="92" t="s">
        <v>19</v>
      </c>
      <c r="F346" s="27" t="s">
        <v>30</v>
      </c>
      <c r="G346" s="12" t="s">
        <v>31</v>
      </c>
    </row>
    <row r="347" spans="1:7" s="13" customFormat="1" ht="15.75" customHeight="1">
      <c r="A347" s="26"/>
      <c r="B347" s="128" t="s">
        <v>376</v>
      </c>
      <c r="C347" s="133" t="s">
        <v>790</v>
      </c>
      <c r="D347" s="239" t="s">
        <v>791</v>
      </c>
      <c r="E347" s="36">
        <v>43614</v>
      </c>
      <c r="F347" s="36">
        <f>E347+4</f>
        <v>43618</v>
      </c>
      <c r="G347" s="15">
        <f>F347+24</f>
        <v>43642</v>
      </c>
    </row>
    <row r="348" spans="1:7" s="13" customFormat="1" ht="15.75" customHeight="1">
      <c r="A348" s="26"/>
      <c r="B348" s="128" t="s">
        <v>541</v>
      </c>
      <c r="C348" s="128" t="s">
        <v>792</v>
      </c>
      <c r="D348" s="240"/>
      <c r="E348" s="17">
        <f>E347+7</f>
        <v>43621</v>
      </c>
      <c r="F348" s="36">
        <f t="shared" ref="F348:G351" si="36">F347+7</f>
        <v>43625</v>
      </c>
      <c r="G348" s="15">
        <f t="shared" si="36"/>
        <v>43649</v>
      </c>
    </row>
    <row r="349" spans="1:7" s="13" customFormat="1" ht="15.75" customHeight="1">
      <c r="A349" s="26"/>
      <c r="B349" s="128" t="s">
        <v>542</v>
      </c>
      <c r="C349" s="128" t="s">
        <v>793</v>
      </c>
      <c r="D349" s="240"/>
      <c r="E349" s="17">
        <f>E348+7</f>
        <v>43628</v>
      </c>
      <c r="F349" s="36">
        <f t="shared" si="36"/>
        <v>43632</v>
      </c>
      <c r="G349" s="15">
        <f t="shared" si="36"/>
        <v>43656</v>
      </c>
    </row>
    <row r="350" spans="1:7" s="13" customFormat="1" ht="15.75" customHeight="1">
      <c r="A350" s="26"/>
      <c r="B350" s="130" t="s">
        <v>543</v>
      </c>
      <c r="C350" s="128" t="s">
        <v>151</v>
      </c>
      <c r="D350" s="240"/>
      <c r="E350" s="17">
        <f>E349+7</f>
        <v>43635</v>
      </c>
      <c r="F350" s="36">
        <f t="shared" si="36"/>
        <v>43639</v>
      </c>
      <c r="G350" s="15">
        <f t="shared" si="36"/>
        <v>43663</v>
      </c>
    </row>
    <row r="351" spans="1:7" s="13" customFormat="1" ht="15.75" customHeight="1">
      <c r="A351" s="26"/>
      <c r="B351" s="128" t="s">
        <v>544</v>
      </c>
      <c r="C351" s="128" t="s">
        <v>794</v>
      </c>
      <c r="D351" s="241"/>
      <c r="E351" s="17">
        <f>E350+7</f>
        <v>43642</v>
      </c>
      <c r="F351" s="36">
        <f t="shared" si="36"/>
        <v>43646</v>
      </c>
      <c r="G351" s="15">
        <f t="shared" si="36"/>
        <v>43670</v>
      </c>
    </row>
    <row r="352" spans="1:7" s="13" customFormat="1" ht="15.75" customHeight="1">
      <c r="A352" s="26"/>
      <c r="B352" s="9"/>
      <c r="C352" s="9"/>
      <c r="D352" s="10"/>
      <c r="E352" s="10"/>
      <c r="F352" s="99"/>
      <c r="G352" s="99"/>
    </row>
    <row r="353" spans="1:7" s="13" customFormat="1" ht="15.75" customHeight="1">
      <c r="A353" s="243"/>
      <c r="B353" s="243"/>
      <c r="C353" s="9"/>
      <c r="D353" s="10"/>
      <c r="E353" s="10"/>
      <c r="F353" s="99"/>
      <c r="G353" s="99"/>
    </row>
    <row r="354" spans="1:7" s="13" customFormat="1" ht="15.75" customHeight="1">
      <c r="A354" s="26" t="s">
        <v>795</v>
      </c>
      <c r="B354" s="213" t="s">
        <v>26</v>
      </c>
      <c r="C354" s="213" t="s">
        <v>27</v>
      </c>
      <c r="D354" s="213" t="s">
        <v>28</v>
      </c>
      <c r="E354" s="12" t="s">
        <v>691</v>
      </c>
      <c r="F354" s="12" t="s">
        <v>29</v>
      </c>
      <c r="G354" s="12" t="s">
        <v>787</v>
      </c>
    </row>
    <row r="355" spans="1:7" s="13" customFormat="1" ht="15.75" customHeight="1">
      <c r="A355" s="26"/>
      <c r="B355" s="214"/>
      <c r="C355" s="214"/>
      <c r="D355" s="214"/>
      <c r="E355" s="92" t="s">
        <v>19</v>
      </c>
      <c r="F355" s="12" t="s">
        <v>30</v>
      </c>
      <c r="G355" s="12" t="s">
        <v>31</v>
      </c>
    </row>
    <row r="356" spans="1:7" s="13" customFormat="1" ht="15.75" customHeight="1">
      <c r="A356" s="26"/>
      <c r="B356" s="102" t="s">
        <v>535</v>
      </c>
      <c r="C356" s="134" t="s">
        <v>394</v>
      </c>
      <c r="D356" s="239" t="s">
        <v>796</v>
      </c>
      <c r="E356" s="36">
        <v>43617</v>
      </c>
      <c r="F356" s="36">
        <f>E356+4</f>
        <v>43621</v>
      </c>
      <c r="G356" s="15">
        <f>F356+33</f>
        <v>43654</v>
      </c>
    </row>
    <row r="357" spans="1:7" s="13" customFormat="1" ht="15.75" customHeight="1">
      <c r="A357" s="26"/>
      <c r="B357" s="102" t="s">
        <v>536</v>
      </c>
      <c r="C357" s="113" t="s">
        <v>539</v>
      </c>
      <c r="D357" s="240"/>
      <c r="E357" s="17">
        <f t="shared" ref="E357:G360" si="37">E356+7</f>
        <v>43624</v>
      </c>
      <c r="F357" s="36">
        <f t="shared" si="37"/>
        <v>43628</v>
      </c>
      <c r="G357" s="15">
        <f t="shared" si="37"/>
        <v>43661</v>
      </c>
    </row>
    <row r="358" spans="1:7" s="13" customFormat="1" ht="15.75" customHeight="1">
      <c r="A358" s="26"/>
      <c r="B358" s="102" t="s">
        <v>537</v>
      </c>
      <c r="C358" s="113" t="s">
        <v>540</v>
      </c>
      <c r="D358" s="240"/>
      <c r="E358" s="17">
        <f t="shared" si="37"/>
        <v>43631</v>
      </c>
      <c r="F358" s="36">
        <f t="shared" si="37"/>
        <v>43635</v>
      </c>
      <c r="G358" s="15">
        <f t="shared" si="37"/>
        <v>43668</v>
      </c>
    </row>
    <row r="359" spans="1:7" s="13" customFormat="1" ht="15.75" customHeight="1">
      <c r="A359" s="26"/>
      <c r="B359" s="102" t="s">
        <v>538</v>
      </c>
      <c r="C359" s="113" t="s">
        <v>232</v>
      </c>
      <c r="D359" s="240"/>
      <c r="E359" s="17">
        <f t="shared" si="37"/>
        <v>43638</v>
      </c>
      <c r="F359" s="36">
        <f t="shared" si="37"/>
        <v>43642</v>
      </c>
      <c r="G359" s="15">
        <f t="shared" si="37"/>
        <v>43675</v>
      </c>
    </row>
    <row r="360" spans="1:7" s="13" customFormat="1" ht="15.75" customHeight="1">
      <c r="A360" s="26"/>
      <c r="B360" s="102"/>
      <c r="C360" s="113"/>
      <c r="D360" s="241"/>
      <c r="E360" s="17">
        <f t="shared" si="37"/>
        <v>43645</v>
      </c>
      <c r="F360" s="36">
        <f t="shared" si="37"/>
        <v>43649</v>
      </c>
      <c r="G360" s="15">
        <f t="shared" si="37"/>
        <v>43682</v>
      </c>
    </row>
    <row r="361" spans="1:7" s="13" customFormat="1" ht="15.75" customHeight="1">
      <c r="A361" s="26"/>
      <c r="B361" s="9"/>
      <c r="C361" s="9"/>
      <c r="D361" s="10"/>
      <c r="E361" s="10"/>
      <c r="F361" s="99"/>
      <c r="G361" s="99"/>
    </row>
    <row r="362" spans="1:7" s="13" customFormat="1" ht="15.75" customHeight="1">
      <c r="A362" s="243"/>
      <c r="B362" s="243"/>
      <c r="C362" s="9"/>
      <c r="D362" s="10"/>
      <c r="E362" s="10"/>
      <c r="F362" s="99"/>
      <c r="G362" s="99"/>
    </row>
    <row r="363" spans="1:7" s="13" customFormat="1" ht="15.75" customHeight="1">
      <c r="A363" s="26" t="s">
        <v>797</v>
      </c>
      <c r="B363" s="248" t="s">
        <v>26</v>
      </c>
      <c r="C363" s="248" t="s">
        <v>27</v>
      </c>
      <c r="D363" s="248" t="s">
        <v>28</v>
      </c>
      <c r="E363" s="135" t="s">
        <v>696</v>
      </c>
      <c r="F363" s="135" t="s">
        <v>29</v>
      </c>
      <c r="G363" s="135" t="s">
        <v>798</v>
      </c>
    </row>
    <row r="364" spans="1:7" s="13" customFormat="1" ht="15.75" customHeight="1">
      <c r="A364" s="26"/>
      <c r="B364" s="249"/>
      <c r="C364" s="249"/>
      <c r="D364" s="249"/>
      <c r="E364" s="136" t="s">
        <v>19</v>
      </c>
      <c r="F364" s="137" t="s">
        <v>30</v>
      </c>
      <c r="G364" s="135" t="s">
        <v>31</v>
      </c>
    </row>
    <row r="365" spans="1:7" s="13" customFormat="1" ht="15.75" customHeight="1">
      <c r="A365" s="26"/>
      <c r="B365" s="102" t="s">
        <v>282</v>
      </c>
      <c r="C365" s="138" t="s">
        <v>264</v>
      </c>
      <c r="D365" s="250" t="s">
        <v>799</v>
      </c>
      <c r="E365" s="139">
        <v>43613</v>
      </c>
      <c r="F365" s="139">
        <f>E365+4</f>
        <v>43617</v>
      </c>
      <c r="G365" s="140">
        <f>F365+27</f>
        <v>43644</v>
      </c>
    </row>
    <row r="366" spans="1:7" s="13" customFormat="1" ht="15.75" customHeight="1">
      <c r="A366" s="26"/>
      <c r="B366" s="102" t="s">
        <v>531</v>
      </c>
      <c r="C366" s="141" t="s">
        <v>534</v>
      </c>
      <c r="D366" s="232"/>
      <c r="E366" s="139">
        <f t="shared" ref="E366:G369" si="38">E365+7</f>
        <v>43620</v>
      </c>
      <c r="F366" s="139">
        <f t="shared" si="38"/>
        <v>43624</v>
      </c>
      <c r="G366" s="140">
        <f t="shared" si="38"/>
        <v>43651</v>
      </c>
    </row>
    <row r="367" spans="1:7" s="13" customFormat="1" ht="15.75" customHeight="1">
      <c r="A367" s="26"/>
      <c r="B367" s="102" t="s">
        <v>15</v>
      </c>
      <c r="C367" s="138" t="s">
        <v>223</v>
      </c>
      <c r="D367" s="232"/>
      <c r="E367" s="139">
        <f t="shared" si="38"/>
        <v>43627</v>
      </c>
      <c r="F367" s="139">
        <f t="shared" si="38"/>
        <v>43631</v>
      </c>
      <c r="G367" s="140">
        <f t="shared" si="38"/>
        <v>43658</v>
      </c>
    </row>
    <row r="368" spans="1:7" s="13" customFormat="1" ht="15.75" customHeight="1">
      <c r="A368" s="26"/>
      <c r="B368" s="102" t="s">
        <v>532</v>
      </c>
      <c r="C368" s="141" t="s">
        <v>125</v>
      </c>
      <c r="D368" s="232"/>
      <c r="E368" s="139">
        <f t="shared" si="38"/>
        <v>43634</v>
      </c>
      <c r="F368" s="139">
        <f t="shared" si="38"/>
        <v>43638</v>
      </c>
      <c r="G368" s="140">
        <f t="shared" si="38"/>
        <v>43665</v>
      </c>
    </row>
    <row r="369" spans="1:7" s="13" customFormat="1" ht="15.75" customHeight="1">
      <c r="A369" s="26"/>
      <c r="B369" s="102" t="s">
        <v>533</v>
      </c>
      <c r="C369" s="107" t="s">
        <v>125</v>
      </c>
      <c r="D369" s="233"/>
      <c r="E369" s="139">
        <f t="shared" si="38"/>
        <v>43641</v>
      </c>
      <c r="F369" s="139">
        <f t="shared" si="38"/>
        <v>43645</v>
      </c>
      <c r="G369" s="140">
        <f t="shared" si="38"/>
        <v>43672</v>
      </c>
    </row>
    <row r="370" spans="1:7" s="13" customFormat="1" ht="15.75" customHeight="1">
      <c r="A370" s="26"/>
      <c r="B370" s="9"/>
      <c r="C370" s="9"/>
      <c r="D370" s="10"/>
      <c r="E370" s="10"/>
      <c r="F370" s="99"/>
      <c r="G370" s="99"/>
    </row>
    <row r="371" spans="1:7" s="13" customFormat="1" ht="15.75" customHeight="1">
      <c r="A371" s="243"/>
      <c r="B371" s="243"/>
      <c r="C371" s="9"/>
      <c r="D371" s="10"/>
      <c r="E371" s="10"/>
      <c r="F371" s="99"/>
      <c r="G371" s="99"/>
    </row>
    <row r="372" spans="1:7" s="13" customFormat="1" ht="15.75" customHeight="1">
      <c r="A372" s="26" t="s">
        <v>800</v>
      </c>
      <c r="B372" s="211" t="s">
        <v>26</v>
      </c>
      <c r="C372" s="211" t="s">
        <v>27</v>
      </c>
      <c r="D372" s="213" t="s">
        <v>28</v>
      </c>
      <c r="E372" s="12" t="s">
        <v>691</v>
      </c>
      <c r="F372" s="12" t="s">
        <v>29</v>
      </c>
      <c r="G372" s="91" t="s">
        <v>801</v>
      </c>
    </row>
    <row r="373" spans="1:7" s="13" customFormat="1" ht="15.75" customHeight="1">
      <c r="A373" s="26"/>
      <c r="B373" s="212"/>
      <c r="C373" s="212"/>
      <c r="D373" s="214"/>
      <c r="E373" s="92" t="s">
        <v>19</v>
      </c>
      <c r="F373" s="27" t="s">
        <v>30</v>
      </c>
      <c r="G373" s="12" t="s">
        <v>31</v>
      </c>
    </row>
    <row r="374" spans="1:7" s="13" customFormat="1" ht="15.75" customHeight="1">
      <c r="A374" s="26"/>
      <c r="B374" s="142" t="s">
        <v>802</v>
      </c>
      <c r="C374" s="143" t="s">
        <v>698</v>
      </c>
      <c r="D374" s="239" t="s">
        <v>803</v>
      </c>
      <c r="E374" s="104">
        <v>43615</v>
      </c>
      <c r="F374" s="36">
        <f>E374+4</f>
        <v>43619</v>
      </c>
      <c r="G374" s="15">
        <f>F374+25</f>
        <v>43644</v>
      </c>
    </row>
    <row r="375" spans="1:7" s="13" customFormat="1" ht="15.75" customHeight="1">
      <c r="A375" s="26"/>
      <c r="B375" s="142" t="s">
        <v>804</v>
      </c>
      <c r="C375" s="143" t="s">
        <v>539</v>
      </c>
      <c r="D375" s="240"/>
      <c r="E375" s="36">
        <f t="shared" ref="E375:G378" si="39">E374+7</f>
        <v>43622</v>
      </c>
      <c r="F375" s="36">
        <f t="shared" si="39"/>
        <v>43626</v>
      </c>
      <c r="G375" s="15">
        <f t="shared" si="39"/>
        <v>43651</v>
      </c>
    </row>
    <row r="376" spans="1:7" s="13" customFormat="1" ht="15.75" customHeight="1">
      <c r="A376" s="26"/>
      <c r="B376" s="142" t="s">
        <v>805</v>
      </c>
      <c r="C376" s="143" t="s">
        <v>619</v>
      </c>
      <c r="D376" s="240"/>
      <c r="E376" s="36">
        <f t="shared" si="39"/>
        <v>43629</v>
      </c>
      <c r="F376" s="36">
        <f t="shared" si="39"/>
        <v>43633</v>
      </c>
      <c r="G376" s="15">
        <f t="shared" si="39"/>
        <v>43658</v>
      </c>
    </row>
    <row r="377" spans="1:7" s="13" customFormat="1" ht="15.75" customHeight="1">
      <c r="A377" s="26"/>
      <c r="B377" s="142" t="s">
        <v>806</v>
      </c>
      <c r="C377" s="143" t="s">
        <v>620</v>
      </c>
      <c r="D377" s="240"/>
      <c r="E377" s="36">
        <f t="shared" si="39"/>
        <v>43636</v>
      </c>
      <c r="F377" s="36">
        <f t="shared" si="39"/>
        <v>43640</v>
      </c>
      <c r="G377" s="15">
        <f t="shared" si="39"/>
        <v>43665</v>
      </c>
    </row>
    <row r="378" spans="1:7" s="13" customFormat="1" ht="15.75" customHeight="1">
      <c r="A378" s="26"/>
      <c r="B378" s="142"/>
      <c r="C378" s="143"/>
      <c r="D378" s="241"/>
      <c r="E378" s="36">
        <f t="shared" si="39"/>
        <v>43643</v>
      </c>
      <c r="F378" s="36">
        <f t="shared" si="39"/>
        <v>43647</v>
      </c>
      <c r="G378" s="15">
        <f t="shared" si="39"/>
        <v>43672</v>
      </c>
    </row>
    <row r="379" spans="1:7" s="13" customFormat="1" ht="15.75" customHeight="1">
      <c r="A379" s="26"/>
      <c r="B379" s="22"/>
      <c r="C379" s="22"/>
      <c r="D379" s="24"/>
      <c r="E379" s="20"/>
      <c r="F379" s="21"/>
      <c r="G379" s="40"/>
    </row>
    <row r="380" spans="1:7" s="13" customFormat="1" ht="15.75" customHeight="1">
      <c r="A380" s="243"/>
      <c r="B380" s="243"/>
      <c r="C380" s="99" t="s">
        <v>807</v>
      </c>
      <c r="D380" s="10"/>
      <c r="E380" s="10"/>
      <c r="F380" s="99"/>
      <c r="G380" s="99"/>
    </row>
    <row r="381" spans="1:7" s="13" customFormat="1" ht="15.75" customHeight="1">
      <c r="A381" s="26" t="s">
        <v>808</v>
      </c>
      <c r="B381" s="213" t="s">
        <v>26</v>
      </c>
      <c r="C381" s="91" t="s">
        <v>27</v>
      </c>
      <c r="D381" s="91" t="s">
        <v>28</v>
      </c>
      <c r="E381" s="12" t="s">
        <v>691</v>
      </c>
      <c r="F381" s="12" t="s">
        <v>29</v>
      </c>
      <c r="G381" s="12" t="s">
        <v>809</v>
      </c>
    </row>
    <row r="382" spans="1:7" s="13" customFormat="1" ht="15.75" customHeight="1">
      <c r="A382" s="26"/>
      <c r="B382" s="214"/>
      <c r="C382" s="92"/>
      <c r="D382" s="92"/>
      <c r="E382" s="41" t="s">
        <v>19</v>
      </c>
      <c r="F382" s="12" t="s">
        <v>30</v>
      </c>
      <c r="G382" s="12" t="s">
        <v>31</v>
      </c>
    </row>
    <row r="383" spans="1:7" s="13" customFormat="1" ht="15.75" customHeight="1">
      <c r="A383" s="26"/>
      <c r="B383" s="37" t="s">
        <v>349</v>
      </c>
      <c r="C383" s="37" t="s">
        <v>350</v>
      </c>
      <c r="D383" s="239" t="s">
        <v>810</v>
      </c>
      <c r="E383" s="36">
        <v>43616</v>
      </c>
      <c r="F383" s="36">
        <f>E383+4</f>
        <v>43620</v>
      </c>
      <c r="G383" s="15">
        <f>F383+16</f>
        <v>43636</v>
      </c>
    </row>
    <row r="384" spans="1:7" s="13" customFormat="1" ht="15.75" customHeight="1">
      <c r="A384" s="26"/>
      <c r="B384" s="37" t="s">
        <v>628</v>
      </c>
      <c r="C384" s="37" t="s">
        <v>632</v>
      </c>
      <c r="D384" s="240"/>
      <c r="E384" s="36">
        <f t="shared" ref="E384:F387" si="40">E383+7</f>
        <v>43623</v>
      </c>
      <c r="F384" s="36">
        <f t="shared" si="40"/>
        <v>43627</v>
      </c>
      <c r="G384" s="15">
        <f>F384+17</f>
        <v>43644</v>
      </c>
    </row>
    <row r="385" spans="1:7" s="13" customFormat="1" ht="15.75" customHeight="1">
      <c r="A385" s="26"/>
      <c r="B385" s="37" t="s">
        <v>629</v>
      </c>
      <c r="C385" s="37" t="s">
        <v>633</v>
      </c>
      <c r="D385" s="240"/>
      <c r="E385" s="36">
        <f t="shared" si="40"/>
        <v>43630</v>
      </c>
      <c r="F385" s="36">
        <f t="shared" si="40"/>
        <v>43634</v>
      </c>
      <c r="G385" s="15">
        <f>F385+17</f>
        <v>43651</v>
      </c>
    </row>
    <row r="386" spans="1:7" s="13" customFormat="1" ht="15.75" customHeight="1">
      <c r="A386" s="26"/>
      <c r="B386" s="37" t="s">
        <v>630</v>
      </c>
      <c r="C386" s="37" t="s">
        <v>634</v>
      </c>
      <c r="D386" s="240"/>
      <c r="E386" s="36">
        <f t="shared" si="40"/>
        <v>43637</v>
      </c>
      <c r="F386" s="36">
        <f t="shared" si="40"/>
        <v>43641</v>
      </c>
      <c r="G386" s="15">
        <f>F386+17</f>
        <v>43658</v>
      </c>
    </row>
    <row r="387" spans="1:7" s="13" customFormat="1" ht="15.75" customHeight="1">
      <c r="A387" s="26"/>
      <c r="B387" s="144" t="s">
        <v>631</v>
      </c>
      <c r="C387" s="37" t="s">
        <v>635</v>
      </c>
      <c r="D387" s="241"/>
      <c r="E387" s="36">
        <f t="shared" si="40"/>
        <v>43644</v>
      </c>
      <c r="F387" s="36">
        <f t="shared" si="40"/>
        <v>43648</v>
      </c>
      <c r="G387" s="15">
        <f>F387+17</f>
        <v>43665</v>
      </c>
    </row>
    <row r="388" spans="1:7" s="13" customFormat="1" ht="15.75" customHeight="1">
      <c r="A388" s="26"/>
      <c r="B388" s="22"/>
      <c r="C388" s="22"/>
      <c r="D388" s="24"/>
      <c r="E388" s="24"/>
      <c r="F388" s="21"/>
      <c r="G388" s="99"/>
    </row>
    <row r="389" spans="1:7" s="13" customFormat="1" ht="15.75" customHeight="1">
      <c r="A389" s="262" t="s">
        <v>811</v>
      </c>
      <c r="B389" s="262"/>
      <c r="C389" s="262"/>
      <c r="D389" s="262"/>
      <c r="E389" s="262"/>
      <c r="F389" s="262"/>
      <c r="G389" s="262"/>
    </row>
    <row r="390" spans="1:7" s="13" customFormat="1" ht="15.75" customHeight="1">
      <c r="A390" s="225"/>
      <c r="B390" s="225"/>
      <c r="C390" s="9"/>
      <c r="D390" s="10"/>
      <c r="E390" s="10"/>
      <c r="F390" s="99"/>
      <c r="G390" s="99"/>
    </row>
    <row r="391" spans="1:7" s="13" customFormat="1" ht="15.75" customHeight="1">
      <c r="A391" s="26" t="s">
        <v>812</v>
      </c>
      <c r="B391" s="213" t="s">
        <v>26</v>
      </c>
      <c r="C391" s="213" t="s">
        <v>27</v>
      </c>
      <c r="D391" s="213" t="s">
        <v>28</v>
      </c>
      <c r="E391" s="12" t="s">
        <v>691</v>
      </c>
      <c r="F391" s="12" t="s">
        <v>29</v>
      </c>
      <c r="G391" s="12" t="s">
        <v>813</v>
      </c>
    </row>
    <row r="392" spans="1:7" s="13" customFormat="1" ht="15.75" customHeight="1">
      <c r="A392" s="26"/>
      <c r="B392" s="214"/>
      <c r="C392" s="214"/>
      <c r="D392" s="214"/>
      <c r="E392" s="92" t="s">
        <v>19</v>
      </c>
      <c r="F392" s="12" t="s">
        <v>30</v>
      </c>
      <c r="G392" s="12" t="s">
        <v>31</v>
      </c>
    </row>
    <row r="393" spans="1:7" s="13" customFormat="1" ht="15.75" customHeight="1">
      <c r="A393" s="26"/>
      <c r="B393" s="12" t="s">
        <v>814</v>
      </c>
      <c r="C393" s="121" t="s">
        <v>815</v>
      </c>
      <c r="D393" s="230" t="s">
        <v>816</v>
      </c>
      <c r="E393" s="15">
        <v>43613</v>
      </c>
      <c r="F393" s="15">
        <f>E393+4</f>
        <v>43617</v>
      </c>
      <c r="G393" s="15">
        <f>F393+8</f>
        <v>43625</v>
      </c>
    </row>
    <row r="394" spans="1:7" s="13" customFormat="1" ht="15.75" customHeight="1">
      <c r="A394" s="26"/>
      <c r="B394" s="12" t="s">
        <v>817</v>
      </c>
      <c r="C394" s="145"/>
      <c r="D394" s="232"/>
      <c r="E394" s="15">
        <f t="shared" ref="E394:G397" si="41">E393+7</f>
        <v>43620</v>
      </c>
      <c r="F394" s="15">
        <f t="shared" si="41"/>
        <v>43624</v>
      </c>
      <c r="G394" s="140">
        <f t="shared" si="41"/>
        <v>43632</v>
      </c>
    </row>
    <row r="395" spans="1:7" s="13" customFormat="1" ht="15.75" customHeight="1">
      <c r="A395" s="26"/>
      <c r="B395" s="12" t="s">
        <v>818</v>
      </c>
      <c r="C395" s="145" t="s">
        <v>819</v>
      </c>
      <c r="D395" s="232"/>
      <c r="E395" s="15">
        <f t="shared" si="41"/>
        <v>43627</v>
      </c>
      <c r="F395" s="15">
        <f t="shared" si="41"/>
        <v>43631</v>
      </c>
      <c r="G395" s="140">
        <f t="shared" si="41"/>
        <v>43639</v>
      </c>
    </row>
    <row r="396" spans="1:7" s="13" customFormat="1" ht="15.75" customHeight="1">
      <c r="A396" s="26"/>
      <c r="B396" s="12" t="s">
        <v>817</v>
      </c>
      <c r="C396" s="145"/>
      <c r="D396" s="232"/>
      <c r="E396" s="15">
        <f t="shared" si="41"/>
        <v>43634</v>
      </c>
      <c r="F396" s="15">
        <f t="shared" si="41"/>
        <v>43638</v>
      </c>
      <c r="G396" s="140">
        <f t="shared" si="41"/>
        <v>43646</v>
      </c>
    </row>
    <row r="397" spans="1:7" s="13" customFormat="1" ht="15.75" customHeight="1">
      <c r="A397" s="26"/>
      <c r="B397" s="12" t="s">
        <v>820</v>
      </c>
      <c r="C397" s="145" t="s">
        <v>821</v>
      </c>
      <c r="D397" s="233"/>
      <c r="E397" s="15">
        <f t="shared" si="41"/>
        <v>43641</v>
      </c>
      <c r="F397" s="15">
        <f t="shared" si="41"/>
        <v>43645</v>
      </c>
      <c r="G397" s="140">
        <f t="shared" si="41"/>
        <v>43653</v>
      </c>
    </row>
    <row r="398" spans="1:7" s="13" customFormat="1" ht="15.75" customHeight="1">
      <c r="A398" s="26"/>
      <c r="B398" s="42"/>
      <c r="C398" s="42"/>
      <c r="D398" s="42"/>
      <c r="E398" s="42"/>
      <c r="F398" s="21"/>
      <c r="G398" s="21"/>
    </row>
    <row r="399" spans="1:7" s="13" customFormat="1" ht="15.75" customHeight="1">
      <c r="A399" s="225"/>
      <c r="B399" s="225"/>
      <c r="C399" s="9"/>
      <c r="D399" s="10"/>
      <c r="E399" s="10"/>
      <c r="F399" s="99"/>
      <c r="G399" s="99"/>
    </row>
    <row r="400" spans="1:7" s="13" customFormat="1" ht="15.75" customHeight="1">
      <c r="A400" s="26" t="s">
        <v>822</v>
      </c>
      <c r="B400" s="224" t="s">
        <v>26</v>
      </c>
      <c r="C400" s="213" t="s">
        <v>27</v>
      </c>
      <c r="D400" s="213" t="s">
        <v>690</v>
      </c>
      <c r="E400" s="12" t="s">
        <v>691</v>
      </c>
      <c r="F400" s="12" t="s">
        <v>29</v>
      </c>
      <c r="G400" s="12" t="s">
        <v>75</v>
      </c>
    </row>
    <row r="401" spans="1:7" s="13" customFormat="1" ht="15.75" customHeight="1">
      <c r="A401" s="26"/>
      <c r="B401" s="214"/>
      <c r="C401" s="214"/>
      <c r="D401" s="214"/>
      <c r="E401" s="92" t="s">
        <v>19</v>
      </c>
      <c r="F401" s="12" t="s">
        <v>30</v>
      </c>
      <c r="G401" s="12" t="s">
        <v>31</v>
      </c>
    </row>
    <row r="402" spans="1:7" s="13" customFormat="1" ht="15.75" customHeight="1">
      <c r="A402" s="26"/>
      <c r="B402" s="12" t="s">
        <v>337</v>
      </c>
      <c r="C402" s="146" t="s">
        <v>352</v>
      </c>
      <c r="D402" s="213" t="s">
        <v>823</v>
      </c>
      <c r="E402" s="15">
        <v>43613</v>
      </c>
      <c r="F402" s="15">
        <f>E402+4</f>
        <v>43617</v>
      </c>
      <c r="G402" s="15">
        <f>F402+21</f>
        <v>43638</v>
      </c>
    </row>
    <row r="403" spans="1:7" s="13" customFormat="1" ht="15.75" customHeight="1">
      <c r="A403" s="26"/>
      <c r="B403" s="12" t="s">
        <v>622</v>
      </c>
      <c r="C403" s="146" t="s">
        <v>624</v>
      </c>
      <c r="D403" s="221"/>
      <c r="E403" s="15">
        <f t="shared" ref="E403:G406" si="42">E402+7</f>
        <v>43620</v>
      </c>
      <c r="F403" s="15">
        <f t="shared" si="42"/>
        <v>43624</v>
      </c>
      <c r="G403" s="140">
        <f t="shared" si="42"/>
        <v>43645</v>
      </c>
    </row>
    <row r="404" spans="1:7" s="13" customFormat="1" ht="15.75" customHeight="1">
      <c r="A404" s="26"/>
      <c r="B404" s="12" t="s">
        <v>623</v>
      </c>
      <c r="C404" s="146" t="s">
        <v>625</v>
      </c>
      <c r="D404" s="221"/>
      <c r="E404" s="15">
        <f t="shared" si="42"/>
        <v>43627</v>
      </c>
      <c r="F404" s="15">
        <f t="shared" si="42"/>
        <v>43631</v>
      </c>
      <c r="G404" s="140">
        <f t="shared" si="42"/>
        <v>43652</v>
      </c>
    </row>
    <row r="405" spans="1:7" s="13" customFormat="1" ht="15.75" customHeight="1">
      <c r="A405" s="26"/>
      <c r="B405" s="147" t="s">
        <v>311</v>
      </c>
      <c r="C405" s="148" t="s">
        <v>626</v>
      </c>
      <c r="D405" s="221"/>
      <c r="E405" s="15">
        <f t="shared" si="42"/>
        <v>43634</v>
      </c>
      <c r="F405" s="15">
        <f t="shared" si="42"/>
        <v>43638</v>
      </c>
      <c r="G405" s="140">
        <f t="shared" si="42"/>
        <v>43659</v>
      </c>
    </row>
    <row r="406" spans="1:7" s="13" customFormat="1" ht="15.75" customHeight="1">
      <c r="A406" s="26"/>
      <c r="B406" s="12" t="s">
        <v>351</v>
      </c>
      <c r="C406" s="146" t="s">
        <v>627</v>
      </c>
      <c r="D406" s="214"/>
      <c r="E406" s="15">
        <f t="shared" si="42"/>
        <v>43641</v>
      </c>
      <c r="F406" s="15">
        <f t="shared" si="42"/>
        <v>43645</v>
      </c>
      <c r="G406" s="140">
        <f t="shared" si="42"/>
        <v>43666</v>
      </c>
    </row>
    <row r="407" spans="1:7" s="13" customFormat="1" ht="15.75" customHeight="1">
      <c r="A407" s="26"/>
      <c r="B407" s="43"/>
      <c r="C407" s="44"/>
      <c r="D407" s="42"/>
      <c r="E407" s="21"/>
      <c r="F407" s="21"/>
      <c r="G407" s="21"/>
    </row>
    <row r="408" spans="1:7" s="13" customFormat="1" ht="15.75" customHeight="1">
      <c r="A408" s="26"/>
      <c r="B408" s="42"/>
      <c r="C408" s="42"/>
      <c r="D408" s="42"/>
      <c r="E408" s="42"/>
      <c r="F408" s="42"/>
      <c r="G408" s="42"/>
    </row>
    <row r="409" spans="1:7" s="13" customFormat="1" ht="15.75" customHeight="1">
      <c r="A409" s="225"/>
      <c r="B409" s="225"/>
      <c r="C409" s="9"/>
      <c r="D409" s="10"/>
      <c r="E409" s="10"/>
      <c r="F409" s="99"/>
      <c r="G409" s="99"/>
    </row>
    <row r="410" spans="1:7" s="13" customFormat="1" ht="15.75" customHeight="1">
      <c r="A410" s="26" t="s">
        <v>824</v>
      </c>
      <c r="B410" s="213" t="s">
        <v>26</v>
      </c>
      <c r="C410" s="213" t="s">
        <v>27</v>
      </c>
      <c r="D410" s="213" t="s">
        <v>28</v>
      </c>
      <c r="E410" s="12" t="s">
        <v>696</v>
      </c>
      <c r="F410" s="12" t="s">
        <v>29</v>
      </c>
      <c r="G410" s="12" t="s">
        <v>77</v>
      </c>
    </row>
    <row r="411" spans="1:7" s="13" customFormat="1" ht="15.75" customHeight="1">
      <c r="A411" s="26"/>
      <c r="B411" s="214"/>
      <c r="C411" s="214"/>
      <c r="D411" s="214"/>
      <c r="E411" s="92" t="s">
        <v>19</v>
      </c>
      <c r="F411" s="12" t="s">
        <v>30</v>
      </c>
      <c r="G411" s="12" t="s">
        <v>31</v>
      </c>
    </row>
    <row r="412" spans="1:7" s="13" customFormat="1" ht="15.75" customHeight="1">
      <c r="A412" s="26"/>
      <c r="B412" s="12" t="s">
        <v>825</v>
      </c>
      <c r="C412" s="15" t="s">
        <v>826</v>
      </c>
      <c r="D412" s="266" t="s">
        <v>827</v>
      </c>
      <c r="E412" s="36">
        <v>43618</v>
      </c>
      <c r="F412" s="15">
        <f>E412+4</f>
        <v>43622</v>
      </c>
      <c r="G412" s="15">
        <f>F412+11</f>
        <v>43633</v>
      </c>
    </row>
    <row r="413" spans="1:7" s="13" customFormat="1" ht="15.75" customHeight="1">
      <c r="A413" s="26"/>
      <c r="B413" s="12" t="s">
        <v>828</v>
      </c>
      <c r="C413" s="15" t="s">
        <v>392</v>
      </c>
      <c r="D413" s="264"/>
      <c r="E413" s="15">
        <f t="shared" ref="E413:G416" si="43">E412+7</f>
        <v>43625</v>
      </c>
      <c r="F413" s="15">
        <f t="shared" si="43"/>
        <v>43629</v>
      </c>
      <c r="G413" s="140">
        <f t="shared" si="43"/>
        <v>43640</v>
      </c>
    </row>
    <row r="414" spans="1:7" s="13" customFormat="1" ht="15.75" customHeight="1">
      <c r="A414" s="26"/>
      <c r="B414" s="12" t="s">
        <v>829</v>
      </c>
      <c r="C414" s="15" t="s">
        <v>393</v>
      </c>
      <c r="D414" s="264"/>
      <c r="E414" s="15">
        <f t="shared" si="43"/>
        <v>43632</v>
      </c>
      <c r="F414" s="15">
        <f t="shared" si="43"/>
        <v>43636</v>
      </c>
      <c r="G414" s="140">
        <f t="shared" si="43"/>
        <v>43647</v>
      </c>
    </row>
    <row r="415" spans="1:7" s="13" customFormat="1" ht="15.75" customHeight="1">
      <c r="A415" s="26"/>
      <c r="B415" s="12" t="s">
        <v>830</v>
      </c>
      <c r="C415" s="15" t="s">
        <v>374</v>
      </c>
      <c r="D415" s="264"/>
      <c r="E415" s="15">
        <f t="shared" si="43"/>
        <v>43639</v>
      </c>
      <c r="F415" s="15">
        <f t="shared" si="43"/>
        <v>43643</v>
      </c>
      <c r="G415" s="140">
        <f t="shared" si="43"/>
        <v>43654</v>
      </c>
    </row>
    <row r="416" spans="1:7" s="13" customFormat="1" ht="15.75" customHeight="1">
      <c r="A416" s="26"/>
      <c r="B416" s="12" t="s">
        <v>831</v>
      </c>
      <c r="C416" s="15" t="s">
        <v>375</v>
      </c>
      <c r="D416" s="265"/>
      <c r="E416" s="15">
        <f t="shared" si="43"/>
        <v>43646</v>
      </c>
      <c r="F416" s="15">
        <f t="shared" si="43"/>
        <v>43650</v>
      </c>
      <c r="G416" s="140">
        <f t="shared" si="43"/>
        <v>43661</v>
      </c>
    </row>
    <row r="417" spans="1:7" s="13" customFormat="1" ht="15.75" customHeight="1">
      <c r="A417" s="26"/>
      <c r="B417" s="42"/>
      <c r="C417" s="42"/>
      <c r="D417" s="42"/>
      <c r="E417" s="42"/>
      <c r="F417" s="21"/>
      <c r="G417" s="21"/>
    </row>
    <row r="418" spans="1:7" s="13" customFormat="1" ht="15.75" customHeight="1">
      <c r="A418" s="225"/>
      <c r="B418" s="225"/>
      <c r="C418" s="9"/>
      <c r="D418" s="10"/>
      <c r="E418" s="10"/>
      <c r="F418" s="99"/>
      <c r="G418" s="99"/>
    </row>
    <row r="419" spans="1:7" s="13" customFormat="1" ht="15.75" customHeight="1">
      <c r="A419" s="26" t="s">
        <v>832</v>
      </c>
      <c r="B419" s="211" t="s">
        <v>26</v>
      </c>
      <c r="C419" s="211" t="s">
        <v>27</v>
      </c>
      <c r="D419" s="211" t="s">
        <v>28</v>
      </c>
      <c r="E419" s="12" t="s">
        <v>696</v>
      </c>
      <c r="F419" s="12" t="s">
        <v>29</v>
      </c>
      <c r="G419" s="12" t="s">
        <v>813</v>
      </c>
    </row>
    <row r="420" spans="1:7" s="13" customFormat="1" ht="15.75" customHeight="1">
      <c r="A420" s="26"/>
      <c r="B420" s="212"/>
      <c r="C420" s="212"/>
      <c r="D420" s="212"/>
      <c r="E420" s="12" t="s">
        <v>19</v>
      </c>
      <c r="F420" s="12" t="s">
        <v>30</v>
      </c>
      <c r="G420" s="12" t="s">
        <v>31</v>
      </c>
    </row>
    <row r="421" spans="1:7" s="13" customFormat="1" ht="15.75" customHeight="1">
      <c r="A421" s="26"/>
      <c r="B421" s="12" t="s">
        <v>814</v>
      </c>
      <c r="C421" s="121" t="s">
        <v>815</v>
      </c>
      <c r="D421" s="230" t="s">
        <v>816</v>
      </c>
      <c r="E421" s="15">
        <v>43613</v>
      </c>
      <c r="F421" s="15">
        <f>E421+4</f>
        <v>43617</v>
      </c>
      <c r="G421" s="15">
        <f>F421+8</f>
        <v>43625</v>
      </c>
    </row>
    <row r="422" spans="1:7" s="13" customFormat="1" ht="15.75" customHeight="1">
      <c r="A422" s="26"/>
      <c r="B422" s="12" t="s">
        <v>817</v>
      </c>
      <c r="C422" s="145"/>
      <c r="D422" s="232"/>
      <c r="E422" s="15">
        <f t="shared" ref="E422:G425" si="44">E421+7</f>
        <v>43620</v>
      </c>
      <c r="F422" s="15">
        <f t="shared" si="44"/>
        <v>43624</v>
      </c>
      <c r="G422" s="140">
        <f t="shared" si="44"/>
        <v>43632</v>
      </c>
    </row>
    <row r="423" spans="1:7" s="13" customFormat="1" ht="15.75" customHeight="1">
      <c r="A423" s="26"/>
      <c r="B423" s="12" t="s">
        <v>818</v>
      </c>
      <c r="C423" s="145" t="s">
        <v>819</v>
      </c>
      <c r="D423" s="232"/>
      <c r="E423" s="15">
        <f t="shared" si="44"/>
        <v>43627</v>
      </c>
      <c r="F423" s="15">
        <f t="shared" si="44"/>
        <v>43631</v>
      </c>
      <c r="G423" s="140">
        <f t="shared" si="44"/>
        <v>43639</v>
      </c>
    </row>
    <row r="424" spans="1:7" s="13" customFormat="1" ht="15.75" customHeight="1">
      <c r="A424" s="26"/>
      <c r="B424" s="12" t="s">
        <v>817</v>
      </c>
      <c r="C424" s="145"/>
      <c r="D424" s="232"/>
      <c r="E424" s="15">
        <f t="shared" si="44"/>
        <v>43634</v>
      </c>
      <c r="F424" s="15">
        <f t="shared" si="44"/>
        <v>43638</v>
      </c>
      <c r="G424" s="140">
        <f t="shared" si="44"/>
        <v>43646</v>
      </c>
    </row>
    <row r="425" spans="1:7" s="13" customFormat="1" ht="15.75" customHeight="1">
      <c r="A425" s="26"/>
      <c r="B425" s="12" t="s">
        <v>820</v>
      </c>
      <c r="C425" s="145" t="s">
        <v>821</v>
      </c>
      <c r="D425" s="233"/>
      <c r="E425" s="15">
        <f t="shared" si="44"/>
        <v>43641</v>
      </c>
      <c r="F425" s="15">
        <f t="shared" si="44"/>
        <v>43645</v>
      </c>
      <c r="G425" s="140">
        <f t="shared" si="44"/>
        <v>43653</v>
      </c>
    </row>
    <row r="426" spans="1:7" s="13" customFormat="1" ht="15.75" customHeight="1">
      <c r="A426" s="26"/>
      <c r="B426" s="42"/>
      <c r="C426" s="42"/>
      <c r="D426" s="42"/>
      <c r="E426" s="42"/>
      <c r="F426" s="42"/>
      <c r="G426" s="21"/>
    </row>
    <row r="427" spans="1:7" s="13" customFormat="1" ht="15.75" customHeight="1">
      <c r="A427" s="225"/>
      <c r="B427" s="225"/>
      <c r="C427" s="9"/>
      <c r="D427" s="10"/>
      <c r="E427" s="10"/>
      <c r="F427" s="99"/>
      <c r="G427" s="99"/>
    </row>
    <row r="428" spans="1:7" s="13" customFormat="1" ht="15.75" customHeight="1">
      <c r="A428" s="26" t="s">
        <v>833</v>
      </c>
      <c r="B428" s="213" t="s">
        <v>26</v>
      </c>
      <c r="C428" s="213" t="s">
        <v>27</v>
      </c>
      <c r="D428" s="213" t="s">
        <v>28</v>
      </c>
      <c r="E428" s="12" t="s">
        <v>691</v>
      </c>
      <c r="F428" s="12" t="s">
        <v>29</v>
      </c>
      <c r="G428" s="12" t="s">
        <v>79</v>
      </c>
    </row>
    <row r="429" spans="1:7" s="13" customFormat="1" ht="15.75" customHeight="1">
      <c r="A429" s="26"/>
      <c r="B429" s="214"/>
      <c r="C429" s="214"/>
      <c r="D429" s="214"/>
      <c r="E429" s="92" t="s">
        <v>19</v>
      </c>
      <c r="F429" s="12" t="s">
        <v>30</v>
      </c>
      <c r="G429" s="12" t="s">
        <v>31</v>
      </c>
    </row>
    <row r="430" spans="1:7" s="13" customFormat="1" ht="15.75" customHeight="1">
      <c r="A430" s="26"/>
      <c r="B430" s="15" t="s">
        <v>305</v>
      </c>
      <c r="C430" s="149" t="s">
        <v>834</v>
      </c>
      <c r="D430" s="263" t="s">
        <v>835</v>
      </c>
      <c r="E430" s="15">
        <v>43611</v>
      </c>
      <c r="F430" s="15">
        <f>E430+4</f>
        <v>43615</v>
      </c>
      <c r="G430" s="15">
        <f>F430+15</f>
        <v>43630</v>
      </c>
    </row>
    <row r="431" spans="1:7" s="13" customFormat="1" ht="15.75" customHeight="1">
      <c r="A431" s="26"/>
      <c r="B431" s="12" t="s">
        <v>307</v>
      </c>
      <c r="C431" s="12" t="s">
        <v>836</v>
      </c>
      <c r="D431" s="264"/>
      <c r="E431" s="15">
        <f t="shared" ref="E431:G434" si="45">E430+7</f>
        <v>43618</v>
      </c>
      <c r="F431" s="15">
        <f t="shared" si="45"/>
        <v>43622</v>
      </c>
      <c r="G431" s="140">
        <f t="shared" si="45"/>
        <v>43637</v>
      </c>
    </row>
    <row r="432" spans="1:7" s="13" customFormat="1" ht="15.75" customHeight="1">
      <c r="A432" s="26"/>
      <c r="B432" s="12" t="s">
        <v>416</v>
      </c>
      <c r="C432" s="12" t="s">
        <v>837</v>
      </c>
      <c r="D432" s="264"/>
      <c r="E432" s="15">
        <f t="shared" si="45"/>
        <v>43625</v>
      </c>
      <c r="F432" s="15">
        <f t="shared" si="45"/>
        <v>43629</v>
      </c>
      <c r="G432" s="140">
        <f t="shared" si="45"/>
        <v>43644</v>
      </c>
    </row>
    <row r="433" spans="1:7" s="13" customFormat="1" ht="15.75" customHeight="1">
      <c r="A433" s="26"/>
      <c r="B433" s="12" t="s">
        <v>312</v>
      </c>
      <c r="C433" s="12" t="s">
        <v>838</v>
      </c>
      <c r="D433" s="264"/>
      <c r="E433" s="15">
        <f t="shared" si="45"/>
        <v>43632</v>
      </c>
      <c r="F433" s="15">
        <f t="shared" si="45"/>
        <v>43636</v>
      </c>
      <c r="G433" s="140">
        <f t="shared" si="45"/>
        <v>43651</v>
      </c>
    </row>
    <row r="434" spans="1:7" s="13" customFormat="1" ht="15.75" customHeight="1">
      <c r="A434" s="26"/>
      <c r="B434" s="12" t="s">
        <v>377</v>
      </c>
      <c r="C434" s="12" t="s">
        <v>839</v>
      </c>
      <c r="D434" s="265"/>
      <c r="E434" s="15">
        <f t="shared" si="45"/>
        <v>43639</v>
      </c>
      <c r="F434" s="15">
        <f t="shared" si="45"/>
        <v>43643</v>
      </c>
      <c r="G434" s="140">
        <f t="shared" si="45"/>
        <v>43658</v>
      </c>
    </row>
    <row r="435" spans="1:7" s="13" customFormat="1" ht="15.75" customHeight="1">
      <c r="A435" s="26"/>
      <c r="B435" s="42"/>
      <c r="C435" s="42"/>
      <c r="D435" s="42"/>
      <c r="E435" s="42"/>
      <c r="F435" s="21"/>
      <c r="G435" s="21"/>
    </row>
    <row r="436" spans="1:7" s="13" customFormat="1" ht="15.75" customHeight="1">
      <c r="A436" s="225"/>
      <c r="B436" s="225"/>
      <c r="C436" s="9"/>
      <c r="D436" s="10"/>
      <c r="E436" s="10"/>
      <c r="F436" s="99"/>
      <c r="G436" s="99"/>
    </row>
    <row r="437" spans="1:7" s="13" customFormat="1" ht="15.75" customHeight="1">
      <c r="A437" s="26" t="s">
        <v>840</v>
      </c>
      <c r="B437" s="213" t="s">
        <v>26</v>
      </c>
      <c r="C437" s="213" t="s">
        <v>27</v>
      </c>
      <c r="D437" s="213" t="s">
        <v>28</v>
      </c>
      <c r="E437" s="12" t="s">
        <v>696</v>
      </c>
      <c r="F437" s="12" t="s">
        <v>29</v>
      </c>
      <c r="G437" s="12" t="s">
        <v>81</v>
      </c>
    </row>
    <row r="438" spans="1:7" s="13" customFormat="1" ht="15.75" customHeight="1">
      <c r="A438" s="26"/>
      <c r="B438" s="214"/>
      <c r="C438" s="214"/>
      <c r="D438" s="214"/>
      <c r="E438" s="92" t="s">
        <v>19</v>
      </c>
      <c r="F438" s="12" t="s">
        <v>30</v>
      </c>
      <c r="G438" s="12" t="s">
        <v>31</v>
      </c>
    </row>
    <row r="439" spans="1:7" s="13" customFormat="1" ht="15.75" customHeight="1">
      <c r="A439" s="26"/>
      <c r="B439" s="15" t="s">
        <v>305</v>
      </c>
      <c r="C439" s="149" t="s">
        <v>834</v>
      </c>
      <c r="D439" s="263" t="s">
        <v>835</v>
      </c>
      <c r="E439" s="15">
        <v>43611</v>
      </c>
      <c r="F439" s="15">
        <f>E439+4</f>
        <v>43615</v>
      </c>
      <c r="G439" s="15">
        <f>F439+15</f>
        <v>43630</v>
      </c>
    </row>
    <row r="440" spans="1:7" s="13" customFormat="1" ht="15.75" customHeight="1">
      <c r="A440" s="26"/>
      <c r="B440" s="12" t="s">
        <v>307</v>
      </c>
      <c r="C440" s="12" t="s">
        <v>841</v>
      </c>
      <c r="D440" s="264"/>
      <c r="E440" s="15">
        <f t="shared" ref="E440:G443" si="46">E439+7</f>
        <v>43618</v>
      </c>
      <c r="F440" s="15">
        <f t="shared" si="46"/>
        <v>43622</v>
      </c>
      <c r="G440" s="140">
        <f t="shared" si="46"/>
        <v>43637</v>
      </c>
    </row>
    <row r="441" spans="1:7" s="13" customFormat="1" ht="15.75" customHeight="1">
      <c r="A441" s="26"/>
      <c r="B441" s="12" t="s">
        <v>416</v>
      </c>
      <c r="C441" s="12" t="s">
        <v>842</v>
      </c>
      <c r="D441" s="264"/>
      <c r="E441" s="15">
        <f t="shared" si="46"/>
        <v>43625</v>
      </c>
      <c r="F441" s="15">
        <f t="shared" si="46"/>
        <v>43629</v>
      </c>
      <c r="G441" s="140">
        <f t="shared" si="46"/>
        <v>43644</v>
      </c>
    </row>
    <row r="442" spans="1:7" s="13" customFormat="1" ht="15.75" customHeight="1">
      <c r="A442" s="26"/>
      <c r="B442" s="12" t="s">
        <v>312</v>
      </c>
      <c r="C442" s="12" t="s">
        <v>843</v>
      </c>
      <c r="D442" s="264"/>
      <c r="E442" s="15">
        <f t="shared" si="46"/>
        <v>43632</v>
      </c>
      <c r="F442" s="15">
        <f t="shared" si="46"/>
        <v>43636</v>
      </c>
      <c r="G442" s="140">
        <f t="shared" si="46"/>
        <v>43651</v>
      </c>
    </row>
    <row r="443" spans="1:7" s="13" customFormat="1" ht="15.75" customHeight="1">
      <c r="A443" s="26"/>
      <c r="B443" s="12" t="s">
        <v>377</v>
      </c>
      <c r="C443" s="12" t="s">
        <v>844</v>
      </c>
      <c r="D443" s="265"/>
      <c r="E443" s="15">
        <f t="shared" si="46"/>
        <v>43639</v>
      </c>
      <c r="F443" s="15">
        <f t="shared" si="46"/>
        <v>43643</v>
      </c>
      <c r="G443" s="140">
        <f t="shared" si="46"/>
        <v>43658</v>
      </c>
    </row>
    <row r="444" spans="1:7" s="13" customFormat="1" ht="15.75" customHeight="1">
      <c r="A444" s="26"/>
      <c r="B444" s="42"/>
      <c r="C444" s="42"/>
      <c r="D444" s="42"/>
      <c r="E444" s="42"/>
      <c r="F444" s="21"/>
      <c r="G444" s="21"/>
    </row>
    <row r="445" spans="1:7" s="13" customFormat="1" ht="15.75" customHeight="1">
      <c r="A445" s="262" t="s">
        <v>83</v>
      </c>
      <c r="B445" s="262"/>
      <c r="C445" s="262"/>
      <c r="D445" s="262"/>
      <c r="E445" s="262"/>
      <c r="F445" s="262"/>
      <c r="G445" s="262"/>
    </row>
    <row r="446" spans="1:7" s="13" customFormat="1" ht="15.75" customHeight="1">
      <c r="A446" s="267" t="s">
        <v>807</v>
      </c>
      <c r="B446" s="267"/>
      <c r="C446" s="30"/>
      <c r="D446" s="31"/>
      <c r="E446" s="31"/>
      <c r="F446" s="98"/>
      <c r="G446" s="98"/>
    </row>
    <row r="447" spans="1:7" s="13" customFormat="1" ht="15.75" customHeight="1">
      <c r="A447" s="26" t="s">
        <v>845</v>
      </c>
      <c r="B447" s="213" t="s">
        <v>26</v>
      </c>
      <c r="C447" s="213" t="s">
        <v>27</v>
      </c>
      <c r="D447" s="213" t="s">
        <v>28</v>
      </c>
      <c r="E447" s="12" t="s">
        <v>696</v>
      </c>
      <c r="F447" s="12" t="s">
        <v>29</v>
      </c>
      <c r="G447" s="91" t="s">
        <v>846</v>
      </c>
    </row>
    <row r="448" spans="1:7" s="13" customFormat="1" ht="15.75" customHeight="1">
      <c r="A448" s="26"/>
      <c r="B448" s="214"/>
      <c r="C448" s="214"/>
      <c r="D448" s="214"/>
      <c r="E448" s="92" t="s">
        <v>847</v>
      </c>
      <c r="F448" s="27" t="s">
        <v>30</v>
      </c>
      <c r="G448" s="12" t="s">
        <v>848</v>
      </c>
    </row>
    <row r="449" spans="1:7" s="13" customFormat="1" ht="15.75" customHeight="1">
      <c r="A449" s="26"/>
      <c r="B449" s="105" t="s">
        <v>849</v>
      </c>
      <c r="C449" s="141"/>
      <c r="D449" s="239" t="s">
        <v>850</v>
      </c>
      <c r="E449" s="104">
        <v>43619</v>
      </c>
      <c r="F449" s="104">
        <f>E449+4</f>
        <v>43623</v>
      </c>
      <c r="G449" s="15">
        <f>F449+6</f>
        <v>43629</v>
      </c>
    </row>
    <row r="450" spans="1:7" s="13" customFormat="1" ht="15.75" customHeight="1">
      <c r="A450" s="26"/>
      <c r="B450" s="105" t="s">
        <v>851</v>
      </c>
      <c r="C450" s="141" t="s">
        <v>852</v>
      </c>
      <c r="D450" s="240"/>
      <c r="E450" s="17">
        <f>E449+7</f>
        <v>43626</v>
      </c>
      <c r="F450" s="104">
        <f t="shared" ref="E450:F453" si="47">F449+7</f>
        <v>43630</v>
      </c>
      <c r="G450" s="15">
        <f>F450+6</f>
        <v>43636</v>
      </c>
    </row>
    <row r="451" spans="1:7" s="13" customFormat="1" ht="15.75" customHeight="1">
      <c r="A451" s="26"/>
      <c r="B451" s="105" t="s">
        <v>853</v>
      </c>
      <c r="C451" s="141" t="s">
        <v>854</v>
      </c>
      <c r="D451" s="240"/>
      <c r="E451" s="17">
        <f t="shared" si="47"/>
        <v>43633</v>
      </c>
      <c r="F451" s="104">
        <f t="shared" si="47"/>
        <v>43637</v>
      </c>
      <c r="G451" s="15">
        <f>F451+6</f>
        <v>43643</v>
      </c>
    </row>
    <row r="452" spans="1:7" s="13" customFormat="1" ht="15.75" customHeight="1">
      <c r="A452" s="26"/>
      <c r="B452" s="105" t="s">
        <v>855</v>
      </c>
      <c r="C452" s="141" t="s">
        <v>856</v>
      </c>
      <c r="D452" s="240"/>
      <c r="E452" s="17">
        <f t="shared" si="47"/>
        <v>43640</v>
      </c>
      <c r="F452" s="104">
        <f t="shared" si="47"/>
        <v>43644</v>
      </c>
      <c r="G452" s="15">
        <f>F452+6</f>
        <v>43650</v>
      </c>
    </row>
    <row r="453" spans="1:7" s="13" customFormat="1" ht="15.75" customHeight="1">
      <c r="A453" s="26"/>
      <c r="B453" s="105" t="s">
        <v>857</v>
      </c>
      <c r="C453" s="141" t="s">
        <v>858</v>
      </c>
      <c r="D453" s="241"/>
      <c r="E453" s="17">
        <f t="shared" si="47"/>
        <v>43647</v>
      </c>
      <c r="F453" s="104">
        <f t="shared" si="47"/>
        <v>43651</v>
      </c>
      <c r="G453" s="15">
        <f>F453+6</f>
        <v>43657</v>
      </c>
    </row>
    <row r="454" spans="1:7" s="13" customFormat="1" ht="15.75" customHeight="1">
      <c r="A454" s="26"/>
      <c r="B454" s="9"/>
      <c r="C454" s="9"/>
      <c r="D454" s="10"/>
      <c r="E454" s="10"/>
      <c r="F454" s="99"/>
      <c r="G454" s="99"/>
    </row>
    <row r="455" spans="1:7" s="13" customFormat="1" ht="15.75" customHeight="1">
      <c r="A455" s="243"/>
      <c r="B455" s="243"/>
      <c r="C455" s="9" t="s">
        <v>859</v>
      </c>
      <c r="D455" s="10"/>
      <c r="E455" s="10"/>
      <c r="F455" s="99"/>
      <c r="G455" s="99"/>
    </row>
    <row r="456" spans="1:7" s="13" customFormat="1" ht="15.75" customHeight="1">
      <c r="A456" s="26" t="s">
        <v>860</v>
      </c>
      <c r="B456" s="213" t="s">
        <v>26</v>
      </c>
      <c r="C456" s="213" t="s">
        <v>27</v>
      </c>
      <c r="D456" s="213" t="s">
        <v>28</v>
      </c>
      <c r="E456" s="12" t="s">
        <v>861</v>
      </c>
      <c r="F456" s="12" t="s">
        <v>29</v>
      </c>
      <c r="G456" s="91" t="s">
        <v>862</v>
      </c>
    </row>
    <row r="457" spans="1:7" s="13" customFormat="1" ht="15.75" customHeight="1">
      <c r="A457" s="26"/>
      <c r="B457" s="214"/>
      <c r="C457" s="214"/>
      <c r="D457" s="214"/>
      <c r="E457" s="92" t="s">
        <v>19</v>
      </c>
      <c r="F457" s="27" t="s">
        <v>30</v>
      </c>
      <c r="G457" s="12" t="s">
        <v>31</v>
      </c>
    </row>
    <row r="458" spans="1:7" s="13" customFormat="1" ht="15.75" customHeight="1">
      <c r="A458" s="26"/>
      <c r="B458" s="105" t="s">
        <v>657</v>
      </c>
      <c r="C458" s="150" t="s">
        <v>863</v>
      </c>
      <c r="D458" s="239" t="s">
        <v>864</v>
      </c>
      <c r="E458" s="104">
        <v>43616</v>
      </c>
      <c r="F458" s="104">
        <f>E458+4</f>
        <v>43620</v>
      </c>
      <c r="G458" s="15">
        <f>F458+10</f>
        <v>43630</v>
      </c>
    </row>
    <row r="459" spans="1:7" s="13" customFormat="1" ht="15.75" customHeight="1">
      <c r="A459" s="26"/>
      <c r="B459" s="105" t="s">
        <v>658</v>
      </c>
      <c r="C459" s="150" t="s">
        <v>865</v>
      </c>
      <c r="D459" s="240"/>
      <c r="E459" s="17">
        <f t="shared" ref="E459:F462" si="48">E458+7</f>
        <v>43623</v>
      </c>
      <c r="F459" s="104">
        <f t="shared" si="48"/>
        <v>43627</v>
      </c>
      <c r="G459" s="15">
        <f>F459+10</f>
        <v>43637</v>
      </c>
    </row>
    <row r="460" spans="1:7" s="13" customFormat="1" ht="15.75" customHeight="1">
      <c r="A460" s="26"/>
      <c r="B460" s="105" t="s">
        <v>365</v>
      </c>
      <c r="C460" s="150" t="s">
        <v>866</v>
      </c>
      <c r="D460" s="240"/>
      <c r="E460" s="17">
        <f t="shared" si="48"/>
        <v>43630</v>
      </c>
      <c r="F460" s="104">
        <f t="shared" si="48"/>
        <v>43634</v>
      </c>
      <c r="G460" s="15">
        <f>F460+10</f>
        <v>43644</v>
      </c>
    </row>
    <row r="461" spans="1:7" s="13" customFormat="1" ht="15.75" customHeight="1">
      <c r="A461" s="26"/>
      <c r="B461" s="105" t="s">
        <v>331</v>
      </c>
      <c r="C461" s="150" t="s">
        <v>867</v>
      </c>
      <c r="D461" s="240"/>
      <c r="E461" s="17">
        <f t="shared" si="48"/>
        <v>43637</v>
      </c>
      <c r="F461" s="104">
        <f t="shared" si="48"/>
        <v>43641</v>
      </c>
      <c r="G461" s="15">
        <f>F461+10</f>
        <v>43651</v>
      </c>
    </row>
    <row r="462" spans="1:7" s="13" customFormat="1" ht="15.75" customHeight="1">
      <c r="A462" s="26"/>
      <c r="B462" s="105" t="s">
        <v>338</v>
      </c>
      <c r="C462" s="150" t="s">
        <v>868</v>
      </c>
      <c r="D462" s="241"/>
      <c r="E462" s="17">
        <f t="shared" si="48"/>
        <v>43644</v>
      </c>
      <c r="F462" s="104">
        <f t="shared" si="48"/>
        <v>43648</v>
      </c>
      <c r="G462" s="15">
        <f>F462+10</f>
        <v>43658</v>
      </c>
    </row>
    <row r="463" spans="1:7" s="13" customFormat="1" ht="15.75" customHeight="1">
      <c r="A463" s="26"/>
      <c r="B463" s="9"/>
      <c r="C463" s="9"/>
      <c r="D463" s="10"/>
      <c r="E463" s="10"/>
      <c r="F463" s="99"/>
      <c r="G463" s="99"/>
    </row>
    <row r="464" spans="1:7" s="13" customFormat="1" ht="15.75" customHeight="1">
      <c r="A464" s="26"/>
      <c r="B464" s="211" t="s">
        <v>26</v>
      </c>
      <c r="C464" s="211" t="s">
        <v>27</v>
      </c>
      <c r="D464" s="211" t="s">
        <v>28</v>
      </c>
      <c r="E464" s="12" t="s">
        <v>691</v>
      </c>
      <c r="F464" s="12" t="s">
        <v>29</v>
      </c>
      <c r="G464" s="12" t="s">
        <v>84</v>
      </c>
    </row>
    <row r="465" spans="1:7" s="13" customFormat="1" ht="15.75" customHeight="1">
      <c r="A465" s="26"/>
      <c r="B465" s="212"/>
      <c r="C465" s="212"/>
      <c r="D465" s="212"/>
      <c r="E465" s="12" t="s">
        <v>869</v>
      </c>
      <c r="F465" s="12" t="s">
        <v>30</v>
      </c>
      <c r="G465" s="12" t="s">
        <v>31</v>
      </c>
    </row>
    <row r="466" spans="1:7" s="13" customFormat="1" ht="15.75" customHeight="1">
      <c r="A466" s="26"/>
      <c r="B466" s="105" t="s">
        <v>391</v>
      </c>
      <c r="C466" s="151" t="s">
        <v>870</v>
      </c>
      <c r="D466" s="239" t="s">
        <v>871</v>
      </c>
      <c r="E466" s="15">
        <v>43620</v>
      </c>
      <c r="F466" s="15">
        <f>E466+3</f>
        <v>43623</v>
      </c>
      <c r="G466" s="15">
        <f>F466+15</f>
        <v>43638</v>
      </c>
    </row>
    <row r="467" spans="1:7" s="13" customFormat="1" ht="15.75" customHeight="1">
      <c r="A467" s="26"/>
      <c r="B467" s="152" t="s">
        <v>872</v>
      </c>
      <c r="C467" s="105" t="s">
        <v>873</v>
      </c>
      <c r="D467" s="268"/>
      <c r="E467" s="15">
        <f t="shared" ref="E467:F470" si="49">E466+7</f>
        <v>43627</v>
      </c>
      <c r="F467" s="15">
        <f t="shared" si="49"/>
        <v>43630</v>
      </c>
      <c r="G467" s="15">
        <f>F467+15</f>
        <v>43645</v>
      </c>
    </row>
    <row r="468" spans="1:7" s="13" customFormat="1" ht="15.75" customHeight="1">
      <c r="A468" s="26"/>
      <c r="B468" s="105" t="s">
        <v>344</v>
      </c>
      <c r="C468" s="105" t="s">
        <v>874</v>
      </c>
      <c r="D468" s="268"/>
      <c r="E468" s="15">
        <f>E467+7</f>
        <v>43634</v>
      </c>
      <c r="F468" s="15">
        <f t="shared" si="49"/>
        <v>43637</v>
      </c>
      <c r="G468" s="15">
        <f>F468+15</f>
        <v>43652</v>
      </c>
    </row>
    <row r="469" spans="1:7" s="13" customFormat="1" ht="15.75" customHeight="1">
      <c r="A469" s="26"/>
      <c r="B469" s="105"/>
      <c r="C469" s="105"/>
      <c r="D469" s="268"/>
      <c r="E469" s="15">
        <f t="shared" si="49"/>
        <v>43641</v>
      </c>
      <c r="F469" s="15">
        <f t="shared" si="49"/>
        <v>43644</v>
      </c>
      <c r="G469" s="15">
        <f>F469+15</f>
        <v>43659</v>
      </c>
    </row>
    <row r="470" spans="1:7" s="13" customFormat="1" ht="15.75" customHeight="1">
      <c r="A470" s="26"/>
      <c r="B470" s="105"/>
      <c r="C470" s="105"/>
      <c r="D470" s="269"/>
      <c r="E470" s="15">
        <f t="shared" si="49"/>
        <v>43648</v>
      </c>
      <c r="F470" s="15">
        <f t="shared" si="49"/>
        <v>43651</v>
      </c>
      <c r="G470" s="15">
        <f>F470+15</f>
        <v>43666</v>
      </c>
    </row>
    <row r="471" spans="1:7" s="13" customFormat="1" ht="15.75" customHeight="1">
      <c r="A471" s="26"/>
      <c r="B471" s="9"/>
      <c r="C471" s="9"/>
      <c r="D471" s="10"/>
      <c r="E471" s="10"/>
      <c r="F471" s="21"/>
      <c r="G471" s="99"/>
    </row>
    <row r="472" spans="1:7" s="13" customFormat="1" ht="15.75" customHeight="1">
      <c r="A472" s="243"/>
      <c r="B472" s="243"/>
      <c r="C472" s="9"/>
      <c r="D472" s="10"/>
      <c r="E472" s="10"/>
      <c r="F472" s="99"/>
      <c r="G472" s="99"/>
    </row>
    <row r="473" spans="1:7" s="13" customFormat="1" ht="15.75" customHeight="1">
      <c r="A473" s="26" t="s">
        <v>875</v>
      </c>
      <c r="B473" s="224" t="s">
        <v>26</v>
      </c>
      <c r="C473" s="213" t="s">
        <v>27</v>
      </c>
      <c r="D473" s="213" t="s">
        <v>28</v>
      </c>
      <c r="E473" s="12" t="s">
        <v>696</v>
      </c>
      <c r="F473" s="12" t="s">
        <v>29</v>
      </c>
      <c r="G473" s="91" t="s">
        <v>88</v>
      </c>
    </row>
    <row r="474" spans="1:7" s="13" customFormat="1" ht="15.75" customHeight="1">
      <c r="A474" s="26"/>
      <c r="B474" s="214"/>
      <c r="C474" s="214"/>
      <c r="D474" s="214"/>
      <c r="E474" s="92" t="s">
        <v>19</v>
      </c>
      <c r="F474" s="27" t="s">
        <v>30</v>
      </c>
      <c r="G474" s="12" t="s">
        <v>31</v>
      </c>
    </row>
    <row r="475" spans="1:7" s="13" customFormat="1" ht="15.75" customHeight="1">
      <c r="A475" s="26"/>
      <c r="B475" s="45" t="s">
        <v>297</v>
      </c>
      <c r="C475" s="37" t="s">
        <v>385</v>
      </c>
      <c r="D475" s="239" t="s">
        <v>667</v>
      </c>
      <c r="E475" s="15">
        <v>43615</v>
      </c>
      <c r="F475" s="36">
        <f>E475+4</f>
        <v>43619</v>
      </c>
      <c r="G475" s="15">
        <f>F475+5</f>
        <v>43624</v>
      </c>
    </row>
    <row r="476" spans="1:7" s="13" customFormat="1" ht="15.75" customHeight="1">
      <c r="A476" s="26"/>
      <c r="B476" s="45" t="s">
        <v>216</v>
      </c>
      <c r="C476" s="37" t="s">
        <v>319</v>
      </c>
      <c r="D476" s="240"/>
      <c r="E476" s="17">
        <f t="shared" ref="E476:F479" si="50">E475+7</f>
        <v>43622</v>
      </c>
      <c r="F476" s="36">
        <f t="shared" si="50"/>
        <v>43626</v>
      </c>
      <c r="G476" s="15">
        <f>F476+5</f>
        <v>43631</v>
      </c>
    </row>
    <row r="477" spans="1:7" s="13" customFormat="1" ht="15.75" customHeight="1">
      <c r="A477" s="26"/>
      <c r="B477" s="45" t="s">
        <v>341</v>
      </c>
      <c r="C477" s="37" t="s">
        <v>319</v>
      </c>
      <c r="D477" s="240"/>
      <c r="E477" s="17">
        <f t="shared" si="50"/>
        <v>43629</v>
      </c>
      <c r="F477" s="36">
        <f t="shared" si="50"/>
        <v>43633</v>
      </c>
      <c r="G477" s="15">
        <f>F477+5</f>
        <v>43638</v>
      </c>
    </row>
    <row r="478" spans="1:7" s="13" customFormat="1" ht="15.75" customHeight="1">
      <c r="A478" s="26"/>
      <c r="B478" s="45" t="s">
        <v>343</v>
      </c>
      <c r="C478" s="37" t="s">
        <v>665</v>
      </c>
      <c r="D478" s="240"/>
      <c r="E478" s="17">
        <f t="shared" si="50"/>
        <v>43636</v>
      </c>
      <c r="F478" s="36">
        <f t="shared" si="50"/>
        <v>43640</v>
      </c>
      <c r="G478" s="15">
        <f>F478+5</f>
        <v>43645</v>
      </c>
    </row>
    <row r="479" spans="1:7" s="13" customFormat="1" ht="15.75" customHeight="1">
      <c r="A479" s="26"/>
      <c r="B479" s="45" t="s">
        <v>297</v>
      </c>
      <c r="C479" s="37" t="s">
        <v>666</v>
      </c>
      <c r="D479" s="241"/>
      <c r="E479" s="17">
        <f t="shared" si="50"/>
        <v>43643</v>
      </c>
      <c r="F479" s="36">
        <f t="shared" si="50"/>
        <v>43647</v>
      </c>
      <c r="G479" s="15">
        <f>F479+5</f>
        <v>43652</v>
      </c>
    </row>
    <row r="480" spans="1:7" s="13" customFormat="1" ht="15.75" customHeight="1">
      <c r="A480" s="26"/>
      <c r="B480" s="46"/>
      <c r="C480" s="9"/>
      <c r="D480" s="10"/>
      <c r="E480" s="10"/>
      <c r="F480" s="99"/>
      <c r="G480" s="99"/>
    </row>
    <row r="481" spans="1:7" s="13" customFormat="1" ht="15.75" customHeight="1">
      <c r="A481" s="26"/>
      <c r="B481" s="46"/>
      <c r="C481" s="9"/>
      <c r="D481" s="10"/>
      <c r="E481" s="10"/>
      <c r="F481" s="99"/>
      <c r="G481" s="99"/>
    </row>
    <row r="482" spans="1:7" s="13" customFormat="1" ht="15.75" customHeight="1">
      <c r="A482" s="26"/>
      <c r="B482" s="213" t="s">
        <v>26</v>
      </c>
      <c r="C482" s="213" t="s">
        <v>27</v>
      </c>
      <c r="D482" s="213" t="s">
        <v>28</v>
      </c>
      <c r="E482" s="12" t="s">
        <v>691</v>
      </c>
      <c r="F482" s="12" t="s">
        <v>29</v>
      </c>
      <c r="G482" s="91" t="s">
        <v>876</v>
      </c>
    </row>
    <row r="483" spans="1:7" s="13" customFormat="1" ht="15.75" customHeight="1">
      <c r="A483" s="26"/>
      <c r="B483" s="214"/>
      <c r="C483" s="214"/>
      <c r="D483" s="214"/>
      <c r="E483" s="92" t="s">
        <v>19</v>
      </c>
      <c r="F483" s="27" t="s">
        <v>30</v>
      </c>
      <c r="G483" s="12" t="s">
        <v>31</v>
      </c>
    </row>
    <row r="484" spans="1:7" s="13" customFormat="1" ht="15.75" customHeight="1">
      <c r="A484" s="26"/>
      <c r="B484" s="37" t="s">
        <v>389</v>
      </c>
      <c r="C484" s="37" t="s">
        <v>319</v>
      </c>
      <c r="D484" s="239" t="s">
        <v>671</v>
      </c>
      <c r="E484" s="15">
        <v>43618</v>
      </c>
      <c r="F484" s="15">
        <f>E484+4</f>
        <v>43622</v>
      </c>
      <c r="G484" s="15">
        <f>F484+9</f>
        <v>43631</v>
      </c>
    </row>
    <row r="485" spans="1:7" s="13" customFormat="1" ht="15.75" customHeight="1">
      <c r="A485" s="26"/>
      <c r="B485" s="37" t="s">
        <v>390</v>
      </c>
      <c r="C485" s="37" t="s">
        <v>319</v>
      </c>
      <c r="D485" s="240"/>
      <c r="E485" s="15">
        <f t="shared" ref="E485:F488" si="51">E484+7</f>
        <v>43625</v>
      </c>
      <c r="F485" s="15">
        <f t="shared" si="51"/>
        <v>43629</v>
      </c>
      <c r="G485" s="15">
        <f>F485+9</f>
        <v>43638</v>
      </c>
    </row>
    <row r="486" spans="1:7" s="13" customFormat="1" ht="15.75" customHeight="1">
      <c r="A486" s="26"/>
      <c r="B486" s="37" t="s">
        <v>668</v>
      </c>
      <c r="C486" s="37" t="s">
        <v>319</v>
      </c>
      <c r="D486" s="240"/>
      <c r="E486" s="15">
        <f t="shared" si="51"/>
        <v>43632</v>
      </c>
      <c r="F486" s="15">
        <f t="shared" si="51"/>
        <v>43636</v>
      </c>
      <c r="G486" s="15">
        <f>F486+9</f>
        <v>43645</v>
      </c>
    </row>
    <row r="487" spans="1:7" s="13" customFormat="1" ht="15.75" customHeight="1">
      <c r="A487" s="26"/>
      <c r="B487" s="37" t="s">
        <v>669</v>
      </c>
      <c r="C487" s="37" t="s">
        <v>319</v>
      </c>
      <c r="D487" s="240"/>
      <c r="E487" s="15">
        <f t="shared" si="51"/>
        <v>43639</v>
      </c>
      <c r="F487" s="15">
        <f t="shared" si="51"/>
        <v>43643</v>
      </c>
      <c r="G487" s="15">
        <f>F487+9</f>
        <v>43652</v>
      </c>
    </row>
    <row r="488" spans="1:7" s="13" customFormat="1" ht="15.75" customHeight="1">
      <c r="A488" s="26"/>
      <c r="B488" s="37" t="s">
        <v>670</v>
      </c>
      <c r="C488" s="37" t="s">
        <v>665</v>
      </c>
      <c r="D488" s="241"/>
      <c r="E488" s="15">
        <f t="shared" si="51"/>
        <v>43646</v>
      </c>
      <c r="F488" s="15">
        <f t="shared" si="51"/>
        <v>43650</v>
      </c>
      <c r="G488" s="15">
        <f>F488+9</f>
        <v>43659</v>
      </c>
    </row>
    <row r="489" spans="1:7" s="13" customFormat="1" ht="15.75" customHeight="1">
      <c r="A489" s="26"/>
      <c r="B489" s="46"/>
      <c r="C489" s="9"/>
      <c r="D489" s="10"/>
      <c r="E489" s="10"/>
      <c r="F489" s="99"/>
      <c r="G489" s="99"/>
    </row>
    <row r="490" spans="1:7" s="13" customFormat="1" ht="15.75" customHeight="1">
      <c r="A490" s="243"/>
      <c r="B490" s="243"/>
      <c r="C490" s="9"/>
      <c r="D490" s="10"/>
      <c r="E490" s="10"/>
      <c r="F490" s="99"/>
      <c r="G490" s="99"/>
    </row>
    <row r="491" spans="1:7" s="13" customFormat="1" ht="15.75" customHeight="1">
      <c r="A491" s="26" t="s">
        <v>877</v>
      </c>
      <c r="B491" s="213" t="s">
        <v>26</v>
      </c>
      <c r="C491" s="213" t="s">
        <v>27</v>
      </c>
      <c r="D491" s="213" t="s">
        <v>690</v>
      </c>
      <c r="E491" s="12" t="s">
        <v>691</v>
      </c>
      <c r="F491" s="12" t="s">
        <v>29</v>
      </c>
      <c r="G491" s="91" t="s">
        <v>90</v>
      </c>
    </row>
    <row r="492" spans="1:7" s="13" customFormat="1" ht="15.75" customHeight="1">
      <c r="A492" s="26"/>
      <c r="B492" s="214"/>
      <c r="C492" s="214"/>
      <c r="D492" s="214"/>
      <c r="E492" s="92" t="s">
        <v>19</v>
      </c>
      <c r="F492" s="27" t="s">
        <v>30</v>
      </c>
      <c r="G492" s="12" t="s">
        <v>31</v>
      </c>
    </row>
    <row r="493" spans="1:7" s="13" customFormat="1" ht="15.75" customHeight="1">
      <c r="A493" s="26"/>
      <c r="B493" s="37" t="s">
        <v>288</v>
      </c>
      <c r="C493" s="47" t="s">
        <v>440</v>
      </c>
      <c r="D493" s="250" t="s">
        <v>673</v>
      </c>
      <c r="E493" s="36">
        <v>43617</v>
      </c>
      <c r="F493" s="36">
        <f>E493+4</f>
        <v>43621</v>
      </c>
      <c r="G493" s="15">
        <f>F493+3</f>
        <v>43624</v>
      </c>
    </row>
    <row r="494" spans="1:7" s="13" customFormat="1" ht="15.75" customHeight="1">
      <c r="A494" s="26"/>
      <c r="B494" s="37" t="s">
        <v>289</v>
      </c>
      <c r="C494" s="47" t="s">
        <v>439</v>
      </c>
      <c r="D494" s="232"/>
      <c r="E494" s="36">
        <f t="shared" ref="E494:G497" si="52">E493+7</f>
        <v>43624</v>
      </c>
      <c r="F494" s="36">
        <f t="shared" si="52"/>
        <v>43628</v>
      </c>
      <c r="G494" s="15">
        <f t="shared" si="52"/>
        <v>43631</v>
      </c>
    </row>
    <row r="495" spans="1:7" s="13" customFormat="1" ht="15.75" customHeight="1">
      <c r="A495" s="26"/>
      <c r="B495" s="37" t="s">
        <v>288</v>
      </c>
      <c r="C495" s="47" t="s">
        <v>442</v>
      </c>
      <c r="D495" s="232"/>
      <c r="E495" s="36">
        <f t="shared" si="52"/>
        <v>43631</v>
      </c>
      <c r="F495" s="36">
        <f t="shared" si="52"/>
        <v>43635</v>
      </c>
      <c r="G495" s="15">
        <f t="shared" si="52"/>
        <v>43638</v>
      </c>
    </row>
    <row r="496" spans="1:7" s="13" customFormat="1" ht="15.75" customHeight="1">
      <c r="A496" s="26"/>
      <c r="B496" s="37" t="s">
        <v>289</v>
      </c>
      <c r="C496" s="47" t="s">
        <v>441</v>
      </c>
      <c r="D496" s="232"/>
      <c r="E496" s="36">
        <f t="shared" si="52"/>
        <v>43638</v>
      </c>
      <c r="F496" s="36">
        <f t="shared" si="52"/>
        <v>43642</v>
      </c>
      <c r="G496" s="15">
        <f t="shared" si="52"/>
        <v>43645</v>
      </c>
    </row>
    <row r="497" spans="1:7" s="13" customFormat="1" ht="15.75" customHeight="1">
      <c r="A497" s="26"/>
      <c r="B497" s="37" t="s">
        <v>288</v>
      </c>
      <c r="C497" s="47" t="s">
        <v>672</v>
      </c>
      <c r="D497" s="233"/>
      <c r="E497" s="36">
        <f t="shared" si="52"/>
        <v>43645</v>
      </c>
      <c r="F497" s="36">
        <f t="shared" si="52"/>
        <v>43649</v>
      </c>
      <c r="G497" s="15">
        <f t="shared" si="52"/>
        <v>43652</v>
      </c>
    </row>
    <row r="498" spans="1:7" s="13" customFormat="1" ht="15.75" customHeight="1">
      <c r="A498" s="26"/>
      <c r="B498" s="9"/>
      <c r="C498" s="9"/>
      <c r="D498" s="10"/>
      <c r="E498" s="10"/>
      <c r="F498" s="99"/>
      <c r="G498" s="99"/>
    </row>
    <row r="499" spans="1:7" s="13" customFormat="1" ht="15.75" customHeight="1">
      <c r="A499" s="26"/>
      <c r="B499" s="9"/>
      <c r="C499" s="9"/>
      <c r="D499" s="10"/>
      <c r="E499" s="10"/>
      <c r="F499" s="99"/>
      <c r="G499" s="99"/>
    </row>
    <row r="500" spans="1:7" s="13" customFormat="1" ht="15.75" customHeight="1">
      <c r="A500" s="243"/>
      <c r="B500" s="243"/>
      <c r="C500" s="9"/>
      <c r="D500" s="10"/>
      <c r="E500" s="10"/>
      <c r="F500" s="99"/>
      <c r="G500" s="99"/>
    </row>
    <row r="501" spans="1:7" s="13" customFormat="1" ht="15.75" customHeight="1">
      <c r="A501" s="26" t="s">
        <v>878</v>
      </c>
      <c r="B501" s="248" t="s">
        <v>706</v>
      </c>
      <c r="C501" s="132" t="s">
        <v>27</v>
      </c>
      <c r="D501" s="132" t="s">
        <v>28</v>
      </c>
      <c r="E501" s="135" t="s">
        <v>691</v>
      </c>
      <c r="F501" s="135" t="s">
        <v>29</v>
      </c>
      <c r="G501" s="132" t="s">
        <v>91</v>
      </c>
    </row>
    <row r="502" spans="1:7" s="13" customFormat="1" ht="15.75" customHeight="1">
      <c r="A502" s="26"/>
      <c r="B502" s="249"/>
      <c r="C502" s="136"/>
      <c r="D502" s="136"/>
      <c r="E502" s="136" t="s">
        <v>19</v>
      </c>
      <c r="F502" s="137" t="s">
        <v>30</v>
      </c>
      <c r="G502" s="135" t="s">
        <v>31</v>
      </c>
    </row>
    <row r="503" spans="1:7" s="13" customFormat="1" ht="15.75" customHeight="1">
      <c r="A503" s="26"/>
      <c r="B503" s="116" t="s">
        <v>258</v>
      </c>
      <c r="C503" s="153" t="s">
        <v>373</v>
      </c>
      <c r="D503" s="250" t="s">
        <v>879</v>
      </c>
      <c r="E503" s="139">
        <v>43616</v>
      </c>
      <c r="F503" s="139">
        <f>E503+4</f>
        <v>43620</v>
      </c>
      <c r="G503" s="140">
        <f>F503+7</f>
        <v>43627</v>
      </c>
    </row>
    <row r="504" spans="1:7" s="13" customFormat="1" ht="15.75" customHeight="1">
      <c r="A504" s="26" t="s">
        <v>880</v>
      </c>
      <c r="B504" s="116" t="s">
        <v>530</v>
      </c>
      <c r="C504" s="153" t="s">
        <v>209</v>
      </c>
      <c r="D504" s="232"/>
      <c r="E504" s="139">
        <f t="shared" ref="E504:F507" si="53">E503+7</f>
        <v>43623</v>
      </c>
      <c r="F504" s="139">
        <f t="shared" si="53"/>
        <v>43627</v>
      </c>
      <c r="G504" s="140">
        <f>F504+7</f>
        <v>43634</v>
      </c>
    </row>
    <row r="505" spans="1:7" s="13" customFormat="1" ht="15.75" customHeight="1">
      <c r="A505" s="26"/>
      <c r="B505" s="116" t="s">
        <v>298</v>
      </c>
      <c r="C505" s="153" t="s">
        <v>8</v>
      </c>
      <c r="D505" s="232"/>
      <c r="E505" s="139">
        <f t="shared" si="53"/>
        <v>43630</v>
      </c>
      <c r="F505" s="139">
        <f t="shared" si="53"/>
        <v>43634</v>
      </c>
      <c r="G505" s="140">
        <f>F505+7</f>
        <v>43641</v>
      </c>
    </row>
    <row r="506" spans="1:7" s="13" customFormat="1" ht="15.75" customHeight="1">
      <c r="A506" s="26"/>
      <c r="B506" s="116"/>
      <c r="C506" s="153" t="s">
        <v>499</v>
      </c>
      <c r="D506" s="232"/>
      <c r="E506" s="139">
        <f t="shared" si="53"/>
        <v>43637</v>
      </c>
      <c r="F506" s="139">
        <f t="shared" si="53"/>
        <v>43641</v>
      </c>
      <c r="G506" s="140">
        <f>F506+7</f>
        <v>43648</v>
      </c>
    </row>
    <row r="507" spans="1:7" s="13" customFormat="1" ht="15.75" customHeight="1">
      <c r="A507" s="26"/>
      <c r="B507" s="116" t="s">
        <v>258</v>
      </c>
      <c r="C507" s="153" t="s">
        <v>12</v>
      </c>
      <c r="D507" s="233"/>
      <c r="E507" s="139">
        <f t="shared" si="53"/>
        <v>43644</v>
      </c>
      <c r="F507" s="139">
        <f t="shared" si="53"/>
        <v>43648</v>
      </c>
      <c r="G507" s="140">
        <f>F507+7</f>
        <v>43655</v>
      </c>
    </row>
    <row r="508" spans="1:7" s="13" customFormat="1" ht="15.75" customHeight="1">
      <c r="A508" s="26"/>
      <c r="B508" s="48"/>
      <c r="C508" s="49"/>
      <c r="D508" s="19"/>
      <c r="E508" s="40"/>
      <c r="F508" s="40"/>
      <c r="G508" s="40"/>
    </row>
    <row r="509" spans="1:7" s="13" customFormat="1" ht="15.75" customHeight="1">
      <c r="A509" s="26"/>
      <c r="B509" s="9"/>
      <c r="C509" s="9"/>
      <c r="D509" s="10"/>
      <c r="E509" s="10"/>
      <c r="F509" s="99"/>
      <c r="G509" s="99"/>
    </row>
    <row r="510" spans="1:7" s="13" customFormat="1" ht="15.75" customHeight="1">
      <c r="A510" s="243"/>
      <c r="B510" s="243"/>
      <c r="C510" s="9"/>
      <c r="D510" s="10"/>
      <c r="E510" s="10"/>
      <c r="F510" s="99"/>
      <c r="G510" s="99"/>
    </row>
    <row r="511" spans="1:7" s="13" customFormat="1" ht="15.75" customHeight="1">
      <c r="A511" s="26" t="s">
        <v>881</v>
      </c>
      <c r="B511" s="248" t="s">
        <v>26</v>
      </c>
      <c r="C511" s="135" t="s">
        <v>27</v>
      </c>
      <c r="D511" s="135" t="s">
        <v>28</v>
      </c>
      <c r="E511" s="135" t="s">
        <v>696</v>
      </c>
      <c r="F511" s="135" t="s">
        <v>29</v>
      </c>
      <c r="G511" s="135" t="s">
        <v>92</v>
      </c>
    </row>
    <row r="512" spans="1:7" s="13" customFormat="1" ht="15.75" customHeight="1">
      <c r="A512" s="26"/>
      <c r="B512" s="249"/>
      <c r="C512" s="135"/>
      <c r="D512" s="135"/>
      <c r="E512" s="135" t="s">
        <v>19</v>
      </c>
      <c r="F512" s="135" t="s">
        <v>30</v>
      </c>
      <c r="G512" s="135" t="s">
        <v>31</v>
      </c>
    </row>
    <row r="513" spans="1:7" s="13" customFormat="1" ht="15.75" customHeight="1">
      <c r="A513" s="26"/>
      <c r="B513" s="119" t="s">
        <v>308</v>
      </c>
      <c r="C513" s="47" t="s">
        <v>395</v>
      </c>
      <c r="D513" s="270" t="s">
        <v>882</v>
      </c>
      <c r="E513" s="140">
        <v>43615</v>
      </c>
      <c r="F513" s="140">
        <f>E513+4</f>
        <v>43619</v>
      </c>
      <c r="G513" s="140">
        <f t="shared" ref="G513:G518" si="54">F513+15</f>
        <v>43634</v>
      </c>
    </row>
    <row r="514" spans="1:7" s="13" customFormat="1" ht="15.75" customHeight="1">
      <c r="A514" s="26"/>
      <c r="B514" s="119" t="s">
        <v>660</v>
      </c>
      <c r="C514" s="47" t="s">
        <v>661</v>
      </c>
      <c r="D514" s="271"/>
      <c r="E514" s="140">
        <f>E513+7</f>
        <v>43622</v>
      </c>
      <c r="F514" s="140">
        <f>SUM(F513+7)</f>
        <v>43626</v>
      </c>
      <c r="G514" s="140">
        <f t="shared" si="54"/>
        <v>43641</v>
      </c>
    </row>
    <row r="515" spans="1:7" s="13" customFormat="1" ht="15.75" customHeight="1">
      <c r="A515" s="26" t="s">
        <v>883</v>
      </c>
      <c r="B515" s="119" t="s">
        <v>304</v>
      </c>
      <c r="C515" s="47" t="s">
        <v>662</v>
      </c>
      <c r="D515" s="271"/>
      <c r="E515" s="140">
        <f>E514+7</f>
        <v>43629</v>
      </c>
      <c r="F515" s="140">
        <f>F514+7</f>
        <v>43633</v>
      </c>
      <c r="G515" s="140">
        <f t="shared" si="54"/>
        <v>43648</v>
      </c>
    </row>
    <row r="516" spans="1:7" s="13" customFormat="1" ht="15.75" customHeight="1">
      <c r="A516" s="26"/>
      <c r="B516" s="119" t="s">
        <v>82</v>
      </c>
      <c r="C516" s="47" t="s">
        <v>663</v>
      </c>
      <c r="D516" s="271"/>
      <c r="E516" s="140">
        <f>E515+7</f>
        <v>43636</v>
      </c>
      <c r="F516" s="140">
        <f>F515+7</f>
        <v>43640</v>
      </c>
      <c r="G516" s="140">
        <f t="shared" si="54"/>
        <v>43655</v>
      </c>
    </row>
    <row r="517" spans="1:7" s="13" customFormat="1" ht="15.75" customHeight="1">
      <c r="A517" s="26"/>
      <c r="B517" s="119" t="s">
        <v>308</v>
      </c>
      <c r="C517" s="47" t="s">
        <v>664</v>
      </c>
      <c r="D517" s="271"/>
      <c r="E517" s="140">
        <f>E516+7</f>
        <v>43643</v>
      </c>
      <c r="F517" s="140">
        <f>F516+7</f>
        <v>43647</v>
      </c>
      <c r="G517" s="140">
        <f t="shared" si="54"/>
        <v>43662</v>
      </c>
    </row>
    <row r="518" spans="1:7" s="13" customFormat="1" ht="15.75" customHeight="1">
      <c r="A518" s="26"/>
      <c r="B518" s="119"/>
      <c r="C518" s="47"/>
      <c r="D518" s="272"/>
      <c r="E518" s="140">
        <f>E517+7</f>
        <v>43650</v>
      </c>
      <c r="F518" s="140">
        <f>F517+7</f>
        <v>43654</v>
      </c>
      <c r="G518" s="140">
        <f t="shared" si="54"/>
        <v>43669</v>
      </c>
    </row>
    <row r="519" spans="1:7" s="13" customFormat="1" ht="15.75" customHeight="1">
      <c r="A519" s="26"/>
      <c r="B519" s="29"/>
      <c r="C519" s="49"/>
      <c r="D519" s="50"/>
      <c r="E519" s="40"/>
      <c r="F519" s="40"/>
      <c r="G519" s="40"/>
    </row>
    <row r="520" spans="1:7" s="13" customFormat="1" ht="15.75" customHeight="1">
      <c r="A520" s="243"/>
      <c r="B520" s="243"/>
      <c r="C520" s="9"/>
      <c r="D520" s="10"/>
      <c r="E520" s="10"/>
      <c r="F520" s="99"/>
      <c r="G520" s="99"/>
    </row>
    <row r="521" spans="1:7" s="13" customFormat="1" ht="15.75" customHeight="1">
      <c r="A521" s="26" t="s">
        <v>884</v>
      </c>
      <c r="B521" s="213" t="s">
        <v>885</v>
      </c>
      <c r="C521" s="91" t="s">
        <v>27</v>
      </c>
      <c r="D521" s="91" t="s">
        <v>28</v>
      </c>
      <c r="E521" s="12" t="s">
        <v>886</v>
      </c>
      <c r="F521" s="12" t="s">
        <v>29</v>
      </c>
      <c r="G521" s="12" t="s">
        <v>93</v>
      </c>
    </row>
    <row r="522" spans="1:7" s="13" customFormat="1" ht="15.75" customHeight="1">
      <c r="A522" s="26"/>
      <c r="B522" s="214"/>
      <c r="C522" s="92"/>
      <c r="D522" s="92"/>
      <c r="E522" s="92" t="s">
        <v>19</v>
      </c>
      <c r="F522" s="12" t="s">
        <v>30</v>
      </c>
      <c r="G522" s="12" t="s">
        <v>31</v>
      </c>
    </row>
    <row r="523" spans="1:7" s="13" customFormat="1" ht="15.75" customHeight="1">
      <c r="A523" s="26"/>
      <c r="B523" s="37" t="s">
        <v>389</v>
      </c>
      <c r="C523" s="37" t="s">
        <v>319</v>
      </c>
      <c r="D523" s="239" t="s">
        <v>94</v>
      </c>
      <c r="E523" s="15">
        <v>43618</v>
      </c>
      <c r="F523" s="15">
        <f>E523+4</f>
        <v>43622</v>
      </c>
      <c r="G523" s="15">
        <f>F523+12</f>
        <v>43634</v>
      </c>
    </row>
    <row r="524" spans="1:7" s="13" customFormat="1" ht="15.75" customHeight="1">
      <c r="A524" s="26"/>
      <c r="B524" s="37" t="s">
        <v>390</v>
      </c>
      <c r="C524" s="37" t="s">
        <v>319</v>
      </c>
      <c r="D524" s="240"/>
      <c r="E524" s="17">
        <f t="shared" ref="E524:F524" si="55">E523+7</f>
        <v>43625</v>
      </c>
      <c r="F524" s="15">
        <f t="shared" si="55"/>
        <v>43629</v>
      </c>
      <c r="G524" s="15">
        <f>F524+12</f>
        <v>43641</v>
      </c>
    </row>
    <row r="525" spans="1:7" s="13" customFormat="1" ht="15.75" customHeight="1">
      <c r="A525" s="26"/>
      <c r="B525" s="37" t="s">
        <v>668</v>
      </c>
      <c r="C525" s="37" t="s">
        <v>319</v>
      </c>
      <c r="D525" s="240"/>
      <c r="E525" s="17">
        <f t="shared" ref="E525:F525" si="56">E524+7</f>
        <v>43632</v>
      </c>
      <c r="F525" s="15">
        <f t="shared" si="56"/>
        <v>43636</v>
      </c>
      <c r="G525" s="15">
        <f>F525+12</f>
        <v>43648</v>
      </c>
    </row>
    <row r="526" spans="1:7" s="13" customFormat="1" ht="15.75" customHeight="1">
      <c r="A526" s="26"/>
      <c r="B526" s="37" t="s">
        <v>669</v>
      </c>
      <c r="C526" s="37" t="s">
        <v>319</v>
      </c>
      <c r="D526" s="240"/>
      <c r="E526" s="17">
        <f t="shared" ref="E526:F526" si="57">E525+7</f>
        <v>43639</v>
      </c>
      <c r="F526" s="15">
        <f t="shared" si="57"/>
        <v>43643</v>
      </c>
      <c r="G526" s="15">
        <f>F526+12</f>
        <v>43655</v>
      </c>
    </row>
    <row r="527" spans="1:7" s="13" customFormat="1" ht="15.75" customHeight="1">
      <c r="A527" s="26"/>
      <c r="B527" s="37" t="s">
        <v>670</v>
      </c>
      <c r="C527" s="37" t="s">
        <v>665</v>
      </c>
      <c r="D527" s="241"/>
      <c r="E527" s="17">
        <f t="shared" ref="E527:F527" si="58">E526+7</f>
        <v>43646</v>
      </c>
      <c r="F527" s="15">
        <f t="shared" si="58"/>
        <v>43650</v>
      </c>
      <c r="G527" s="15">
        <f>F527+12</f>
        <v>43662</v>
      </c>
    </row>
    <row r="528" spans="1:7" s="13" customFormat="1" ht="15.75" customHeight="1">
      <c r="A528" s="26"/>
      <c r="B528" s="9"/>
      <c r="C528" s="9"/>
      <c r="D528" s="10"/>
      <c r="E528" s="10"/>
      <c r="F528" s="99"/>
      <c r="G528" s="99"/>
    </row>
    <row r="529" spans="1:7" s="13" customFormat="1" ht="15.75" customHeight="1">
      <c r="A529" s="26"/>
      <c r="B529" s="213" t="s">
        <v>706</v>
      </c>
      <c r="C529" s="91" t="s">
        <v>27</v>
      </c>
      <c r="D529" s="91" t="s">
        <v>28</v>
      </c>
      <c r="E529" s="12" t="s">
        <v>691</v>
      </c>
      <c r="F529" s="12" t="s">
        <v>29</v>
      </c>
      <c r="G529" s="91" t="s">
        <v>887</v>
      </c>
    </row>
    <row r="530" spans="1:7" s="13" customFormat="1" ht="15.75" customHeight="1">
      <c r="A530" s="26"/>
      <c r="B530" s="214"/>
      <c r="C530" s="92"/>
      <c r="D530" s="92"/>
      <c r="E530" s="92" t="s">
        <v>19</v>
      </c>
      <c r="F530" s="27" t="s">
        <v>30</v>
      </c>
      <c r="G530" s="12" t="s">
        <v>31</v>
      </c>
    </row>
    <row r="531" spans="1:7" s="13" customFormat="1" ht="15.75" customHeight="1">
      <c r="A531" s="26"/>
      <c r="B531" s="37" t="s">
        <v>296</v>
      </c>
      <c r="C531" s="37" t="s">
        <v>888</v>
      </c>
      <c r="D531" s="239" t="s">
        <v>889</v>
      </c>
      <c r="E531" s="15">
        <v>43618</v>
      </c>
      <c r="F531" s="15">
        <f>E531+4</f>
        <v>43622</v>
      </c>
      <c r="G531" s="15">
        <f>F531+12</f>
        <v>43634</v>
      </c>
    </row>
    <row r="532" spans="1:7" s="13" customFormat="1" ht="15.75" customHeight="1">
      <c r="A532" s="26"/>
      <c r="B532" s="37" t="s">
        <v>303</v>
      </c>
      <c r="C532" s="37" t="s">
        <v>890</v>
      </c>
      <c r="D532" s="268"/>
      <c r="E532" s="17">
        <f t="shared" ref="E532:F535" si="59">E531+7</f>
        <v>43625</v>
      </c>
      <c r="F532" s="15">
        <f t="shared" si="59"/>
        <v>43629</v>
      </c>
      <c r="G532" s="15">
        <f>F532+12</f>
        <v>43641</v>
      </c>
    </row>
    <row r="533" spans="1:7" s="13" customFormat="1" ht="15.75" customHeight="1">
      <c r="A533" s="26"/>
      <c r="B533" s="37" t="s">
        <v>336</v>
      </c>
      <c r="C533" s="37" t="s">
        <v>891</v>
      </c>
      <c r="D533" s="268"/>
      <c r="E533" s="17">
        <f t="shared" si="59"/>
        <v>43632</v>
      </c>
      <c r="F533" s="15">
        <f t="shared" si="59"/>
        <v>43636</v>
      </c>
      <c r="G533" s="15">
        <f>F533+12</f>
        <v>43648</v>
      </c>
    </row>
    <row r="534" spans="1:7" s="13" customFormat="1" ht="15.75" customHeight="1">
      <c r="A534" s="26"/>
      <c r="B534" s="37" t="s">
        <v>296</v>
      </c>
      <c r="C534" s="37" t="s">
        <v>892</v>
      </c>
      <c r="D534" s="268"/>
      <c r="E534" s="17">
        <f>E533+7</f>
        <v>43639</v>
      </c>
      <c r="F534" s="15">
        <f t="shared" si="59"/>
        <v>43643</v>
      </c>
      <c r="G534" s="15">
        <f>F534+12</f>
        <v>43655</v>
      </c>
    </row>
    <row r="535" spans="1:7" s="13" customFormat="1" ht="15.75" customHeight="1">
      <c r="A535" s="26"/>
      <c r="B535" s="37"/>
      <c r="C535" s="37"/>
      <c r="D535" s="269"/>
      <c r="E535" s="17">
        <f t="shared" si="59"/>
        <v>43646</v>
      </c>
      <c r="F535" s="15">
        <f t="shared" si="59"/>
        <v>43650</v>
      </c>
      <c r="G535" s="15">
        <f>F535+12</f>
        <v>43662</v>
      </c>
    </row>
    <row r="536" spans="1:7" s="13" customFormat="1" ht="15.75" customHeight="1">
      <c r="A536" s="26"/>
      <c r="B536" s="9"/>
      <c r="C536" s="9"/>
      <c r="D536" s="10"/>
      <c r="E536" s="10"/>
      <c r="F536" s="99"/>
      <c r="G536" s="99"/>
    </row>
    <row r="537" spans="1:7" s="13" customFormat="1" ht="15.75" customHeight="1">
      <c r="A537" s="243"/>
      <c r="B537" s="243"/>
      <c r="C537" s="9"/>
      <c r="D537" s="10"/>
      <c r="E537" s="10"/>
      <c r="F537" s="99"/>
      <c r="G537" s="99"/>
    </row>
    <row r="538" spans="1:7" s="13" customFormat="1" ht="15.75" customHeight="1">
      <c r="A538" s="26" t="s">
        <v>893</v>
      </c>
      <c r="B538" s="91" t="s">
        <v>26</v>
      </c>
      <c r="C538" s="91" t="s">
        <v>27</v>
      </c>
      <c r="D538" s="91" t="s">
        <v>28</v>
      </c>
      <c r="E538" s="12" t="s">
        <v>696</v>
      </c>
      <c r="F538" s="12" t="s">
        <v>29</v>
      </c>
      <c r="G538" s="91" t="s">
        <v>894</v>
      </c>
    </row>
    <row r="539" spans="1:7" s="13" customFormat="1" ht="15.75" customHeight="1">
      <c r="A539" s="26"/>
      <c r="B539" s="92"/>
      <c r="C539" s="92"/>
      <c r="D539" s="92"/>
      <c r="E539" s="92" t="s">
        <v>19</v>
      </c>
      <c r="F539" s="27" t="s">
        <v>30</v>
      </c>
      <c r="G539" s="12" t="s">
        <v>31</v>
      </c>
    </row>
    <row r="540" spans="1:7" s="13" customFormat="1" ht="15.75" customHeight="1">
      <c r="A540" s="26"/>
      <c r="B540" s="128" t="s">
        <v>369</v>
      </c>
      <c r="C540" s="128" t="s">
        <v>524</v>
      </c>
      <c r="D540" s="273" t="s">
        <v>895</v>
      </c>
      <c r="E540" s="36">
        <v>43251</v>
      </c>
      <c r="F540" s="36">
        <f>E540+4</f>
        <v>43255</v>
      </c>
      <c r="G540" s="15">
        <f>F540+5</f>
        <v>43260</v>
      </c>
    </row>
    <row r="541" spans="1:7" s="13" customFormat="1" ht="15.75" customHeight="1">
      <c r="A541" s="26"/>
      <c r="B541" s="128" t="s">
        <v>333</v>
      </c>
      <c r="C541" s="128" t="s">
        <v>208</v>
      </c>
      <c r="D541" s="274"/>
      <c r="E541" s="36">
        <f t="shared" ref="E541:G544" si="60">E540+7</f>
        <v>43258</v>
      </c>
      <c r="F541" s="36">
        <f t="shared" si="60"/>
        <v>43262</v>
      </c>
      <c r="G541" s="15">
        <f t="shared" si="60"/>
        <v>43267</v>
      </c>
    </row>
    <row r="542" spans="1:7" s="13" customFormat="1" ht="15.75" customHeight="1">
      <c r="A542" s="26"/>
      <c r="B542" s="128" t="s">
        <v>315</v>
      </c>
      <c r="C542" s="128" t="s">
        <v>525</v>
      </c>
      <c r="D542" s="274"/>
      <c r="E542" s="36">
        <f t="shared" si="60"/>
        <v>43265</v>
      </c>
      <c r="F542" s="36">
        <f t="shared" si="60"/>
        <v>43269</v>
      </c>
      <c r="G542" s="15">
        <f t="shared" si="60"/>
        <v>43274</v>
      </c>
    </row>
    <row r="543" spans="1:7" s="13" customFormat="1" ht="15.75" customHeight="1">
      <c r="A543" s="26"/>
      <c r="B543" s="128" t="s">
        <v>369</v>
      </c>
      <c r="C543" s="128" t="s">
        <v>526</v>
      </c>
      <c r="D543" s="274"/>
      <c r="E543" s="36">
        <f t="shared" si="60"/>
        <v>43272</v>
      </c>
      <c r="F543" s="36">
        <f t="shared" si="60"/>
        <v>43276</v>
      </c>
      <c r="G543" s="15">
        <f t="shared" si="60"/>
        <v>43281</v>
      </c>
    </row>
    <row r="544" spans="1:7" s="13" customFormat="1" ht="15.75" customHeight="1">
      <c r="A544" s="26"/>
      <c r="B544" s="37"/>
      <c r="C544" s="37"/>
      <c r="D544" s="247"/>
      <c r="E544" s="36">
        <f t="shared" si="60"/>
        <v>43279</v>
      </c>
      <c r="F544" s="36">
        <f t="shared" si="60"/>
        <v>43283</v>
      </c>
      <c r="G544" s="15">
        <f t="shared" si="60"/>
        <v>43288</v>
      </c>
    </row>
    <row r="545" spans="1:7" s="13" customFormat="1" ht="15.75" customHeight="1">
      <c r="A545" s="26"/>
      <c r="B545" s="51"/>
      <c r="C545" s="22"/>
      <c r="D545" s="19"/>
      <c r="E545" s="21"/>
      <c r="F545" s="21"/>
      <c r="G545" s="21"/>
    </row>
    <row r="546" spans="1:7" s="13" customFormat="1" ht="15.75" customHeight="1">
      <c r="A546" s="26"/>
      <c r="B546" s="9"/>
      <c r="C546" s="9"/>
      <c r="D546" s="10"/>
      <c r="E546" s="10"/>
      <c r="F546" s="99"/>
      <c r="G546" s="99"/>
    </row>
    <row r="547" spans="1:7" s="13" customFormat="1" ht="15.75" customHeight="1">
      <c r="A547" s="26"/>
      <c r="B547" s="279"/>
      <c r="C547" s="279"/>
      <c r="D547" s="279"/>
      <c r="E547" s="279"/>
      <c r="F547" s="279"/>
      <c r="G547" s="279"/>
    </row>
    <row r="548" spans="1:7" s="13" customFormat="1" ht="15.75" customHeight="1">
      <c r="A548" s="26"/>
      <c r="B548" s="280"/>
      <c r="C548" s="280"/>
      <c r="D548" s="280"/>
      <c r="E548" s="280"/>
      <c r="F548" s="280"/>
      <c r="G548" s="280"/>
    </row>
    <row r="549" spans="1:7" s="13" customFormat="1" ht="15.75" customHeight="1">
      <c r="A549" s="26"/>
      <c r="B549" s="213" t="s">
        <v>26</v>
      </c>
      <c r="C549" s="91" t="s">
        <v>27</v>
      </c>
      <c r="D549" s="91" t="s">
        <v>28</v>
      </c>
      <c r="E549" s="12" t="s">
        <v>691</v>
      </c>
      <c r="F549" s="12" t="s">
        <v>29</v>
      </c>
      <c r="G549" s="12" t="s">
        <v>95</v>
      </c>
    </row>
    <row r="550" spans="1:7" s="13" customFormat="1" ht="15.75" customHeight="1">
      <c r="A550" s="26"/>
      <c r="B550" s="214"/>
      <c r="C550" s="92"/>
      <c r="D550" s="92"/>
      <c r="E550" s="92" t="s">
        <v>869</v>
      </c>
      <c r="F550" s="27" t="s">
        <v>30</v>
      </c>
      <c r="G550" s="12" t="s">
        <v>31</v>
      </c>
    </row>
    <row r="551" spans="1:7" s="13" customFormat="1" ht="15.75" customHeight="1">
      <c r="A551" s="26"/>
      <c r="B551" s="37" t="s">
        <v>296</v>
      </c>
      <c r="C551" s="37" t="s">
        <v>888</v>
      </c>
      <c r="D551" s="239" t="s">
        <v>889</v>
      </c>
      <c r="E551" s="15">
        <v>43618</v>
      </c>
      <c r="F551" s="15">
        <f>E551+4</f>
        <v>43622</v>
      </c>
      <c r="G551" s="15">
        <f>F551+12</f>
        <v>43634</v>
      </c>
    </row>
    <row r="552" spans="1:7" s="13" customFormat="1" ht="15.75" customHeight="1">
      <c r="A552" s="26"/>
      <c r="B552" s="37" t="s">
        <v>303</v>
      </c>
      <c r="C552" s="37" t="s">
        <v>896</v>
      </c>
      <c r="D552" s="268"/>
      <c r="E552" s="17">
        <f t="shared" ref="E552:F555" si="61">E551+7</f>
        <v>43625</v>
      </c>
      <c r="F552" s="15">
        <f t="shared" si="61"/>
        <v>43629</v>
      </c>
      <c r="G552" s="15">
        <f>F552+12</f>
        <v>43641</v>
      </c>
    </row>
    <row r="553" spans="1:7" s="13" customFormat="1" ht="15.75" customHeight="1">
      <c r="A553" s="26"/>
      <c r="B553" s="37" t="s">
        <v>336</v>
      </c>
      <c r="C553" s="37" t="s">
        <v>897</v>
      </c>
      <c r="D553" s="268"/>
      <c r="E553" s="17">
        <f t="shared" si="61"/>
        <v>43632</v>
      </c>
      <c r="F553" s="15">
        <f t="shared" si="61"/>
        <v>43636</v>
      </c>
      <c r="G553" s="15">
        <f>F553+12</f>
        <v>43648</v>
      </c>
    </row>
    <row r="554" spans="1:7" s="13" customFormat="1" ht="15.75" customHeight="1">
      <c r="A554" s="26"/>
      <c r="B554" s="37" t="s">
        <v>296</v>
      </c>
      <c r="C554" s="37" t="s">
        <v>898</v>
      </c>
      <c r="D554" s="268"/>
      <c r="E554" s="17">
        <f t="shared" si="61"/>
        <v>43639</v>
      </c>
      <c r="F554" s="15">
        <f t="shared" si="61"/>
        <v>43643</v>
      </c>
      <c r="G554" s="15">
        <f>F554+12</f>
        <v>43655</v>
      </c>
    </row>
    <row r="555" spans="1:7" s="13" customFormat="1" ht="15.75" customHeight="1">
      <c r="A555" s="26"/>
      <c r="B555" s="37"/>
      <c r="C555" s="37"/>
      <c r="D555" s="269"/>
      <c r="E555" s="17">
        <f t="shared" si="61"/>
        <v>43646</v>
      </c>
      <c r="F555" s="15">
        <f t="shared" si="61"/>
        <v>43650</v>
      </c>
      <c r="G555" s="15">
        <f>F555+12</f>
        <v>43662</v>
      </c>
    </row>
    <row r="556" spans="1:7" s="13" customFormat="1" ht="15.75" customHeight="1">
      <c r="A556" s="26"/>
      <c r="B556" s="22"/>
      <c r="C556" s="22"/>
      <c r="D556" s="24"/>
      <c r="E556" s="24"/>
      <c r="F556" s="21"/>
      <c r="G556" s="21"/>
    </row>
    <row r="557" spans="1:7" s="13" customFormat="1" ht="15.75" customHeight="1">
      <c r="A557" s="243"/>
      <c r="B557" s="243"/>
      <c r="C557" s="9"/>
      <c r="D557" s="10"/>
      <c r="E557" s="10"/>
      <c r="F557" s="99"/>
      <c r="G557" s="99"/>
    </row>
    <row r="558" spans="1:7" s="13" customFormat="1" ht="15.75" customHeight="1">
      <c r="A558" s="26"/>
      <c r="B558" s="213" t="s">
        <v>26</v>
      </c>
      <c r="C558" s="91" t="s">
        <v>27</v>
      </c>
      <c r="D558" s="91" t="s">
        <v>28</v>
      </c>
      <c r="E558" s="12" t="s">
        <v>691</v>
      </c>
      <c r="F558" s="12" t="s">
        <v>29</v>
      </c>
      <c r="G558" s="91" t="s">
        <v>74</v>
      </c>
    </row>
    <row r="559" spans="1:7" s="13" customFormat="1" ht="15.75" customHeight="1">
      <c r="A559" s="26" t="s">
        <v>899</v>
      </c>
      <c r="B559" s="214"/>
      <c r="C559" s="92"/>
      <c r="D559" s="92"/>
      <c r="E559" s="92" t="s">
        <v>19</v>
      </c>
      <c r="F559" s="27" t="s">
        <v>30</v>
      </c>
      <c r="G559" s="12" t="s">
        <v>31</v>
      </c>
    </row>
    <row r="560" spans="1:7" s="13" customFormat="1" ht="15.75" customHeight="1">
      <c r="A560" s="26"/>
      <c r="B560" s="102" t="s">
        <v>650</v>
      </c>
      <c r="C560" s="103" t="s">
        <v>97</v>
      </c>
      <c r="D560" s="239" t="s">
        <v>900</v>
      </c>
      <c r="E560" s="104">
        <v>43617</v>
      </c>
      <c r="F560" s="104">
        <f>E560+5</f>
        <v>43622</v>
      </c>
      <c r="G560" s="15">
        <f>F560+7</f>
        <v>43629</v>
      </c>
    </row>
    <row r="561" spans="1:7" s="13" customFormat="1" ht="15.75" customHeight="1">
      <c r="A561" s="26"/>
      <c r="B561" s="102" t="s">
        <v>651</v>
      </c>
      <c r="C561" s="105" t="s">
        <v>654</v>
      </c>
      <c r="D561" s="240"/>
      <c r="E561" s="106">
        <f t="shared" ref="E561:G564" si="62">E560+7</f>
        <v>43624</v>
      </c>
      <c r="F561" s="104">
        <f t="shared" si="62"/>
        <v>43629</v>
      </c>
      <c r="G561" s="15">
        <f t="shared" si="62"/>
        <v>43636</v>
      </c>
    </row>
    <row r="562" spans="1:7" s="13" customFormat="1" ht="15.75" customHeight="1">
      <c r="A562" s="26"/>
      <c r="B562" s="102" t="s">
        <v>652</v>
      </c>
      <c r="C562" s="107" t="s">
        <v>234</v>
      </c>
      <c r="D562" s="240"/>
      <c r="E562" s="106">
        <f t="shared" si="62"/>
        <v>43631</v>
      </c>
      <c r="F562" s="104">
        <f t="shared" si="62"/>
        <v>43636</v>
      </c>
      <c r="G562" s="15">
        <f t="shared" si="62"/>
        <v>43643</v>
      </c>
    </row>
    <row r="563" spans="1:7" s="13" customFormat="1" ht="15.75" customHeight="1">
      <c r="A563" s="26"/>
      <c r="B563" s="102" t="s">
        <v>230</v>
      </c>
      <c r="C563" s="105" t="s">
        <v>655</v>
      </c>
      <c r="D563" s="240"/>
      <c r="E563" s="106">
        <f t="shared" si="62"/>
        <v>43638</v>
      </c>
      <c r="F563" s="104">
        <f t="shared" si="62"/>
        <v>43643</v>
      </c>
      <c r="G563" s="15">
        <f t="shared" si="62"/>
        <v>43650</v>
      </c>
    </row>
    <row r="564" spans="1:7" s="13" customFormat="1" ht="15.75" customHeight="1">
      <c r="A564" s="26"/>
      <c r="B564" s="102" t="s">
        <v>653</v>
      </c>
      <c r="C564" s="107" t="s">
        <v>656</v>
      </c>
      <c r="D564" s="241"/>
      <c r="E564" s="106">
        <f t="shared" si="62"/>
        <v>43645</v>
      </c>
      <c r="F564" s="104">
        <f t="shared" si="62"/>
        <v>43650</v>
      </c>
      <c r="G564" s="15">
        <f t="shared" si="62"/>
        <v>43657</v>
      </c>
    </row>
    <row r="565" spans="1:7" s="13" customFormat="1" ht="15.75" customHeight="1">
      <c r="A565" s="26"/>
      <c r="B565" s="22"/>
      <c r="C565" s="22"/>
      <c r="D565" s="19"/>
      <c r="E565" s="21"/>
      <c r="F565" s="21"/>
      <c r="G565" s="21"/>
    </row>
    <row r="566" spans="1:7" s="13" customFormat="1" ht="15.75" customHeight="1">
      <c r="A566" s="26"/>
      <c r="B566" s="213" t="s">
        <v>706</v>
      </c>
      <c r="C566" s="91" t="s">
        <v>71</v>
      </c>
      <c r="D566" s="91" t="s">
        <v>28</v>
      </c>
      <c r="E566" s="12" t="s">
        <v>691</v>
      </c>
      <c r="F566" s="12" t="s">
        <v>29</v>
      </c>
      <c r="G566" s="91" t="s">
        <v>74</v>
      </c>
    </row>
    <row r="567" spans="1:7" s="13" customFormat="1" ht="15.75" customHeight="1">
      <c r="A567" s="26"/>
      <c r="B567" s="214"/>
      <c r="C567" s="92"/>
      <c r="D567" s="92"/>
      <c r="E567" s="92" t="s">
        <v>19</v>
      </c>
      <c r="F567" s="27" t="s">
        <v>30</v>
      </c>
      <c r="G567" s="12" t="s">
        <v>31</v>
      </c>
    </row>
    <row r="568" spans="1:7" s="13" customFormat="1" ht="15.75" customHeight="1">
      <c r="A568" s="26"/>
      <c r="B568" s="105" t="s">
        <v>645</v>
      </c>
      <c r="C568" s="37" t="s">
        <v>1168</v>
      </c>
      <c r="D568" s="250" t="s">
        <v>901</v>
      </c>
      <c r="E568" s="36">
        <v>43614</v>
      </c>
      <c r="F568" s="36">
        <f>E568+4</f>
        <v>43618</v>
      </c>
      <c r="G568" s="15">
        <f>F568+8</f>
        <v>43626</v>
      </c>
    </row>
    <row r="569" spans="1:7" s="13" customFormat="1" ht="15.75" customHeight="1">
      <c r="A569" s="26"/>
      <c r="B569" s="105" t="s">
        <v>161</v>
      </c>
      <c r="C569" s="37" t="s">
        <v>649</v>
      </c>
      <c r="D569" s="232"/>
      <c r="E569" s="36">
        <f t="shared" ref="E569:G572" si="63">E568+7</f>
        <v>43621</v>
      </c>
      <c r="F569" s="36">
        <f t="shared" si="63"/>
        <v>43625</v>
      </c>
      <c r="G569" s="15">
        <f t="shared" si="63"/>
        <v>43633</v>
      </c>
    </row>
    <row r="570" spans="1:7" s="13" customFormat="1" ht="15.75" customHeight="1">
      <c r="A570" s="26"/>
      <c r="B570" s="105" t="s">
        <v>646</v>
      </c>
      <c r="C570" s="37" t="s">
        <v>1167</v>
      </c>
      <c r="D570" s="232"/>
      <c r="E570" s="36">
        <f t="shared" si="63"/>
        <v>43628</v>
      </c>
      <c r="F570" s="36">
        <f t="shared" si="63"/>
        <v>43632</v>
      </c>
      <c r="G570" s="15">
        <f t="shared" si="63"/>
        <v>43640</v>
      </c>
    </row>
    <row r="571" spans="1:7" s="13" customFormat="1" ht="15.75" customHeight="1">
      <c r="A571" s="26"/>
      <c r="B571" s="105" t="s">
        <v>647</v>
      </c>
      <c r="C571" s="37" t="s">
        <v>197</v>
      </c>
      <c r="D571" s="232"/>
      <c r="E571" s="36">
        <f t="shared" si="63"/>
        <v>43635</v>
      </c>
      <c r="F571" s="36">
        <f t="shared" si="63"/>
        <v>43639</v>
      </c>
      <c r="G571" s="15">
        <f t="shared" si="63"/>
        <v>43647</v>
      </c>
    </row>
    <row r="572" spans="1:7" s="13" customFormat="1" ht="15.75" customHeight="1">
      <c r="A572" s="26"/>
      <c r="B572" s="37" t="s">
        <v>648</v>
      </c>
      <c r="C572" s="37" t="s">
        <v>1169</v>
      </c>
      <c r="D572" s="233"/>
      <c r="E572" s="36">
        <f t="shared" si="63"/>
        <v>43642</v>
      </c>
      <c r="F572" s="36">
        <f t="shared" si="63"/>
        <v>43646</v>
      </c>
      <c r="G572" s="15">
        <f t="shared" si="63"/>
        <v>43654</v>
      </c>
    </row>
    <row r="573" spans="1:7" s="13" customFormat="1" ht="15.75" customHeight="1">
      <c r="A573" s="26"/>
      <c r="B573" s="22"/>
      <c r="C573" s="22"/>
      <c r="D573" s="19"/>
      <c r="E573" s="21"/>
      <c r="F573" s="21"/>
      <c r="G573" s="21"/>
    </row>
    <row r="574" spans="1:7" s="13" customFormat="1" ht="15.75" customHeight="1">
      <c r="A574" s="52"/>
      <c r="B574" s="22"/>
      <c r="C574" s="22"/>
      <c r="D574" s="19"/>
      <c r="E574" s="21"/>
      <c r="F574" s="21"/>
      <c r="G574" s="21"/>
    </row>
    <row r="575" spans="1:7" s="13" customFormat="1" ht="15.75" customHeight="1">
      <c r="A575" s="26"/>
      <c r="B575" s="91" t="s">
        <v>26</v>
      </c>
      <c r="C575" s="91" t="s">
        <v>27</v>
      </c>
      <c r="D575" s="91" t="s">
        <v>28</v>
      </c>
      <c r="E575" s="12" t="s">
        <v>902</v>
      </c>
      <c r="F575" s="12" t="s">
        <v>29</v>
      </c>
      <c r="G575" s="91" t="s">
        <v>903</v>
      </c>
    </row>
    <row r="576" spans="1:7" s="13" customFormat="1" ht="15.75" customHeight="1">
      <c r="A576" s="26" t="s">
        <v>904</v>
      </c>
      <c r="B576" s="92"/>
      <c r="C576" s="92"/>
      <c r="D576" s="92"/>
      <c r="E576" s="92" t="s">
        <v>19</v>
      </c>
      <c r="F576" s="27" t="s">
        <v>30</v>
      </c>
      <c r="G576" s="12" t="s">
        <v>31</v>
      </c>
    </row>
    <row r="577" spans="1:7" s="13" customFormat="1" ht="15.75" customHeight="1">
      <c r="A577" s="26"/>
      <c r="B577" s="128" t="s">
        <v>300</v>
      </c>
      <c r="C577" s="128" t="s">
        <v>370</v>
      </c>
      <c r="D577" s="276" t="s">
        <v>905</v>
      </c>
      <c r="E577" s="36">
        <v>43613</v>
      </c>
      <c r="F577" s="36">
        <f>E577+4</f>
        <v>43617</v>
      </c>
      <c r="G577" s="15">
        <f>F577+6</f>
        <v>43623</v>
      </c>
    </row>
    <row r="578" spans="1:7" s="13" customFormat="1" ht="15.75" customHeight="1">
      <c r="A578" s="26"/>
      <c r="B578" s="128" t="s">
        <v>309</v>
      </c>
      <c r="C578" s="128" t="s">
        <v>527</v>
      </c>
      <c r="D578" s="277"/>
      <c r="E578" s="36">
        <f t="shared" ref="E578:G581" si="64">E577+7</f>
        <v>43620</v>
      </c>
      <c r="F578" s="36">
        <f t="shared" si="64"/>
        <v>43624</v>
      </c>
      <c r="G578" s="15">
        <f t="shared" si="64"/>
        <v>43630</v>
      </c>
    </row>
    <row r="579" spans="1:7" s="13" customFormat="1" ht="15.75" customHeight="1">
      <c r="A579" s="26"/>
      <c r="B579" s="128" t="s">
        <v>334</v>
      </c>
      <c r="C579" s="128" t="s">
        <v>528</v>
      </c>
      <c r="D579" s="277"/>
      <c r="E579" s="36">
        <f t="shared" si="64"/>
        <v>43627</v>
      </c>
      <c r="F579" s="36">
        <f t="shared" si="64"/>
        <v>43631</v>
      </c>
      <c r="G579" s="15">
        <f t="shared" si="64"/>
        <v>43637</v>
      </c>
    </row>
    <row r="580" spans="1:7" s="13" customFormat="1" ht="15.75" customHeight="1">
      <c r="A580" s="26"/>
      <c r="B580" s="128" t="s">
        <v>316</v>
      </c>
      <c r="C580" s="128" t="s">
        <v>529</v>
      </c>
      <c r="D580" s="277"/>
      <c r="E580" s="36">
        <f t="shared" si="64"/>
        <v>43634</v>
      </c>
      <c r="F580" s="36">
        <f t="shared" si="64"/>
        <v>43638</v>
      </c>
      <c r="G580" s="15">
        <f t="shared" si="64"/>
        <v>43644</v>
      </c>
    </row>
    <row r="581" spans="1:7" s="13" customFormat="1" ht="15.75" customHeight="1">
      <c r="A581" s="26"/>
      <c r="B581" s="37" t="s">
        <v>300</v>
      </c>
      <c r="C581" s="37" t="s">
        <v>207</v>
      </c>
      <c r="D581" s="278"/>
      <c r="E581" s="36">
        <f t="shared" si="64"/>
        <v>43641</v>
      </c>
      <c r="F581" s="36">
        <f t="shared" si="64"/>
        <v>43645</v>
      </c>
      <c r="G581" s="15">
        <f t="shared" si="64"/>
        <v>43651</v>
      </c>
    </row>
    <row r="582" spans="1:7" s="13" customFormat="1" ht="15.75" customHeight="1">
      <c r="A582" s="26"/>
      <c r="B582" s="22"/>
      <c r="C582" s="22"/>
      <c r="D582" s="19"/>
      <c r="E582" s="21"/>
      <c r="F582" s="21"/>
      <c r="G582" s="21"/>
    </row>
    <row r="583" spans="1:7" s="13" customFormat="1" ht="15.75" customHeight="1">
      <c r="A583" s="26" t="s">
        <v>906</v>
      </c>
      <c r="B583" s="91" t="s">
        <v>26</v>
      </c>
      <c r="C583" s="91" t="s">
        <v>27</v>
      </c>
      <c r="D583" s="91" t="s">
        <v>28</v>
      </c>
      <c r="E583" s="12" t="s">
        <v>691</v>
      </c>
      <c r="F583" s="12" t="s">
        <v>29</v>
      </c>
      <c r="G583" s="91" t="s">
        <v>907</v>
      </c>
    </row>
    <row r="584" spans="1:7" s="13" customFormat="1" ht="15.75" customHeight="1">
      <c r="A584" s="26"/>
      <c r="B584" s="92"/>
      <c r="C584" s="92"/>
      <c r="D584" s="92"/>
      <c r="E584" s="92" t="s">
        <v>19</v>
      </c>
      <c r="F584" s="27" t="s">
        <v>30</v>
      </c>
      <c r="G584" s="12" t="s">
        <v>31</v>
      </c>
    </row>
    <row r="585" spans="1:7" s="13" customFormat="1" ht="15.75" customHeight="1">
      <c r="A585" s="26"/>
      <c r="B585" s="128" t="s">
        <v>369</v>
      </c>
      <c r="C585" s="128" t="s">
        <v>524</v>
      </c>
      <c r="D585" s="276" t="s">
        <v>908</v>
      </c>
      <c r="E585" s="36">
        <v>43616</v>
      </c>
      <c r="F585" s="36">
        <f>E585+4</f>
        <v>43620</v>
      </c>
      <c r="G585" s="15">
        <f>F585+5</f>
        <v>43625</v>
      </c>
    </row>
    <row r="586" spans="1:7" s="13" customFormat="1" ht="15.75" customHeight="1">
      <c r="A586" s="26"/>
      <c r="B586" s="128" t="s">
        <v>333</v>
      </c>
      <c r="C586" s="128" t="s">
        <v>208</v>
      </c>
      <c r="D586" s="268"/>
      <c r="E586" s="36">
        <f t="shared" ref="E586:G589" si="65">E585+7</f>
        <v>43623</v>
      </c>
      <c r="F586" s="36">
        <f t="shared" si="65"/>
        <v>43627</v>
      </c>
      <c r="G586" s="15">
        <f t="shared" si="65"/>
        <v>43632</v>
      </c>
    </row>
    <row r="587" spans="1:7" s="13" customFormat="1" ht="15.75" customHeight="1">
      <c r="A587" s="26"/>
      <c r="B587" s="128" t="s">
        <v>315</v>
      </c>
      <c r="C587" s="128" t="s">
        <v>525</v>
      </c>
      <c r="D587" s="268"/>
      <c r="E587" s="36">
        <f t="shared" si="65"/>
        <v>43630</v>
      </c>
      <c r="F587" s="36">
        <f t="shared" si="65"/>
        <v>43634</v>
      </c>
      <c r="G587" s="15">
        <f t="shared" si="65"/>
        <v>43639</v>
      </c>
    </row>
    <row r="588" spans="1:7" s="13" customFormat="1" ht="15.75" customHeight="1">
      <c r="A588" s="26"/>
      <c r="B588" s="128" t="s">
        <v>369</v>
      </c>
      <c r="C588" s="128" t="s">
        <v>526</v>
      </c>
      <c r="D588" s="268"/>
      <c r="E588" s="36">
        <f t="shared" si="65"/>
        <v>43637</v>
      </c>
      <c r="F588" s="36">
        <f t="shared" si="65"/>
        <v>43641</v>
      </c>
      <c r="G588" s="15">
        <f t="shared" si="65"/>
        <v>43646</v>
      </c>
    </row>
    <row r="589" spans="1:7" s="13" customFormat="1" ht="15.75" customHeight="1">
      <c r="A589" s="26"/>
      <c r="B589" s="37"/>
      <c r="C589" s="37"/>
      <c r="D589" s="269"/>
      <c r="E589" s="36">
        <f t="shared" si="65"/>
        <v>43644</v>
      </c>
      <c r="F589" s="36">
        <f t="shared" si="65"/>
        <v>43648</v>
      </c>
      <c r="G589" s="15">
        <f t="shared" si="65"/>
        <v>43653</v>
      </c>
    </row>
    <row r="590" spans="1:7" s="13" customFormat="1" ht="15.75" customHeight="1">
      <c r="A590" s="26"/>
      <c r="B590" s="22"/>
      <c r="C590" s="22"/>
      <c r="D590" s="19"/>
      <c r="E590" s="21"/>
      <c r="F590" s="21"/>
      <c r="G590" s="21"/>
    </row>
    <row r="591" spans="1:7" s="13" customFormat="1" ht="15.75" customHeight="1">
      <c r="A591" s="26"/>
      <c r="B591" s="22"/>
      <c r="C591" s="22"/>
      <c r="D591" s="19"/>
      <c r="E591" s="21"/>
      <c r="F591" s="21"/>
      <c r="G591" s="21"/>
    </row>
    <row r="592" spans="1:7" s="13" customFormat="1" ht="15.75" customHeight="1">
      <c r="A592" s="53" t="s">
        <v>909</v>
      </c>
      <c r="B592" s="54"/>
      <c r="C592" s="54"/>
      <c r="D592" s="54"/>
      <c r="E592" s="54"/>
      <c r="F592" s="54"/>
      <c r="G592" s="54"/>
    </row>
    <row r="593" spans="1:7" s="13" customFormat="1" ht="15.75" customHeight="1">
      <c r="A593" s="281"/>
      <c r="B593" s="281"/>
      <c r="C593" s="30"/>
      <c r="D593" s="31"/>
      <c r="E593" s="31"/>
      <c r="F593" s="98"/>
      <c r="G593" s="98"/>
    </row>
    <row r="594" spans="1:7" s="13" customFormat="1" ht="15.75" customHeight="1">
      <c r="A594" s="26" t="s">
        <v>910</v>
      </c>
      <c r="B594" s="213" t="s">
        <v>706</v>
      </c>
      <c r="C594" s="213" t="s">
        <v>27</v>
      </c>
      <c r="D594" s="213" t="s">
        <v>28</v>
      </c>
      <c r="E594" s="12" t="s">
        <v>691</v>
      </c>
      <c r="F594" s="12" t="s">
        <v>29</v>
      </c>
      <c r="G594" s="12" t="s">
        <v>22</v>
      </c>
    </row>
    <row r="595" spans="1:7" s="13" customFormat="1" ht="15.75" customHeight="1">
      <c r="A595" s="26"/>
      <c r="B595" s="214"/>
      <c r="C595" s="214"/>
      <c r="D595" s="214"/>
      <c r="E595" s="12" t="s">
        <v>19</v>
      </c>
      <c r="F595" s="12" t="s">
        <v>30</v>
      </c>
      <c r="G595" s="12" t="s">
        <v>31</v>
      </c>
    </row>
    <row r="596" spans="1:7" s="13" customFormat="1" ht="15.75" customHeight="1">
      <c r="A596" s="26"/>
      <c r="B596" s="12" t="s">
        <v>301</v>
      </c>
      <c r="C596" s="12" t="s">
        <v>387</v>
      </c>
      <c r="D596" s="227" t="s">
        <v>677</v>
      </c>
      <c r="E596" s="15">
        <v>43620</v>
      </c>
      <c r="F596" s="15">
        <f>E596+3</f>
        <v>43623</v>
      </c>
      <c r="G596" s="15">
        <f>F596+2</f>
        <v>43625</v>
      </c>
    </row>
    <row r="597" spans="1:7" s="13" customFormat="1" ht="15.75" customHeight="1">
      <c r="A597" s="26"/>
      <c r="B597" s="12" t="s">
        <v>674</v>
      </c>
      <c r="C597" s="12" t="s">
        <v>675</v>
      </c>
      <c r="D597" s="240"/>
      <c r="E597" s="15">
        <f t="shared" ref="E597:G600" si="66">E596+7</f>
        <v>43627</v>
      </c>
      <c r="F597" s="15">
        <f t="shared" si="66"/>
        <v>43630</v>
      </c>
      <c r="G597" s="15">
        <f t="shared" si="66"/>
        <v>43632</v>
      </c>
    </row>
    <row r="598" spans="1:7" s="13" customFormat="1" ht="15.75" customHeight="1">
      <c r="A598" s="26"/>
      <c r="B598" s="12" t="s">
        <v>386</v>
      </c>
      <c r="C598" s="12" t="s">
        <v>675</v>
      </c>
      <c r="D598" s="240"/>
      <c r="E598" s="15">
        <f t="shared" si="66"/>
        <v>43634</v>
      </c>
      <c r="F598" s="15">
        <f t="shared" si="66"/>
        <v>43637</v>
      </c>
      <c r="G598" s="15">
        <f t="shared" si="66"/>
        <v>43639</v>
      </c>
    </row>
    <row r="599" spans="1:7" s="13" customFormat="1" ht="15.75" customHeight="1">
      <c r="A599" s="26"/>
      <c r="B599" s="12" t="s">
        <v>340</v>
      </c>
      <c r="C599" s="12" t="s">
        <v>676</v>
      </c>
      <c r="D599" s="240"/>
      <c r="E599" s="15">
        <f t="shared" si="66"/>
        <v>43641</v>
      </c>
      <c r="F599" s="15">
        <f t="shared" si="66"/>
        <v>43644</v>
      </c>
      <c r="G599" s="15">
        <f t="shared" si="66"/>
        <v>43646</v>
      </c>
    </row>
    <row r="600" spans="1:7" s="13" customFormat="1" ht="15.75" customHeight="1">
      <c r="A600" s="26"/>
      <c r="B600" s="12" t="s">
        <v>301</v>
      </c>
      <c r="C600" s="12" t="s">
        <v>675</v>
      </c>
      <c r="D600" s="241"/>
      <c r="E600" s="15">
        <f t="shared" si="66"/>
        <v>43648</v>
      </c>
      <c r="F600" s="15">
        <f t="shared" si="66"/>
        <v>43651</v>
      </c>
      <c r="G600" s="15">
        <f t="shared" si="66"/>
        <v>43653</v>
      </c>
    </row>
    <row r="601" spans="1:7" s="13" customFormat="1" ht="15.75" customHeight="1">
      <c r="A601" s="26"/>
      <c r="B601" s="42"/>
      <c r="C601" s="42"/>
      <c r="D601" s="42"/>
      <c r="E601" s="42"/>
      <c r="F601" s="21"/>
      <c r="G601" s="21"/>
    </row>
    <row r="602" spans="1:7" s="13" customFormat="1" ht="15.75" customHeight="1">
      <c r="A602" s="225"/>
      <c r="B602" s="225"/>
      <c r="C602" s="9"/>
      <c r="D602" s="10"/>
      <c r="E602" s="10"/>
      <c r="F602" s="99"/>
      <c r="G602" s="99"/>
    </row>
    <row r="603" spans="1:7" s="13" customFormat="1" ht="15.75" customHeight="1">
      <c r="A603" s="26" t="s">
        <v>911</v>
      </c>
      <c r="B603" s="213" t="s">
        <v>706</v>
      </c>
      <c r="C603" s="213" t="s">
        <v>27</v>
      </c>
      <c r="D603" s="213" t="s">
        <v>28</v>
      </c>
      <c r="E603" s="12" t="s">
        <v>691</v>
      </c>
      <c r="F603" s="12" t="s">
        <v>29</v>
      </c>
      <c r="G603" s="12" t="s">
        <v>100</v>
      </c>
    </row>
    <row r="604" spans="1:7" s="13" customFormat="1" ht="15.75" customHeight="1">
      <c r="A604" s="26"/>
      <c r="B604" s="214"/>
      <c r="C604" s="214"/>
      <c r="D604" s="214"/>
      <c r="E604" s="12" t="s">
        <v>19</v>
      </c>
      <c r="F604" s="12" t="s">
        <v>30</v>
      </c>
      <c r="G604" s="12" t="s">
        <v>31</v>
      </c>
    </row>
    <row r="605" spans="1:7" s="13" customFormat="1" ht="15.75" customHeight="1">
      <c r="B605" s="12" t="s">
        <v>301</v>
      </c>
      <c r="C605" s="12" t="s">
        <v>387</v>
      </c>
      <c r="D605" s="227" t="s">
        <v>677</v>
      </c>
      <c r="E605" s="15">
        <v>43620</v>
      </c>
      <c r="F605" s="15">
        <f>E605+3</f>
        <v>43623</v>
      </c>
      <c r="G605" s="15">
        <f>F605+2</f>
        <v>43625</v>
      </c>
    </row>
    <row r="606" spans="1:7" s="13" customFormat="1" ht="15.75" customHeight="1">
      <c r="A606" s="26"/>
      <c r="B606" s="12" t="s">
        <v>674</v>
      </c>
      <c r="C606" s="12" t="s">
        <v>675</v>
      </c>
      <c r="D606" s="240"/>
      <c r="E606" s="15">
        <f t="shared" ref="E606:G609" si="67">E605+7</f>
        <v>43627</v>
      </c>
      <c r="F606" s="15">
        <f t="shared" si="67"/>
        <v>43630</v>
      </c>
      <c r="G606" s="15">
        <f t="shared" si="67"/>
        <v>43632</v>
      </c>
    </row>
    <row r="607" spans="1:7" s="13" customFormat="1" ht="15.75" customHeight="1">
      <c r="A607" s="26"/>
      <c r="B607" s="12" t="s">
        <v>386</v>
      </c>
      <c r="C607" s="12" t="s">
        <v>675</v>
      </c>
      <c r="D607" s="240"/>
      <c r="E607" s="15">
        <f t="shared" si="67"/>
        <v>43634</v>
      </c>
      <c r="F607" s="15">
        <f t="shared" si="67"/>
        <v>43637</v>
      </c>
      <c r="G607" s="15">
        <f t="shared" si="67"/>
        <v>43639</v>
      </c>
    </row>
    <row r="608" spans="1:7" s="13" customFormat="1" ht="15.75" customHeight="1">
      <c r="A608" s="26"/>
      <c r="B608" s="12" t="s">
        <v>340</v>
      </c>
      <c r="C608" s="12" t="s">
        <v>676</v>
      </c>
      <c r="D608" s="240"/>
      <c r="E608" s="15">
        <f t="shared" si="67"/>
        <v>43641</v>
      </c>
      <c r="F608" s="15">
        <f t="shared" si="67"/>
        <v>43644</v>
      </c>
      <c r="G608" s="15">
        <f t="shared" si="67"/>
        <v>43646</v>
      </c>
    </row>
    <row r="609" spans="1:8" s="13" customFormat="1" ht="15.75" customHeight="1">
      <c r="A609" s="26"/>
      <c r="B609" s="12" t="s">
        <v>301</v>
      </c>
      <c r="C609" s="12" t="s">
        <v>675</v>
      </c>
      <c r="D609" s="241"/>
      <c r="E609" s="15">
        <f t="shared" si="67"/>
        <v>43648</v>
      </c>
      <c r="F609" s="15">
        <f t="shared" si="67"/>
        <v>43651</v>
      </c>
      <c r="G609" s="15">
        <f t="shared" si="67"/>
        <v>43653</v>
      </c>
    </row>
    <row r="610" spans="1:8" s="13" customFormat="1" ht="15.75" customHeight="1">
      <c r="A610" s="26"/>
      <c r="B610" s="42"/>
      <c r="C610" s="42"/>
      <c r="D610" s="42"/>
      <c r="E610" s="42"/>
      <c r="F610" s="21"/>
      <c r="G610" s="21"/>
    </row>
    <row r="611" spans="1:8" s="13" customFormat="1" ht="15.75" customHeight="1">
      <c r="A611" s="225"/>
      <c r="B611" s="225"/>
      <c r="C611" s="9"/>
      <c r="D611" s="10"/>
      <c r="E611" s="10"/>
      <c r="F611" s="99"/>
      <c r="G611" s="99"/>
    </row>
    <row r="612" spans="1:8" s="13" customFormat="1" ht="15.75" customHeight="1">
      <c r="A612" s="26" t="s">
        <v>912</v>
      </c>
      <c r="B612" s="211" t="s">
        <v>26</v>
      </c>
      <c r="C612" s="211" t="s">
        <v>27</v>
      </c>
      <c r="D612" s="211" t="s">
        <v>28</v>
      </c>
      <c r="E612" s="55" t="s">
        <v>691</v>
      </c>
      <c r="F612" s="55" t="s">
        <v>29</v>
      </c>
      <c r="G612" s="55" t="s">
        <v>101</v>
      </c>
    </row>
    <row r="613" spans="1:8" s="13" customFormat="1" ht="15.75" customHeight="1">
      <c r="A613" s="26"/>
      <c r="B613" s="212"/>
      <c r="C613" s="212"/>
      <c r="D613" s="212"/>
      <c r="E613" s="56" t="s">
        <v>19</v>
      </c>
      <c r="F613" s="55" t="s">
        <v>30</v>
      </c>
      <c r="G613" s="55" t="s">
        <v>31</v>
      </c>
    </row>
    <row r="614" spans="1:8" s="13" customFormat="1" ht="15.75" customHeight="1">
      <c r="A614" s="26"/>
      <c r="B614" s="55" t="s">
        <v>678</v>
      </c>
      <c r="C614" s="55" t="s">
        <v>388</v>
      </c>
      <c r="D614" s="275" t="s">
        <v>680</v>
      </c>
      <c r="E614" s="57">
        <v>43617</v>
      </c>
      <c r="F614" s="57">
        <f>E614+3</f>
        <v>43620</v>
      </c>
      <c r="G614" s="57">
        <f>F614+3</f>
        <v>43623</v>
      </c>
    </row>
    <row r="615" spans="1:8" s="13" customFormat="1" ht="15.75" customHeight="1">
      <c r="B615" s="55" t="s">
        <v>679</v>
      </c>
      <c r="C615" s="55" t="s">
        <v>431</v>
      </c>
      <c r="D615" s="274"/>
      <c r="E615" s="58">
        <f t="shared" ref="E615:G618" si="68">E614+7</f>
        <v>43624</v>
      </c>
      <c r="F615" s="57">
        <f t="shared" si="68"/>
        <v>43627</v>
      </c>
      <c r="G615" s="57">
        <f t="shared" si="68"/>
        <v>43630</v>
      </c>
    </row>
    <row r="616" spans="1:8" s="13" customFormat="1" ht="15.75" customHeight="1">
      <c r="A616" s="26"/>
      <c r="B616" s="55" t="s">
        <v>679</v>
      </c>
      <c r="C616" s="55" t="s">
        <v>432</v>
      </c>
      <c r="D616" s="274"/>
      <c r="E616" s="58">
        <f t="shared" si="68"/>
        <v>43631</v>
      </c>
      <c r="F616" s="57">
        <f t="shared" si="68"/>
        <v>43634</v>
      </c>
      <c r="G616" s="57">
        <f t="shared" si="68"/>
        <v>43637</v>
      </c>
    </row>
    <row r="617" spans="1:8" s="13" customFormat="1" ht="15.75" customHeight="1">
      <c r="A617" s="26"/>
      <c r="B617" s="55" t="s">
        <v>679</v>
      </c>
      <c r="C617" s="55" t="s">
        <v>433</v>
      </c>
      <c r="D617" s="274"/>
      <c r="E617" s="58">
        <f t="shared" si="68"/>
        <v>43638</v>
      </c>
      <c r="F617" s="57">
        <f t="shared" si="68"/>
        <v>43641</v>
      </c>
      <c r="G617" s="57">
        <f t="shared" si="68"/>
        <v>43644</v>
      </c>
    </row>
    <row r="618" spans="1:8" s="13" customFormat="1" ht="15.75" customHeight="1">
      <c r="A618" s="26"/>
      <c r="B618" s="55" t="s">
        <v>679</v>
      </c>
      <c r="C618" s="55" t="s">
        <v>437</v>
      </c>
      <c r="D618" s="274"/>
      <c r="E618" s="58">
        <f t="shared" si="68"/>
        <v>43645</v>
      </c>
      <c r="F618" s="57">
        <f t="shared" si="68"/>
        <v>43648</v>
      </c>
      <c r="G618" s="57">
        <f t="shared" si="68"/>
        <v>43651</v>
      </c>
    </row>
    <row r="619" spans="1:8" s="13" customFormat="1" ht="15.75" customHeight="1">
      <c r="A619" s="26"/>
      <c r="B619" s="12"/>
      <c r="C619" s="12"/>
      <c r="D619" s="247"/>
      <c r="E619" s="55"/>
      <c r="F619" s="57"/>
      <c r="G619" s="57"/>
    </row>
    <row r="620" spans="1:8" s="13" customFormat="1" ht="15.75" customHeight="1">
      <c r="A620" s="225"/>
      <c r="B620" s="225"/>
      <c r="C620" s="216"/>
      <c r="D620" s="216"/>
      <c r="E620" s="216"/>
      <c r="F620" s="216"/>
      <c r="G620" s="216"/>
      <c r="H620" s="216"/>
    </row>
    <row r="621" spans="1:8" s="13" customFormat="1" ht="15.75" customHeight="1">
      <c r="A621" s="26" t="s">
        <v>339</v>
      </c>
      <c r="B621" s="211" t="s">
        <v>26</v>
      </c>
      <c r="C621" s="211" t="s">
        <v>27</v>
      </c>
      <c r="D621" s="211" t="s">
        <v>28</v>
      </c>
      <c r="E621" s="12" t="s">
        <v>691</v>
      </c>
      <c r="F621" s="12" t="s">
        <v>29</v>
      </c>
      <c r="G621" s="12" t="s">
        <v>102</v>
      </c>
    </row>
    <row r="622" spans="1:8" s="13" customFormat="1" ht="15.75" customHeight="1">
      <c r="A622" s="26"/>
      <c r="B622" s="212"/>
      <c r="C622" s="212"/>
      <c r="D622" s="212"/>
      <c r="E622" s="12" t="s">
        <v>869</v>
      </c>
      <c r="F622" s="12" t="s">
        <v>30</v>
      </c>
      <c r="G622" s="12" t="s">
        <v>31</v>
      </c>
    </row>
    <row r="623" spans="1:8" s="13" customFormat="1" ht="15.75" customHeight="1">
      <c r="A623" s="26"/>
      <c r="B623" s="55" t="s">
        <v>678</v>
      </c>
      <c r="C623" s="55" t="s">
        <v>388</v>
      </c>
      <c r="D623" s="282" t="s">
        <v>681</v>
      </c>
      <c r="E623" s="15">
        <v>43617</v>
      </c>
      <c r="F623" s="15">
        <f>E623+3</f>
        <v>43620</v>
      </c>
      <c r="G623" s="15">
        <f>F623+3</f>
        <v>43623</v>
      </c>
    </row>
    <row r="624" spans="1:8" s="13" customFormat="1" ht="15.75" customHeight="1">
      <c r="B624" s="55" t="s">
        <v>679</v>
      </c>
      <c r="C624" s="55" t="s">
        <v>431</v>
      </c>
      <c r="D624" s="274"/>
      <c r="E624" s="17">
        <f t="shared" ref="E624:G627" si="69">E623+7</f>
        <v>43624</v>
      </c>
      <c r="F624" s="15">
        <f t="shared" si="69"/>
        <v>43627</v>
      </c>
      <c r="G624" s="15">
        <f t="shared" si="69"/>
        <v>43630</v>
      </c>
    </row>
    <row r="625" spans="1:7" s="13" customFormat="1" ht="15.75" customHeight="1">
      <c r="A625" s="26"/>
      <c r="B625" s="55" t="s">
        <v>679</v>
      </c>
      <c r="C625" s="55" t="s">
        <v>432</v>
      </c>
      <c r="D625" s="274"/>
      <c r="E625" s="17">
        <f t="shared" si="69"/>
        <v>43631</v>
      </c>
      <c r="F625" s="15">
        <f t="shared" si="69"/>
        <v>43634</v>
      </c>
      <c r="G625" s="15">
        <f t="shared" si="69"/>
        <v>43637</v>
      </c>
    </row>
    <row r="626" spans="1:7" s="13" customFormat="1" ht="15.75" customHeight="1">
      <c r="A626" s="26"/>
      <c r="B626" s="55" t="s">
        <v>679</v>
      </c>
      <c r="C626" s="55" t="s">
        <v>433</v>
      </c>
      <c r="D626" s="274"/>
      <c r="E626" s="17">
        <f t="shared" si="69"/>
        <v>43638</v>
      </c>
      <c r="F626" s="15">
        <f t="shared" si="69"/>
        <v>43641</v>
      </c>
      <c r="G626" s="15">
        <f t="shared" si="69"/>
        <v>43644</v>
      </c>
    </row>
    <row r="627" spans="1:7" s="13" customFormat="1" ht="15.75" customHeight="1">
      <c r="A627" s="26"/>
      <c r="B627" s="55" t="s">
        <v>679</v>
      </c>
      <c r="C627" s="55" t="s">
        <v>437</v>
      </c>
      <c r="D627" s="274"/>
      <c r="E627" s="17">
        <f t="shared" si="69"/>
        <v>43645</v>
      </c>
      <c r="F627" s="15">
        <f t="shared" si="69"/>
        <v>43648</v>
      </c>
      <c r="G627" s="15">
        <f t="shared" si="69"/>
        <v>43651</v>
      </c>
    </row>
    <row r="628" spans="1:7" s="13" customFormat="1" ht="15.75" customHeight="1">
      <c r="A628" s="26"/>
      <c r="B628" s="12"/>
      <c r="C628" s="12"/>
      <c r="D628" s="247"/>
      <c r="E628" s="12"/>
      <c r="F628" s="15"/>
      <c r="G628" s="15"/>
    </row>
    <row r="629" spans="1:7" s="13" customFormat="1" ht="15.75" customHeight="1">
      <c r="A629" s="52"/>
      <c r="C629" s="9"/>
      <c r="D629" s="10"/>
      <c r="E629" s="10"/>
      <c r="F629" s="99"/>
      <c r="G629" s="99"/>
    </row>
    <row r="630" spans="1:7" s="13" customFormat="1" ht="15.75" customHeight="1">
      <c r="A630" s="26" t="s">
        <v>913</v>
      </c>
      <c r="B630" s="91" t="s">
        <v>26</v>
      </c>
      <c r="C630" s="91" t="s">
        <v>27</v>
      </c>
      <c r="D630" s="91" t="s">
        <v>28</v>
      </c>
      <c r="E630" s="12" t="s">
        <v>696</v>
      </c>
      <c r="F630" s="12" t="s">
        <v>29</v>
      </c>
      <c r="G630" s="12" t="s">
        <v>103</v>
      </c>
    </row>
    <row r="631" spans="1:7" s="13" customFormat="1" ht="15.75" customHeight="1">
      <c r="A631" s="26"/>
      <c r="B631" s="92"/>
      <c r="C631" s="92"/>
      <c r="D631" s="92"/>
      <c r="E631" s="41" t="s">
        <v>19</v>
      </c>
      <c r="F631" s="12" t="s">
        <v>30</v>
      </c>
      <c r="G631" s="12" t="s">
        <v>31</v>
      </c>
    </row>
    <row r="632" spans="1:7" s="13" customFormat="1" ht="15.75" customHeight="1">
      <c r="B632" s="154" t="s">
        <v>292</v>
      </c>
      <c r="C632" s="92" t="s">
        <v>914</v>
      </c>
      <c r="D632" s="239" t="s">
        <v>684</v>
      </c>
      <c r="E632" s="15">
        <v>43615</v>
      </c>
      <c r="F632" s="17">
        <f>E632+3</f>
        <v>43618</v>
      </c>
      <c r="G632" s="15">
        <f>F632+3</f>
        <v>43621</v>
      </c>
    </row>
    <row r="633" spans="1:7" s="13" customFormat="1" ht="15.75" customHeight="1">
      <c r="A633" s="26"/>
      <c r="B633" s="154" t="s">
        <v>292</v>
      </c>
      <c r="C633" s="92" t="s">
        <v>915</v>
      </c>
      <c r="D633" s="268"/>
      <c r="E633" s="17">
        <f t="shared" ref="E633:G636" si="70">E632+7</f>
        <v>43622</v>
      </c>
      <c r="F633" s="17">
        <f t="shared" si="70"/>
        <v>43625</v>
      </c>
      <c r="G633" s="15">
        <f t="shared" si="70"/>
        <v>43628</v>
      </c>
    </row>
    <row r="634" spans="1:7" s="13" customFormat="1" ht="15.75" customHeight="1">
      <c r="A634" s="26"/>
      <c r="B634" s="154" t="s">
        <v>292</v>
      </c>
      <c r="C634" s="92" t="s">
        <v>916</v>
      </c>
      <c r="D634" s="268"/>
      <c r="E634" s="17">
        <f t="shared" si="70"/>
        <v>43629</v>
      </c>
      <c r="F634" s="17">
        <f t="shared" si="70"/>
        <v>43632</v>
      </c>
      <c r="G634" s="15">
        <f t="shared" si="70"/>
        <v>43635</v>
      </c>
    </row>
    <row r="635" spans="1:7" s="13" customFormat="1" ht="15.75" customHeight="1">
      <c r="A635" s="26"/>
      <c r="B635" s="154" t="s">
        <v>292</v>
      </c>
      <c r="C635" s="92" t="s">
        <v>257</v>
      </c>
      <c r="D635" s="268"/>
      <c r="E635" s="17">
        <f t="shared" si="70"/>
        <v>43636</v>
      </c>
      <c r="F635" s="17">
        <f t="shared" si="70"/>
        <v>43639</v>
      </c>
      <c r="G635" s="15">
        <f t="shared" si="70"/>
        <v>43642</v>
      </c>
    </row>
    <row r="636" spans="1:7" s="13" customFormat="1" ht="15.75" customHeight="1">
      <c r="A636" s="26"/>
      <c r="B636" s="154" t="s">
        <v>292</v>
      </c>
      <c r="C636" s="92" t="s">
        <v>443</v>
      </c>
      <c r="D636" s="269"/>
      <c r="E636" s="17">
        <f t="shared" si="70"/>
        <v>43643</v>
      </c>
      <c r="F636" s="17">
        <f t="shared" si="70"/>
        <v>43646</v>
      </c>
      <c r="G636" s="15">
        <f t="shared" si="70"/>
        <v>43649</v>
      </c>
    </row>
    <row r="637" spans="1:7" s="13" customFormat="1" ht="15.75" customHeight="1">
      <c r="A637" s="26"/>
      <c r="B637" s="59"/>
      <c r="C637" s="42"/>
      <c r="D637" s="42"/>
      <c r="E637" s="20"/>
      <c r="F637" s="20"/>
      <c r="G637" s="21"/>
    </row>
    <row r="638" spans="1:7" s="13" customFormat="1" ht="15.75" customHeight="1">
      <c r="A638" s="26"/>
      <c r="B638" s="60"/>
      <c r="C638" s="60"/>
      <c r="D638" s="9"/>
      <c r="E638" s="9"/>
      <c r="F638" s="10"/>
      <c r="G638" s="99"/>
    </row>
    <row r="639" spans="1:7" s="13" customFormat="1" ht="15.75" customHeight="1">
      <c r="A639" s="26"/>
      <c r="B639" s="42"/>
      <c r="C639" s="42"/>
      <c r="D639" s="42"/>
      <c r="E639" s="42"/>
      <c r="F639" s="21"/>
      <c r="G639" s="21"/>
    </row>
    <row r="640" spans="1:7" s="13" customFormat="1" ht="15.75" customHeight="1">
      <c r="A640" s="26"/>
      <c r="B640" s="96"/>
      <c r="C640" s="9"/>
      <c r="D640" s="10"/>
      <c r="E640" s="10"/>
      <c r="F640" s="99"/>
      <c r="G640" s="99"/>
    </row>
    <row r="641" spans="1:7" s="13" customFormat="1" ht="15.75" customHeight="1">
      <c r="A641" s="26"/>
      <c r="B641" s="213" t="s">
        <v>26</v>
      </c>
      <c r="C641" s="213" t="s">
        <v>27</v>
      </c>
      <c r="D641" s="213" t="s">
        <v>28</v>
      </c>
      <c r="E641" s="12" t="s">
        <v>691</v>
      </c>
      <c r="F641" s="12" t="s">
        <v>29</v>
      </c>
      <c r="G641" s="12" t="s">
        <v>105</v>
      </c>
    </row>
    <row r="642" spans="1:7" s="13" customFormat="1" ht="15.75" customHeight="1">
      <c r="A642" s="26" t="s">
        <v>917</v>
      </c>
      <c r="B642" s="214"/>
      <c r="C642" s="214"/>
      <c r="D642" s="214"/>
      <c r="E642" s="41" t="s">
        <v>19</v>
      </c>
      <c r="F642" s="12" t="s">
        <v>30</v>
      </c>
      <c r="G642" s="12" t="s">
        <v>31</v>
      </c>
    </row>
    <row r="643" spans="1:7" s="13" customFormat="1" ht="15.75" customHeight="1">
      <c r="A643" s="26"/>
      <c r="B643" s="12" t="s">
        <v>292</v>
      </c>
      <c r="C643" s="92" t="s">
        <v>368</v>
      </c>
      <c r="D643" s="227" t="s">
        <v>684</v>
      </c>
      <c r="E643" s="15">
        <v>43615</v>
      </c>
      <c r="F643" s="17">
        <f>E643+3</f>
        <v>43618</v>
      </c>
      <c r="G643" s="15">
        <f>F643+3</f>
        <v>43621</v>
      </c>
    </row>
    <row r="644" spans="1:7" s="13" customFormat="1" ht="15.75" customHeight="1">
      <c r="A644" s="26"/>
      <c r="B644" s="12" t="s">
        <v>292</v>
      </c>
      <c r="C644" s="92" t="s">
        <v>682</v>
      </c>
      <c r="D644" s="240"/>
      <c r="E644" s="17">
        <f t="shared" ref="E644:G647" si="71">E643+7</f>
        <v>43622</v>
      </c>
      <c r="F644" s="17">
        <f t="shared" si="71"/>
        <v>43625</v>
      </c>
      <c r="G644" s="15">
        <f t="shared" si="71"/>
        <v>43628</v>
      </c>
    </row>
    <row r="645" spans="1:7" s="13" customFormat="1" ht="15.75" customHeight="1">
      <c r="A645" s="26"/>
      <c r="B645" s="12" t="s">
        <v>292</v>
      </c>
      <c r="C645" s="92" t="s">
        <v>683</v>
      </c>
      <c r="D645" s="240"/>
      <c r="E645" s="17">
        <f t="shared" si="71"/>
        <v>43629</v>
      </c>
      <c r="F645" s="17">
        <f t="shared" si="71"/>
        <v>43632</v>
      </c>
      <c r="G645" s="15">
        <f t="shared" si="71"/>
        <v>43635</v>
      </c>
    </row>
    <row r="646" spans="1:7" s="13" customFormat="1" ht="15.75" customHeight="1">
      <c r="A646" s="26"/>
      <c r="B646" s="12" t="s">
        <v>292</v>
      </c>
      <c r="C646" s="92" t="s">
        <v>257</v>
      </c>
      <c r="D646" s="240"/>
      <c r="E646" s="17">
        <f t="shared" si="71"/>
        <v>43636</v>
      </c>
      <c r="F646" s="17">
        <f t="shared" si="71"/>
        <v>43639</v>
      </c>
      <c r="G646" s="15">
        <f t="shared" si="71"/>
        <v>43642</v>
      </c>
    </row>
    <row r="647" spans="1:7" s="13" customFormat="1" ht="15.75" customHeight="1">
      <c r="A647" s="52"/>
      <c r="B647" s="12" t="s">
        <v>292</v>
      </c>
      <c r="C647" s="92" t="s">
        <v>443</v>
      </c>
      <c r="D647" s="241"/>
      <c r="E647" s="17">
        <f t="shared" si="71"/>
        <v>43643</v>
      </c>
      <c r="F647" s="17">
        <f t="shared" si="71"/>
        <v>43646</v>
      </c>
      <c r="G647" s="15">
        <f t="shared" si="71"/>
        <v>43649</v>
      </c>
    </row>
    <row r="648" spans="1:7" s="13" customFormat="1" ht="15.75" customHeight="1">
      <c r="A648" s="26"/>
      <c r="B648" s="61"/>
      <c r="C648" s="60"/>
      <c r="D648" s="42"/>
      <c r="E648" s="42"/>
      <c r="F648" s="21"/>
      <c r="G648" s="21"/>
    </row>
    <row r="649" spans="1:7" s="13" customFormat="1" ht="15.75" customHeight="1">
      <c r="A649" s="26"/>
      <c r="B649" s="96"/>
      <c r="C649" s="9"/>
      <c r="D649" s="10"/>
      <c r="E649" s="10"/>
      <c r="F649" s="99"/>
      <c r="G649" s="99"/>
    </row>
    <row r="650" spans="1:7" s="13" customFormat="1" ht="15.75" customHeight="1">
      <c r="A650" s="26"/>
      <c r="B650" s="42"/>
      <c r="C650" s="42"/>
      <c r="D650" s="42"/>
      <c r="E650" s="20"/>
      <c r="F650" s="20"/>
      <c r="G650" s="21"/>
    </row>
    <row r="651" spans="1:7" s="13" customFormat="1" ht="15.75" customHeight="1">
      <c r="A651" s="26"/>
      <c r="B651" s="213" t="s">
        <v>26</v>
      </c>
      <c r="C651" s="213" t="s">
        <v>27</v>
      </c>
      <c r="D651" s="213" t="s">
        <v>28</v>
      </c>
      <c r="E651" s="12" t="s">
        <v>691</v>
      </c>
      <c r="F651" s="12" t="s">
        <v>29</v>
      </c>
      <c r="G651" s="12" t="s">
        <v>106</v>
      </c>
    </row>
    <row r="652" spans="1:7" s="13" customFormat="1" ht="15.75" customHeight="1">
      <c r="A652" s="26" t="s">
        <v>918</v>
      </c>
      <c r="B652" s="214"/>
      <c r="C652" s="214"/>
      <c r="D652" s="214"/>
      <c r="E652" s="41" t="s">
        <v>19</v>
      </c>
      <c r="F652" s="12" t="s">
        <v>30</v>
      </c>
      <c r="G652" s="12" t="s">
        <v>31</v>
      </c>
    </row>
    <row r="653" spans="1:7" s="13" customFormat="1" ht="15.75" customHeight="1">
      <c r="A653" s="26"/>
      <c r="B653" s="12" t="s">
        <v>390</v>
      </c>
      <c r="C653" s="92" t="s">
        <v>342</v>
      </c>
      <c r="D653" s="227" t="s">
        <v>686</v>
      </c>
      <c r="E653" s="15">
        <v>43615</v>
      </c>
      <c r="F653" s="17">
        <f>E653+3</f>
        <v>43618</v>
      </c>
      <c r="G653" s="15">
        <f>F653+4</f>
        <v>43622</v>
      </c>
    </row>
    <row r="654" spans="1:7" s="13" customFormat="1" ht="15.75" customHeight="1">
      <c r="A654" s="26"/>
      <c r="B654" s="12" t="s">
        <v>668</v>
      </c>
      <c r="C654" s="92" t="s">
        <v>342</v>
      </c>
      <c r="D654" s="240"/>
      <c r="E654" s="17">
        <f t="shared" ref="E654:G657" si="72">E653+7</f>
        <v>43622</v>
      </c>
      <c r="F654" s="17">
        <f t="shared" si="72"/>
        <v>43625</v>
      </c>
      <c r="G654" s="15">
        <f t="shared" si="72"/>
        <v>43629</v>
      </c>
    </row>
    <row r="655" spans="1:7" s="13" customFormat="1" ht="15.75" customHeight="1">
      <c r="A655" s="26"/>
      <c r="B655" s="12" t="s">
        <v>669</v>
      </c>
      <c r="C655" s="92" t="s">
        <v>342</v>
      </c>
      <c r="D655" s="240"/>
      <c r="E655" s="17">
        <f t="shared" si="72"/>
        <v>43629</v>
      </c>
      <c r="F655" s="17">
        <f t="shared" si="72"/>
        <v>43632</v>
      </c>
      <c r="G655" s="15">
        <f t="shared" si="72"/>
        <v>43636</v>
      </c>
    </row>
    <row r="656" spans="1:7" s="13" customFormat="1" ht="15.75" customHeight="1">
      <c r="A656" s="52"/>
      <c r="B656" s="12" t="s">
        <v>670</v>
      </c>
      <c r="C656" s="92" t="s">
        <v>675</v>
      </c>
      <c r="D656" s="240"/>
      <c r="E656" s="17">
        <f>E655+7</f>
        <v>43636</v>
      </c>
      <c r="F656" s="17">
        <f t="shared" si="72"/>
        <v>43639</v>
      </c>
      <c r="G656" s="15">
        <f t="shared" si="72"/>
        <v>43643</v>
      </c>
    </row>
    <row r="657" spans="1:7" s="13" customFormat="1" ht="15.75" customHeight="1">
      <c r="A657" s="26"/>
      <c r="B657" s="12" t="s">
        <v>685</v>
      </c>
      <c r="C657" s="92" t="s">
        <v>387</v>
      </c>
      <c r="D657" s="241"/>
      <c r="E657" s="17">
        <f t="shared" si="72"/>
        <v>43643</v>
      </c>
      <c r="F657" s="17">
        <f t="shared" si="72"/>
        <v>43646</v>
      </c>
      <c r="G657" s="15">
        <f t="shared" si="72"/>
        <v>43650</v>
      </c>
    </row>
    <row r="658" spans="1:7" s="13" customFormat="1" ht="15.75" customHeight="1">
      <c r="A658" s="26"/>
      <c r="B658" s="42"/>
      <c r="C658" s="42"/>
      <c r="D658" s="42"/>
      <c r="E658" s="42"/>
      <c r="F658" s="21"/>
      <c r="G658" s="21"/>
    </row>
    <row r="659" spans="1:7" s="13" customFormat="1" ht="15.75" customHeight="1">
      <c r="A659" s="26"/>
      <c r="B659" s="96"/>
      <c r="C659" s="9"/>
      <c r="D659" s="10"/>
      <c r="E659" s="10"/>
      <c r="F659" s="99"/>
      <c r="G659" s="99"/>
    </row>
    <row r="660" spans="1:7" s="13" customFormat="1" ht="15.75" customHeight="1">
      <c r="A660" s="26" t="s">
        <v>919</v>
      </c>
      <c r="B660" s="213" t="s">
        <v>26</v>
      </c>
      <c r="C660" s="213" t="s">
        <v>27</v>
      </c>
      <c r="D660" s="213" t="s">
        <v>28</v>
      </c>
      <c r="E660" s="12" t="s">
        <v>691</v>
      </c>
      <c r="F660" s="12" t="s">
        <v>29</v>
      </c>
      <c r="G660" s="12" t="s">
        <v>107</v>
      </c>
    </row>
    <row r="661" spans="1:7" s="13" customFormat="1" ht="15.75" customHeight="1">
      <c r="A661" s="26"/>
      <c r="B661" s="214"/>
      <c r="C661" s="214"/>
      <c r="D661" s="214"/>
      <c r="E661" s="41" t="s">
        <v>19</v>
      </c>
      <c r="F661" s="12" t="s">
        <v>30</v>
      </c>
      <c r="G661" s="12" t="s">
        <v>31</v>
      </c>
    </row>
    <row r="662" spans="1:7" s="13" customFormat="1" ht="15.75" customHeight="1">
      <c r="A662" s="26"/>
      <c r="B662" s="12" t="s">
        <v>285</v>
      </c>
      <c r="C662" s="155" t="s">
        <v>920</v>
      </c>
      <c r="D662" s="213" t="s">
        <v>921</v>
      </c>
      <c r="E662" s="15">
        <v>43618</v>
      </c>
      <c r="F662" s="15">
        <f>E662+3</f>
        <v>43621</v>
      </c>
      <c r="G662" s="15">
        <f>F662+3</f>
        <v>43624</v>
      </c>
    </row>
    <row r="663" spans="1:7" s="13" customFormat="1" ht="15.75" customHeight="1">
      <c r="A663" s="26"/>
      <c r="B663" s="12" t="s">
        <v>284</v>
      </c>
      <c r="C663" s="155" t="s">
        <v>396</v>
      </c>
      <c r="D663" s="221"/>
      <c r="E663" s="15">
        <f t="shared" ref="E663:F666" si="73">E662+7</f>
        <v>43625</v>
      </c>
      <c r="F663" s="15">
        <f t="shared" si="73"/>
        <v>43628</v>
      </c>
      <c r="G663" s="15">
        <f>F663+3</f>
        <v>43631</v>
      </c>
    </row>
    <row r="664" spans="1:7" s="13" customFormat="1" ht="15.75" customHeight="1">
      <c r="A664" s="26"/>
      <c r="B664" s="12" t="s">
        <v>285</v>
      </c>
      <c r="C664" s="155" t="s">
        <v>434</v>
      </c>
      <c r="D664" s="221"/>
      <c r="E664" s="15">
        <f t="shared" si="73"/>
        <v>43632</v>
      </c>
      <c r="F664" s="15">
        <f t="shared" si="73"/>
        <v>43635</v>
      </c>
      <c r="G664" s="15">
        <f>F664+3</f>
        <v>43638</v>
      </c>
    </row>
    <row r="665" spans="1:7" s="13" customFormat="1" ht="15.75" customHeight="1">
      <c r="A665" s="26"/>
      <c r="B665" s="12" t="s">
        <v>284</v>
      </c>
      <c r="C665" s="155" t="s">
        <v>435</v>
      </c>
      <c r="D665" s="221"/>
      <c r="E665" s="15">
        <f t="shared" si="73"/>
        <v>43639</v>
      </c>
      <c r="F665" s="15">
        <f t="shared" si="73"/>
        <v>43642</v>
      </c>
      <c r="G665" s="15">
        <f>F665+3</f>
        <v>43645</v>
      </c>
    </row>
    <row r="666" spans="1:7" s="13" customFormat="1" ht="15.75" customHeight="1">
      <c r="A666" s="26"/>
      <c r="B666" s="12" t="s">
        <v>285</v>
      </c>
      <c r="C666" s="155" t="s">
        <v>436</v>
      </c>
      <c r="D666" s="214"/>
      <c r="E666" s="15">
        <f t="shared" si="73"/>
        <v>43646</v>
      </c>
      <c r="F666" s="15">
        <f t="shared" si="73"/>
        <v>43649</v>
      </c>
      <c r="G666" s="15">
        <f>F666+3</f>
        <v>43652</v>
      </c>
    </row>
    <row r="667" spans="1:7" s="13" customFormat="1" ht="15.75" customHeight="1">
      <c r="A667" s="26"/>
      <c r="B667" s="42"/>
      <c r="C667" s="62"/>
      <c r="D667" s="42"/>
      <c r="E667" s="42"/>
      <c r="F667" s="63"/>
      <c r="G667" s="63"/>
    </row>
    <row r="668" spans="1:7" s="13" customFormat="1" ht="15.75" customHeight="1">
      <c r="A668" s="26"/>
      <c r="B668" s="213" t="s">
        <v>26</v>
      </c>
      <c r="C668" s="213" t="s">
        <v>27</v>
      </c>
      <c r="D668" s="213" t="s">
        <v>28</v>
      </c>
      <c r="E668" s="12" t="s">
        <v>691</v>
      </c>
      <c r="F668" s="12" t="s">
        <v>29</v>
      </c>
      <c r="G668" s="12" t="s">
        <v>107</v>
      </c>
    </row>
    <row r="669" spans="1:7" s="13" customFormat="1" ht="15.75" customHeight="1">
      <c r="A669" s="26"/>
      <c r="B669" s="214"/>
      <c r="C669" s="214"/>
      <c r="D669" s="214"/>
      <c r="E669" s="41" t="s">
        <v>19</v>
      </c>
      <c r="F669" s="12" t="s">
        <v>30</v>
      </c>
      <c r="G669" s="12" t="s">
        <v>31</v>
      </c>
    </row>
    <row r="670" spans="1:7" s="13" customFormat="1" ht="15.75" customHeight="1">
      <c r="A670" s="26"/>
      <c r="B670" s="12" t="s">
        <v>0</v>
      </c>
      <c r="C670" s="145" t="s">
        <v>922</v>
      </c>
      <c r="D670" s="213" t="s">
        <v>921</v>
      </c>
      <c r="E670" s="15">
        <v>43619</v>
      </c>
      <c r="F670" s="15">
        <f>E670+3</f>
        <v>43622</v>
      </c>
      <c r="G670" s="15">
        <f>F670+3</f>
        <v>43625</v>
      </c>
    </row>
    <row r="671" spans="1:7" s="13" customFormat="1" ht="15.75" customHeight="1">
      <c r="A671" s="26"/>
      <c r="B671" s="12" t="s">
        <v>0</v>
      </c>
      <c r="C671" s="145" t="s">
        <v>384</v>
      </c>
      <c r="D671" s="221"/>
      <c r="E671" s="15">
        <f t="shared" ref="E671:F674" si="74">E670+7</f>
        <v>43626</v>
      </c>
      <c r="F671" s="15">
        <f t="shared" si="74"/>
        <v>43629</v>
      </c>
      <c r="G671" s="15">
        <f>F671+3</f>
        <v>43632</v>
      </c>
    </row>
    <row r="672" spans="1:7" s="13" customFormat="1" ht="15.75" customHeight="1">
      <c r="A672" s="26"/>
      <c r="B672" s="12" t="s">
        <v>0</v>
      </c>
      <c r="C672" s="145" t="s">
        <v>431</v>
      </c>
      <c r="D672" s="221"/>
      <c r="E672" s="15">
        <f t="shared" si="74"/>
        <v>43633</v>
      </c>
      <c r="F672" s="15">
        <f t="shared" si="74"/>
        <v>43636</v>
      </c>
      <c r="G672" s="15">
        <f>F672+3</f>
        <v>43639</v>
      </c>
    </row>
    <row r="673" spans="1:7" s="13" customFormat="1" ht="15.75" customHeight="1">
      <c r="A673" s="26"/>
      <c r="B673" s="12" t="s">
        <v>0</v>
      </c>
      <c r="C673" s="145" t="s">
        <v>432</v>
      </c>
      <c r="D673" s="221"/>
      <c r="E673" s="15">
        <f t="shared" si="74"/>
        <v>43640</v>
      </c>
      <c r="F673" s="15">
        <f t="shared" si="74"/>
        <v>43643</v>
      </c>
      <c r="G673" s="15">
        <f>F673+3</f>
        <v>43646</v>
      </c>
    </row>
    <row r="674" spans="1:7" s="13" customFormat="1" ht="15.75" customHeight="1">
      <c r="A674" s="26"/>
      <c r="B674" s="12" t="s">
        <v>0</v>
      </c>
      <c r="C674" s="145" t="s">
        <v>433</v>
      </c>
      <c r="D674" s="214"/>
      <c r="E674" s="15">
        <f t="shared" si="74"/>
        <v>43647</v>
      </c>
      <c r="F674" s="15">
        <f t="shared" si="74"/>
        <v>43650</v>
      </c>
      <c r="G674" s="15">
        <f>F674+3</f>
        <v>43653</v>
      </c>
    </row>
    <row r="675" spans="1:7" s="13" customFormat="1" ht="15.75" customHeight="1">
      <c r="A675" s="26"/>
      <c r="B675" s="42"/>
      <c r="C675" s="42"/>
      <c r="D675" s="42"/>
      <c r="E675" s="42"/>
      <c r="F675" s="21"/>
      <c r="G675" s="21"/>
    </row>
    <row r="676" spans="1:7" s="13" customFormat="1" ht="15.75" customHeight="1">
      <c r="A676" s="26"/>
      <c r="B676" s="96"/>
      <c r="C676" s="9"/>
      <c r="D676" s="10"/>
      <c r="E676" s="10"/>
      <c r="F676" s="99"/>
      <c r="G676" s="99"/>
    </row>
    <row r="677" spans="1:7" s="13" customFormat="1" ht="15.75" customHeight="1">
      <c r="A677" s="26" t="s">
        <v>923</v>
      </c>
      <c r="B677" s="213" t="s">
        <v>26</v>
      </c>
      <c r="C677" s="213" t="s">
        <v>27</v>
      </c>
      <c r="D677" s="213" t="s">
        <v>28</v>
      </c>
      <c r="E677" s="12" t="s">
        <v>691</v>
      </c>
      <c r="F677" s="12" t="s">
        <v>29</v>
      </c>
      <c r="G677" s="12" t="s">
        <v>109</v>
      </c>
    </row>
    <row r="678" spans="1:7" s="13" customFormat="1" ht="15.75" customHeight="1">
      <c r="A678" s="26"/>
      <c r="B678" s="214"/>
      <c r="C678" s="214"/>
      <c r="D678" s="214"/>
      <c r="E678" s="41" t="s">
        <v>19</v>
      </c>
      <c r="F678" s="12" t="s">
        <v>30</v>
      </c>
      <c r="G678" s="12" t="s">
        <v>31</v>
      </c>
    </row>
    <row r="679" spans="1:7" s="13" customFormat="1" ht="15.75" customHeight="1">
      <c r="A679" s="26"/>
      <c r="B679" s="12" t="s">
        <v>924</v>
      </c>
      <c r="C679" s="12" t="s">
        <v>925</v>
      </c>
      <c r="D679" s="213" t="s">
        <v>926</v>
      </c>
      <c r="E679" s="15">
        <v>43618</v>
      </c>
      <c r="F679" s="15">
        <f>E679+3</f>
        <v>43621</v>
      </c>
      <c r="G679" s="15">
        <f>F679+3</f>
        <v>43624</v>
      </c>
    </row>
    <row r="680" spans="1:7" s="13" customFormat="1" ht="15.75" customHeight="1">
      <c r="A680" s="26"/>
      <c r="B680" s="12" t="s">
        <v>322</v>
      </c>
      <c r="C680" s="12" t="s">
        <v>432</v>
      </c>
      <c r="D680" s="221"/>
      <c r="E680" s="15">
        <f t="shared" ref="E680:F683" si="75">E679+7</f>
        <v>43625</v>
      </c>
      <c r="F680" s="15">
        <f t="shared" si="75"/>
        <v>43628</v>
      </c>
      <c r="G680" s="15">
        <f>F680+3</f>
        <v>43631</v>
      </c>
    </row>
    <row r="681" spans="1:7" s="13" customFormat="1" ht="15.75" customHeight="1">
      <c r="A681" s="26"/>
      <c r="B681" s="12" t="s">
        <v>322</v>
      </c>
      <c r="C681" s="12" t="s">
        <v>433</v>
      </c>
      <c r="D681" s="221"/>
      <c r="E681" s="15">
        <f t="shared" si="75"/>
        <v>43632</v>
      </c>
      <c r="F681" s="15">
        <f t="shared" si="75"/>
        <v>43635</v>
      </c>
      <c r="G681" s="15">
        <f>F681+3</f>
        <v>43638</v>
      </c>
    </row>
    <row r="682" spans="1:7" s="13" customFormat="1" ht="15.75" customHeight="1">
      <c r="A682" s="26"/>
      <c r="B682" s="12" t="s">
        <v>322</v>
      </c>
      <c r="C682" s="12" t="s">
        <v>437</v>
      </c>
      <c r="D682" s="221"/>
      <c r="E682" s="15">
        <f t="shared" si="75"/>
        <v>43639</v>
      </c>
      <c r="F682" s="15">
        <f t="shared" si="75"/>
        <v>43642</v>
      </c>
      <c r="G682" s="15">
        <f>F682+3</f>
        <v>43645</v>
      </c>
    </row>
    <row r="683" spans="1:7" s="13" customFormat="1" ht="15.75" customHeight="1">
      <c r="A683" s="26"/>
      <c r="B683" s="12" t="s">
        <v>322</v>
      </c>
      <c r="C683" s="12" t="s">
        <v>438</v>
      </c>
      <c r="D683" s="214"/>
      <c r="E683" s="15">
        <f t="shared" si="75"/>
        <v>43646</v>
      </c>
      <c r="F683" s="15">
        <f t="shared" si="75"/>
        <v>43649</v>
      </c>
      <c r="G683" s="15">
        <f>F683+3</f>
        <v>43652</v>
      </c>
    </row>
    <row r="684" spans="1:7" s="13" customFormat="1" ht="15.75" customHeight="1">
      <c r="A684" s="26"/>
      <c r="B684" s="9"/>
      <c r="C684" s="9"/>
      <c r="D684" s="9"/>
      <c r="E684" s="9"/>
      <c r="F684" s="10"/>
      <c r="G684" s="99"/>
    </row>
    <row r="685" spans="1:7" s="13" customFormat="1" ht="15.75" customHeight="1">
      <c r="A685" s="26"/>
      <c r="B685" s="213" t="s">
        <v>706</v>
      </c>
      <c r="C685" s="213" t="s">
        <v>27</v>
      </c>
      <c r="D685" s="213" t="s">
        <v>28</v>
      </c>
      <c r="E685" s="12" t="s">
        <v>691</v>
      </c>
      <c r="F685" s="12" t="s">
        <v>29</v>
      </c>
      <c r="G685" s="12" t="s">
        <v>109</v>
      </c>
    </row>
    <row r="686" spans="1:7" s="13" customFormat="1" ht="15.75" customHeight="1">
      <c r="A686" s="26"/>
      <c r="B686" s="214"/>
      <c r="C686" s="214"/>
      <c r="D686" s="214"/>
      <c r="E686" s="41" t="s">
        <v>19</v>
      </c>
      <c r="F686" s="12" t="s">
        <v>30</v>
      </c>
      <c r="G686" s="12" t="s">
        <v>31</v>
      </c>
    </row>
    <row r="687" spans="1:7" s="13" customFormat="1" ht="15.75" customHeight="1">
      <c r="A687" s="26"/>
      <c r="B687" s="12" t="s">
        <v>927</v>
      </c>
      <c r="C687" s="145" t="s">
        <v>928</v>
      </c>
      <c r="D687" s="227" t="s">
        <v>929</v>
      </c>
      <c r="E687" s="15">
        <v>43614</v>
      </c>
      <c r="F687" s="15">
        <f>E687+3</f>
        <v>43617</v>
      </c>
      <c r="G687" s="15">
        <f>F687+4</f>
        <v>43621</v>
      </c>
    </row>
    <row r="688" spans="1:7" s="13" customFormat="1" ht="15.75" customHeight="1">
      <c r="A688" s="26"/>
      <c r="B688" s="12" t="s">
        <v>930</v>
      </c>
      <c r="C688" s="145" t="s">
        <v>659</v>
      </c>
      <c r="D688" s="240"/>
      <c r="E688" s="15">
        <f t="shared" ref="E688:F691" si="76">E687+7</f>
        <v>43621</v>
      </c>
      <c r="F688" s="15">
        <f t="shared" si="76"/>
        <v>43624</v>
      </c>
      <c r="G688" s="15">
        <f>F688+4</f>
        <v>43628</v>
      </c>
    </row>
    <row r="689" spans="1:7" s="13" customFormat="1" ht="15.75" customHeight="1">
      <c r="A689" s="26"/>
      <c r="B689" s="12" t="s">
        <v>930</v>
      </c>
      <c r="C689" s="145" t="s">
        <v>384</v>
      </c>
      <c r="D689" s="240"/>
      <c r="E689" s="15">
        <f t="shared" si="76"/>
        <v>43628</v>
      </c>
      <c r="F689" s="15">
        <f t="shared" si="76"/>
        <v>43631</v>
      </c>
      <c r="G689" s="15">
        <f>F689+4</f>
        <v>43635</v>
      </c>
    </row>
    <row r="690" spans="1:7" s="13" customFormat="1" ht="15.75" customHeight="1">
      <c r="A690" s="26"/>
      <c r="B690" s="12" t="s">
        <v>930</v>
      </c>
      <c r="C690" s="145" t="s">
        <v>431</v>
      </c>
      <c r="D690" s="240"/>
      <c r="E690" s="15">
        <f t="shared" si="76"/>
        <v>43635</v>
      </c>
      <c r="F690" s="15">
        <f t="shared" si="76"/>
        <v>43638</v>
      </c>
      <c r="G690" s="15">
        <f>F690+4</f>
        <v>43642</v>
      </c>
    </row>
    <row r="691" spans="1:7" s="13" customFormat="1" ht="15.75" customHeight="1">
      <c r="A691" s="26"/>
      <c r="B691" s="12" t="s">
        <v>930</v>
      </c>
      <c r="C691" s="145" t="s">
        <v>432</v>
      </c>
      <c r="D691" s="241"/>
      <c r="E691" s="15">
        <f t="shared" si="76"/>
        <v>43642</v>
      </c>
      <c r="F691" s="15">
        <f t="shared" si="76"/>
        <v>43645</v>
      </c>
      <c r="G691" s="15">
        <f>F691+4</f>
        <v>43649</v>
      </c>
    </row>
    <row r="692" spans="1:7" s="13" customFormat="1" ht="15.75" customHeight="1">
      <c r="A692" s="26"/>
      <c r="B692" s="61"/>
      <c r="C692" s="42"/>
      <c r="D692" s="42"/>
      <c r="E692" s="42"/>
      <c r="F692" s="21"/>
      <c r="G692" s="21"/>
    </row>
    <row r="693" spans="1:7" s="13" customFormat="1" ht="15.75" customHeight="1">
      <c r="A693" s="26"/>
      <c r="B693" s="96"/>
      <c r="C693" s="9"/>
      <c r="D693" s="10"/>
      <c r="E693" s="10"/>
      <c r="F693" s="99"/>
      <c r="G693" s="99"/>
    </row>
    <row r="694" spans="1:7" s="13" customFormat="1" ht="15.75" customHeight="1">
      <c r="A694" s="26"/>
      <c r="B694" s="213" t="s">
        <v>26</v>
      </c>
      <c r="C694" s="213" t="s">
        <v>27</v>
      </c>
      <c r="D694" s="213" t="s">
        <v>28</v>
      </c>
      <c r="E694" s="12" t="s">
        <v>696</v>
      </c>
      <c r="F694" s="12" t="s">
        <v>29</v>
      </c>
      <c r="G694" s="12" t="s">
        <v>111</v>
      </c>
    </row>
    <row r="695" spans="1:7" s="13" customFormat="1" ht="15.75" customHeight="1">
      <c r="A695" s="26" t="s">
        <v>110</v>
      </c>
      <c r="B695" s="214"/>
      <c r="C695" s="214"/>
      <c r="D695" s="214"/>
      <c r="E695" s="41" t="s">
        <v>19</v>
      </c>
      <c r="F695" s="12" t="s">
        <v>30</v>
      </c>
      <c r="G695" s="12" t="s">
        <v>31</v>
      </c>
    </row>
    <row r="696" spans="1:7" s="13" customFormat="1" ht="15.75" customHeight="1">
      <c r="A696" s="26"/>
      <c r="B696" s="12" t="s">
        <v>20</v>
      </c>
      <c r="C696" s="121" t="s">
        <v>931</v>
      </c>
      <c r="D696" s="213" t="s">
        <v>932</v>
      </c>
      <c r="E696" s="15">
        <v>43613</v>
      </c>
      <c r="F696" s="15">
        <f t="shared" ref="F696:G700" si="77">E696+4</f>
        <v>43617</v>
      </c>
      <c r="G696" s="15">
        <f t="shared" si="77"/>
        <v>43621</v>
      </c>
    </row>
    <row r="697" spans="1:7" s="13" customFormat="1" ht="15.75" customHeight="1">
      <c r="A697" s="26"/>
      <c r="B697" s="12" t="s">
        <v>20</v>
      </c>
      <c r="C697" s="121" t="s">
        <v>439</v>
      </c>
      <c r="D697" s="221"/>
      <c r="E697" s="15">
        <f>E696+7</f>
        <v>43620</v>
      </c>
      <c r="F697" s="15">
        <f t="shared" si="77"/>
        <v>43624</v>
      </c>
      <c r="G697" s="15">
        <f t="shared" si="77"/>
        <v>43628</v>
      </c>
    </row>
    <row r="698" spans="1:7" s="13" customFormat="1" ht="15.75" customHeight="1">
      <c r="A698" s="26"/>
      <c r="B698" s="12" t="s">
        <v>20</v>
      </c>
      <c r="C698" s="121" t="s">
        <v>440</v>
      </c>
      <c r="D698" s="221"/>
      <c r="E698" s="15">
        <f>E697+7</f>
        <v>43627</v>
      </c>
      <c r="F698" s="15">
        <f t="shared" si="77"/>
        <v>43631</v>
      </c>
      <c r="G698" s="15">
        <f t="shared" si="77"/>
        <v>43635</v>
      </c>
    </row>
    <row r="699" spans="1:7" s="13" customFormat="1" ht="15.75" customHeight="1">
      <c r="A699" s="26"/>
      <c r="B699" s="12" t="s">
        <v>20</v>
      </c>
      <c r="C699" s="121" t="s">
        <v>441</v>
      </c>
      <c r="D699" s="221"/>
      <c r="E699" s="15">
        <f>E698+7</f>
        <v>43634</v>
      </c>
      <c r="F699" s="15">
        <f t="shared" si="77"/>
        <v>43638</v>
      </c>
      <c r="G699" s="15">
        <f t="shared" si="77"/>
        <v>43642</v>
      </c>
    </row>
    <row r="700" spans="1:7" s="13" customFormat="1" ht="15.75" customHeight="1">
      <c r="A700" s="52"/>
      <c r="B700" s="12" t="s">
        <v>20</v>
      </c>
      <c r="C700" s="121" t="s">
        <v>442</v>
      </c>
      <c r="D700" s="214"/>
      <c r="E700" s="15">
        <f>E699+7</f>
        <v>43641</v>
      </c>
      <c r="F700" s="15">
        <f t="shared" si="77"/>
        <v>43645</v>
      </c>
      <c r="G700" s="15">
        <f t="shared" si="77"/>
        <v>43649</v>
      </c>
    </row>
    <row r="701" spans="1:7" s="13" customFormat="1" ht="15.75" customHeight="1">
      <c r="A701" s="26"/>
      <c r="B701" s="42"/>
      <c r="C701" s="42"/>
      <c r="D701" s="42"/>
      <c r="E701" s="42"/>
      <c r="F701" s="21"/>
      <c r="G701" s="21"/>
    </row>
    <row r="702" spans="1:7" s="13" customFormat="1" ht="15.75" customHeight="1">
      <c r="A702" s="26"/>
      <c r="B702" s="96"/>
      <c r="C702" s="9"/>
      <c r="D702" s="10"/>
      <c r="E702" s="10"/>
      <c r="F702" s="99"/>
      <c r="G702" s="99"/>
    </row>
    <row r="703" spans="1:7" s="13" customFormat="1" ht="15.75" customHeight="1">
      <c r="A703" s="26"/>
      <c r="B703" s="211" t="s">
        <v>26</v>
      </c>
      <c r="C703" s="211" t="s">
        <v>27</v>
      </c>
      <c r="D703" s="211" t="s">
        <v>28</v>
      </c>
      <c r="E703" s="12" t="s">
        <v>691</v>
      </c>
      <c r="F703" s="12" t="s">
        <v>29</v>
      </c>
      <c r="G703" s="12" t="s">
        <v>933</v>
      </c>
    </row>
    <row r="704" spans="1:7" s="13" customFormat="1" ht="15.75" customHeight="1">
      <c r="A704" s="26" t="s">
        <v>934</v>
      </c>
      <c r="B704" s="212"/>
      <c r="C704" s="212"/>
      <c r="D704" s="212"/>
      <c r="E704" s="12" t="s">
        <v>19</v>
      </c>
      <c r="F704" s="12" t="s">
        <v>30</v>
      </c>
      <c r="G704" s="12" t="s">
        <v>31</v>
      </c>
    </row>
    <row r="705" spans="1:7" s="13" customFormat="1" ht="15.75" customHeight="1">
      <c r="A705" s="26"/>
      <c r="B705" s="12" t="s">
        <v>935</v>
      </c>
      <c r="C705" s="121" t="s">
        <v>936</v>
      </c>
      <c r="D705" s="284" t="s">
        <v>937</v>
      </c>
      <c r="E705" s="15">
        <v>43617</v>
      </c>
      <c r="F705" s="15">
        <f>E705+3</f>
        <v>43620</v>
      </c>
      <c r="G705" s="15">
        <f>F705+5</f>
        <v>43625</v>
      </c>
    </row>
    <row r="706" spans="1:7" s="13" customFormat="1" ht="15.75" customHeight="1">
      <c r="A706" s="26"/>
      <c r="B706" s="12" t="s">
        <v>935</v>
      </c>
      <c r="C706" s="121" t="s">
        <v>938</v>
      </c>
      <c r="D706" s="217"/>
      <c r="E706" s="15">
        <f>E705+7</f>
        <v>43624</v>
      </c>
      <c r="F706" s="15">
        <f t="shared" ref="E706:F709" si="78">F705+7</f>
        <v>43627</v>
      </c>
      <c r="G706" s="15">
        <f>F706+5</f>
        <v>43632</v>
      </c>
    </row>
    <row r="707" spans="1:7" s="13" customFormat="1" ht="15.75" customHeight="1">
      <c r="A707" s="26"/>
      <c r="B707" s="12" t="s">
        <v>935</v>
      </c>
      <c r="C707" s="121" t="s">
        <v>939</v>
      </c>
      <c r="D707" s="217"/>
      <c r="E707" s="15">
        <f>E706+7</f>
        <v>43631</v>
      </c>
      <c r="F707" s="15">
        <f t="shared" si="78"/>
        <v>43634</v>
      </c>
      <c r="G707" s="15">
        <f>F707+5</f>
        <v>43639</v>
      </c>
    </row>
    <row r="708" spans="1:7" s="13" customFormat="1" ht="15.75" customHeight="1">
      <c r="A708" s="26"/>
      <c r="B708" s="12" t="s">
        <v>935</v>
      </c>
      <c r="C708" s="121" t="s">
        <v>940</v>
      </c>
      <c r="D708" s="217"/>
      <c r="E708" s="15">
        <f>E707+7</f>
        <v>43638</v>
      </c>
      <c r="F708" s="15">
        <f t="shared" si="78"/>
        <v>43641</v>
      </c>
      <c r="G708" s="15">
        <f>F708+5</f>
        <v>43646</v>
      </c>
    </row>
    <row r="709" spans="1:7" s="13" customFormat="1" ht="15.75" customHeight="1">
      <c r="A709" s="26"/>
      <c r="B709" s="12"/>
      <c r="C709" s="121"/>
      <c r="D709" s="212"/>
      <c r="E709" s="15">
        <f t="shared" si="78"/>
        <v>43645</v>
      </c>
      <c r="F709" s="15">
        <f t="shared" si="78"/>
        <v>43648</v>
      </c>
      <c r="G709" s="15">
        <f>F709+5</f>
        <v>43653</v>
      </c>
    </row>
    <row r="710" spans="1:7" s="13" customFormat="1" ht="15.75" customHeight="1">
      <c r="A710" s="26"/>
      <c r="B710" s="9"/>
      <c r="C710" s="9"/>
      <c r="D710" s="10"/>
      <c r="E710" s="10"/>
      <c r="F710" s="99"/>
      <c r="G710" s="99"/>
    </row>
    <row r="711" spans="1:7" s="13" customFormat="1" ht="15.75">
      <c r="A711" s="26"/>
      <c r="B711" s="213" t="s">
        <v>706</v>
      </c>
      <c r="C711" s="213" t="s">
        <v>27</v>
      </c>
      <c r="D711" s="213" t="s">
        <v>28</v>
      </c>
      <c r="E711" s="12" t="s">
        <v>691</v>
      </c>
      <c r="F711" s="12" t="s">
        <v>29</v>
      </c>
      <c r="G711" s="12" t="s">
        <v>112</v>
      </c>
    </row>
    <row r="712" spans="1:7" s="13" customFormat="1" ht="15.75" customHeight="1">
      <c r="A712" s="26"/>
      <c r="B712" s="214"/>
      <c r="C712" s="214"/>
      <c r="D712" s="214"/>
      <c r="E712" s="41" t="s">
        <v>19</v>
      </c>
      <c r="F712" s="12" t="s">
        <v>30</v>
      </c>
      <c r="G712" s="12" t="s">
        <v>31</v>
      </c>
    </row>
    <row r="713" spans="1:7" s="13" customFormat="1" ht="15.75" customHeight="1">
      <c r="A713" s="26"/>
      <c r="B713" s="12" t="s">
        <v>941</v>
      </c>
      <c r="C713" s="121" t="s">
        <v>942</v>
      </c>
      <c r="D713" s="242" t="s">
        <v>943</v>
      </c>
      <c r="E713" s="15">
        <v>43613</v>
      </c>
      <c r="F713" s="15">
        <f t="shared" ref="F713:G717" si="79">E713+3</f>
        <v>43616</v>
      </c>
      <c r="G713" s="15">
        <f t="shared" si="79"/>
        <v>43619</v>
      </c>
    </row>
    <row r="714" spans="1:7" s="13" customFormat="1" ht="15.75" customHeight="1">
      <c r="A714" s="26"/>
      <c r="B714" s="12" t="s">
        <v>941</v>
      </c>
      <c r="C714" s="121" t="s">
        <v>944</v>
      </c>
      <c r="D714" s="221"/>
      <c r="E714" s="15">
        <f>E713+7</f>
        <v>43620</v>
      </c>
      <c r="F714" s="15">
        <f t="shared" si="79"/>
        <v>43623</v>
      </c>
      <c r="G714" s="15">
        <f t="shared" si="79"/>
        <v>43626</v>
      </c>
    </row>
    <row r="715" spans="1:7" s="13" customFormat="1" ht="15.75" customHeight="1">
      <c r="A715" s="26"/>
      <c r="B715" s="12" t="s">
        <v>941</v>
      </c>
      <c r="C715" s="121" t="s">
        <v>945</v>
      </c>
      <c r="D715" s="221"/>
      <c r="E715" s="15">
        <f>E714+7</f>
        <v>43627</v>
      </c>
      <c r="F715" s="15">
        <f t="shared" si="79"/>
        <v>43630</v>
      </c>
      <c r="G715" s="15">
        <f t="shared" si="79"/>
        <v>43633</v>
      </c>
    </row>
    <row r="716" spans="1:7" s="13" customFormat="1" ht="15.75" customHeight="1">
      <c r="A716" s="26"/>
      <c r="B716" s="12" t="s">
        <v>941</v>
      </c>
      <c r="C716" s="121" t="s">
        <v>946</v>
      </c>
      <c r="D716" s="221"/>
      <c r="E716" s="15">
        <f>E715+7</f>
        <v>43634</v>
      </c>
      <c r="F716" s="15">
        <f t="shared" si="79"/>
        <v>43637</v>
      </c>
      <c r="G716" s="15">
        <f t="shared" si="79"/>
        <v>43640</v>
      </c>
    </row>
    <row r="717" spans="1:7" s="13" customFormat="1" ht="15.75" customHeight="1">
      <c r="A717" s="26"/>
      <c r="B717" s="12" t="s">
        <v>947</v>
      </c>
      <c r="C717" s="121" t="s">
        <v>948</v>
      </c>
      <c r="D717" s="214"/>
      <c r="E717" s="15">
        <f>E716+7</f>
        <v>43641</v>
      </c>
      <c r="F717" s="15">
        <f t="shared" si="79"/>
        <v>43644</v>
      </c>
      <c r="G717" s="15">
        <f t="shared" si="79"/>
        <v>43647</v>
      </c>
    </row>
    <row r="718" spans="1:7" s="13" customFormat="1" ht="15.75" customHeight="1">
      <c r="A718" s="26"/>
      <c r="B718" s="42"/>
      <c r="C718" s="42"/>
      <c r="D718" s="42"/>
      <c r="E718" s="42"/>
      <c r="F718" s="21"/>
      <c r="G718" s="21"/>
    </row>
    <row r="719" spans="1:7" s="13" customFormat="1" ht="15.75" customHeight="1">
      <c r="A719" s="26"/>
      <c r="B719" s="96"/>
      <c r="C719" s="9"/>
      <c r="D719" s="10"/>
      <c r="E719" s="10"/>
      <c r="F719" s="99"/>
      <c r="G719" s="99"/>
    </row>
    <row r="720" spans="1:7" s="13" customFormat="1" ht="15.75" customHeight="1">
      <c r="A720" s="26" t="s">
        <v>949</v>
      </c>
      <c r="B720" s="213" t="s">
        <v>950</v>
      </c>
      <c r="C720" s="213" t="s">
        <v>27</v>
      </c>
      <c r="D720" s="213" t="s">
        <v>28</v>
      </c>
      <c r="E720" s="12" t="s">
        <v>951</v>
      </c>
      <c r="F720" s="12" t="s">
        <v>29</v>
      </c>
      <c r="G720" s="12" t="s">
        <v>113</v>
      </c>
    </row>
    <row r="721" spans="1:7" s="13" customFormat="1" ht="15.75" customHeight="1">
      <c r="A721" s="26"/>
      <c r="B721" s="214"/>
      <c r="C721" s="214"/>
      <c r="D721" s="214"/>
      <c r="E721" s="41" t="s">
        <v>19</v>
      </c>
      <c r="F721" s="12" t="s">
        <v>30</v>
      </c>
      <c r="G721" s="12" t="s">
        <v>31</v>
      </c>
    </row>
    <row r="722" spans="1:7" s="13" customFormat="1" ht="15.75" customHeight="1">
      <c r="A722" s="26"/>
      <c r="B722" s="12" t="s">
        <v>20</v>
      </c>
      <c r="C722" s="121" t="s">
        <v>931</v>
      </c>
      <c r="D722" s="213" t="s">
        <v>932</v>
      </c>
      <c r="E722" s="15">
        <v>43613</v>
      </c>
      <c r="F722" s="15">
        <f t="shared" ref="F722:G726" si="80">E722+4</f>
        <v>43617</v>
      </c>
      <c r="G722" s="15">
        <f t="shared" si="80"/>
        <v>43621</v>
      </c>
    </row>
    <row r="723" spans="1:7" s="13" customFormat="1" ht="15.75" customHeight="1">
      <c r="A723" s="26"/>
      <c r="B723" s="12" t="s">
        <v>20</v>
      </c>
      <c r="C723" s="121" t="s">
        <v>439</v>
      </c>
      <c r="D723" s="221"/>
      <c r="E723" s="15">
        <f>E722+7</f>
        <v>43620</v>
      </c>
      <c r="F723" s="15">
        <f t="shared" si="80"/>
        <v>43624</v>
      </c>
      <c r="G723" s="15">
        <f t="shared" si="80"/>
        <v>43628</v>
      </c>
    </row>
    <row r="724" spans="1:7" s="13" customFormat="1" ht="15.75" customHeight="1">
      <c r="A724" s="26"/>
      <c r="B724" s="12" t="s">
        <v>20</v>
      </c>
      <c r="C724" s="121" t="s">
        <v>440</v>
      </c>
      <c r="D724" s="221"/>
      <c r="E724" s="15">
        <f>E723+7</f>
        <v>43627</v>
      </c>
      <c r="F724" s="15">
        <f t="shared" si="80"/>
        <v>43631</v>
      </c>
      <c r="G724" s="15">
        <f t="shared" si="80"/>
        <v>43635</v>
      </c>
    </row>
    <row r="725" spans="1:7" s="13" customFormat="1" ht="15.75" customHeight="1">
      <c r="A725" s="26"/>
      <c r="B725" s="12" t="s">
        <v>20</v>
      </c>
      <c r="C725" s="121" t="s">
        <v>441</v>
      </c>
      <c r="D725" s="221"/>
      <c r="E725" s="15">
        <f>E724+7</f>
        <v>43634</v>
      </c>
      <c r="F725" s="15">
        <f t="shared" si="80"/>
        <v>43638</v>
      </c>
      <c r="G725" s="15">
        <f t="shared" si="80"/>
        <v>43642</v>
      </c>
    </row>
    <row r="726" spans="1:7" s="13" customFormat="1" ht="15.75" customHeight="1">
      <c r="A726" s="26"/>
      <c r="B726" s="12" t="s">
        <v>20</v>
      </c>
      <c r="C726" s="121" t="s">
        <v>442</v>
      </c>
      <c r="D726" s="214"/>
      <c r="E726" s="15">
        <f>E725+7</f>
        <v>43641</v>
      </c>
      <c r="F726" s="15">
        <f t="shared" si="80"/>
        <v>43645</v>
      </c>
      <c r="G726" s="15">
        <f t="shared" si="80"/>
        <v>43649</v>
      </c>
    </row>
    <row r="727" spans="1:7" s="13" customFormat="1" ht="15.75" customHeight="1">
      <c r="A727" s="26"/>
      <c r="B727" s="9"/>
      <c r="C727" s="9"/>
      <c r="D727" s="10"/>
      <c r="E727" s="10"/>
      <c r="F727" s="99"/>
      <c r="G727" s="99"/>
    </row>
    <row r="728" spans="1:7" s="13" customFormat="1" ht="15.75" customHeight="1">
      <c r="A728" s="64" t="s">
        <v>21</v>
      </c>
      <c r="B728" s="65"/>
      <c r="C728" s="65"/>
      <c r="D728" s="65"/>
      <c r="E728" s="65"/>
      <c r="F728" s="65"/>
      <c r="G728" s="65"/>
    </row>
    <row r="729" spans="1:7" s="13" customFormat="1" ht="15.75" customHeight="1">
      <c r="A729" s="26"/>
      <c r="B729" s="9"/>
      <c r="C729" s="99"/>
      <c r="D729" s="31"/>
      <c r="E729" s="10"/>
      <c r="F729" s="99"/>
      <c r="G729" s="99"/>
    </row>
    <row r="730" spans="1:7" s="13" customFormat="1" ht="15.75" customHeight="1">
      <c r="A730" s="26" t="s">
        <v>952</v>
      </c>
      <c r="B730" s="213" t="s">
        <v>26</v>
      </c>
      <c r="C730" s="91" t="s">
        <v>27</v>
      </c>
      <c r="D730" s="91" t="s">
        <v>28</v>
      </c>
      <c r="E730" s="12" t="s">
        <v>691</v>
      </c>
      <c r="F730" s="12" t="s">
        <v>29</v>
      </c>
      <c r="G730" s="91" t="s">
        <v>953</v>
      </c>
    </row>
    <row r="731" spans="1:7" s="13" customFormat="1" ht="15.75" customHeight="1">
      <c r="A731" s="26"/>
      <c r="B731" s="214"/>
      <c r="C731" s="92"/>
      <c r="D731" s="92"/>
      <c r="E731" s="92" t="s">
        <v>19</v>
      </c>
      <c r="F731" s="27" t="s">
        <v>30</v>
      </c>
      <c r="G731" s="12" t="s">
        <v>31</v>
      </c>
    </row>
    <row r="732" spans="1:7" s="13" customFormat="1" ht="15.75" customHeight="1">
      <c r="A732" s="26"/>
      <c r="B732" s="37" t="s">
        <v>288</v>
      </c>
      <c r="C732" s="47" t="s">
        <v>440</v>
      </c>
      <c r="D732" s="250" t="s">
        <v>673</v>
      </c>
      <c r="E732" s="36">
        <v>43617</v>
      </c>
      <c r="F732" s="36">
        <f>E732+4</f>
        <v>43621</v>
      </c>
      <c r="G732" s="15">
        <f>F732+3</f>
        <v>43624</v>
      </c>
    </row>
    <row r="733" spans="1:7" s="13" customFormat="1" ht="15.75" customHeight="1">
      <c r="A733" s="26"/>
      <c r="B733" s="37" t="s">
        <v>289</v>
      </c>
      <c r="C733" s="47" t="s">
        <v>439</v>
      </c>
      <c r="D733" s="232"/>
      <c r="E733" s="36">
        <f>E732+7</f>
        <v>43624</v>
      </c>
      <c r="F733" s="36">
        <f t="shared" ref="E733:G736" si="81">F732+7</f>
        <v>43628</v>
      </c>
      <c r="G733" s="15">
        <f t="shared" si="81"/>
        <v>43631</v>
      </c>
    </row>
    <row r="734" spans="1:7" s="13" customFormat="1" ht="15.75" customHeight="1">
      <c r="A734" s="26"/>
      <c r="B734" s="37" t="s">
        <v>288</v>
      </c>
      <c r="C734" s="47" t="s">
        <v>442</v>
      </c>
      <c r="D734" s="232"/>
      <c r="E734" s="36">
        <f t="shared" si="81"/>
        <v>43631</v>
      </c>
      <c r="F734" s="36">
        <f t="shared" si="81"/>
        <v>43635</v>
      </c>
      <c r="G734" s="15">
        <f t="shared" si="81"/>
        <v>43638</v>
      </c>
    </row>
    <row r="735" spans="1:7" s="13" customFormat="1" ht="15.75" customHeight="1">
      <c r="A735" s="66"/>
      <c r="B735" s="37" t="s">
        <v>289</v>
      </c>
      <c r="C735" s="47" t="s">
        <v>441</v>
      </c>
      <c r="D735" s="232"/>
      <c r="E735" s="36">
        <f t="shared" si="81"/>
        <v>43638</v>
      </c>
      <c r="F735" s="36">
        <f t="shared" si="81"/>
        <v>43642</v>
      </c>
      <c r="G735" s="15">
        <f t="shared" si="81"/>
        <v>43645</v>
      </c>
    </row>
    <row r="736" spans="1:7" s="13" customFormat="1" ht="15.75" customHeight="1">
      <c r="A736" s="26"/>
      <c r="B736" s="37" t="s">
        <v>288</v>
      </c>
      <c r="C736" s="47" t="s">
        <v>672</v>
      </c>
      <c r="D736" s="233"/>
      <c r="E736" s="36">
        <f t="shared" si="81"/>
        <v>43645</v>
      </c>
      <c r="F736" s="36">
        <f t="shared" si="81"/>
        <v>43649</v>
      </c>
      <c r="G736" s="15">
        <f t="shared" si="81"/>
        <v>43652</v>
      </c>
    </row>
    <row r="737" spans="1:7" s="13" customFormat="1" ht="15.75" customHeight="1">
      <c r="A737" s="26"/>
      <c r="B737" s="22"/>
      <c r="C737" s="22"/>
      <c r="D737" s="19"/>
      <c r="E737" s="21"/>
      <c r="F737" s="21"/>
      <c r="G737" s="21"/>
    </row>
    <row r="738" spans="1:7" s="13" customFormat="1" ht="15.75" customHeight="1">
      <c r="A738" s="26"/>
      <c r="B738" s="213" t="s">
        <v>26</v>
      </c>
      <c r="C738" s="91" t="s">
        <v>27</v>
      </c>
      <c r="D738" s="91" t="s">
        <v>28</v>
      </c>
      <c r="E738" s="12" t="s">
        <v>691</v>
      </c>
      <c r="F738" s="12" t="s">
        <v>29</v>
      </c>
      <c r="G738" s="91" t="s">
        <v>953</v>
      </c>
    </row>
    <row r="739" spans="1:7" s="13" customFormat="1" ht="15.75" customHeight="1">
      <c r="A739" s="26"/>
      <c r="B739" s="214"/>
      <c r="C739" s="92"/>
      <c r="D739" s="92"/>
      <c r="E739" s="92" t="s">
        <v>19</v>
      </c>
      <c r="F739" s="27" t="s">
        <v>30</v>
      </c>
      <c r="G739" s="12" t="s">
        <v>31</v>
      </c>
    </row>
    <row r="740" spans="1:7" s="13" customFormat="1" ht="15.75" customHeight="1">
      <c r="A740" s="26"/>
      <c r="B740" s="105" t="s">
        <v>508</v>
      </c>
      <c r="C740" s="37" t="s">
        <v>509</v>
      </c>
      <c r="D740" s="250" t="s">
        <v>954</v>
      </c>
      <c r="E740" s="36">
        <v>43618</v>
      </c>
      <c r="F740" s="36">
        <f>E740+4</f>
        <v>43622</v>
      </c>
      <c r="G740" s="15">
        <f>F740+3</f>
        <v>43625</v>
      </c>
    </row>
    <row r="741" spans="1:7" s="13" customFormat="1" ht="15.75" customHeight="1">
      <c r="A741" s="26"/>
      <c r="B741" s="105" t="s">
        <v>184</v>
      </c>
      <c r="C741" s="37" t="s">
        <v>510</v>
      </c>
      <c r="D741" s="232"/>
      <c r="E741" s="36">
        <f t="shared" ref="E741:G744" si="82">E740+7</f>
        <v>43625</v>
      </c>
      <c r="F741" s="36">
        <f t="shared" si="82"/>
        <v>43629</v>
      </c>
      <c r="G741" s="15">
        <f t="shared" si="82"/>
        <v>43632</v>
      </c>
    </row>
    <row r="742" spans="1:7" s="13" customFormat="1" ht="15.75" customHeight="1">
      <c r="A742" s="26"/>
      <c r="B742" s="105" t="s">
        <v>362</v>
      </c>
      <c r="C742" s="37" t="s">
        <v>511</v>
      </c>
      <c r="D742" s="232"/>
      <c r="E742" s="36">
        <f t="shared" si="82"/>
        <v>43632</v>
      </c>
      <c r="F742" s="36">
        <f t="shared" si="82"/>
        <v>43636</v>
      </c>
      <c r="G742" s="15">
        <f t="shared" si="82"/>
        <v>43639</v>
      </c>
    </row>
    <row r="743" spans="1:7" s="13" customFormat="1" ht="15.75" customHeight="1">
      <c r="A743" s="26"/>
      <c r="B743" s="105" t="s">
        <v>330</v>
      </c>
      <c r="C743" s="37" t="s">
        <v>512</v>
      </c>
      <c r="D743" s="232"/>
      <c r="E743" s="36">
        <f t="shared" si="82"/>
        <v>43639</v>
      </c>
      <c r="F743" s="36">
        <f t="shared" si="82"/>
        <v>43643</v>
      </c>
      <c r="G743" s="15">
        <f t="shared" si="82"/>
        <v>43646</v>
      </c>
    </row>
    <row r="744" spans="1:7" s="13" customFormat="1" ht="15.75" customHeight="1">
      <c r="A744" s="26"/>
      <c r="B744" s="105"/>
      <c r="C744" s="37"/>
      <c r="D744" s="233"/>
      <c r="E744" s="36">
        <f t="shared" si="82"/>
        <v>43646</v>
      </c>
      <c r="F744" s="36">
        <f t="shared" si="82"/>
        <v>43650</v>
      </c>
      <c r="G744" s="15">
        <f t="shared" si="82"/>
        <v>43653</v>
      </c>
    </row>
    <row r="745" spans="1:7" s="13" customFormat="1" ht="15.75" customHeight="1">
      <c r="A745" s="26"/>
      <c r="B745" s="22"/>
      <c r="C745" s="22"/>
      <c r="D745" s="19"/>
      <c r="E745" s="21"/>
      <c r="F745" s="21"/>
      <c r="G745" s="21"/>
    </row>
    <row r="746" spans="1:7" s="13" customFormat="1" ht="15.75" customHeight="1">
      <c r="A746" s="26"/>
      <c r="B746" s="22"/>
      <c r="C746" s="22"/>
      <c r="D746" s="19"/>
      <c r="E746" s="21"/>
      <c r="F746" s="21"/>
      <c r="G746" s="21"/>
    </row>
    <row r="747" spans="1:7" s="13" customFormat="1" ht="15.75" customHeight="1">
      <c r="A747" s="26"/>
      <c r="B747" s="213" t="s">
        <v>26</v>
      </c>
      <c r="C747" s="91" t="s">
        <v>27</v>
      </c>
      <c r="D747" s="91" t="s">
        <v>28</v>
      </c>
      <c r="E747" s="12" t="s">
        <v>691</v>
      </c>
      <c r="F747" s="12" t="s">
        <v>29</v>
      </c>
      <c r="G747" s="91" t="s">
        <v>953</v>
      </c>
    </row>
    <row r="748" spans="1:7" s="13" customFormat="1" ht="15.75" customHeight="1">
      <c r="A748" s="26"/>
      <c r="B748" s="214"/>
      <c r="C748" s="67"/>
      <c r="D748" s="92"/>
      <c r="E748" s="92" t="s">
        <v>19</v>
      </c>
      <c r="F748" s="27" t="s">
        <v>30</v>
      </c>
      <c r="G748" s="12" t="s">
        <v>31</v>
      </c>
    </row>
    <row r="749" spans="1:7" s="13" customFormat="1" ht="15.75" customHeight="1">
      <c r="A749" s="26"/>
      <c r="B749" s="37" t="s">
        <v>674</v>
      </c>
      <c r="C749" s="156" t="s">
        <v>320</v>
      </c>
      <c r="D749" s="250" t="s">
        <v>688</v>
      </c>
      <c r="E749" s="36">
        <v>43614</v>
      </c>
      <c r="F749" s="36">
        <f>E749+4</f>
        <v>43618</v>
      </c>
      <c r="G749" s="15">
        <f>F749+3</f>
        <v>43621</v>
      </c>
    </row>
    <row r="750" spans="1:7" s="13" customFormat="1" ht="15.75" customHeight="1">
      <c r="A750" s="26"/>
      <c r="B750" s="37" t="s">
        <v>386</v>
      </c>
      <c r="C750" s="157" t="s">
        <v>320</v>
      </c>
      <c r="D750" s="232"/>
      <c r="E750" s="36">
        <f t="shared" ref="E750:G753" si="83">E749+7</f>
        <v>43621</v>
      </c>
      <c r="F750" s="36">
        <f t="shared" si="83"/>
        <v>43625</v>
      </c>
      <c r="G750" s="15">
        <f t="shared" si="83"/>
        <v>43628</v>
      </c>
    </row>
    <row r="751" spans="1:7" s="13" customFormat="1" ht="15.75" customHeight="1">
      <c r="A751" s="26"/>
      <c r="B751" s="37" t="s">
        <v>340</v>
      </c>
      <c r="C751" s="156" t="s">
        <v>687</v>
      </c>
      <c r="D751" s="232"/>
      <c r="E751" s="36">
        <f t="shared" si="83"/>
        <v>43628</v>
      </c>
      <c r="F751" s="36">
        <f t="shared" si="83"/>
        <v>43632</v>
      </c>
      <c r="G751" s="15">
        <f t="shared" si="83"/>
        <v>43635</v>
      </c>
    </row>
    <row r="752" spans="1:7" s="13" customFormat="1" ht="15.75" customHeight="1">
      <c r="A752" s="26"/>
      <c r="B752" s="37" t="s">
        <v>301</v>
      </c>
      <c r="C752" s="157" t="s">
        <v>320</v>
      </c>
      <c r="D752" s="232"/>
      <c r="E752" s="36">
        <f t="shared" si="83"/>
        <v>43635</v>
      </c>
      <c r="F752" s="36">
        <f t="shared" si="83"/>
        <v>43639</v>
      </c>
      <c r="G752" s="15">
        <f t="shared" si="83"/>
        <v>43642</v>
      </c>
    </row>
    <row r="753" spans="1:7" s="13" customFormat="1" ht="15.75" customHeight="1">
      <c r="A753" s="26"/>
      <c r="B753" s="37" t="s">
        <v>674</v>
      </c>
      <c r="C753" s="156" t="s">
        <v>665</v>
      </c>
      <c r="D753" s="233"/>
      <c r="E753" s="36">
        <f t="shared" si="83"/>
        <v>43642</v>
      </c>
      <c r="F753" s="36">
        <f t="shared" si="83"/>
        <v>43646</v>
      </c>
      <c r="G753" s="15">
        <f t="shared" si="83"/>
        <v>43649</v>
      </c>
    </row>
    <row r="754" spans="1:7" s="13" customFormat="1" ht="15.75" customHeight="1">
      <c r="A754" s="26"/>
      <c r="B754" s="22"/>
      <c r="C754" s="22"/>
      <c r="D754" s="19"/>
      <c r="E754" s="21"/>
      <c r="F754" s="21"/>
      <c r="G754" s="21"/>
    </row>
    <row r="755" spans="1:7" s="13" customFormat="1" ht="15.75" customHeight="1">
      <c r="A755" s="53" t="s">
        <v>114</v>
      </c>
      <c r="B755" s="54"/>
      <c r="C755" s="54"/>
      <c r="D755" s="54"/>
      <c r="E755" s="54"/>
      <c r="F755" s="54"/>
      <c r="G755" s="54"/>
    </row>
    <row r="756" spans="1:7" s="13" customFormat="1" ht="15.75" customHeight="1">
      <c r="A756" s="26"/>
      <c r="B756" s="97"/>
      <c r="C756" s="9"/>
      <c r="D756" s="10"/>
      <c r="E756" s="10"/>
      <c r="F756" s="99"/>
      <c r="G756" s="99"/>
    </row>
    <row r="757" spans="1:7" s="13" customFormat="1" ht="15.75" customHeight="1">
      <c r="A757" s="26"/>
      <c r="B757" s="18"/>
      <c r="C757" s="18"/>
      <c r="D757" s="24"/>
      <c r="E757" s="21"/>
      <c r="F757" s="21"/>
      <c r="G757" s="21"/>
    </row>
    <row r="758" spans="1:7" s="13" customFormat="1" ht="15.75" customHeight="1">
      <c r="A758" s="26" t="s">
        <v>955</v>
      </c>
      <c r="B758" s="211" t="s">
        <v>26</v>
      </c>
      <c r="C758" s="211" t="s">
        <v>27</v>
      </c>
      <c r="D758" s="211" t="s">
        <v>28</v>
      </c>
      <c r="E758" s="12" t="s">
        <v>691</v>
      </c>
      <c r="F758" s="12" t="s">
        <v>29</v>
      </c>
      <c r="G758" s="12" t="s">
        <v>956</v>
      </c>
    </row>
    <row r="759" spans="1:7" s="13" customFormat="1" ht="15.75" customHeight="1">
      <c r="A759" s="26"/>
      <c r="B759" s="212"/>
      <c r="C759" s="212"/>
      <c r="D759" s="212"/>
      <c r="E759" s="12" t="s">
        <v>19</v>
      </c>
      <c r="F759" s="12" t="s">
        <v>30</v>
      </c>
      <c r="G759" s="12" t="s">
        <v>957</v>
      </c>
    </row>
    <row r="760" spans="1:7" s="13" customFormat="1" ht="15.75" customHeight="1">
      <c r="A760" s="26"/>
      <c r="B760" s="158" t="s">
        <v>958</v>
      </c>
      <c r="C760" s="159" t="s">
        <v>361</v>
      </c>
      <c r="D760" s="239" t="s">
        <v>959</v>
      </c>
      <c r="E760" s="104">
        <v>43617</v>
      </c>
      <c r="F760" s="104">
        <f>E760+4</f>
        <v>43621</v>
      </c>
      <c r="G760" s="15">
        <f>F760+10</f>
        <v>43631</v>
      </c>
    </row>
    <row r="761" spans="1:7" s="13" customFormat="1" ht="15.75" customHeight="1">
      <c r="A761" s="26"/>
      <c r="B761" s="158" t="s">
        <v>299</v>
      </c>
      <c r="C761" s="159" t="s">
        <v>499</v>
      </c>
      <c r="D761" s="240"/>
      <c r="E761" s="17">
        <f t="shared" ref="E761:F764" si="84">E760+7</f>
        <v>43624</v>
      </c>
      <c r="F761" s="104">
        <f t="shared" si="84"/>
        <v>43628</v>
      </c>
      <c r="G761" s="15">
        <f>F761+10</f>
        <v>43638</v>
      </c>
    </row>
    <row r="762" spans="1:7" s="13" customFormat="1" ht="15.75" customHeight="1">
      <c r="A762" s="26"/>
      <c r="B762" s="158" t="s">
        <v>497</v>
      </c>
      <c r="C762" s="159" t="s">
        <v>71</v>
      </c>
      <c r="D762" s="240"/>
      <c r="E762" s="17">
        <f t="shared" si="84"/>
        <v>43631</v>
      </c>
      <c r="F762" s="104">
        <f t="shared" si="84"/>
        <v>43635</v>
      </c>
      <c r="G762" s="15">
        <f>F762+10</f>
        <v>43645</v>
      </c>
    </row>
    <row r="763" spans="1:7" s="13" customFormat="1" ht="15.75" customHeight="1">
      <c r="A763" s="26"/>
      <c r="B763" s="158" t="s">
        <v>498</v>
      </c>
      <c r="C763" s="159" t="s">
        <v>500</v>
      </c>
      <c r="D763" s="240"/>
      <c r="E763" s="17">
        <f t="shared" si="84"/>
        <v>43638</v>
      </c>
      <c r="F763" s="104">
        <f t="shared" si="84"/>
        <v>43642</v>
      </c>
      <c r="G763" s="15">
        <f>F763+10</f>
        <v>43652</v>
      </c>
    </row>
    <row r="764" spans="1:7" s="13" customFormat="1" ht="15.75" customHeight="1">
      <c r="A764" s="26"/>
      <c r="B764" s="158" t="s">
        <v>299</v>
      </c>
      <c r="C764" s="150" t="s">
        <v>499</v>
      </c>
      <c r="D764" s="241"/>
      <c r="E764" s="17">
        <f t="shared" si="84"/>
        <v>43645</v>
      </c>
      <c r="F764" s="104">
        <f t="shared" si="84"/>
        <v>43649</v>
      </c>
      <c r="G764" s="15">
        <f>F764+10</f>
        <v>43659</v>
      </c>
    </row>
    <row r="765" spans="1:7" s="13" customFormat="1" ht="15.75" customHeight="1">
      <c r="A765" s="26"/>
      <c r="B765" s="9"/>
      <c r="C765" s="9"/>
      <c r="D765" s="10"/>
      <c r="E765" s="10"/>
      <c r="F765" s="99"/>
      <c r="G765" s="99"/>
    </row>
    <row r="766" spans="1:7" s="13" customFormat="1" ht="15.75" customHeight="1">
      <c r="A766" s="26"/>
      <c r="B766" s="9"/>
      <c r="C766" s="9"/>
      <c r="D766" s="10"/>
      <c r="E766" s="10"/>
      <c r="F766" s="99"/>
      <c r="G766" s="99"/>
    </row>
    <row r="767" spans="1:7" s="13" customFormat="1" ht="15.75" customHeight="1">
      <c r="A767" s="26"/>
      <c r="B767" s="97"/>
      <c r="C767" s="99"/>
      <c r="D767" s="10"/>
      <c r="E767" s="10"/>
      <c r="F767" s="99"/>
      <c r="G767" s="99"/>
    </row>
    <row r="768" spans="1:7" s="13" customFormat="1" ht="15.75" customHeight="1">
      <c r="A768" s="26"/>
      <c r="B768" s="213" t="s">
        <v>26</v>
      </c>
      <c r="C768" s="213" t="s">
        <v>27</v>
      </c>
      <c r="D768" s="213" t="s">
        <v>28</v>
      </c>
      <c r="E768" s="12" t="s">
        <v>696</v>
      </c>
      <c r="F768" s="12" t="s">
        <v>29</v>
      </c>
      <c r="G768" s="91" t="s">
        <v>118</v>
      </c>
    </row>
    <row r="769" spans="1:7" s="13" customFormat="1" ht="15.75" customHeight="1">
      <c r="A769" s="26" t="s">
        <v>960</v>
      </c>
      <c r="B769" s="214"/>
      <c r="C769" s="214"/>
      <c r="D769" s="214"/>
      <c r="E769" s="41" t="s">
        <v>19</v>
      </c>
      <c r="F769" s="27" t="s">
        <v>30</v>
      </c>
      <c r="G769" s="12" t="s">
        <v>31</v>
      </c>
    </row>
    <row r="770" spans="1:7" s="13" customFormat="1" ht="15.75" customHeight="1">
      <c r="A770" s="26"/>
      <c r="B770" s="105" t="s">
        <v>521</v>
      </c>
      <c r="C770" s="105" t="s">
        <v>367</v>
      </c>
      <c r="D770" s="239" t="s">
        <v>961</v>
      </c>
      <c r="E770" s="36">
        <v>43616</v>
      </c>
      <c r="F770" s="36">
        <f>E770+5</f>
        <v>43621</v>
      </c>
      <c r="G770" s="15">
        <f>F770+19</f>
        <v>43640</v>
      </c>
    </row>
    <row r="771" spans="1:7" s="13" customFormat="1" ht="15.75" customHeight="1">
      <c r="A771" s="26"/>
      <c r="B771" s="105" t="s">
        <v>310</v>
      </c>
      <c r="C771" s="105" t="s">
        <v>367</v>
      </c>
      <c r="D771" s="240"/>
      <c r="E771" s="36">
        <f>E770+7</f>
        <v>43623</v>
      </c>
      <c r="F771" s="36">
        <f>E771+5</f>
        <v>43628</v>
      </c>
      <c r="G771" s="15">
        <f>F771+19</f>
        <v>43647</v>
      </c>
    </row>
    <row r="772" spans="1:7" s="13" customFormat="1" ht="15.75" customHeight="1">
      <c r="A772" s="26"/>
      <c r="B772" s="105" t="s">
        <v>366</v>
      </c>
      <c r="C772" s="105" t="s">
        <v>522</v>
      </c>
      <c r="D772" s="240"/>
      <c r="E772" s="36">
        <f>E771+7</f>
        <v>43630</v>
      </c>
      <c r="F772" s="36">
        <f>E772+5</f>
        <v>43635</v>
      </c>
      <c r="G772" s="15">
        <f>F772+19</f>
        <v>43654</v>
      </c>
    </row>
    <row r="773" spans="1:7" s="13" customFormat="1" ht="15.75" customHeight="1">
      <c r="A773" s="26"/>
      <c r="B773" s="105" t="s">
        <v>332</v>
      </c>
      <c r="C773" s="105" t="s">
        <v>523</v>
      </c>
      <c r="D773" s="240"/>
      <c r="E773" s="36">
        <f>E772+7</f>
        <v>43637</v>
      </c>
      <c r="F773" s="36">
        <f>E773+5</f>
        <v>43642</v>
      </c>
      <c r="G773" s="15">
        <f>F773+19</f>
        <v>43661</v>
      </c>
    </row>
    <row r="774" spans="1:7" s="13" customFormat="1" ht="15.75" customHeight="1">
      <c r="A774" s="52"/>
      <c r="B774" s="105" t="s">
        <v>306</v>
      </c>
      <c r="C774" s="105" t="s">
        <v>523</v>
      </c>
      <c r="D774" s="241"/>
      <c r="E774" s="36">
        <f>E773+7</f>
        <v>43644</v>
      </c>
      <c r="F774" s="36">
        <f>E774+5</f>
        <v>43649</v>
      </c>
      <c r="G774" s="15">
        <f>F774+19</f>
        <v>43668</v>
      </c>
    </row>
    <row r="775" spans="1:7" s="13" customFormat="1" ht="15.75" customHeight="1">
      <c r="A775" s="26"/>
      <c r="B775" s="9"/>
      <c r="C775" s="99"/>
      <c r="D775" s="10"/>
      <c r="E775" s="10"/>
      <c r="F775" s="99"/>
      <c r="G775" s="99"/>
    </row>
    <row r="776" spans="1:7" s="13" customFormat="1" ht="15.75" customHeight="1">
      <c r="A776" s="26"/>
      <c r="B776" s="97"/>
      <c r="C776" s="9"/>
      <c r="D776" s="10"/>
      <c r="E776" s="10"/>
      <c r="F776" s="99"/>
      <c r="G776" s="99"/>
    </row>
    <row r="777" spans="1:7" s="13" customFormat="1" ht="15.75" customHeight="1">
      <c r="A777" s="26" t="s">
        <v>962</v>
      </c>
      <c r="B777" s="213" t="s">
        <v>26</v>
      </c>
      <c r="C777" s="213" t="s">
        <v>27</v>
      </c>
      <c r="D777" s="213" t="s">
        <v>28</v>
      </c>
      <c r="E777" s="12" t="s">
        <v>696</v>
      </c>
      <c r="F777" s="12" t="s">
        <v>29</v>
      </c>
      <c r="G777" s="91" t="s">
        <v>118</v>
      </c>
    </row>
    <row r="778" spans="1:7" s="13" customFormat="1" ht="15.75" customHeight="1">
      <c r="A778" s="26"/>
      <c r="B778" s="214"/>
      <c r="C778" s="214"/>
      <c r="D778" s="214"/>
      <c r="E778" s="41" t="s">
        <v>19</v>
      </c>
      <c r="F778" s="27" t="s">
        <v>30</v>
      </c>
      <c r="G778" s="12" t="s">
        <v>31</v>
      </c>
    </row>
    <row r="779" spans="1:7" s="13" customFormat="1" ht="15.75" customHeight="1">
      <c r="A779" s="26"/>
      <c r="B779" s="110" t="s">
        <v>642</v>
      </c>
      <c r="C779" s="160" t="s">
        <v>374</v>
      </c>
      <c r="D779" s="239" t="s">
        <v>963</v>
      </c>
      <c r="E779" s="104">
        <v>43617</v>
      </c>
      <c r="F779" s="104">
        <f>E779+4</f>
        <v>43621</v>
      </c>
      <c r="G779" s="15">
        <f>F779+10</f>
        <v>43631</v>
      </c>
    </row>
    <row r="780" spans="1:7" s="13" customFormat="1" ht="15.75" customHeight="1">
      <c r="A780" s="26"/>
      <c r="B780" s="110" t="s">
        <v>326</v>
      </c>
      <c r="C780" s="160"/>
      <c r="D780" s="240"/>
      <c r="E780" s="17">
        <f t="shared" ref="E780:F783" si="85">E779+7</f>
        <v>43624</v>
      </c>
      <c r="F780" s="104">
        <f t="shared" si="85"/>
        <v>43628</v>
      </c>
      <c r="G780" s="15">
        <f>F780+10</f>
        <v>43638</v>
      </c>
    </row>
    <row r="781" spans="1:7" s="13" customFormat="1" ht="15.75" customHeight="1">
      <c r="A781" s="26"/>
      <c r="B781" s="110" t="s">
        <v>643</v>
      </c>
      <c r="C781" s="160" t="s">
        <v>394</v>
      </c>
      <c r="D781" s="240"/>
      <c r="E781" s="17">
        <f t="shared" si="85"/>
        <v>43631</v>
      </c>
      <c r="F781" s="104">
        <f t="shared" si="85"/>
        <v>43635</v>
      </c>
      <c r="G781" s="15">
        <f>F781+10</f>
        <v>43645</v>
      </c>
    </row>
    <row r="782" spans="1:7" s="13" customFormat="1" ht="15.75" customHeight="1">
      <c r="A782" s="26"/>
      <c r="B782" s="110" t="s">
        <v>644</v>
      </c>
      <c r="C782" s="160" t="s">
        <v>539</v>
      </c>
      <c r="D782" s="240"/>
      <c r="E782" s="17">
        <f t="shared" si="85"/>
        <v>43638</v>
      </c>
      <c r="F782" s="104">
        <f t="shared" si="85"/>
        <v>43642</v>
      </c>
      <c r="G782" s="15">
        <f>F782+10</f>
        <v>43652</v>
      </c>
    </row>
    <row r="783" spans="1:7" s="13" customFormat="1" ht="15.75" customHeight="1">
      <c r="A783" s="26"/>
      <c r="B783" s="110"/>
      <c r="C783" s="110"/>
      <c r="D783" s="241"/>
      <c r="E783" s="17">
        <f t="shared" si="85"/>
        <v>43645</v>
      </c>
      <c r="F783" s="104">
        <f t="shared" si="85"/>
        <v>43649</v>
      </c>
      <c r="G783" s="15">
        <f>F783+10</f>
        <v>43659</v>
      </c>
    </row>
    <row r="784" spans="1:7" s="13" customFormat="1" ht="15.75" customHeight="1">
      <c r="A784" s="26"/>
      <c r="B784" s="46"/>
      <c r="C784" s="9"/>
      <c r="D784" s="10"/>
      <c r="E784" s="10"/>
      <c r="F784" s="99"/>
      <c r="G784" s="99"/>
    </row>
    <row r="785" spans="1:7" s="13" customFormat="1" ht="15.75" customHeight="1">
      <c r="A785" s="26"/>
      <c r="B785" s="68"/>
      <c r="C785" s="68"/>
      <c r="D785" s="24"/>
      <c r="E785" s="21"/>
      <c r="F785" s="21"/>
      <c r="G785" s="21"/>
    </row>
    <row r="786" spans="1:7" s="13" customFormat="1" ht="15.75" customHeight="1">
      <c r="A786" s="26"/>
      <c r="B786" s="9"/>
      <c r="C786" s="9"/>
      <c r="D786" s="10"/>
      <c r="E786" s="10"/>
      <c r="F786" s="99"/>
      <c r="G786" s="99"/>
    </row>
    <row r="787" spans="1:7" s="13" customFormat="1" ht="15.75" customHeight="1">
      <c r="A787" s="26"/>
      <c r="B787" s="97"/>
      <c r="C787" s="9"/>
      <c r="D787" s="10"/>
      <c r="E787" s="10"/>
      <c r="F787" s="99"/>
      <c r="G787" s="99"/>
    </row>
    <row r="788" spans="1:7" s="13" customFormat="1" ht="15.75" customHeight="1">
      <c r="A788" s="26"/>
      <c r="B788" s="22"/>
      <c r="C788" s="22"/>
      <c r="D788" s="24"/>
      <c r="E788" s="24"/>
      <c r="F788" s="21"/>
      <c r="G788" s="21"/>
    </row>
    <row r="789" spans="1:7" s="13" customFormat="1" ht="15.75" customHeight="1">
      <c r="A789" s="26" t="s">
        <v>964</v>
      </c>
      <c r="B789" s="211" t="s">
        <v>26</v>
      </c>
      <c r="C789" s="211" t="s">
        <v>27</v>
      </c>
      <c r="D789" s="211" t="s">
        <v>690</v>
      </c>
      <c r="E789" s="12" t="s">
        <v>691</v>
      </c>
      <c r="F789" s="12" t="s">
        <v>29</v>
      </c>
      <c r="G789" s="12" t="s">
        <v>120</v>
      </c>
    </row>
    <row r="790" spans="1:7" s="13" customFormat="1" ht="15.75" customHeight="1">
      <c r="A790" s="26"/>
      <c r="B790" s="212"/>
      <c r="C790" s="212"/>
      <c r="D790" s="212"/>
      <c r="E790" s="12" t="s">
        <v>19</v>
      </c>
      <c r="F790" s="12" t="s">
        <v>30</v>
      </c>
      <c r="G790" s="12" t="s">
        <v>31</v>
      </c>
    </row>
    <row r="791" spans="1:7" s="13" customFormat="1" ht="15.75" customHeight="1">
      <c r="A791" s="26"/>
      <c r="B791" s="110" t="s">
        <v>363</v>
      </c>
      <c r="C791" s="110" t="s">
        <v>364</v>
      </c>
      <c r="D791" s="239" t="s">
        <v>965</v>
      </c>
      <c r="E791" s="36">
        <v>43617</v>
      </c>
      <c r="F791" s="36">
        <f t="shared" ref="F791:F796" si="86">E791+5</f>
        <v>43622</v>
      </c>
      <c r="G791" s="15">
        <f t="shared" ref="G791:G796" si="87">F791+19</f>
        <v>43641</v>
      </c>
    </row>
    <row r="792" spans="1:7" s="13" customFormat="1" ht="15.75" customHeight="1">
      <c r="A792" s="26"/>
      <c r="B792" s="110" t="s">
        <v>513</v>
      </c>
      <c r="C792" s="110" t="s">
        <v>517</v>
      </c>
      <c r="D792" s="240"/>
      <c r="E792" s="36">
        <f>E791+7</f>
        <v>43624</v>
      </c>
      <c r="F792" s="36">
        <f t="shared" si="86"/>
        <v>43629</v>
      </c>
      <c r="G792" s="15">
        <f t="shared" si="87"/>
        <v>43648</v>
      </c>
    </row>
    <row r="793" spans="1:7" s="13" customFormat="1" ht="15.75" customHeight="1">
      <c r="A793" s="26"/>
      <c r="B793" s="110" t="s">
        <v>514</v>
      </c>
      <c r="C793" s="110" t="s">
        <v>518</v>
      </c>
      <c r="D793" s="240"/>
      <c r="E793" s="36">
        <f>E792+7</f>
        <v>43631</v>
      </c>
      <c r="F793" s="36">
        <f t="shared" si="86"/>
        <v>43636</v>
      </c>
      <c r="G793" s="15">
        <f t="shared" si="87"/>
        <v>43655</v>
      </c>
    </row>
    <row r="794" spans="1:7" s="13" customFormat="1" ht="15.75" customHeight="1">
      <c r="A794" s="26"/>
      <c r="B794" s="110" t="s">
        <v>515</v>
      </c>
      <c r="C794" s="110" t="s">
        <v>519</v>
      </c>
      <c r="D794" s="240"/>
      <c r="E794" s="36">
        <f>E793+7</f>
        <v>43638</v>
      </c>
      <c r="F794" s="36">
        <f t="shared" si="86"/>
        <v>43643</v>
      </c>
      <c r="G794" s="15">
        <f t="shared" si="87"/>
        <v>43662</v>
      </c>
    </row>
    <row r="795" spans="1:7" s="13" customFormat="1" ht="15.75" customHeight="1">
      <c r="A795" s="26"/>
      <c r="B795" s="110" t="s">
        <v>516</v>
      </c>
      <c r="C795" s="110" t="s">
        <v>520</v>
      </c>
      <c r="D795" s="240"/>
      <c r="E795" s="36">
        <f>E794+7</f>
        <v>43645</v>
      </c>
      <c r="F795" s="36">
        <f t="shared" si="86"/>
        <v>43650</v>
      </c>
      <c r="G795" s="15">
        <f t="shared" si="87"/>
        <v>43669</v>
      </c>
    </row>
    <row r="796" spans="1:7" s="13" customFormat="1" ht="15.75" customHeight="1">
      <c r="A796" s="26"/>
      <c r="B796" s="161"/>
      <c r="C796" s="162"/>
      <c r="D796" s="269"/>
      <c r="E796" s="36">
        <f>E795+7</f>
        <v>43652</v>
      </c>
      <c r="F796" s="36">
        <f t="shared" si="86"/>
        <v>43657</v>
      </c>
      <c r="G796" s="15">
        <f t="shared" si="87"/>
        <v>43676</v>
      </c>
    </row>
    <row r="797" spans="1:7" s="13" customFormat="1" ht="15.75" customHeight="1">
      <c r="A797" s="26"/>
      <c r="B797" s="22"/>
      <c r="C797" s="22"/>
      <c r="D797" s="24"/>
      <c r="E797" s="21"/>
      <c r="F797" s="21"/>
      <c r="G797" s="21"/>
    </row>
    <row r="798" spans="1:7" s="13" customFormat="1" ht="15.75" customHeight="1">
      <c r="A798" s="26"/>
      <c r="B798" s="213" t="s">
        <v>26</v>
      </c>
      <c r="C798" s="213" t="s">
        <v>27</v>
      </c>
      <c r="D798" s="213" t="s">
        <v>690</v>
      </c>
      <c r="E798" s="12" t="s">
        <v>691</v>
      </c>
      <c r="F798" s="12" t="s">
        <v>29</v>
      </c>
      <c r="G798" s="12" t="s">
        <v>120</v>
      </c>
    </row>
    <row r="799" spans="1:7" s="13" customFormat="1" ht="15.75" customHeight="1">
      <c r="A799" s="26"/>
      <c r="B799" s="214"/>
      <c r="C799" s="214"/>
      <c r="D799" s="214"/>
      <c r="E799" s="41" t="s">
        <v>19</v>
      </c>
      <c r="F799" s="27" t="s">
        <v>30</v>
      </c>
      <c r="G799" s="12" t="s">
        <v>31</v>
      </c>
    </row>
    <row r="800" spans="1:7" s="13" customFormat="1" ht="15.75" customHeight="1">
      <c r="A800" s="26"/>
      <c r="B800" s="105" t="s">
        <v>966</v>
      </c>
      <c r="C800" s="37" t="s">
        <v>770</v>
      </c>
      <c r="D800" s="239" t="s">
        <v>967</v>
      </c>
      <c r="E800" s="36">
        <v>43619</v>
      </c>
      <c r="F800" s="36">
        <f>E800+4</f>
        <v>43623</v>
      </c>
      <c r="G800" s="15">
        <f>F800+14</f>
        <v>43637</v>
      </c>
    </row>
    <row r="801" spans="1:7" s="13" customFormat="1" ht="15.75" customHeight="1">
      <c r="A801" s="26"/>
      <c r="B801" s="105" t="s">
        <v>968</v>
      </c>
      <c r="C801" s="37" t="s">
        <v>394</v>
      </c>
      <c r="D801" s="240"/>
      <c r="E801" s="36">
        <f t="shared" ref="E801:F804" si="88">E800+7</f>
        <v>43626</v>
      </c>
      <c r="F801" s="36">
        <f t="shared" si="88"/>
        <v>43630</v>
      </c>
      <c r="G801" s="15">
        <f>F801+14</f>
        <v>43644</v>
      </c>
    </row>
    <row r="802" spans="1:7" s="13" customFormat="1" ht="15.75" customHeight="1">
      <c r="A802" s="26"/>
      <c r="B802" s="105" t="s">
        <v>969</v>
      </c>
      <c r="C802" s="37" t="s">
        <v>539</v>
      </c>
      <c r="D802" s="240"/>
      <c r="E802" s="36">
        <f t="shared" si="88"/>
        <v>43633</v>
      </c>
      <c r="F802" s="36">
        <f t="shared" si="88"/>
        <v>43637</v>
      </c>
      <c r="G802" s="15">
        <f>F802+14</f>
        <v>43651</v>
      </c>
    </row>
    <row r="803" spans="1:7" s="13" customFormat="1" ht="15.75" customHeight="1">
      <c r="A803" s="26"/>
      <c r="B803" s="105" t="s">
        <v>970</v>
      </c>
      <c r="C803" s="37" t="s">
        <v>619</v>
      </c>
      <c r="D803" s="240"/>
      <c r="E803" s="36">
        <f t="shared" si="88"/>
        <v>43640</v>
      </c>
      <c r="F803" s="36">
        <f t="shared" si="88"/>
        <v>43644</v>
      </c>
      <c r="G803" s="15">
        <f>F803+14</f>
        <v>43658</v>
      </c>
    </row>
    <row r="804" spans="1:7" s="13" customFormat="1" ht="15.75" customHeight="1">
      <c r="A804" s="26"/>
      <c r="B804" s="37"/>
      <c r="C804" s="37"/>
      <c r="D804" s="241"/>
      <c r="E804" s="36">
        <f t="shared" si="88"/>
        <v>43647</v>
      </c>
      <c r="F804" s="36">
        <f t="shared" si="88"/>
        <v>43651</v>
      </c>
      <c r="G804" s="15">
        <f>F804+14</f>
        <v>43665</v>
      </c>
    </row>
    <row r="805" spans="1:7" s="13" customFormat="1" ht="15.75" customHeight="1">
      <c r="A805" s="26"/>
      <c r="B805" s="22"/>
      <c r="C805" s="22"/>
      <c r="D805" s="24"/>
      <c r="E805" s="24"/>
      <c r="F805" s="21"/>
      <c r="G805" s="21"/>
    </row>
    <row r="806" spans="1:7" s="13" customFormat="1" ht="15.75" customHeight="1">
      <c r="A806" s="26"/>
      <c r="B806" s="97"/>
      <c r="C806" s="9"/>
      <c r="D806" s="10"/>
      <c r="E806" s="10"/>
      <c r="F806" s="99"/>
      <c r="G806" s="99"/>
    </row>
    <row r="807" spans="1:7" s="13" customFormat="1" ht="15.75" customHeight="1">
      <c r="A807" s="26" t="s">
        <v>971</v>
      </c>
      <c r="B807" s="213" t="s">
        <v>26</v>
      </c>
      <c r="C807" s="213" t="s">
        <v>27</v>
      </c>
      <c r="D807" s="213" t="s">
        <v>28</v>
      </c>
      <c r="E807" s="12" t="s">
        <v>696</v>
      </c>
      <c r="F807" s="12" t="s">
        <v>29</v>
      </c>
      <c r="G807" s="91" t="s">
        <v>972</v>
      </c>
    </row>
    <row r="808" spans="1:7" s="13" customFormat="1" ht="15.75" customHeight="1">
      <c r="A808" s="26"/>
      <c r="B808" s="214"/>
      <c r="C808" s="214"/>
      <c r="D808" s="214"/>
      <c r="E808" s="41" t="s">
        <v>19</v>
      </c>
      <c r="F808" s="27" t="s">
        <v>30</v>
      </c>
      <c r="G808" s="12" t="s">
        <v>31</v>
      </c>
    </row>
    <row r="809" spans="1:7" s="13" customFormat="1" ht="15.75" customHeight="1">
      <c r="A809" s="26"/>
      <c r="B809" s="118" t="s">
        <v>636</v>
      </c>
      <c r="C809" s="163" t="s">
        <v>383</v>
      </c>
      <c r="D809" s="239" t="s">
        <v>973</v>
      </c>
      <c r="E809" s="36">
        <v>43613</v>
      </c>
      <c r="F809" s="36">
        <f>E809+4</f>
        <v>43617</v>
      </c>
      <c r="G809" s="15">
        <f>F809+13</f>
        <v>43630</v>
      </c>
    </row>
    <row r="810" spans="1:7" s="13" customFormat="1" ht="15.75" customHeight="1">
      <c r="A810" s="26"/>
      <c r="B810" s="118" t="s">
        <v>381</v>
      </c>
      <c r="C810" s="163" t="s">
        <v>638</v>
      </c>
      <c r="D810" s="240"/>
      <c r="E810" s="36">
        <f t="shared" ref="E810:F813" si="89">E809+7</f>
        <v>43620</v>
      </c>
      <c r="F810" s="36">
        <f t="shared" si="89"/>
        <v>43624</v>
      </c>
      <c r="G810" s="15">
        <f>F810+13</f>
        <v>43637</v>
      </c>
    </row>
    <row r="811" spans="1:7" s="13" customFormat="1" ht="15.75" customHeight="1">
      <c r="A811" s="26"/>
      <c r="B811" s="118" t="s">
        <v>382</v>
      </c>
      <c r="C811" s="163" t="s">
        <v>639</v>
      </c>
      <c r="D811" s="240"/>
      <c r="E811" s="36">
        <f t="shared" si="89"/>
        <v>43627</v>
      </c>
      <c r="F811" s="36">
        <f t="shared" si="89"/>
        <v>43631</v>
      </c>
      <c r="G811" s="15">
        <f>F811+13</f>
        <v>43644</v>
      </c>
    </row>
    <row r="812" spans="1:7" s="13" customFormat="1" ht="15.75" customHeight="1">
      <c r="A812" s="26"/>
      <c r="B812" s="118" t="s">
        <v>321</v>
      </c>
      <c r="C812" s="163" t="s">
        <v>640</v>
      </c>
      <c r="D812" s="240"/>
      <c r="E812" s="36">
        <f t="shared" si="89"/>
        <v>43634</v>
      </c>
      <c r="F812" s="36">
        <f t="shared" si="89"/>
        <v>43638</v>
      </c>
      <c r="G812" s="15">
        <f>F812+13</f>
        <v>43651</v>
      </c>
    </row>
    <row r="813" spans="1:7" s="13" customFormat="1" ht="15.75" customHeight="1">
      <c r="A813" s="26"/>
      <c r="B813" s="118" t="s">
        <v>637</v>
      </c>
      <c r="C813" s="163" t="s">
        <v>641</v>
      </c>
      <c r="D813" s="241"/>
      <c r="E813" s="36">
        <f t="shared" si="89"/>
        <v>43641</v>
      </c>
      <c r="F813" s="36">
        <f t="shared" si="89"/>
        <v>43645</v>
      </c>
      <c r="G813" s="15">
        <f>F813+13</f>
        <v>43658</v>
      </c>
    </row>
    <row r="814" spans="1:7" s="13" customFormat="1" ht="15.75" customHeight="1">
      <c r="A814" s="26"/>
      <c r="B814" s="22"/>
      <c r="C814" s="22"/>
      <c r="D814" s="24"/>
      <c r="E814" s="21"/>
      <c r="F814" s="21"/>
      <c r="G814" s="21"/>
    </row>
    <row r="815" spans="1:7" s="13" customFormat="1" ht="15.75" customHeight="1">
      <c r="A815" s="26"/>
      <c r="B815" s="22"/>
      <c r="C815" s="99"/>
      <c r="D815" s="31"/>
      <c r="E815" s="10"/>
      <c r="F815" s="99"/>
      <c r="G815" s="99"/>
    </row>
    <row r="816" spans="1:7" s="13" customFormat="1" ht="15.75" customHeight="1">
      <c r="A816" s="26"/>
      <c r="B816" s="213" t="s">
        <v>26</v>
      </c>
      <c r="C816" s="213" t="s">
        <v>27</v>
      </c>
      <c r="D816" s="213" t="s">
        <v>28</v>
      </c>
      <c r="E816" s="12" t="s">
        <v>691</v>
      </c>
      <c r="F816" s="12" t="s">
        <v>29</v>
      </c>
      <c r="G816" s="91" t="s">
        <v>974</v>
      </c>
    </row>
    <row r="817" spans="1:7" s="13" customFormat="1" ht="15.75" customHeight="1">
      <c r="A817" s="26"/>
      <c r="B817" s="214"/>
      <c r="C817" s="214"/>
      <c r="D817" s="214"/>
      <c r="E817" s="41" t="s">
        <v>19</v>
      </c>
      <c r="F817" s="27" t="s">
        <v>30</v>
      </c>
      <c r="G817" s="12" t="s">
        <v>31</v>
      </c>
    </row>
    <row r="818" spans="1:7" s="13" customFormat="1" ht="15.75" customHeight="1">
      <c r="A818" s="26"/>
      <c r="B818" s="105" t="s">
        <v>501</v>
      </c>
      <c r="C818" s="37" t="s">
        <v>504</v>
      </c>
      <c r="D818" s="239" t="s">
        <v>975</v>
      </c>
      <c r="E818" s="36">
        <v>43616</v>
      </c>
      <c r="F818" s="36">
        <f>E818+5</f>
        <v>43621</v>
      </c>
      <c r="G818" s="15">
        <f>F818+17</f>
        <v>43638</v>
      </c>
    </row>
    <row r="819" spans="1:7" s="13" customFormat="1" ht="15.75" customHeight="1">
      <c r="A819" s="26"/>
      <c r="B819" s="105" t="s">
        <v>502</v>
      </c>
      <c r="C819" s="37" t="s">
        <v>505</v>
      </c>
      <c r="D819" s="268"/>
      <c r="E819" s="36">
        <f t="shared" ref="E819:F822" si="90">E818+7</f>
        <v>43623</v>
      </c>
      <c r="F819" s="36">
        <f t="shared" si="90"/>
        <v>43628</v>
      </c>
      <c r="G819" s="15">
        <f>F819+17</f>
        <v>43645</v>
      </c>
    </row>
    <row r="820" spans="1:7" s="13" customFormat="1" ht="15.75" customHeight="1">
      <c r="A820" s="26"/>
      <c r="B820" s="105" t="s">
        <v>503</v>
      </c>
      <c r="C820" s="37" t="s">
        <v>506</v>
      </c>
      <c r="D820" s="268"/>
      <c r="E820" s="36">
        <f t="shared" si="90"/>
        <v>43630</v>
      </c>
      <c r="F820" s="36">
        <f t="shared" si="90"/>
        <v>43635</v>
      </c>
      <c r="G820" s="15">
        <f>F820+17</f>
        <v>43652</v>
      </c>
    </row>
    <row r="821" spans="1:7" s="13" customFormat="1" ht="15.75" customHeight="1">
      <c r="A821" s="26"/>
      <c r="B821" s="105" t="s">
        <v>185</v>
      </c>
      <c r="C821" s="37" t="s">
        <v>507</v>
      </c>
      <c r="D821" s="268"/>
      <c r="E821" s="36">
        <f t="shared" si="90"/>
        <v>43637</v>
      </c>
      <c r="F821" s="36">
        <f t="shared" si="90"/>
        <v>43642</v>
      </c>
      <c r="G821" s="15">
        <f>F821+17</f>
        <v>43659</v>
      </c>
    </row>
    <row r="822" spans="1:7" s="13" customFormat="1" ht="15.75" customHeight="1">
      <c r="A822" s="26"/>
      <c r="B822" s="37"/>
      <c r="C822" s="37"/>
      <c r="D822" s="269"/>
      <c r="E822" s="36">
        <f t="shared" si="90"/>
        <v>43644</v>
      </c>
      <c r="F822" s="36">
        <f t="shared" si="90"/>
        <v>43649</v>
      </c>
      <c r="G822" s="15">
        <f>F822+17</f>
        <v>43666</v>
      </c>
    </row>
    <row r="823" spans="1:7" s="13" customFormat="1" ht="15.75" customHeight="1">
      <c r="A823" s="26"/>
      <c r="B823" s="22"/>
      <c r="C823" s="99"/>
      <c r="D823" s="31"/>
      <c r="E823" s="10"/>
      <c r="F823" s="99"/>
      <c r="G823" s="99"/>
    </row>
    <row r="824" spans="1:7" s="13" customFormat="1" ht="15.75" customHeight="1">
      <c r="A824" s="26"/>
      <c r="B824" s="9"/>
      <c r="C824" s="22"/>
      <c r="D824" s="24"/>
      <c r="E824" s="21"/>
      <c r="F824" s="21"/>
      <c r="G824" s="21"/>
    </row>
    <row r="825" spans="1:7" s="13" customFormat="1" ht="15.75" customHeight="1">
      <c r="A825" s="53" t="s">
        <v>122</v>
      </c>
      <c r="B825" s="54"/>
      <c r="C825" s="54"/>
      <c r="D825" s="54"/>
      <c r="E825" s="54"/>
      <c r="F825" s="54"/>
      <c r="G825" s="54"/>
    </row>
    <row r="826" spans="1:7" s="13" customFormat="1" ht="15.75" customHeight="1">
      <c r="A826" s="26"/>
      <c r="B826" s="98" t="s">
        <v>807</v>
      </c>
      <c r="C826" s="69"/>
      <c r="D826" s="31"/>
      <c r="E826" s="31"/>
      <c r="F826" s="98"/>
      <c r="G826" s="70"/>
    </row>
    <row r="827" spans="1:7" s="13" customFormat="1" ht="15.75" customHeight="1">
      <c r="A827" s="26" t="s">
        <v>976</v>
      </c>
      <c r="B827" s="213" t="s">
        <v>26</v>
      </c>
      <c r="C827" s="91" t="s">
        <v>27</v>
      </c>
      <c r="D827" s="91" t="s">
        <v>28</v>
      </c>
      <c r="E827" s="12" t="s">
        <v>691</v>
      </c>
      <c r="F827" s="12" t="s">
        <v>29</v>
      </c>
      <c r="G827" s="91" t="s">
        <v>124</v>
      </c>
    </row>
    <row r="828" spans="1:7" s="13" customFormat="1" ht="15.75" customHeight="1">
      <c r="A828" s="26"/>
      <c r="B828" s="214"/>
      <c r="C828" s="92"/>
      <c r="D828" s="92"/>
      <c r="E828" s="41" t="s">
        <v>19</v>
      </c>
      <c r="F828" s="27" t="s">
        <v>30</v>
      </c>
      <c r="G828" s="12" t="s">
        <v>31</v>
      </c>
    </row>
    <row r="829" spans="1:7" s="13" customFormat="1" ht="15.75" customHeight="1">
      <c r="A829" s="26"/>
      <c r="B829" s="105" t="s">
        <v>501</v>
      </c>
      <c r="C829" s="37" t="s">
        <v>504</v>
      </c>
      <c r="D829" s="239" t="s">
        <v>975</v>
      </c>
      <c r="E829" s="36">
        <v>43616</v>
      </c>
      <c r="F829" s="36">
        <f>E829+5</f>
        <v>43621</v>
      </c>
      <c r="G829" s="15">
        <f>F829+17</f>
        <v>43638</v>
      </c>
    </row>
    <row r="830" spans="1:7" s="13" customFormat="1" ht="15.75" customHeight="1">
      <c r="A830" s="26"/>
      <c r="B830" s="105" t="s">
        <v>502</v>
      </c>
      <c r="C830" s="37" t="s">
        <v>505</v>
      </c>
      <c r="D830" s="268"/>
      <c r="E830" s="36">
        <f t="shared" ref="E830:F833" si="91">E829+7</f>
        <v>43623</v>
      </c>
      <c r="F830" s="36">
        <f t="shared" si="91"/>
        <v>43628</v>
      </c>
      <c r="G830" s="15">
        <f>F830+17</f>
        <v>43645</v>
      </c>
    </row>
    <row r="831" spans="1:7" s="13" customFormat="1" ht="15.75" customHeight="1">
      <c r="A831" s="26"/>
      <c r="B831" s="105" t="s">
        <v>503</v>
      </c>
      <c r="C831" s="37" t="s">
        <v>506</v>
      </c>
      <c r="D831" s="268"/>
      <c r="E831" s="36">
        <f t="shared" si="91"/>
        <v>43630</v>
      </c>
      <c r="F831" s="36">
        <f t="shared" si="91"/>
        <v>43635</v>
      </c>
      <c r="G831" s="15">
        <f>F831+17</f>
        <v>43652</v>
      </c>
    </row>
    <row r="832" spans="1:7" s="13" customFormat="1" ht="15.75" customHeight="1">
      <c r="A832" s="66"/>
      <c r="B832" s="105" t="s">
        <v>185</v>
      </c>
      <c r="C832" s="37" t="s">
        <v>507</v>
      </c>
      <c r="D832" s="268"/>
      <c r="E832" s="36">
        <f t="shared" si="91"/>
        <v>43637</v>
      </c>
      <c r="F832" s="36">
        <f t="shared" si="91"/>
        <v>43642</v>
      </c>
      <c r="G832" s="15">
        <f>F832+17</f>
        <v>43659</v>
      </c>
    </row>
    <row r="833" spans="1:7" s="13" customFormat="1" ht="15.75" customHeight="1">
      <c r="A833" s="33"/>
      <c r="B833" s="37"/>
      <c r="C833" s="37"/>
      <c r="D833" s="269"/>
      <c r="E833" s="36">
        <f t="shared" si="91"/>
        <v>43644</v>
      </c>
      <c r="F833" s="36">
        <f t="shared" si="91"/>
        <v>43649</v>
      </c>
      <c r="G833" s="15">
        <f>F833+17</f>
        <v>43666</v>
      </c>
    </row>
    <row r="834" spans="1:7" s="13" customFormat="1" ht="15.75" customHeight="1">
      <c r="A834" s="26"/>
      <c r="B834" s="71"/>
      <c r="C834" s="71"/>
      <c r="D834" s="10"/>
      <c r="E834" s="10"/>
      <c r="F834" s="99"/>
      <c r="G834" s="72"/>
    </row>
    <row r="835" spans="1:7" s="13" customFormat="1" ht="15.75" customHeight="1">
      <c r="A835" s="26"/>
      <c r="B835" s="213" t="s">
        <v>706</v>
      </c>
      <c r="C835" s="213" t="s">
        <v>27</v>
      </c>
      <c r="D835" s="12" t="s">
        <v>28</v>
      </c>
      <c r="E835" s="12" t="s">
        <v>691</v>
      </c>
      <c r="F835" s="12" t="s">
        <v>29</v>
      </c>
      <c r="G835" s="12" t="s">
        <v>124</v>
      </c>
    </row>
    <row r="836" spans="1:7" s="13" customFormat="1" ht="15.75" customHeight="1">
      <c r="A836" s="26"/>
      <c r="B836" s="214"/>
      <c r="C836" s="214"/>
      <c r="D836" s="239" t="s">
        <v>977</v>
      </c>
      <c r="E836" s="12" t="s">
        <v>19</v>
      </c>
      <c r="F836" s="12" t="s">
        <v>30</v>
      </c>
      <c r="G836" s="12" t="s">
        <v>31</v>
      </c>
    </row>
    <row r="837" spans="1:7" s="13" customFormat="1" ht="15.75" customHeight="1">
      <c r="A837" s="26"/>
      <c r="B837" s="105" t="s">
        <v>328</v>
      </c>
      <c r="C837" s="37" t="s">
        <v>37</v>
      </c>
      <c r="D837" s="240"/>
      <c r="E837" s="15">
        <v>43615</v>
      </c>
      <c r="F837" s="15">
        <f>E837+3</f>
        <v>43618</v>
      </c>
      <c r="G837" s="15">
        <f>F837+15</f>
        <v>43633</v>
      </c>
    </row>
    <row r="838" spans="1:7" s="13" customFormat="1" ht="15.75" customHeight="1">
      <c r="A838" s="26"/>
      <c r="B838" s="105" t="s">
        <v>495</v>
      </c>
      <c r="C838" s="37" t="s">
        <v>224</v>
      </c>
      <c r="D838" s="240"/>
      <c r="E838" s="15">
        <f t="shared" ref="E838:F841" si="92">E837+7</f>
        <v>43622</v>
      </c>
      <c r="F838" s="15">
        <f t="shared" si="92"/>
        <v>43625</v>
      </c>
      <c r="G838" s="15">
        <f>F838+15</f>
        <v>43640</v>
      </c>
    </row>
    <row r="839" spans="1:7" s="13" customFormat="1" ht="15.75" customHeight="1">
      <c r="A839" s="26"/>
      <c r="B839" s="105" t="s">
        <v>496</v>
      </c>
      <c r="C839" s="37" t="s">
        <v>210</v>
      </c>
      <c r="D839" s="240"/>
      <c r="E839" s="15">
        <f t="shared" si="92"/>
        <v>43629</v>
      </c>
      <c r="F839" s="15">
        <f t="shared" si="92"/>
        <v>43632</v>
      </c>
      <c r="G839" s="15">
        <f>F839+15</f>
        <v>43647</v>
      </c>
    </row>
    <row r="840" spans="1:7" s="13" customFormat="1" ht="15.75" customHeight="1">
      <c r="A840" s="26"/>
      <c r="B840" s="105" t="s">
        <v>335</v>
      </c>
      <c r="C840" s="37" t="s">
        <v>34</v>
      </c>
      <c r="D840" s="240"/>
      <c r="E840" s="15">
        <f t="shared" si="92"/>
        <v>43636</v>
      </c>
      <c r="F840" s="15">
        <f t="shared" si="92"/>
        <v>43639</v>
      </c>
      <c r="G840" s="15">
        <f>F840+15</f>
        <v>43654</v>
      </c>
    </row>
    <row r="841" spans="1:7" s="13" customFormat="1" ht="15.75" customHeight="1">
      <c r="A841" s="26"/>
      <c r="B841" s="37" t="s">
        <v>360</v>
      </c>
      <c r="C841" s="37" t="s">
        <v>98</v>
      </c>
      <c r="D841" s="241"/>
      <c r="E841" s="15">
        <f t="shared" si="92"/>
        <v>43643</v>
      </c>
      <c r="F841" s="15">
        <f t="shared" si="92"/>
        <v>43646</v>
      </c>
      <c r="G841" s="15">
        <f>F841+15</f>
        <v>43661</v>
      </c>
    </row>
    <row r="842" spans="1:7" s="13" customFormat="1" ht="15.75" customHeight="1">
      <c r="A842" s="26"/>
      <c r="B842" s="22"/>
      <c r="C842" s="18"/>
      <c r="D842" s="24"/>
      <c r="E842" s="21"/>
      <c r="F842" s="21"/>
      <c r="G842" s="21"/>
    </row>
    <row r="843" spans="1:7" s="13" customFormat="1" ht="15.75" customHeight="1">
      <c r="A843" s="26"/>
      <c r="B843" s="71"/>
      <c r="C843" s="71"/>
      <c r="D843" s="10"/>
      <c r="E843" s="10"/>
      <c r="F843" s="99"/>
      <c r="G843" s="72"/>
    </row>
    <row r="844" spans="1:7" s="13" customFormat="1" ht="15.75" customHeight="1">
      <c r="A844" s="26"/>
      <c r="B844" s="99"/>
      <c r="C844" s="71"/>
      <c r="D844" s="10"/>
      <c r="E844" s="10"/>
      <c r="F844" s="72"/>
      <c r="G844" s="72"/>
    </row>
    <row r="845" spans="1:7" s="13" customFormat="1" ht="15.75" customHeight="1">
      <c r="A845" s="26"/>
      <c r="B845" s="211" t="s">
        <v>706</v>
      </c>
      <c r="C845" s="12" t="s">
        <v>27</v>
      </c>
      <c r="D845" s="12" t="s">
        <v>28</v>
      </c>
      <c r="E845" s="12" t="s">
        <v>691</v>
      </c>
      <c r="F845" s="12" t="s">
        <v>29</v>
      </c>
      <c r="G845" s="164" t="s">
        <v>238</v>
      </c>
    </row>
    <row r="846" spans="1:7" s="13" customFormat="1" ht="15.75" customHeight="1">
      <c r="A846" s="26" t="s">
        <v>978</v>
      </c>
      <c r="B846" s="212"/>
      <c r="C846" s="12"/>
      <c r="D846" s="239" t="s">
        <v>979</v>
      </c>
      <c r="E846" s="15" t="s">
        <v>19</v>
      </c>
      <c r="F846" s="12" t="s">
        <v>30</v>
      </c>
      <c r="G846" s="12" t="s">
        <v>31</v>
      </c>
    </row>
    <row r="847" spans="1:7" s="13" customFormat="1" ht="15.75" customHeight="1">
      <c r="A847" s="26"/>
      <c r="B847" s="165" t="s">
        <v>508</v>
      </c>
      <c r="C847" s="166" t="s">
        <v>509</v>
      </c>
      <c r="D847" s="240"/>
      <c r="E847" s="15">
        <v>43617</v>
      </c>
      <c r="F847" s="15">
        <f>E847+5</f>
        <v>43622</v>
      </c>
      <c r="G847" s="15">
        <f>F847+12</f>
        <v>43634</v>
      </c>
    </row>
    <row r="848" spans="1:7" s="13" customFormat="1" ht="15.75" customHeight="1">
      <c r="A848" s="26"/>
      <c r="B848" s="165" t="s">
        <v>184</v>
      </c>
      <c r="C848" s="110" t="s">
        <v>510</v>
      </c>
      <c r="D848" s="240"/>
      <c r="E848" s="15">
        <f t="shared" ref="E848:F851" si="93">E847+7</f>
        <v>43624</v>
      </c>
      <c r="F848" s="15">
        <f t="shared" si="93"/>
        <v>43629</v>
      </c>
      <c r="G848" s="15">
        <f>F848+12</f>
        <v>43641</v>
      </c>
    </row>
    <row r="849" spans="1:7" s="13" customFormat="1" ht="15.75" customHeight="1">
      <c r="A849" s="26"/>
      <c r="B849" s="165" t="s">
        <v>362</v>
      </c>
      <c r="C849" s="110" t="s">
        <v>511</v>
      </c>
      <c r="D849" s="240"/>
      <c r="E849" s="15">
        <f t="shared" si="93"/>
        <v>43631</v>
      </c>
      <c r="F849" s="15">
        <f t="shared" si="93"/>
        <v>43636</v>
      </c>
      <c r="G849" s="15">
        <f>F849+12</f>
        <v>43648</v>
      </c>
    </row>
    <row r="850" spans="1:7" s="13" customFormat="1" ht="15.75" customHeight="1">
      <c r="A850" s="26"/>
      <c r="B850" s="128" t="s">
        <v>330</v>
      </c>
      <c r="C850" s="110" t="s">
        <v>512</v>
      </c>
      <c r="D850" s="240"/>
      <c r="E850" s="15">
        <f t="shared" si="93"/>
        <v>43638</v>
      </c>
      <c r="F850" s="15">
        <f t="shared" si="93"/>
        <v>43643</v>
      </c>
      <c r="G850" s="15">
        <f>F850+12</f>
        <v>43655</v>
      </c>
    </row>
    <row r="851" spans="1:7" s="13" customFormat="1" ht="15.75" customHeight="1">
      <c r="A851" s="52"/>
      <c r="B851" s="128"/>
      <c r="C851" s="110"/>
      <c r="D851" s="241"/>
      <c r="E851" s="15">
        <f t="shared" si="93"/>
        <v>43645</v>
      </c>
      <c r="F851" s="15">
        <f t="shared" si="93"/>
        <v>43650</v>
      </c>
      <c r="G851" s="15">
        <f>F851+12</f>
        <v>43662</v>
      </c>
    </row>
    <row r="852" spans="1:7" s="13" customFormat="1" ht="15.75" customHeight="1">
      <c r="A852" s="26"/>
      <c r="B852" s="22"/>
      <c r="C852" s="22"/>
      <c r="D852" s="24"/>
      <c r="E852" s="21"/>
      <c r="F852" s="21"/>
      <c r="G852" s="21"/>
    </row>
    <row r="853" spans="1:7" s="13" customFormat="1" ht="15.75" customHeight="1">
      <c r="A853" s="26"/>
      <c r="B853" s="22"/>
      <c r="C853" s="22"/>
      <c r="D853" s="24"/>
      <c r="E853" s="21"/>
      <c r="F853" s="21"/>
      <c r="G853" s="21"/>
    </row>
    <row r="854" spans="1:7" s="13" customFormat="1" ht="15.75" customHeight="1">
      <c r="A854" s="26"/>
      <c r="B854" s="99"/>
      <c r="C854" s="71"/>
      <c r="D854" s="10"/>
      <c r="E854" s="10"/>
      <c r="F854" s="99"/>
      <c r="G854" s="72"/>
    </row>
    <row r="855" spans="1:7" s="13" customFormat="1" ht="15.75" customHeight="1">
      <c r="A855" s="26" t="s">
        <v>980</v>
      </c>
      <c r="B855" s="213" t="s">
        <v>26</v>
      </c>
      <c r="C855" s="91" t="s">
        <v>27</v>
      </c>
      <c r="D855" s="91" t="s">
        <v>28</v>
      </c>
      <c r="E855" s="12" t="s">
        <v>691</v>
      </c>
      <c r="F855" s="12" t="s">
        <v>29</v>
      </c>
      <c r="G855" s="91" t="s">
        <v>124</v>
      </c>
    </row>
    <row r="856" spans="1:7" s="13" customFormat="1" ht="15.75" customHeight="1">
      <c r="A856" s="26"/>
      <c r="B856" s="214"/>
      <c r="C856" s="92"/>
      <c r="D856" s="92"/>
      <c r="E856" s="41" t="s">
        <v>19</v>
      </c>
      <c r="F856" s="27" t="s">
        <v>30</v>
      </c>
      <c r="G856" s="12" t="s">
        <v>31</v>
      </c>
    </row>
    <row r="857" spans="1:7" s="13" customFormat="1" ht="15.75" customHeight="1">
      <c r="A857" s="26"/>
      <c r="B857" s="105" t="s">
        <v>501</v>
      </c>
      <c r="C857" s="37" t="s">
        <v>504</v>
      </c>
      <c r="D857" s="239" t="s">
        <v>981</v>
      </c>
      <c r="E857" s="36">
        <v>43616</v>
      </c>
      <c r="F857" s="36">
        <f>E857+5</f>
        <v>43621</v>
      </c>
      <c r="G857" s="15">
        <f>F857+17</f>
        <v>43638</v>
      </c>
    </row>
    <row r="858" spans="1:7" s="13" customFormat="1" ht="15.75" customHeight="1">
      <c r="A858" s="26"/>
      <c r="B858" s="105" t="s">
        <v>502</v>
      </c>
      <c r="C858" s="37" t="s">
        <v>505</v>
      </c>
      <c r="D858" s="268"/>
      <c r="E858" s="36">
        <f t="shared" ref="E858:F861" si="94">E857+7</f>
        <v>43623</v>
      </c>
      <c r="F858" s="36">
        <f t="shared" si="94"/>
        <v>43628</v>
      </c>
      <c r="G858" s="15">
        <f>F858+17</f>
        <v>43645</v>
      </c>
    </row>
    <row r="859" spans="1:7" s="13" customFormat="1" ht="15.75" customHeight="1">
      <c r="A859" s="26"/>
      <c r="B859" s="105" t="s">
        <v>503</v>
      </c>
      <c r="C859" s="37" t="s">
        <v>506</v>
      </c>
      <c r="D859" s="268"/>
      <c r="E859" s="36">
        <f t="shared" si="94"/>
        <v>43630</v>
      </c>
      <c r="F859" s="36">
        <f t="shared" si="94"/>
        <v>43635</v>
      </c>
      <c r="G859" s="15">
        <f>F859+17</f>
        <v>43652</v>
      </c>
    </row>
    <row r="860" spans="1:7" s="13" customFormat="1" ht="15.75" customHeight="1">
      <c r="A860" s="26"/>
      <c r="B860" s="105" t="s">
        <v>185</v>
      </c>
      <c r="C860" s="37" t="s">
        <v>507</v>
      </c>
      <c r="D860" s="268"/>
      <c r="E860" s="36">
        <f t="shared" si="94"/>
        <v>43637</v>
      </c>
      <c r="F860" s="36">
        <f t="shared" si="94"/>
        <v>43642</v>
      </c>
      <c r="G860" s="15">
        <f>F860+17</f>
        <v>43659</v>
      </c>
    </row>
    <row r="861" spans="1:7" s="13" customFormat="1" ht="15.75" customHeight="1">
      <c r="A861" s="52"/>
      <c r="B861" s="37"/>
      <c r="C861" s="37"/>
      <c r="D861" s="269"/>
      <c r="E861" s="36">
        <f t="shared" si="94"/>
        <v>43644</v>
      </c>
      <c r="F861" s="36">
        <f t="shared" si="94"/>
        <v>43649</v>
      </c>
      <c r="G861" s="15">
        <f>F861+17</f>
        <v>43666</v>
      </c>
    </row>
    <row r="862" spans="1:7" s="13" customFormat="1" ht="15.75" customHeight="1">
      <c r="A862" s="26"/>
      <c r="B862" s="73"/>
      <c r="C862" s="71"/>
      <c r="D862" s="10"/>
      <c r="E862" s="10"/>
      <c r="F862" s="99"/>
      <c r="G862" s="72"/>
    </row>
    <row r="863" spans="1:7" s="13" customFormat="1" ht="15.75" customHeight="1">
      <c r="A863" s="26"/>
      <c r="B863" s="99"/>
      <c r="C863" s="71"/>
      <c r="D863" s="10"/>
      <c r="E863" s="10"/>
      <c r="F863" s="99"/>
      <c r="G863" s="72"/>
    </row>
    <row r="864" spans="1:7" s="13" customFormat="1" ht="15.75" customHeight="1">
      <c r="A864" s="26" t="s">
        <v>982</v>
      </c>
      <c r="B864" s="213" t="s">
        <v>26</v>
      </c>
      <c r="C864" s="91" t="s">
        <v>27</v>
      </c>
      <c r="D864" s="91" t="s">
        <v>28</v>
      </c>
      <c r="E864" s="12" t="s">
        <v>691</v>
      </c>
      <c r="F864" s="12" t="s">
        <v>29</v>
      </c>
      <c r="G864" s="12" t="s">
        <v>127</v>
      </c>
    </row>
    <row r="865" spans="1:7" s="13" customFormat="1" ht="15.75" customHeight="1">
      <c r="A865" s="26"/>
      <c r="B865" s="214"/>
      <c r="C865" s="92"/>
      <c r="D865" s="92"/>
      <c r="E865" s="41" t="s">
        <v>19</v>
      </c>
      <c r="F865" s="27" t="s">
        <v>30</v>
      </c>
      <c r="G865" s="12" t="s">
        <v>31</v>
      </c>
    </row>
    <row r="866" spans="1:7" s="13" customFormat="1" ht="15.75" customHeight="1">
      <c r="A866" s="26"/>
      <c r="B866" s="158" t="s">
        <v>329</v>
      </c>
      <c r="C866" s="159" t="s">
        <v>361</v>
      </c>
      <c r="D866" s="239" t="s">
        <v>983</v>
      </c>
      <c r="E866" s="36">
        <v>43616</v>
      </c>
      <c r="F866" s="36">
        <f>E866+4</f>
        <v>43620</v>
      </c>
      <c r="G866" s="15">
        <f>F866+30</f>
        <v>43650</v>
      </c>
    </row>
    <row r="867" spans="1:7" s="13" customFormat="1" ht="15.75" customHeight="1">
      <c r="A867" s="26"/>
      <c r="B867" s="158" t="s">
        <v>299</v>
      </c>
      <c r="C867" s="159" t="s">
        <v>499</v>
      </c>
      <c r="D867" s="268"/>
      <c r="E867" s="36">
        <f t="shared" ref="E867:F870" si="95">E866+7</f>
        <v>43623</v>
      </c>
      <c r="F867" s="36">
        <f t="shared" si="95"/>
        <v>43627</v>
      </c>
      <c r="G867" s="15">
        <f>F867+30</f>
        <v>43657</v>
      </c>
    </row>
    <row r="868" spans="1:7" s="13" customFormat="1" ht="15.75" customHeight="1">
      <c r="A868" s="26"/>
      <c r="B868" s="158" t="s">
        <v>497</v>
      </c>
      <c r="C868" s="159" t="s">
        <v>71</v>
      </c>
      <c r="D868" s="268"/>
      <c r="E868" s="36">
        <f t="shared" si="95"/>
        <v>43630</v>
      </c>
      <c r="F868" s="36">
        <f t="shared" si="95"/>
        <v>43634</v>
      </c>
      <c r="G868" s="15">
        <f>F868+30</f>
        <v>43664</v>
      </c>
    </row>
    <row r="869" spans="1:7" s="13" customFormat="1" ht="15.75" customHeight="1">
      <c r="A869" s="26"/>
      <c r="B869" s="158" t="s">
        <v>498</v>
      </c>
      <c r="C869" s="159" t="s">
        <v>500</v>
      </c>
      <c r="D869" s="268"/>
      <c r="E869" s="36">
        <f t="shared" si="95"/>
        <v>43637</v>
      </c>
      <c r="F869" s="36">
        <f t="shared" si="95"/>
        <v>43641</v>
      </c>
      <c r="G869" s="15">
        <f>F869+30</f>
        <v>43671</v>
      </c>
    </row>
    <row r="870" spans="1:7" s="13" customFormat="1" ht="15.75" customHeight="1">
      <c r="A870" s="52"/>
      <c r="B870" s="158" t="s">
        <v>299</v>
      </c>
      <c r="C870" s="150" t="s">
        <v>499</v>
      </c>
      <c r="D870" s="269"/>
      <c r="E870" s="36">
        <f t="shared" si="95"/>
        <v>43644</v>
      </c>
      <c r="F870" s="36">
        <f t="shared" si="95"/>
        <v>43648</v>
      </c>
      <c r="G870" s="15">
        <f>F870+30</f>
        <v>43678</v>
      </c>
    </row>
    <row r="871" spans="1:7" s="13" customFormat="1" ht="15.75" customHeight="1">
      <c r="A871" s="26"/>
      <c r="B871" s="22"/>
      <c r="C871" s="99"/>
      <c r="D871" s="24"/>
      <c r="E871" s="24"/>
      <c r="F871" s="74"/>
      <c r="G871" s="21"/>
    </row>
    <row r="872" spans="1:7" s="13" customFormat="1" ht="15.75" customHeight="1">
      <c r="A872" s="26"/>
      <c r="B872" s="99"/>
      <c r="C872" s="71"/>
      <c r="D872" s="72"/>
      <c r="E872" s="72"/>
      <c r="F872" s="99"/>
      <c r="G872" s="72"/>
    </row>
    <row r="873" spans="1:7" s="13" customFormat="1" ht="15.75" customHeight="1">
      <c r="A873" s="26" t="s">
        <v>984</v>
      </c>
      <c r="B873" s="213" t="s">
        <v>26</v>
      </c>
      <c r="C873" s="91" t="s">
        <v>27</v>
      </c>
      <c r="D873" s="91" t="s">
        <v>28</v>
      </c>
      <c r="E873" s="12" t="s">
        <v>691</v>
      </c>
      <c r="F873" s="12" t="s">
        <v>29</v>
      </c>
      <c r="G873" s="91" t="s">
        <v>128</v>
      </c>
    </row>
    <row r="874" spans="1:7" s="13" customFormat="1" ht="15.75" customHeight="1">
      <c r="A874" s="26"/>
      <c r="B874" s="214"/>
      <c r="C874" s="92"/>
      <c r="D874" s="92"/>
      <c r="E874" s="41" t="s">
        <v>19</v>
      </c>
      <c r="F874" s="27" t="s">
        <v>30</v>
      </c>
      <c r="G874" s="12" t="s">
        <v>31</v>
      </c>
    </row>
    <row r="875" spans="1:7" s="13" customFormat="1" ht="15.75" customHeight="1">
      <c r="A875" s="26"/>
      <c r="B875" s="158" t="s">
        <v>329</v>
      </c>
      <c r="C875" s="159" t="s">
        <v>361</v>
      </c>
      <c r="D875" s="239" t="s">
        <v>983</v>
      </c>
      <c r="E875" s="36">
        <v>43616</v>
      </c>
      <c r="F875" s="36">
        <f>E875+4</f>
        <v>43620</v>
      </c>
      <c r="G875" s="15">
        <f>F875+30</f>
        <v>43650</v>
      </c>
    </row>
    <row r="876" spans="1:7" s="13" customFormat="1" ht="15.75" customHeight="1">
      <c r="A876" s="26"/>
      <c r="B876" s="158" t="s">
        <v>299</v>
      </c>
      <c r="C876" s="159" t="s">
        <v>499</v>
      </c>
      <c r="D876" s="268"/>
      <c r="E876" s="36">
        <f t="shared" ref="E876:F879" si="96">E875+7</f>
        <v>43623</v>
      </c>
      <c r="F876" s="36">
        <f t="shared" si="96"/>
        <v>43627</v>
      </c>
      <c r="G876" s="15">
        <f>F876+30</f>
        <v>43657</v>
      </c>
    </row>
    <row r="877" spans="1:7" s="13" customFormat="1" ht="15.75" customHeight="1">
      <c r="A877" s="26"/>
      <c r="B877" s="158" t="s">
        <v>497</v>
      </c>
      <c r="C877" s="159" t="s">
        <v>71</v>
      </c>
      <c r="D877" s="268"/>
      <c r="E877" s="36">
        <f t="shared" si="96"/>
        <v>43630</v>
      </c>
      <c r="F877" s="36">
        <f t="shared" si="96"/>
        <v>43634</v>
      </c>
      <c r="G877" s="15">
        <f>F877+30</f>
        <v>43664</v>
      </c>
    </row>
    <row r="878" spans="1:7" s="13" customFormat="1" ht="15.75" customHeight="1">
      <c r="A878" s="26"/>
      <c r="B878" s="158" t="s">
        <v>498</v>
      </c>
      <c r="C878" s="159" t="s">
        <v>500</v>
      </c>
      <c r="D878" s="268"/>
      <c r="E878" s="36">
        <f t="shared" si="96"/>
        <v>43637</v>
      </c>
      <c r="F878" s="36">
        <f t="shared" si="96"/>
        <v>43641</v>
      </c>
      <c r="G878" s="15">
        <f>F878+30</f>
        <v>43671</v>
      </c>
    </row>
    <row r="879" spans="1:7" s="13" customFormat="1" ht="15.75" customHeight="1">
      <c r="A879" s="52"/>
      <c r="B879" s="158" t="s">
        <v>299</v>
      </c>
      <c r="C879" s="150" t="s">
        <v>499</v>
      </c>
      <c r="D879" s="269"/>
      <c r="E879" s="36">
        <f t="shared" si="96"/>
        <v>43644</v>
      </c>
      <c r="F879" s="36">
        <f t="shared" si="96"/>
        <v>43648</v>
      </c>
      <c r="G879" s="15">
        <f>F879+30</f>
        <v>43678</v>
      </c>
    </row>
    <row r="880" spans="1:7" s="13" customFormat="1" ht="15.75" customHeight="1">
      <c r="A880" s="26"/>
      <c r="B880" s="22"/>
      <c r="C880" s="22"/>
      <c r="D880" s="24"/>
      <c r="E880" s="24"/>
      <c r="F880" s="21"/>
      <c r="G880" s="21"/>
    </row>
    <row r="881" spans="1:7" s="13" customFormat="1" ht="15.75" customHeight="1">
      <c r="A881" s="26"/>
      <c r="B881" s="99"/>
      <c r="C881" s="71"/>
      <c r="D881" s="10"/>
      <c r="E881" s="10"/>
      <c r="F881" s="99"/>
      <c r="G881" s="72"/>
    </row>
    <row r="882" spans="1:7" s="13" customFormat="1" ht="15.75" customHeight="1">
      <c r="A882" s="26" t="s">
        <v>985</v>
      </c>
      <c r="B882" s="213" t="s">
        <v>26</v>
      </c>
      <c r="C882" s="91" t="s">
        <v>27</v>
      </c>
      <c r="D882" s="91" t="s">
        <v>28</v>
      </c>
      <c r="E882" s="12" t="s">
        <v>691</v>
      </c>
      <c r="F882" s="12" t="s">
        <v>29</v>
      </c>
      <c r="G882" s="12" t="s">
        <v>1</v>
      </c>
    </row>
    <row r="883" spans="1:7" s="13" customFormat="1" ht="15.75" customHeight="1">
      <c r="A883" s="26"/>
      <c r="B883" s="214"/>
      <c r="C883" s="92"/>
      <c r="D883" s="92"/>
      <c r="E883" s="41" t="s">
        <v>19</v>
      </c>
      <c r="F883" s="27" t="s">
        <v>30</v>
      </c>
      <c r="G883" s="12" t="s">
        <v>31</v>
      </c>
    </row>
    <row r="884" spans="1:7" s="13" customFormat="1" ht="15.75" customHeight="1">
      <c r="A884" s="26"/>
      <c r="B884" s="105" t="s">
        <v>328</v>
      </c>
      <c r="C884" s="37" t="s">
        <v>37</v>
      </c>
      <c r="D884" s="239" t="s">
        <v>977</v>
      </c>
      <c r="E884" s="36">
        <v>43613</v>
      </c>
      <c r="F884" s="36">
        <f>E884+5</f>
        <v>43618</v>
      </c>
      <c r="G884" s="15">
        <f>F884+17</f>
        <v>43635</v>
      </c>
    </row>
    <row r="885" spans="1:7" s="13" customFormat="1" ht="15.75" customHeight="1">
      <c r="A885" s="26"/>
      <c r="B885" s="105" t="s">
        <v>495</v>
      </c>
      <c r="C885" s="37" t="s">
        <v>224</v>
      </c>
      <c r="D885" s="268"/>
      <c r="E885" s="36">
        <f t="shared" ref="E885:F888" si="97">E884+7</f>
        <v>43620</v>
      </c>
      <c r="F885" s="36">
        <f t="shared" si="97"/>
        <v>43625</v>
      </c>
      <c r="G885" s="15">
        <f>F885+17</f>
        <v>43642</v>
      </c>
    </row>
    <row r="886" spans="1:7" s="13" customFormat="1" ht="15.75" customHeight="1">
      <c r="A886" s="26"/>
      <c r="B886" s="105" t="s">
        <v>496</v>
      </c>
      <c r="C886" s="37" t="s">
        <v>210</v>
      </c>
      <c r="D886" s="268"/>
      <c r="E886" s="36">
        <f t="shared" si="97"/>
        <v>43627</v>
      </c>
      <c r="F886" s="36">
        <f t="shared" si="97"/>
        <v>43632</v>
      </c>
      <c r="G886" s="15">
        <f>F886+17</f>
        <v>43649</v>
      </c>
    </row>
    <row r="887" spans="1:7" s="13" customFormat="1" ht="15.75" customHeight="1">
      <c r="A887" s="26"/>
      <c r="B887" s="105" t="s">
        <v>335</v>
      </c>
      <c r="C887" s="37" t="s">
        <v>34</v>
      </c>
      <c r="D887" s="268"/>
      <c r="E887" s="36">
        <f t="shared" si="97"/>
        <v>43634</v>
      </c>
      <c r="F887" s="36">
        <f t="shared" si="97"/>
        <v>43639</v>
      </c>
      <c r="G887" s="15">
        <f>F887+17</f>
        <v>43656</v>
      </c>
    </row>
    <row r="888" spans="1:7" s="13" customFormat="1" ht="15.75" customHeight="1">
      <c r="A888" s="26"/>
      <c r="B888" s="37" t="s">
        <v>360</v>
      </c>
      <c r="C888" s="37" t="s">
        <v>98</v>
      </c>
      <c r="D888" s="269"/>
      <c r="E888" s="36">
        <f t="shared" si="97"/>
        <v>43641</v>
      </c>
      <c r="F888" s="36">
        <f t="shared" si="97"/>
        <v>43646</v>
      </c>
      <c r="G888" s="15">
        <f>F888+17</f>
        <v>43663</v>
      </c>
    </row>
    <row r="889" spans="1:7" s="13" customFormat="1" ht="15.75" customHeight="1">
      <c r="A889" s="26"/>
      <c r="B889" s="22"/>
      <c r="C889" s="22"/>
      <c r="D889" s="24"/>
      <c r="E889" s="21"/>
      <c r="F889" s="21"/>
      <c r="G889" s="21"/>
    </row>
    <row r="890" spans="1:7" s="13" customFormat="1" ht="15.75" customHeight="1">
      <c r="A890" s="26"/>
      <c r="B890" s="99"/>
      <c r="C890" s="71"/>
      <c r="D890" s="10"/>
      <c r="E890" s="10"/>
      <c r="F890" s="99"/>
      <c r="G890" s="72"/>
    </row>
    <row r="891" spans="1:7" s="13" customFormat="1" ht="15.75" customHeight="1">
      <c r="A891" s="26"/>
      <c r="B891" s="99"/>
      <c r="C891" s="71"/>
      <c r="D891" s="10"/>
      <c r="E891" s="10"/>
      <c r="F891" s="99"/>
      <c r="G891" s="72"/>
    </row>
    <row r="892" spans="1:7" s="13" customFormat="1" ht="15.75" customHeight="1">
      <c r="A892" s="26"/>
      <c r="B892" s="213" t="s">
        <v>26</v>
      </c>
      <c r="C892" s="91" t="s">
        <v>27</v>
      </c>
      <c r="D892" s="91" t="s">
        <v>28</v>
      </c>
      <c r="E892" s="12" t="s">
        <v>691</v>
      </c>
      <c r="F892" s="12" t="s">
        <v>29</v>
      </c>
      <c r="G892" s="12" t="s">
        <v>1</v>
      </c>
    </row>
    <row r="893" spans="1:7" s="13" customFormat="1" ht="15.75" customHeight="1">
      <c r="A893" s="26"/>
      <c r="B893" s="214"/>
      <c r="C893" s="92"/>
      <c r="D893" s="92"/>
      <c r="E893" s="41" t="s">
        <v>19</v>
      </c>
      <c r="F893" s="27" t="s">
        <v>30</v>
      </c>
      <c r="G893" s="12" t="s">
        <v>31</v>
      </c>
    </row>
    <row r="894" spans="1:7" s="13" customFormat="1" ht="15.75" customHeight="1">
      <c r="A894" s="26"/>
      <c r="B894" s="105" t="s">
        <v>328</v>
      </c>
      <c r="C894" s="37" t="s">
        <v>37</v>
      </c>
      <c r="D894" s="239" t="s">
        <v>977</v>
      </c>
      <c r="E894" s="36">
        <v>43613</v>
      </c>
      <c r="F894" s="36">
        <f>E894+5</f>
        <v>43618</v>
      </c>
      <c r="G894" s="15">
        <f>F894+17</f>
        <v>43635</v>
      </c>
    </row>
    <row r="895" spans="1:7" s="13" customFormat="1" ht="15.75" customHeight="1">
      <c r="A895" s="26"/>
      <c r="B895" s="105" t="s">
        <v>495</v>
      </c>
      <c r="C895" s="37" t="s">
        <v>224</v>
      </c>
      <c r="D895" s="268"/>
      <c r="E895" s="36">
        <f t="shared" ref="E895:F898" si="98">E894+7</f>
        <v>43620</v>
      </c>
      <c r="F895" s="36">
        <f t="shared" si="98"/>
        <v>43625</v>
      </c>
      <c r="G895" s="15">
        <f>F895+17</f>
        <v>43642</v>
      </c>
    </row>
    <row r="896" spans="1:7" s="13" customFormat="1" ht="15.75" customHeight="1">
      <c r="A896" s="26"/>
      <c r="B896" s="105" t="s">
        <v>496</v>
      </c>
      <c r="C896" s="37" t="s">
        <v>210</v>
      </c>
      <c r="D896" s="268"/>
      <c r="E896" s="36">
        <f t="shared" si="98"/>
        <v>43627</v>
      </c>
      <c r="F896" s="36">
        <f t="shared" si="98"/>
        <v>43632</v>
      </c>
      <c r="G896" s="15">
        <f>F896+17</f>
        <v>43649</v>
      </c>
    </row>
    <row r="897" spans="1:7" s="13" customFormat="1" ht="15.75" customHeight="1">
      <c r="A897" s="26"/>
      <c r="B897" s="105" t="s">
        <v>335</v>
      </c>
      <c r="C897" s="37" t="s">
        <v>34</v>
      </c>
      <c r="D897" s="268"/>
      <c r="E897" s="36">
        <f t="shared" si="98"/>
        <v>43634</v>
      </c>
      <c r="F897" s="36">
        <f t="shared" si="98"/>
        <v>43639</v>
      </c>
      <c r="G897" s="15">
        <f>F897+17</f>
        <v>43656</v>
      </c>
    </row>
    <row r="898" spans="1:7" s="13" customFormat="1" ht="15.75" customHeight="1">
      <c r="A898" s="52"/>
      <c r="B898" s="37" t="s">
        <v>360</v>
      </c>
      <c r="C898" s="37" t="s">
        <v>98</v>
      </c>
      <c r="D898" s="269"/>
      <c r="E898" s="36">
        <f t="shared" si="98"/>
        <v>43641</v>
      </c>
      <c r="F898" s="36">
        <f t="shared" si="98"/>
        <v>43646</v>
      </c>
      <c r="G898" s="15">
        <f>F898+17</f>
        <v>43663</v>
      </c>
    </row>
    <row r="899" spans="1:7" s="13" customFormat="1" ht="15.75" customHeight="1">
      <c r="A899" s="26"/>
      <c r="B899" s="22"/>
      <c r="C899" s="22"/>
      <c r="D899" s="24"/>
      <c r="E899" s="21"/>
      <c r="F899" s="21"/>
      <c r="G899" s="21"/>
    </row>
    <row r="900" spans="1:7" s="13" customFormat="1" ht="15.75" customHeight="1">
      <c r="A900" s="26"/>
      <c r="B900" s="99" t="s">
        <v>807</v>
      </c>
      <c r="C900" s="73"/>
      <c r="D900" s="10"/>
      <c r="E900" s="10"/>
      <c r="F900" s="99"/>
      <c r="G900" s="72"/>
    </row>
    <row r="901" spans="1:7" s="13" customFormat="1" ht="15.75" customHeight="1">
      <c r="A901" s="26"/>
      <c r="B901" s="22"/>
      <c r="C901" s="18"/>
      <c r="D901" s="24"/>
      <c r="E901" s="21"/>
      <c r="F901" s="21"/>
      <c r="G901" s="21"/>
    </row>
    <row r="902" spans="1:7" s="13" customFormat="1" ht="15.75" customHeight="1">
      <c r="A902" s="26" t="s">
        <v>986</v>
      </c>
      <c r="B902" s="213" t="s">
        <v>26</v>
      </c>
      <c r="C902" s="91" t="s">
        <v>27</v>
      </c>
      <c r="D902" s="91" t="s">
        <v>28</v>
      </c>
      <c r="E902" s="12" t="s">
        <v>691</v>
      </c>
      <c r="F902" s="12" t="s">
        <v>29</v>
      </c>
      <c r="G902" s="91" t="s">
        <v>987</v>
      </c>
    </row>
    <row r="903" spans="1:7" s="13" customFormat="1" ht="15.75" customHeight="1">
      <c r="A903" s="26"/>
      <c r="B903" s="214"/>
      <c r="C903" s="92"/>
      <c r="D903" s="92"/>
      <c r="E903" s="41" t="s">
        <v>19</v>
      </c>
      <c r="F903" s="27" t="s">
        <v>30</v>
      </c>
      <c r="G903" s="12" t="s">
        <v>31</v>
      </c>
    </row>
    <row r="904" spans="1:7" s="13" customFormat="1" ht="15.75" customHeight="1">
      <c r="A904" s="26"/>
      <c r="B904" s="105" t="s">
        <v>328</v>
      </c>
      <c r="C904" s="37" t="s">
        <v>37</v>
      </c>
      <c r="D904" s="93" t="s">
        <v>977</v>
      </c>
      <c r="E904" s="36">
        <v>43613</v>
      </c>
      <c r="F904" s="36">
        <f>E904+5</f>
        <v>43618</v>
      </c>
      <c r="G904" s="15">
        <f>F904+17</f>
        <v>43635</v>
      </c>
    </row>
    <row r="905" spans="1:7" s="13" customFormat="1" ht="15.75" customHeight="1">
      <c r="A905" s="26"/>
      <c r="B905" s="105" t="s">
        <v>495</v>
      </c>
      <c r="C905" s="37" t="s">
        <v>224</v>
      </c>
      <c r="D905" s="94"/>
      <c r="E905" s="36">
        <f t="shared" ref="E905:F908" si="99">E904+7</f>
        <v>43620</v>
      </c>
      <c r="F905" s="36">
        <f t="shared" si="99"/>
        <v>43625</v>
      </c>
      <c r="G905" s="15">
        <f>F905+17</f>
        <v>43642</v>
      </c>
    </row>
    <row r="906" spans="1:7" s="13" customFormat="1" ht="15.75" customHeight="1">
      <c r="A906" s="26"/>
      <c r="B906" s="105" t="s">
        <v>496</v>
      </c>
      <c r="C906" s="37" t="s">
        <v>210</v>
      </c>
      <c r="D906" s="94"/>
      <c r="E906" s="36">
        <f t="shared" si="99"/>
        <v>43627</v>
      </c>
      <c r="F906" s="36">
        <f t="shared" si="99"/>
        <v>43632</v>
      </c>
      <c r="G906" s="15">
        <f>F906+17</f>
        <v>43649</v>
      </c>
    </row>
    <row r="907" spans="1:7" s="13" customFormat="1" ht="15.75" customHeight="1">
      <c r="A907" s="52"/>
      <c r="B907" s="105" t="s">
        <v>335</v>
      </c>
      <c r="C907" s="37" t="s">
        <v>34</v>
      </c>
      <c r="D907" s="94"/>
      <c r="E907" s="36">
        <f t="shared" si="99"/>
        <v>43634</v>
      </c>
      <c r="F907" s="36">
        <f t="shared" si="99"/>
        <v>43639</v>
      </c>
      <c r="G907" s="15">
        <f>F907+17</f>
        <v>43656</v>
      </c>
    </row>
    <row r="908" spans="1:7" s="13" customFormat="1" ht="15.75" customHeight="1">
      <c r="A908" s="26"/>
      <c r="B908" s="37" t="s">
        <v>360</v>
      </c>
      <c r="C908" s="37" t="s">
        <v>98</v>
      </c>
      <c r="D908" s="95"/>
      <c r="E908" s="36">
        <f t="shared" si="99"/>
        <v>43641</v>
      </c>
      <c r="F908" s="36">
        <f t="shared" si="99"/>
        <v>43646</v>
      </c>
      <c r="G908" s="15">
        <f>F908+17</f>
        <v>43663</v>
      </c>
    </row>
    <row r="909" spans="1:7" s="13" customFormat="1" ht="15.75" customHeight="1">
      <c r="A909" s="26"/>
      <c r="B909" s="22"/>
      <c r="C909" s="18"/>
      <c r="D909" s="24"/>
      <c r="E909" s="21"/>
      <c r="F909" s="21"/>
      <c r="G909" s="21"/>
    </row>
    <row r="910" spans="1:7" s="13" customFormat="1" ht="15.75" customHeight="1">
      <c r="A910" s="26" t="s">
        <v>988</v>
      </c>
      <c r="B910" s="283" t="s">
        <v>26</v>
      </c>
      <c r="C910" s="12" t="s">
        <v>27</v>
      </c>
      <c r="D910" s="12" t="s">
        <v>28</v>
      </c>
      <c r="E910" s="12" t="s">
        <v>696</v>
      </c>
      <c r="F910" s="12" t="s">
        <v>29</v>
      </c>
      <c r="G910" s="12" t="s">
        <v>989</v>
      </c>
    </row>
    <row r="911" spans="1:7" s="13" customFormat="1" ht="15.75" customHeight="1">
      <c r="A911" s="26"/>
      <c r="B911" s="283"/>
      <c r="C911" s="12"/>
      <c r="D911" s="12"/>
      <c r="E911" s="12" t="s">
        <v>19</v>
      </c>
      <c r="F911" s="12" t="s">
        <v>30</v>
      </c>
      <c r="G911" s="12" t="s">
        <v>990</v>
      </c>
    </row>
    <row r="912" spans="1:7" s="13" customFormat="1" ht="15.75" customHeight="1">
      <c r="A912" s="26"/>
      <c r="B912" s="167" t="s">
        <v>323</v>
      </c>
      <c r="C912" s="168" t="s">
        <v>991</v>
      </c>
      <c r="D912" s="239" t="s">
        <v>992</v>
      </c>
      <c r="E912" s="15">
        <v>43614</v>
      </c>
      <c r="F912" s="15">
        <f>E912+3</f>
        <v>43617</v>
      </c>
      <c r="G912" s="15">
        <f>F912+17</f>
        <v>43634</v>
      </c>
    </row>
    <row r="913" spans="1:7" s="13" customFormat="1" ht="15.75" customHeight="1">
      <c r="A913" s="26"/>
      <c r="B913" s="167" t="s">
        <v>241</v>
      </c>
      <c r="C913" s="168" t="s">
        <v>993</v>
      </c>
      <c r="D913" s="240"/>
      <c r="E913" s="15">
        <f>E912+7</f>
        <v>43621</v>
      </c>
      <c r="F913" s="15">
        <f t="shared" ref="E913:F916" si="100">F912+7</f>
        <v>43624</v>
      </c>
      <c r="G913" s="15">
        <f>F913+17</f>
        <v>43641</v>
      </c>
    </row>
    <row r="914" spans="1:7" s="13" customFormat="1" ht="15.75" customHeight="1">
      <c r="A914" s="26"/>
      <c r="B914" s="167" t="s">
        <v>415</v>
      </c>
      <c r="C914" s="168" t="s">
        <v>994</v>
      </c>
      <c r="D914" s="240"/>
      <c r="E914" s="15">
        <f t="shared" si="100"/>
        <v>43628</v>
      </c>
      <c r="F914" s="15">
        <f t="shared" si="100"/>
        <v>43631</v>
      </c>
      <c r="G914" s="15">
        <f>F914+17</f>
        <v>43648</v>
      </c>
    </row>
    <row r="915" spans="1:7" s="13" customFormat="1" ht="15.75" customHeight="1">
      <c r="A915" s="26"/>
      <c r="B915" s="167" t="s">
        <v>46</v>
      </c>
      <c r="C915" s="168" t="s">
        <v>995</v>
      </c>
      <c r="D915" s="240"/>
      <c r="E915" s="15">
        <f t="shared" si="100"/>
        <v>43635</v>
      </c>
      <c r="F915" s="15">
        <f t="shared" si="100"/>
        <v>43638</v>
      </c>
      <c r="G915" s="15">
        <f>F915+17</f>
        <v>43655</v>
      </c>
    </row>
    <row r="916" spans="1:7" s="13" customFormat="1" ht="15.75" customHeight="1">
      <c r="A916" s="26"/>
      <c r="B916" s="167" t="s">
        <v>347</v>
      </c>
      <c r="C916" s="167" t="s">
        <v>994</v>
      </c>
      <c r="D916" s="241"/>
      <c r="E916" s="15">
        <f t="shared" si="100"/>
        <v>43642</v>
      </c>
      <c r="F916" s="15">
        <f t="shared" si="100"/>
        <v>43645</v>
      </c>
      <c r="G916" s="15">
        <f>F916+17</f>
        <v>43662</v>
      </c>
    </row>
    <row r="917" spans="1:7" s="13" customFormat="1" ht="15.75" customHeight="1">
      <c r="A917" s="26"/>
      <c r="B917" s="22"/>
      <c r="C917" s="22"/>
      <c r="D917" s="24"/>
      <c r="E917" s="21"/>
      <c r="F917" s="21"/>
      <c r="G917" s="21"/>
    </row>
    <row r="918" spans="1:7" s="13" customFormat="1" ht="15.75" customHeight="1">
      <c r="A918" s="26"/>
      <c r="B918" s="22" t="s">
        <v>859</v>
      </c>
      <c r="C918" s="22"/>
      <c r="D918" s="24"/>
      <c r="E918" s="21"/>
      <c r="F918" s="21"/>
      <c r="G918" s="21"/>
    </row>
    <row r="919" spans="1:7" s="13" customFormat="1" ht="15.75" customHeight="1">
      <c r="A919" s="26"/>
      <c r="B919" s="22"/>
      <c r="C919" s="18"/>
      <c r="D919" s="24"/>
      <c r="E919" s="21"/>
      <c r="F919" s="21"/>
      <c r="G919" s="21"/>
    </row>
    <row r="920" spans="1:7" s="13" customFormat="1" ht="15.75" customHeight="1">
      <c r="A920" s="26"/>
      <c r="B920" s="22"/>
      <c r="C920" s="22"/>
      <c r="D920" s="24"/>
      <c r="E920" s="21"/>
      <c r="F920" s="21"/>
      <c r="G920" s="21"/>
    </row>
    <row r="921" spans="1:7" s="13" customFormat="1" ht="15.75" customHeight="1">
      <c r="A921" s="53" t="s">
        <v>996</v>
      </c>
      <c r="B921" s="100"/>
      <c r="C921" s="100"/>
      <c r="D921" s="100"/>
      <c r="E921" s="100"/>
      <c r="F921" s="100"/>
      <c r="G921" s="100"/>
    </row>
    <row r="922" spans="1:7" s="13" customFormat="1" ht="15.75" customHeight="1">
      <c r="A922" s="26"/>
      <c r="B922" s="42"/>
      <c r="C922" s="42"/>
      <c r="D922" s="42"/>
      <c r="E922" s="42"/>
      <c r="F922" s="21"/>
      <c r="G922" s="21"/>
    </row>
    <row r="923" spans="1:7" s="13" customFormat="1" ht="15.75" customHeight="1">
      <c r="A923" s="26"/>
      <c r="B923" s="96"/>
      <c r="C923" s="9"/>
      <c r="D923" s="10"/>
      <c r="E923" s="10"/>
      <c r="F923" s="99"/>
      <c r="G923" s="99"/>
    </row>
    <row r="924" spans="1:7" s="13" customFormat="1" ht="15.75" customHeight="1">
      <c r="A924" s="26" t="s">
        <v>997</v>
      </c>
      <c r="B924" s="213" t="s">
        <v>26</v>
      </c>
      <c r="C924" s="91" t="s">
        <v>27</v>
      </c>
      <c r="D924" s="91" t="s">
        <v>998</v>
      </c>
      <c r="E924" s="12" t="s">
        <v>861</v>
      </c>
      <c r="F924" s="12" t="s">
        <v>29</v>
      </c>
      <c r="G924" s="12" t="s">
        <v>999</v>
      </c>
    </row>
    <row r="925" spans="1:7" s="13" customFormat="1" ht="15.75" customHeight="1">
      <c r="A925" s="26"/>
      <c r="B925" s="214"/>
      <c r="C925" s="92"/>
      <c r="D925" s="92"/>
      <c r="E925" s="41" t="s">
        <v>847</v>
      </c>
      <c r="F925" s="12" t="s">
        <v>30</v>
      </c>
      <c r="G925" s="12" t="s">
        <v>31</v>
      </c>
    </row>
    <row r="926" spans="1:7" s="13" customFormat="1" ht="15.75" customHeight="1">
      <c r="A926" s="26"/>
      <c r="B926" s="12" t="s">
        <v>346</v>
      </c>
      <c r="C926" s="12" t="s">
        <v>1000</v>
      </c>
      <c r="D926" s="213" t="s">
        <v>1001</v>
      </c>
      <c r="E926" s="17">
        <v>43610</v>
      </c>
      <c r="F926" s="15">
        <f>E926+5</f>
        <v>43615</v>
      </c>
      <c r="G926" s="15">
        <f>F926+42</f>
        <v>43657</v>
      </c>
    </row>
    <row r="927" spans="1:7" s="13" customFormat="1" ht="15.75" customHeight="1">
      <c r="A927" s="26"/>
      <c r="B927" s="12" t="s">
        <v>411</v>
      </c>
      <c r="C927" s="12" t="s">
        <v>1002</v>
      </c>
      <c r="D927" s="221"/>
      <c r="E927" s="17">
        <f t="shared" ref="E927:F930" si="101">E926+7</f>
        <v>43617</v>
      </c>
      <c r="F927" s="17">
        <f t="shared" si="101"/>
        <v>43622</v>
      </c>
      <c r="G927" s="15">
        <f t="shared" ref="G927:G930" si="102">F927+42</f>
        <v>43664</v>
      </c>
    </row>
    <row r="928" spans="1:7" s="13" customFormat="1" ht="15.75" customHeight="1">
      <c r="A928" s="66"/>
      <c r="B928" s="12" t="s">
        <v>412</v>
      </c>
      <c r="C928" s="12" t="s">
        <v>1003</v>
      </c>
      <c r="D928" s="221"/>
      <c r="E928" s="17">
        <f t="shared" si="101"/>
        <v>43624</v>
      </c>
      <c r="F928" s="17">
        <f t="shared" si="101"/>
        <v>43629</v>
      </c>
      <c r="G928" s="15">
        <f t="shared" si="102"/>
        <v>43671</v>
      </c>
    </row>
    <row r="929" spans="1:7" s="13" customFormat="1" ht="15.75" customHeight="1">
      <c r="A929" s="26"/>
      <c r="B929" s="12" t="s">
        <v>413</v>
      </c>
      <c r="C929" s="12" t="s">
        <v>1004</v>
      </c>
      <c r="D929" s="221"/>
      <c r="E929" s="17">
        <f t="shared" si="101"/>
        <v>43631</v>
      </c>
      <c r="F929" s="17">
        <f t="shared" si="101"/>
        <v>43636</v>
      </c>
      <c r="G929" s="15">
        <f t="shared" si="102"/>
        <v>43678</v>
      </c>
    </row>
    <row r="930" spans="1:7" s="13" customFormat="1" ht="15.75" customHeight="1">
      <c r="A930" s="26"/>
      <c r="B930" s="12" t="s">
        <v>414</v>
      </c>
      <c r="C930" s="12" t="s">
        <v>1005</v>
      </c>
      <c r="D930" s="214"/>
      <c r="E930" s="17">
        <f t="shared" si="101"/>
        <v>43638</v>
      </c>
      <c r="F930" s="17">
        <f t="shared" si="101"/>
        <v>43643</v>
      </c>
      <c r="G930" s="15">
        <f t="shared" si="102"/>
        <v>43685</v>
      </c>
    </row>
    <row r="931" spans="1:7" s="13" customFormat="1" ht="15.75" customHeight="1">
      <c r="A931" s="26"/>
      <c r="B931" s="42"/>
      <c r="C931" s="42"/>
      <c r="D931" s="42"/>
      <c r="E931" s="42"/>
      <c r="F931" s="21"/>
      <c r="G931" s="21"/>
    </row>
    <row r="932" spans="1:7" s="13" customFormat="1" ht="15.75" customHeight="1">
      <c r="A932" s="26" t="s">
        <v>725</v>
      </c>
      <c r="B932" s="213" t="s">
        <v>26</v>
      </c>
      <c r="C932" s="91" t="s">
        <v>27</v>
      </c>
      <c r="D932" s="91" t="s">
        <v>1006</v>
      </c>
      <c r="E932" s="12" t="s">
        <v>696</v>
      </c>
      <c r="F932" s="12" t="s">
        <v>29</v>
      </c>
      <c r="G932" s="12" t="s">
        <v>1007</v>
      </c>
    </row>
    <row r="933" spans="1:7" s="13" customFormat="1" ht="15.75" customHeight="1">
      <c r="A933" s="26"/>
      <c r="B933" s="214"/>
      <c r="C933" s="92"/>
      <c r="D933" s="92"/>
      <c r="E933" s="41" t="s">
        <v>847</v>
      </c>
      <c r="F933" s="12" t="s">
        <v>30</v>
      </c>
      <c r="G933" s="12" t="s">
        <v>31</v>
      </c>
    </row>
    <row r="934" spans="1:7" s="13" customFormat="1" ht="15.75" customHeight="1">
      <c r="A934" s="26"/>
      <c r="B934" s="12" t="s">
        <v>346</v>
      </c>
      <c r="C934" s="12" t="s">
        <v>1000</v>
      </c>
      <c r="D934" s="213" t="s">
        <v>1008</v>
      </c>
      <c r="E934" s="17">
        <v>43610</v>
      </c>
      <c r="F934" s="15">
        <f>E934+5</f>
        <v>43615</v>
      </c>
      <c r="G934" s="15">
        <f>F934+41</f>
        <v>43656</v>
      </c>
    </row>
    <row r="935" spans="1:7" s="13" customFormat="1" ht="15.75" customHeight="1">
      <c r="A935" s="26"/>
      <c r="B935" s="12" t="s">
        <v>411</v>
      </c>
      <c r="C935" s="12" t="s">
        <v>1002</v>
      </c>
      <c r="D935" s="221"/>
      <c r="E935" s="17">
        <f t="shared" ref="E935:F935" si="103">E934+7</f>
        <v>43617</v>
      </c>
      <c r="F935" s="17">
        <f t="shared" si="103"/>
        <v>43622</v>
      </c>
      <c r="G935" s="15">
        <f t="shared" ref="G935:G938" si="104">F935+41</f>
        <v>43663</v>
      </c>
    </row>
    <row r="936" spans="1:7" s="13" customFormat="1" ht="15.75" customHeight="1">
      <c r="A936" s="66"/>
      <c r="B936" s="12" t="s">
        <v>412</v>
      </c>
      <c r="C936" s="12" t="s">
        <v>1009</v>
      </c>
      <c r="D936" s="221"/>
      <c r="E936" s="17">
        <f t="shared" ref="E936:F936" si="105">E935+7</f>
        <v>43624</v>
      </c>
      <c r="F936" s="17">
        <f t="shared" si="105"/>
        <v>43629</v>
      </c>
      <c r="G936" s="15">
        <f t="shared" si="104"/>
        <v>43670</v>
      </c>
    </row>
    <row r="937" spans="1:7" s="13" customFormat="1" ht="15.75" customHeight="1">
      <c r="A937" s="26"/>
      <c r="B937" s="12" t="s">
        <v>413</v>
      </c>
      <c r="C937" s="12" t="s">
        <v>1010</v>
      </c>
      <c r="D937" s="221"/>
      <c r="E937" s="17">
        <f t="shared" ref="E937:F937" si="106">E936+7</f>
        <v>43631</v>
      </c>
      <c r="F937" s="17">
        <f t="shared" si="106"/>
        <v>43636</v>
      </c>
      <c r="G937" s="15">
        <f t="shared" si="104"/>
        <v>43677</v>
      </c>
    </row>
    <row r="938" spans="1:7" s="13" customFormat="1" ht="15.75" customHeight="1">
      <c r="A938" s="26"/>
      <c r="B938" s="12" t="s">
        <v>414</v>
      </c>
      <c r="C938" s="12" t="s">
        <v>1011</v>
      </c>
      <c r="D938" s="214"/>
      <c r="E938" s="17">
        <f t="shared" ref="E938:F938" si="107">E937+7</f>
        <v>43638</v>
      </c>
      <c r="F938" s="17">
        <f t="shared" si="107"/>
        <v>43643</v>
      </c>
      <c r="G938" s="15">
        <f t="shared" si="104"/>
        <v>43684</v>
      </c>
    </row>
    <row r="939" spans="1:7" s="13" customFormat="1" ht="15.75" customHeight="1">
      <c r="A939" s="26"/>
      <c r="B939" s="42"/>
      <c r="C939" s="42"/>
      <c r="D939" s="42"/>
      <c r="E939" s="42"/>
      <c r="F939" s="21"/>
      <c r="G939" s="21"/>
    </row>
    <row r="940" spans="1:7" s="13" customFormat="1" ht="15.75" customHeight="1">
      <c r="A940" s="26"/>
      <c r="B940" s="96"/>
      <c r="C940" s="9"/>
      <c r="D940" s="10"/>
      <c r="E940" s="10"/>
      <c r="F940" s="99"/>
      <c r="G940" s="99"/>
    </row>
    <row r="941" spans="1:7" s="13" customFormat="1" ht="15.75" customHeight="1">
      <c r="A941" s="26"/>
      <c r="B941" s="42"/>
      <c r="C941" s="42"/>
      <c r="D941" s="42"/>
      <c r="E941" s="20"/>
      <c r="F941" s="20"/>
      <c r="G941" s="21"/>
    </row>
    <row r="942" spans="1:7" s="13" customFormat="1" ht="15.75" customHeight="1">
      <c r="A942" s="26" t="s">
        <v>1012</v>
      </c>
      <c r="B942" s="242" t="s">
        <v>26</v>
      </c>
      <c r="C942" s="91" t="s">
        <v>27</v>
      </c>
      <c r="D942" s="91" t="s">
        <v>690</v>
      </c>
      <c r="E942" s="12" t="s">
        <v>691</v>
      </c>
      <c r="F942" s="12" t="s">
        <v>29</v>
      </c>
      <c r="G942" s="12" t="s">
        <v>1013</v>
      </c>
    </row>
    <row r="943" spans="1:7" s="13" customFormat="1" ht="15.75" customHeight="1">
      <c r="A943" s="26"/>
      <c r="B943" s="214"/>
      <c r="C943" s="92"/>
      <c r="D943" s="92"/>
      <c r="E943" s="41" t="s">
        <v>869</v>
      </c>
      <c r="F943" s="12" t="s">
        <v>30</v>
      </c>
      <c r="G943" s="12" t="s">
        <v>31</v>
      </c>
    </row>
    <row r="944" spans="1:7" s="13" customFormat="1" ht="15.75" customHeight="1">
      <c r="A944" s="26"/>
      <c r="B944" s="12" t="s">
        <v>346</v>
      </c>
      <c r="C944" s="12" t="s">
        <v>1000</v>
      </c>
      <c r="D944" s="213" t="s">
        <v>1001</v>
      </c>
      <c r="E944" s="17">
        <v>43610</v>
      </c>
      <c r="F944" s="15">
        <f>E944+5</f>
        <v>43615</v>
      </c>
      <c r="G944" s="15">
        <f>F944+39</f>
        <v>43654</v>
      </c>
    </row>
    <row r="945" spans="1:7" s="13" customFormat="1" ht="15.75" customHeight="1">
      <c r="A945" s="26"/>
      <c r="B945" s="12" t="s">
        <v>411</v>
      </c>
      <c r="C945" s="12" t="s">
        <v>1002</v>
      </c>
      <c r="D945" s="221"/>
      <c r="E945" s="17">
        <f>E944+7</f>
        <v>43617</v>
      </c>
      <c r="F945" s="17">
        <f t="shared" ref="E945:F948" si="108">F944+7</f>
        <v>43622</v>
      </c>
      <c r="G945" s="15">
        <f t="shared" ref="G945:G948" si="109">F945+39</f>
        <v>43661</v>
      </c>
    </row>
    <row r="946" spans="1:7" s="13" customFormat="1" ht="15.75" customHeight="1">
      <c r="A946" s="26"/>
      <c r="B946" s="12" t="s">
        <v>412</v>
      </c>
      <c r="C946" s="12" t="s">
        <v>1009</v>
      </c>
      <c r="D946" s="221"/>
      <c r="E946" s="17">
        <f t="shared" si="108"/>
        <v>43624</v>
      </c>
      <c r="F946" s="17">
        <f t="shared" si="108"/>
        <v>43629</v>
      </c>
      <c r="G946" s="15">
        <f t="shared" si="109"/>
        <v>43668</v>
      </c>
    </row>
    <row r="947" spans="1:7" s="13" customFormat="1" ht="15.75" customHeight="1">
      <c r="A947" s="26"/>
      <c r="B947" s="12" t="s">
        <v>413</v>
      </c>
      <c r="C947" s="12" t="s">
        <v>1010</v>
      </c>
      <c r="D947" s="221"/>
      <c r="E947" s="17">
        <f t="shared" si="108"/>
        <v>43631</v>
      </c>
      <c r="F947" s="17">
        <f t="shared" si="108"/>
        <v>43636</v>
      </c>
      <c r="G947" s="15">
        <f t="shared" si="109"/>
        <v>43675</v>
      </c>
    </row>
    <row r="948" spans="1:7" s="13" customFormat="1" ht="15.75" customHeight="1">
      <c r="A948" s="26"/>
      <c r="B948" s="12" t="s">
        <v>414</v>
      </c>
      <c r="C948" s="12" t="s">
        <v>1011</v>
      </c>
      <c r="D948" s="214"/>
      <c r="E948" s="17">
        <f t="shared" si="108"/>
        <v>43638</v>
      </c>
      <c r="F948" s="17">
        <f t="shared" si="108"/>
        <v>43643</v>
      </c>
      <c r="G948" s="15">
        <f t="shared" si="109"/>
        <v>43682</v>
      </c>
    </row>
    <row r="949" spans="1:7" s="13" customFormat="1" ht="15.75" customHeight="1">
      <c r="A949" s="26"/>
      <c r="B949" s="42"/>
      <c r="C949" s="42"/>
      <c r="D949" s="42"/>
      <c r="E949" s="42"/>
      <c r="F949" s="21"/>
      <c r="G949" s="21"/>
    </row>
    <row r="950" spans="1:7" s="13" customFormat="1" ht="15.75" customHeight="1">
      <c r="A950" s="26"/>
      <c r="B950" s="213" t="s">
        <v>706</v>
      </c>
      <c r="C950" s="91" t="s">
        <v>27</v>
      </c>
      <c r="D950" s="91" t="s">
        <v>690</v>
      </c>
      <c r="E950" s="12" t="s">
        <v>691</v>
      </c>
      <c r="F950" s="12" t="s">
        <v>29</v>
      </c>
      <c r="G950" s="12" t="s">
        <v>1013</v>
      </c>
    </row>
    <row r="951" spans="1:7" s="13" customFormat="1" ht="15.75" customHeight="1">
      <c r="A951" s="26"/>
      <c r="B951" s="214"/>
      <c r="C951" s="92"/>
      <c r="D951" s="92"/>
      <c r="E951" s="41" t="s">
        <v>869</v>
      </c>
      <c r="F951" s="12" t="s">
        <v>30</v>
      </c>
      <c r="G951" s="12" t="s">
        <v>31</v>
      </c>
    </row>
    <row r="952" spans="1:7" s="13" customFormat="1" ht="15.75" customHeight="1">
      <c r="A952" s="26"/>
      <c r="B952" s="12" t="s">
        <v>346</v>
      </c>
      <c r="C952" s="12" t="s">
        <v>1000</v>
      </c>
      <c r="D952" s="213" t="s">
        <v>1008</v>
      </c>
      <c r="E952" s="17">
        <v>43610</v>
      </c>
      <c r="F952" s="15">
        <f>E952+5</f>
        <v>43615</v>
      </c>
      <c r="G952" s="15">
        <f>F952+38</f>
        <v>43653</v>
      </c>
    </row>
    <row r="953" spans="1:7" s="13" customFormat="1" ht="15.75" customHeight="1">
      <c r="A953" s="26"/>
      <c r="B953" s="12" t="s">
        <v>411</v>
      </c>
      <c r="C953" s="12" t="s">
        <v>1002</v>
      </c>
      <c r="D953" s="221"/>
      <c r="E953" s="17">
        <f t="shared" ref="E953:F953" si="110">E952+7</f>
        <v>43617</v>
      </c>
      <c r="F953" s="17">
        <f t="shared" si="110"/>
        <v>43622</v>
      </c>
      <c r="G953" s="15">
        <f t="shared" ref="G953:G956" si="111">F953+38</f>
        <v>43660</v>
      </c>
    </row>
    <row r="954" spans="1:7" s="13" customFormat="1" ht="15.75" customHeight="1">
      <c r="A954" s="26"/>
      <c r="B954" s="12" t="s">
        <v>412</v>
      </c>
      <c r="C954" s="12" t="s">
        <v>1009</v>
      </c>
      <c r="D954" s="221"/>
      <c r="E954" s="17">
        <f t="shared" ref="E954:F954" si="112">E953+7</f>
        <v>43624</v>
      </c>
      <c r="F954" s="17">
        <f t="shared" si="112"/>
        <v>43629</v>
      </c>
      <c r="G954" s="15">
        <f t="shared" si="111"/>
        <v>43667</v>
      </c>
    </row>
    <row r="955" spans="1:7" s="13" customFormat="1" ht="15.75" customHeight="1">
      <c r="A955" s="26" t="s">
        <v>807</v>
      </c>
      <c r="B955" s="12" t="s">
        <v>413</v>
      </c>
      <c r="C955" s="12" t="s">
        <v>1010</v>
      </c>
      <c r="D955" s="221"/>
      <c r="E955" s="17">
        <f t="shared" ref="E955:F955" si="113">E954+7</f>
        <v>43631</v>
      </c>
      <c r="F955" s="17">
        <f t="shared" si="113"/>
        <v>43636</v>
      </c>
      <c r="G955" s="15">
        <f t="shared" si="111"/>
        <v>43674</v>
      </c>
    </row>
    <row r="956" spans="1:7" s="13" customFormat="1" ht="15.75" customHeight="1">
      <c r="A956" s="26"/>
      <c r="B956" s="12" t="s">
        <v>414</v>
      </c>
      <c r="C956" s="12" t="s">
        <v>1011</v>
      </c>
      <c r="D956" s="214"/>
      <c r="E956" s="17">
        <f>E955+7</f>
        <v>43638</v>
      </c>
      <c r="F956" s="17">
        <f t="shared" ref="F956" si="114">F955+7</f>
        <v>43643</v>
      </c>
      <c r="G956" s="15">
        <f t="shared" si="111"/>
        <v>43681</v>
      </c>
    </row>
    <row r="957" spans="1:7" s="13" customFormat="1" ht="15.75" customHeight="1">
      <c r="A957" s="26"/>
      <c r="B957" s="96"/>
      <c r="C957" s="9"/>
      <c r="D957" s="10"/>
      <c r="E957" s="10"/>
      <c r="F957" s="99"/>
      <c r="G957" s="99"/>
    </row>
    <row r="958" spans="1:7" s="13" customFormat="1" ht="15.75" customHeight="1">
      <c r="A958" s="26"/>
      <c r="B958" s="42"/>
      <c r="C958" s="42"/>
      <c r="D958" s="42"/>
      <c r="E958" s="20"/>
      <c r="F958" s="20"/>
      <c r="G958" s="21"/>
    </row>
    <row r="959" spans="1:7" s="13" customFormat="1" ht="15.75" customHeight="1">
      <c r="A959" s="26"/>
      <c r="B959" s="213" t="s">
        <v>26</v>
      </c>
      <c r="C959" s="91" t="s">
        <v>27</v>
      </c>
      <c r="D959" s="91" t="s">
        <v>690</v>
      </c>
      <c r="E959" s="12" t="s">
        <v>691</v>
      </c>
      <c r="F959" s="12" t="s">
        <v>29</v>
      </c>
      <c r="G959" s="12" t="s">
        <v>1014</v>
      </c>
    </row>
    <row r="960" spans="1:7" s="13" customFormat="1" ht="15.75" customHeight="1">
      <c r="A960" s="26" t="s">
        <v>1015</v>
      </c>
      <c r="B960" s="214"/>
      <c r="C960" s="92"/>
      <c r="D960" s="92"/>
      <c r="E960" s="41" t="s">
        <v>869</v>
      </c>
      <c r="F960" s="12" t="s">
        <v>30</v>
      </c>
      <c r="G960" s="12" t="s">
        <v>31</v>
      </c>
    </row>
    <row r="961" spans="1:7" s="13" customFormat="1" ht="15.75" customHeight="1">
      <c r="A961" s="26"/>
      <c r="B961" s="12" t="s">
        <v>346</v>
      </c>
      <c r="C961" s="12" t="s">
        <v>1000</v>
      </c>
      <c r="D961" s="213" t="s">
        <v>1001</v>
      </c>
      <c r="E961" s="17">
        <v>43610</v>
      </c>
      <c r="F961" s="15">
        <f>E961+5</f>
        <v>43615</v>
      </c>
      <c r="G961" s="15">
        <f>F961+33</f>
        <v>43648</v>
      </c>
    </row>
    <row r="962" spans="1:7" s="13" customFormat="1" ht="15.75" customHeight="1">
      <c r="A962" s="26"/>
      <c r="B962" s="12" t="s">
        <v>411</v>
      </c>
      <c r="C962" s="12" t="s">
        <v>1002</v>
      </c>
      <c r="D962" s="221"/>
      <c r="E962" s="17">
        <f t="shared" ref="E962:F965" si="115">E961+7</f>
        <v>43617</v>
      </c>
      <c r="F962" s="17">
        <f t="shared" si="115"/>
        <v>43622</v>
      </c>
      <c r="G962" s="15">
        <f t="shared" ref="G962:G965" si="116">F962+33</f>
        <v>43655</v>
      </c>
    </row>
    <row r="963" spans="1:7" s="13" customFormat="1" ht="15.75" customHeight="1">
      <c r="A963" s="26"/>
      <c r="B963" s="12" t="s">
        <v>412</v>
      </c>
      <c r="C963" s="12" t="s">
        <v>1009</v>
      </c>
      <c r="D963" s="221"/>
      <c r="E963" s="17">
        <f t="shared" si="115"/>
        <v>43624</v>
      </c>
      <c r="F963" s="17">
        <f t="shared" si="115"/>
        <v>43629</v>
      </c>
      <c r="G963" s="15">
        <f t="shared" si="116"/>
        <v>43662</v>
      </c>
    </row>
    <row r="964" spans="1:7" s="13" customFormat="1" ht="15.75" customHeight="1">
      <c r="A964" s="26"/>
      <c r="B964" s="12" t="s">
        <v>413</v>
      </c>
      <c r="C964" s="12" t="s">
        <v>1010</v>
      </c>
      <c r="D964" s="221"/>
      <c r="E964" s="17">
        <f t="shared" si="115"/>
        <v>43631</v>
      </c>
      <c r="F964" s="17">
        <f t="shared" si="115"/>
        <v>43636</v>
      </c>
      <c r="G964" s="15">
        <f t="shared" si="116"/>
        <v>43669</v>
      </c>
    </row>
    <row r="965" spans="1:7" s="13" customFormat="1" ht="15.75" customHeight="1">
      <c r="A965" s="26"/>
      <c r="B965" s="12" t="s">
        <v>414</v>
      </c>
      <c r="C965" s="12" t="s">
        <v>1011</v>
      </c>
      <c r="D965" s="214"/>
      <c r="E965" s="17">
        <f t="shared" si="115"/>
        <v>43638</v>
      </c>
      <c r="F965" s="17">
        <f t="shared" si="115"/>
        <v>43643</v>
      </c>
      <c r="G965" s="15">
        <f t="shared" si="116"/>
        <v>43676</v>
      </c>
    </row>
    <row r="966" spans="1:7" s="13" customFormat="1" ht="15.75" customHeight="1">
      <c r="A966" s="26"/>
      <c r="B966" s="42"/>
      <c r="C966" s="42"/>
      <c r="D966" s="42"/>
      <c r="E966" s="20"/>
      <c r="F966" s="20"/>
      <c r="G966" s="20"/>
    </row>
    <row r="967" spans="1:7" s="13" customFormat="1" ht="15.75" customHeight="1">
      <c r="A967" s="26"/>
      <c r="B967" s="213" t="s">
        <v>706</v>
      </c>
      <c r="C967" s="91" t="s">
        <v>27</v>
      </c>
      <c r="D967" s="91" t="s">
        <v>690</v>
      </c>
      <c r="E967" s="12" t="s">
        <v>691</v>
      </c>
      <c r="F967" s="12" t="s">
        <v>29</v>
      </c>
      <c r="G967" s="12" t="s">
        <v>1014</v>
      </c>
    </row>
    <row r="968" spans="1:7" s="13" customFormat="1" ht="15.75" customHeight="1">
      <c r="A968" s="26"/>
      <c r="B968" s="214"/>
      <c r="C968" s="92"/>
      <c r="D968" s="92"/>
      <c r="E968" s="41" t="s">
        <v>869</v>
      </c>
      <c r="F968" s="12" t="s">
        <v>30</v>
      </c>
      <c r="G968" s="12" t="s">
        <v>31</v>
      </c>
    </row>
    <row r="969" spans="1:7" s="13" customFormat="1" ht="15.75" customHeight="1">
      <c r="A969" s="26"/>
      <c r="B969" s="12" t="s">
        <v>346</v>
      </c>
      <c r="C969" s="12" t="s">
        <v>1000</v>
      </c>
      <c r="D969" s="213" t="s">
        <v>1008</v>
      </c>
      <c r="E969" s="17">
        <v>43610</v>
      </c>
      <c r="F969" s="15">
        <f>E969+5</f>
        <v>43615</v>
      </c>
      <c r="G969" s="15">
        <f>F969+32</f>
        <v>43647</v>
      </c>
    </row>
    <row r="970" spans="1:7" s="13" customFormat="1" ht="15.75" customHeight="1">
      <c r="A970" s="26"/>
      <c r="B970" s="12" t="s">
        <v>411</v>
      </c>
      <c r="C970" s="12" t="s">
        <v>1002</v>
      </c>
      <c r="D970" s="221"/>
      <c r="E970" s="17">
        <f t="shared" ref="E970:F970" si="117">E969+7</f>
        <v>43617</v>
      </c>
      <c r="F970" s="17">
        <f t="shared" si="117"/>
        <v>43622</v>
      </c>
      <c r="G970" s="15">
        <f t="shared" ref="G970:G973" si="118">F970+32</f>
        <v>43654</v>
      </c>
    </row>
    <row r="971" spans="1:7" s="13" customFormat="1" ht="15.75" customHeight="1">
      <c r="A971" s="26"/>
      <c r="B971" s="12" t="s">
        <v>412</v>
      </c>
      <c r="C971" s="12" t="s">
        <v>1009</v>
      </c>
      <c r="D971" s="221"/>
      <c r="E971" s="17">
        <f t="shared" ref="E971:F971" si="119">E970+7</f>
        <v>43624</v>
      </c>
      <c r="F971" s="17">
        <f t="shared" si="119"/>
        <v>43629</v>
      </c>
      <c r="G971" s="15">
        <f t="shared" si="118"/>
        <v>43661</v>
      </c>
    </row>
    <row r="972" spans="1:7" s="13" customFormat="1" ht="15.75" customHeight="1">
      <c r="A972" s="26" t="s">
        <v>807</v>
      </c>
      <c r="B972" s="12" t="s">
        <v>413</v>
      </c>
      <c r="C972" s="12" t="s">
        <v>1010</v>
      </c>
      <c r="D972" s="221"/>
      <c r="E972" s="17">
        <f t="shared" ref="E972:F973" si="120">E971+7</f>
        <v>43631</v>
      </c>
      <c r="F972" s="17">
        <f t="shared" si="120"/>
        <v>43636</v>
      </c>
      <c r="G972" s="15">
        <f t="shared" si="118"/>
        <v>43668</v>
      </c>
    </row>
    <row r="973" spans="1:7" s="13" customFormat="1" ht="15.75" customHeight="1">
      <c r="A973" s="26"/>
      <c r="B973" s="12" t="s">
        <v>414</v>
      </c>
      <c r="C973" s="12" t="s">
        <v>1011</v>
      </c>
      <c r="D973" s="214"/>
      <c r="E973" s="17">
        <f>E972+7</f>
        <v>43638</v>
      </c>
      <c r="F973" s="17">
        <f t="shared" si="120"/>
        <v>43643</v>
      </c>
      <c r="G973" s="15">
        <f t="shared" si="118"/>
        <v>43675</v>
      </c>
    </row>
    <row r="974" spans="1:7" s="13" customFormat="1" ht="15.75" customHeight="1">
      <c r="A974" s="26"/>
      <c r="B974" s="42"/>
      <c r="C974" s="42"/>
      <c r="D974" s="42"/>
      <c r="E974" s="42"/>
      <c r="F974" s="21"/>
      <c r="G974" s="21"/>
    </row>
    <row r="975" spans="1:7" s="13" customFormat="1" ht="15.75" customHeight="1">
      <c r="A975" s="26"/>
      <c r="B975" s="96"/>
      <c r="C975" s="9"/>
      <c r="D975" s="10"/>
      <c r="E975" s="10"/>
      <c r="F975" s="99"/>
      <c r="G975" s="99"/>
    </row>
    <row r="976" spans="1:7" s="13" customFormat="1" ht="15.75" customHeight="1">
      <c r="A976" s="26" t="s">
        <v>1016</v>
      </c>
      <c r="B976" s="242" t="s">
        <v>26</v>
      </c>
      <c r="C976" s="91" t="s">
        <v>27</v>
      </c>
      <c r="D976" s="91" t="s">
        <v>28</v>
      </c>
      <c r="E976" s="12" t="s">
        <v>691</v>
      </c>
      <c r="F976" s="12" t="s">
        <v>29</v>
      </c>
      <c r="G976" s="12" t="s">
        <v>137</v>
      </c>
    </row>
    <row r="977" spans="1:7" s="13" customFormat="1" ht="15.75" customHeight="1">
      <c r="A977" s="26"/>
      <c r="B977" s="214"/>
      <c r="C977" s="169"/>
      <c r="D977" s="169"/>
      <c r="E977" s="41" t="s">
        <v>19</v>
      </c>
      <c r="F977" s="12" t="s">
        <v>30</v>
      </c>
      <c r="G977" s="12" t="s">
        <v>31</v>
      </c>
    </row>
    <row r="978" spans="1:7" s="13" customFormat="1" ht="15.75" customHeight="1">
      <c r="A978" s="26"/>
      <c r="B978" s="12" t="s">
        <v>346</v>
      </c>
      <c r="C978" s="12" t="s">
        <v>1000</v>
      </c>
      <c r="D978" s="213" t="s">
        <v>1001</v>
      </c>
      <c r="E978" s="17">
        <v>43610</v>
      </c>
      <c r="F978" s="15">
        <f>E978+5</f>
        <v>43615</v>
      </c>
      <c r="G978" s="15">
        <f>F978+37</f>
        <v>43652</v>
      </c>
    </row>
    <row r="979" spans="1:7" s="13" customFormat="1" ht="15.75" customHeight="1">
      <c r="A979" s="26"/>
      <c r="B979" s="12" t="s">
        <v>411</v>
      </c>
      <c r="C979" s="12" t="s">
        <v>1002</v>
      </c>
      <c r="D979" s="221"/>
      <c r="E979" s="17">
        <f t="shared" ref="E979:F982" si="121">E978+7</f>
        <v>43617</v>
      </c>
      <c r="F979" s="17">
        <f t="shared" si="121"/>
        <v>43622</v>
      </c>
      <c r="G979" s="15">
        <f t="shared" ref="G979:G982" si="122">F979+37</f>
        <v>43659</v>
      </c>
    </row>
    <row r="980" spans="1:7" s="13" customFormat="1" ht="15.75" customHeight="1">
      <c r="A980" s="26"/>
      <c r="B980" s="12" t="s">
        <v>412</v>
      </c>
      <c r="C980" s="12" t="s">
        <v>1009</v>
      </c>
      <c r="D980" s="221"/>
      <c r="E980" s="17">
        <f t="shared" si="121"/>
        <v>43624</v>
      </c>
      <c r="F980" s="17">
        <f t="shared" si="121"/>
        <v>43629</v>
      </c>
      <c r="G980" s="15">
        <f t="shared" si="122"/>
        <v>43666</v>
      </c>
    </row>
    <row r="981" spans="1:7" s="13" customFormat="1" ht="15.75" customHeight="1">
      <c r="A981" s="26"/>
      <c r="B981" s="12" t="s">
        <v>413</v>
      </c>
      <c r="C981" s="12" t="s">
        <v>1010</v>
      </c>
      <c r="D981" s="221"/>
      <c r="E981" s="17">
        <f t="shared" si="121"/>
        <v>43631</v>
      </c>
      <c r="F981" s="17">
        <f t="shared" si="121"/>
        <v>43636</v>
      </c>
      <c r="G981" s="15">
        <f t="shared" si="122"/>
        <v>43673</v>
      </c>
    </row>
    <row r="982" spans="1:7" s="13" customFormat="1" ht="15.75" customHeight="1">
      <c r="A982" s="26"/>
      <c r="B982" s="12" t="s">
        <v>414</v>
      </c>
      <c r="C982" s="12" t="s">
        <v>1011</v>
      </c>
      <c r="D982" s="214"/>
      <c r="E982" s="17">
        <f t="shared" si="121"/>
        <v>43638</v>
      </c>
      <c r="F982" s="17">
        <f t="shared" si="121"/>
        <v>43643</v>
      </c>
      <c r="G982" s="15">
        <f t="shared" si="122"/>
        <v>43680</v>
      </c>
    </row>
    <row r="983" spans="1:7" s="13" customFormat="1" ht="15.75" customHeight="1">
      <c r="A983" s="26"/>
      <c r="B983" s="42"/>
      <c r="C983" s="42"/>
      <c r="D983" s="42"/>
      <c r="E983" s="20"/>
      <c r="F983" s="20"/>
      <c r="G983" s="21"/>
    </row>
    <row r="984" spans="1:7" s="13" customFormat="1" ht="15.75" customHeight="1">
      <c r="A984" s="26"/>
      <c r="B984" s="42"/>
      <c r="C984" s="42"/>
      <c r="D984" s="42"/>
      <c r="E984" s="42"/>
      <c r="F984" s="21"/>
      <c r="G984" s="21"/>
    </row>
    <row r="985" spans="1:7" s="13" customFormat="1" ht="15.75" customHeight="1">
      <c r="A985" s="26"/>
      <c r="B985" s="96"/>
      <c r="C985" s="9"/>
      <c r="D985" s="10"/>
      <c r="E985" s="10"/>
      <c r="F985" s="99"/>
      <c r="G985" s="99"/>
    </row>
    <row r="986" spans="1:7" s="13" customFormat="1" ht="15.75" customHeight="1">
      <c r="A986" s="26" t="s">
        <v>1017</v>
      </c>
      <c r="B986" s="213" t="s">
        <v>26</v>
      </c>
      <c r="C986" s="91" t="s">
        <v>27</v>
      </c>
      <c r="D986" s="91" t="s">
        <v>28</v>
      </c>
      <c r="E986" s="12" t="s">
        <v>691</v>
      </c>
      <c r="F986" s="12" t="s">
        <v>29</v>
      </c>
      <c r="G986" s="12" t="s">
        <v>138</v>
      </c>
    </row>
    <row r="987" spans="1:7" s="13" customFormat="1" ht="15.75" customHeight="1">
      <c r="A987" s="26"/>
      <c r="B987" s="214"/>
      <c r="C987" s="169"/>
      <c r="D987" s="169"/>
      <c r="E987" s="41" t="s">
        <v>19</v>
      </c>
      <c r="F987" s="12" t="s">
        <v>30</v>
      </c>
      <c r="G987" s="12" t="s">
        <v>31</v>
      </c>
    </row>
    <row r="988" spans="1:7" s="13" customFormat="1" ht="15.75" customHeight="1">
      <c r="A988" s="26"/>
      <c r="B988" s="12" t="s">
        <v>1018</v>
      </c>
      <c r="C988" s="12" t="s">
        <v>770</v>
      </c>
      <c r="D988" s="213" t="s">
        <v>1019</v>
      </c>
      <c r="E988" s="17">
        <v>43617</v>
      </c>
      <c r="F988" s="15">
        <f>E988+5</f>
        <v>43622</v>
      </c>
      <c r="G988" s="15">
        <f>F988+34</f>
        <v>43656</v>
      </c>
    </row>
    <row r="989" spans="1:7" s="13" customFormat="1" ht="15.75" customHeight="1">
      <c r="A989" s="26"/>
      <c r="B989" s="12" t="s">
        <v>1020</v>
      </c>
      <c r="C989" s="12" t="s">
        <v>394</v>
      </c>
      <c r="D989" s="221"/>
      <c r="E989" s="17">
        <f t="shared" ref="E989:F992" si="123">E988+7</f>
        <v>43624</v>
      </c>
      <c r="F989" s="17">
        <f t="shared" si="123"/>
        <v>43629</v>
      </c>
      <c r="G989" s="15">
        <f t="shared" ref="G989:G992" si="124">F989+34</f>
        <v>43663</v>
      </c>
    </row>
    <row r="990" spans="1:7" s="13" customFormat="1" ht="15.75" customHeight="1">
      <c r="A990" s="26"/>
      <c r="B990" s="12" t="s">
        <v>1021</v>
      </c>
      <c r="C990" s="12" t="s">
        <v>539</v>
      </c>
      <c r="D990" s="221"/>
      <c r="E990" s="17">
        <f t="shared" si="123"/>
        <v>43631</v>
      </c>
      <c r="F990" s="17">
        <f t="shared" si="123"/>
        <v>43636</v>
      </c>
      <c r="G990" s="15">
        <f t="shared" si="124"/>
        <v>43670</v>
      </c>
    </row>
    <row r="991" spans="1:7" s="13" customFormat="1" ht="15.75" customHeight="1">
      <c r="A991" s="26"/>
      <c r="B991" s="12" t="s">
        <v>1022</v>
      </c>
      <c r="C991" s="12" t="s">
        <v>619</v>
      </c>
      <c r="D991" s="221"/>
      <c r="E991" s="17">
        <f t="shared" si="123"/>
        <v>43638</v>
      </c>
      <c r="F991" s="17">
        <f t="shared" si="123"/>
        <v>43643</v>
      </c>
      <c r="G991" s="15">
        <f t="shared" si="124"/>
        <v>43677</v>
      </c>
    </row>
    <row r="992" spans="1:7" s="13" customFormat="1" ht="15.75" customHeight="1">
      <c r="A992" s="26"/>
      <c r="B992" s="12" t="s">
        <v>1023</v>
      </c>
      <c r="C992" s="12" t="s">
        <v>620</v>
      </c>
      <c r="D992" s="214"/>
      <c r="E992" s="17">
        <f t="shared" si="123"/>
        <v>43645</v>
      </c>
      <c r="F992" s="17">
        <f t="shared" si="123"/>
        <v>43650</v>
      </c>
      <c r="G992" s="15">
        <f t="shared" si="124"/>
        <v>43684</v>
      </c>
    </row>
    <row r="993" spans="1:7" s="13" customFormat="1" ht="15.75" customHeight="1">
      <c r="A993" s="26"/>
      <c r="B993" s="42"/>
      <c r="C993" s="42"/>
      <c r="D993" s="42"/>
      <c r="E993" s="42"/>
      <c r="F993" s="21"/>
      <c r="G993" s="21"/>
    </row>
    <row r="994" spans="1:7" s="13" customFormat="1" ht="15.75" customHeight="1">
      <c r="A994" s="26"/>
      <c r="B994" s="42"/>
      <c r="C994" s="42"/>
      <c r="D994" s="42"/>
      <c r="E994" s="42"/>
      <c r="F994" s="21"/>
      <c r="G994" s="21"/>
    </row>
    <row r="995" spans="1:7" s="13" customFormat="1" ht="15.75" customHeight="1">
      <c r="A995" s="26"/>
      <c r="B995" s="96"/>
      <c r="C995" s="9"/>
      <c r="D995" s="10"/>
      <c r="E995" s="10"/>
      <c r="F995" s="99"/>
      <c r="G995" s="99"/>
    </row>
    <row r="996" spans="1:7" s="13" customFormat="1" ht="15.75" customHeight="1">
      <c r="A996" s="26" t="s">
        <v>1024</v>
      </c>
      <c r="B996" s="211" t="s">
        <v>26</v>
      </c>
      <c r="C996" s="170" t="s">
        <v>27</v>
      </c>
      <c r="D996" s="91" t="s">
        <v>28</v>
      </c>
      <c r="E996" s="12" t="s">
        <v>691</v>
      </c>
      <c r="F996" s="12" t="s">
        <v>29</v>
      </c>
      <c r="G996" s="12" t="s">
        <v>139</v>
      </c>
    </row>
    <row r="997" spans="1:7" s="13" customFormat="1" ht="15.75" customHeight="1">
      <c r="A997" s="26"/>
      <c r="B997" s="212"/>
      <c r="C997" s="171"/>
      <c r="D997" s="169"/>
      <c r="E997" s="41" t="s">
        <v>19</v>
      </c>
      <c r="F997" s="12" t="s">
        <v>30</v>
      </c>
      <c r="G997" s="12" t="s">
        <v>31</v>
      </c>
    </row>
    <row r="998" spans="1:7" s="13" customFormat="1" ht="15.75" customHeight="1">
      <c r="A998" s="26"/>
      <c r="B998" s="105" t="s">
        <v>398</v>
      </c>
      <c r="C998" s="105" t="s">
        <v>1002</v>
      </c>
      <c r="D998" s="282" t="s">
        <v>1025</v>
      </c>
      <c r="E998" s="15">
        <v>43618</v>
      </c>
      <c r="F998" s="15">
        <f>E998+4</f>
        <v>43622</v>
      </c>
      <c r="G998" s="15">
        <f>F998+27</f>
        <v>43649</v>
      </c>
    </row>
    <row r="999" spans="1:7" s="13" customFormat="1" ht="15.75" customHeight="1">
      <c r="A999" s="26"/>
      <c r="B999" s="105" t="s">
        <v>399</v>
      </c>
      <c r="C999" s="105" t="s">
        <v>1026</v>
      </c>
      <c r="D999" s="274"/>
      <c r="E999" s="15">
        <f t="shared" ref="E999:E1002" si="125">E998+7</f>
        <v>43625</v>
      </c>
      <c r="F999" s="15">
        <f t="shared" ref="F999:F1002" si="126">E999+4</f>
        <v>43629</v>
      </c>
      <c r="G999" s="15">
        <f t="shared" ref="G999:G1002" si="127">F999+27</f>
        <v>43656</v>
      </c>
    </row>
    <row r="1000" spans="1:7" s="13" customFormat="1" ht="15.75" customHeight="1">
      <c r="A1000" s="26"/>
      <c r="B1000" s="105" t="s">
        <v>401</v>
      </c>
      <c r="C1000" s="105" t="s">
        <v>1027</v>
      </c>
      <c r="D1000" s="274"/>
      <c r="E1000" s="15">
        <f t="shared" si="125"/>
        <v>43632</v>
      </c>
      <c r="F1000" s="15">
        <f t="shared" si="126"/>
        <v>43636</v>
      </c>
      <c r="G1000" s="15">
        <f t="shared" si="127"/>
        <v>43663</v>
      </c>
    </row>
    <row r="1001" spans="1:7" s="13" customFormat="1" ht="15.75" customHeight="1">
      <c r="A1001" s="26"/>
      <c r="B1001" s="105" t="s">
        <v>402</v>
      </c>
      <c r="C1001" s="105" t="s">
        <v>1005</v>
      </c>
      <c r="D1001" s="274"/>
      <c r="E1001" s="15">
        <f t="shared" si="125"/>
        <v>43639</v>
      </c>
      <c r="F1001" s="15">
        <f t="shared" si="126"/>
        <v>43643</v>
      </c>
      <c r="G1001" s="15">
        <f t="shared" si="127"/>
        <v>43670</v>
      </c>
    </row>
    <row r="1002" spans="1:7" s="13" customFormat="1" ht="15.75" customHeight="1">
      <c r="A1002" s="26"/>
      <c r="B1002" s="105"/>
      <c r="C1002" s="105"/>
      <c r="D1002" s="247"/>
      <c r="E1002" s="15">
        <f t="shared" si="125"/>
        <v>43646</v>
      </c>
      <c r="F1002" s="15">
        <f t="shared" si="126"/>
        <v>43650</v>
      </c>
      <c r="G1002" s="15">
        <f t="shared" si="127"/>
        <v>43677</v>
      </c>
    </row>
    <row r="1003" spans="1:7" s="13" customFormat="1" ht="15.75" customHeight="1">
      <c r="A1003" s="26"/>
      <c r="B1003" s="42"/>
      <c r="C1003" s="42"/>
      <c r="D1003" s="29"/>
      <c r="E1003" s="21"/>
      <c r="F1003" s="21"/>
      <c r="G1003" s="21"/>
    </row>
    <row r="1004" spans="1:7" s="13" customFormat="1" ht="15.75" customHeight="1">
      <c r="A1004" s="26"/>
      <c r="B1004" s="213" t="s">
        <v>26</v>
      </c>
      <c r="C1004" s="91" t="s">
        <v>27</v>
      </c>
      <c r="D1004" s="91" t="s">
        <v>28</v>
      </c>
      <c r="E1004" s="12" t="s">
        <v>696</v>
      </c>
      <c r="F1004" s="12" t="s">
        <v>29</v>
      </c>
      <c r="G1004" s="12" t="s">
        <v>139</v>
      </c>
    </row>
    <row r="1005" spans="1:7" s="13" customFormat="1" ht="15.75" customHeight="1">
      <c r="A1005" s="26"/>
      <c r="B1005" s="214"/>
      <c r="C1005" s="92"/>
      <c r="D1005" s="92"/>
      <c r="E1005" s="41" t="s">
        <v>19</v>
      </c>
      <c r="F1005" s="12" t="s">
        <v>30</v>
      </c>
      <c r="G1005" s="12" t="s">
        <v>31</v>
      </c>
    </row>
    <row r="1006" spans="1:7" s="13" customFormat="1" ht="15.75" customHeight="1">
      <c r="A1006" s="26"/>
      <c r="B1006" s="105" t="s">
        <v>404</v>
      </c>
      <c r="C1006" s="172" t="s">
        <v>345</v>
      </c>
      <c r="D1006" s="285" t="s">
        <v>1028</v>
      </c>
      <c r="E1006" s="15">
        <v>43612</v>
      </c>
      <c r="F1006" s="15">
        <f>E1006+5</f>
        <v>43617</v>
      </c>
      <c r="G1006" s="15">
        <f>F1006+28</f>
        <v>43645</v>
      </c>
    </row>
    <row r="1007" spans="1:7" s="13" customFormat="1" ht="15.75" customHeight="1">
      <c r="A1007" s="26"/>
      <c r="B1007" s="173" t="s">
        <v>405</v>
      </c>
      <c r="C1007" s="172" t="s">
        <v>409</v>
      </c>
      <c r="D1007" s="286"/>
      <c r="E1007" s="15">
        <f t="shared" ref="E1007:E1010" si="128">E1006+7</f>
        <v>43619</v>
      </c>
      <c r="F1007" s="15">
        <f t="shared" ref="F1007:F1010" si="129">E1007+5</f>
        <v>43624</v>
      </c>
      <c r="G1007" s="15">
        <f t="shared" ref="G1007:G1010" si="130">F1007+28</f>
        <v>43652</v>
      </c>
    </row>
    <row r="1008" spans="1:7" s="13" customFormat="1" ht="15.75" customHeight="1">
      <c r="A1008" s="26"/>
      <c r="B1008" s="105" t="s">
        <v>406</v>
      </c>
      <c r="C1008" s="172" t="s">
        <v>400</v>
      </c>
      <c r="D1008" s="286"/>
      <c r="E1008" s="15">
        <f t="shared" si="128"/>
        <v>43626</v>
      </c>
      <c r="F1008" s="15">
        <f t="shared" si="129"/>
        <v>43631</v>
      </c>
      <c r="G1008" s="15">
        <f t="shared" si="130"/>
        <v>43659</v>
      </c>
    </row>
    <row r="1009" spans="1:7" s="13" customFormat="1" ht="15.75" customHeight="1">
      <c r="A1009" s="26"/>
      <c r="B1009" s="105" t="s">
        <v>407</v>
      </c>
      <c r="C1009" s="172" t="s">
        <v>410</v>
      </c>
      <c r="D1009" s="286"/>
      <c r="E1009" s="15">
        <f t="shared" si="128"/>
        <v>43633</v>
      </c>
      <c r="F1009" s="15">
        <f t="shared" si="129"/>
        <v>43638</v>
      </c>
      <c r="G1009" s="15">
        <f t="shared" si="130"/>
        <v>43666</v>
      </c>
    </row>
    <row r="1010" spans="1:7" s="13" customFormat="1" ht="15.75" customHeight="1">
      <c r="A1010" s="26"/>
      <c r="B1010" s="105" t="s">
        <v>408</v>
      </c>
      <c r="C1010" s="172" t="s">
        <v>403</v>
      </c>
      <c r="D1010" s="287"/>
      <c r="E1010" s="15">
        <f t="shared" si="128"/>
        <v>43640</v>
      </c>
      <c r="F1010" s="15">
        <f t="shared" si="129"/>
        <v>43645</v>
      </c>
      <c r="G1010" s="15">
        <f t="shared" si="130"/>
        <v>43673</v>
      </c>
    </row>
    <row r="1011" spans="1:7" s="13" customFormat="1" ht="15.75" customHeight="1">
      <c r="A1011" s="26"/>
      <c r="B1011" s="42"/>
      <c r="C1011" s="75"/>
      <c r="D1011" s="29"/>
      <c r="E1011" s="21"/>
      <c r="F1011" s="21"/>
      <c r="G1011" s="21"/>
    </row>
    <row r="1012" spans="1:7" s="13" customFormat="1" ht="15.75" customHeight="1">
      <c r="A1012" s="26"/>
      <c r="B1012" s="42"/>
      <c r="C1012" s="42"/>
      <c r="D1012" s="29"/>
      <c r="E1012" s="21"/>
      <c r="F1012" s="21"/>
      <c r="G1012" s="21"/>
    </row>
    <row r="1013" spans="1:7" s="13" customFormat="1" ht="15.75" customHeight="1">
      <c r="A1013" s="26"/>
      <c r="B1013" s="96"/>
      <c r="C1013" s="9"/>
      <c r="D1013" s="10"/>
      <c r="E1013" s="10"/>
      <c r="F1013" s="99"/>
      <c r="G1013" s="99"/>
    </row>
    <row r="1014" spans="1:7" s="13" customFormat="1" ht="15.75" customHeight="1">
      <c r="A1014" s="26"/>
      <c r="B1014" s="42"/>
      <c r="C1014" s="42"/>
      <c r="D1014" s="42"/>
      <c r="E1014" s="42"/>
      <c r="F1014" s="21"/>
      <c r="G1014" s="21"/>
    </row>
    <row r="1015" spans="1:7" s="13" customFormat="1" ht="15.75" customHeight="1">
      <c r="A1015" s="26" t="s">
        <v>1029</v>
      </c>
      <c r="B1015" s="213" t="s">
        <v>26</v>
      </c>
      <c r="C1015" s="91" t="s">
        <v>27</v>
      </c>
      <c r="D1015" s="91" t="s">
        <v>28</v>
      </c>
      <c r="E1015" s="12" t="s">
        <v>691</v>
      </c>
      <c r="F1015" s="12" t="s">
        <v>29</v>
      </c>
      <c r="G1015" s="12" t="s">
        <v>1030</v>
      </c>
    </row>
    <row r="1016" spans="1:7" s="13" customFormat="1" ht="15.75" customHeight="1">
      <c r="A1016" s="26"/>
      <c r="B1016" s="214"/>
      <c r="C1016" s="169"/>
      <c r="D1016" s="169"/>
      <c r="E1016" s="41" t="s">
        <v>19</v>
      </c>
      <c r="F1016" s="12" t="s">
        <v>30</v>
      </c>
      <c r="G1016" s="12" t="s">
        <v>1031</v>
      </c>
    </row>
    <row r="1017" spans="1:7" s="13" customFormat="1" ht="15.75" customHeight="1">
      <c r="A1017" s="26"/>
      <c r="B1017" s="110" t="s">
        <v>358</v>
      </c>
      <c r="C1017" s="105" t="s">
        <v>359</v>
      </c>
      <c r="D1017" s="282" t="s">
        <v>1032</v>
      </c>
      <c r="E1017" s="15">
        <v>43610</v>
      </c>
      <c r="F1017" s="15">
        <f>E1017+5</f>
        <v>43615</v>
      </c>
      <c r="G1017" s="15">
        <f>F1017+32</f>
        <v>43647</v>
      </c>
    </row>
    <row r="1018" spans="1:7" s="13" customFormat="1" ht="15.75" customHeight="1">
      <c r="A1018" s="26"/>
      <c r="B1018" s="110" t="s">
        <v>488</v>
      </c>
      <c r="C1018" s="105" t="s">
        <v>491</v>
      </c>
      <c r="D1018" s="274"/>
      <c r="E1018" s="15">
        <f t="shared" ref="E1018:F1021" si="131">E1017+7</f>
        <v>43617</v>
      </c>
      <c r="F1018" s="15">
        <f t="shared" si="131"/>
        <v>43622</v>
      </c>
      <c r="G1018" s="15">
        <f>F1018+32</f>
        <v>43654</v>
      </c>
    </row>
    <row r="1019" spans="1:7" s="13" customFormat="1" ht="15.75" customHeight="1">
      <c r="A1019" s="26"/>
      <c r="B1019" s="110" t="s">
        <v>489</v>
      </c>
      <c r="C1019" s="105" t="s">
        <v>492</v>
      </c>
      <c r="D1019" s="274"/>
      <c r="E1019" s="15">
        <f t="shared" si="131"/>
        <v>43624</v>
      </c>
      <c r="F1019" s="15">
        <f t="shared" si="131"/>
        <v>43629</v>
      </c>
      <c r="G1019" s="15">
        <f>F1019+32</f>
        <v>43661</v>
      </c>
    </row>
    <row r="1020" spans="1:7" s="13" customFormat="1" ht="15.75" customHeight="1">
      <c r="A1020" s="26"/>
      <c r="B1020" s="110" t="s">
        <v>318</v>
      </c>
      <c r="C1020" s="105" t="s">
        <v>493</v>
      </c>
      <c r="D1020" s="274"/>
      <c r="E1020" s="15">
        <f t="shared" si="131"/>
        <v>43631</v>
      </c>
      <c r="F1020" s="15">
        <f t="shared" si="131"/>
        <v>43636</v>
      </c>
      <c r="G1020" s="15">
        <f>F1020+32</f>
        <v>43668</v>
      </c>
    </row>
    <row r="1021" spans="1:7" s="13" customFormat="1" ht="15.75" customHeight="1">
      <c r="A1021" s="26"/>
      <c r="B1021" s="110" t="s">
        <v>490</v>
      </c>
      <c r="C1021" s="105" t="s">
        <v>494</v>
      </c>
      <c r="D1021" s="247"/>
      <c r="E1021" s="15">
        <f t="shared" si="131"/>
        <v>43638</v>
      </c>
      <c r="F1021" s="15">
        <f t="shared" si="131"/>
        <v>43643</v>
      </c>
      <c r="G1021" s="15">
        <f>F1021+32</f>
        <v>43675</v>
      </c>
    </row>
    <row r="1022" spans="1:7" s="13" customFormat="1" ht="15.75" customHeight="1">
      <c r="A1022" s="26"/>
      <c r="B1022" s="42"/>
      <c r="C1022" s="42"/>
      <c r="D1022" s="42"/>
      <c r="E1022" s="42"/>
      <c r="F1022" s="21"/>
      <c r="G1022" s="21"/>
    </row>
    <row r="1023" spans="1:7" s="13" customFormat="1" ht="15.75" customHeight="1">
      <c r="A1023" s="26"/>
      <c r="B1023" s="18"/>
      <c r="C1023" s="42"/>
      <c r="D1023" s="29"/>
      <c r="E1023" s="21"/>
      <c r="F1023" s="21"/>
      <c r="G1023" s="21"/>
    </row>
    <row r="1024" spans="1:7" s="13" customFormat="1" ht="15.75" customHeight="1">
      <c r="A1024" s="26"/>
      <c r="B1024" s="96"/>
      <c r="C1024" s="9"/>
      <c r="D1024" s="10"/>
      <c r="E1024" s="10"/>
      <c r="F1024" s="99"/>
      <c r="G1024" s="99"/>
    </row>
    <row r="1025" spans="1:7" s="13" customFormat="1" ht="15.75" customHeight="1">
      <c r="A1025" s="26" t="s">
        <v>1033</v>
      </c>
      <c r="B1025" s="224" t="s">
        <v>26</v>
      </c>
      <c r="C1025" s="91" t="s">
        <v>27</v>
      </c>
      <c r="D1025" s="91" t="s">
        <v>28</v>
      </c>
      <c r="E1025" s="12" t="s">
        <v>861</v>
      </c>
      <c r="F1025" s="12" t="s">
        <v>29</v>
      </c>
      <c r="G1025" s="12" t="s">
        <v>142</v>
      </c>
    </row>
    <row r="1026" spans="1:7" s="13" customFormat="1" ht="15.75" customHeight="1">
      <c r="A1026" s="26"/>
      <c r="B1026" s="214"/>
      <c r="C1026" s="169"/>
      <c r="D1026" s="169"/>
      <c r="E1026" s="41" t="s">
        <v>19</v>
      </c>
      <c r="F1026" s="12" t="s">
        <v>30</v>
      </c>
      <c r="G1026" s="12" t="s">
        <v>31</v>
      </c>
    </row>
    <row r="1027" spans="1:7" s="13" customFormat="1" ht="15.75" customHeight="1">
      <c r="A1027" s="26"/>
      <c r="B1027" s="105" t="s">
        <v>1034</v>
      </c>
      <c r="C1027" s="105" t="s">
        <v>1035</v>
      </c>
      <c r="D1027" s="282" t="s">
        <v>1036</v>
      </c>
      <c r="E1027" s="15">
        <v>43618</v>
      </c>
      <c r="F1027" s="15">
        <f>E1027+4</f>
        <v>43622</v>
      </c>
      <c r="G1027" s="15">
        <f>F1027+36</f>
        <v>43658</v>
      </c>
    </row>
    <row r="1028" spans="1:7" s="13" customFormat="1" ht="15.75" customHeight="1">
      <c r="A1028" s="26"/>
      <c r="B1028" s="105" t="s">
        <v>1037</v>
      </c>
      <c r="C1028" s="105" t="s">
        <v>400</v>
      </c>
      <c r="D1028" s="274"/>
      <c r="E1028" s="15">
        <f t="shared" ref="E1028:F1031" si="132">E1027+7</f>
        <v>43625</v>
      </c>
      <c r="F1028" s="15">
        <f t="shared" si="132"/>
        <v>43629</v>
      </c>
      <c r="G1028" s="15">
        <f>F1028+36</f>
        <v>43665</v>
      </c>
    </row>
    <row r="1029" spans="1:7" s="13" customFormat="1" ht="15.75" customHeight="1">
      <c r="A1029" s="26"/>
      <c r="B1029" s="105" t="s">
        <v>1038</v>
      </c>
      <c r="C1029" s="105" t="s">
        <v>615</v>
      </c>
      <c r="D1029" s="274"/>
      <c r="E1029" s="15">
        <f t="shared" si="132"/>
        <v>43632</v>
      </c>
      <c r="F1029" s="15">
        <f t="shared" si="132"/>
        <v>43636</v>
      </c>
      <c r="G1029" s="15">
        <f>F1029+36</f>
        <v>43672</v>
      </c>
    </row>
    <row r="1030" spans="1:7" s="13" customFormat="1" ht="15.75" customHeight="1">
      <c r="A1030" s="26"/>
      <c r="B1030" s="105" t="s">
        <v>618</v>
      </c>
      <c r="C1030" s="105" t="s">
        <v>403</v>
      </c>
      <c r="D1030" s="274"/>
      <c r="E1030" s="15">
        <f t="shared" si="132"/>
        <v>43639</v>
      </c>
      <c r="F1030" s="15">
        <f t="shared" si="132"/>
        <v>43643</v>
      </c>
      <c r="G1030" s="15">
        <f>F1030+36</f>
        <v>43679</v>
      </c>
    </row>
    <row r="1031" spans="1:7" s="13" customFormat="1" ht="15.75" customHeight="1">
      <c r="A1031" s="26"/>
      <c r="B1031" s="105" t="s">
        <v>1039</v>
      </c>
      <c r="C1031" s="105" t="s">
        <v>616</v>
      </c>
      <c r="D1031" s="247"/>
      <c r="E1031" s="15">
        <f t="shared" si="132"/>
        <v>43646</v>
      </c>
      <c r="F1031" s="15">
        <f t="shared" si="132"/>
        <v>43650</v>
      </c>
      <c r="G1031" s="15">
        <f>F1031+36</f>
        <v>43686</v>
      </c>
    </row>
    <row r="1032" spans="1:7" s="13" customFormat="1" ht="15.75" customHeight="1">
      <c r="A1032" s="26"/>
      <c r="B1032" s="42"/>
      <c r="C1032" s="42"/>
      <c r="D1032" s="29"/>
      <c r="E1032" s="21"/>
      <c r="F1032" s="21"/>
      <c r="G1032" s="21"/>
    </row>
    <row r="1033" spans="1:7" s="13" customFormat="1" ht="15.75" customHeight="1">
      <c r="A1033" s="26"/>
      <c r="B1033" s="42"/>
      <c r="C1033" s="42"/>
      <c r="D1033" s="29"/>
      <c r="E1033" s="21"/>
      <c r="F1033" s="21"/>
      <c r="G1033" s="21"/>
    </row>
    <row r="1034" spans="1:7" s="13" customFormat="1" ht="15.75" customHeight="1">
      <c r="A1034" s="26"/>
      <c r="B1034" s="42"/>
      <c r="C1034" s="42"/>
      <c r="D1034" s="42"/>
      <c r="E1034" s="42"/>
      <c r="F1034" s="21"/>
      <c r="G1034" s="21"/>
    </row>
    <row r="1035" spans="1:7" s="13" customFormat="1" ht="15.75" customHeight="1">
      <c r="A1035" s="26"/>
      <c r="B1035" s="96"/>
      <c r="C1035" s="9"/>
      <c r="D1035" s="10"/>
      <c r="E1035" s="10"/>
      <c r="F1035" s="99"/>
      <c r="G1035" s="99"/>
    </row>
    <row r="1036" spans="1:7" s="13" customFormat="1" ht="15.75" customHeight="1">
      <c r="A1036" s="26" t="s">
        <v>1040</v>
      </c>
      <c r="B1036" s="213" t="s">
        <v>26</v>
      </c>
      <c r="C1036" s="91" t="s">
        <v>27</v>
      </c>
      <c r="D1036" s="91" t="s">
        <v>28</v>
      </c>
      <c r="E1036" s="12" t="s">
        <v>696</v>
      </c>
      <c r="F1036" s="12" t="s">
        <v>29</v>
      </c>
      <c r="G1036" s="12" t="s">
        <v>130</v>
      </c>
    </row>
    <row r="1037" spans="1:7" s="13" customFormat="1" ht="15.75" customHeight="1">
      <c r="A1037" s="26"/>
      <c r="B1037" s="214"/>
      <c r="C1037" s="169"/>
      <c r="D1037" s="169"/>
      <c r="E1037" s="41" t="s">
        <v>19</v>
      </c>
      <c r="F1037" s="12" t="s">
        <v>30</v>
      </c>
      <c r="G1037" s="12" t="s">
        <v>31</v>
      </c>
    </row>
    <row r="1038" spans="1:7" s="13" customFormat="1" ht="15.75" customHeight="1">
      <c r="A1038" s="26"/>
      <c r="B1038" s="110" t="s">
        <v>1041</v>
      </c>
      <c r="C1038" s="105" t="s">
        <v>1042</v>
      </c>
      <c r="D1038" s="282" t="s">
        <v>1043</v>
      </c>
      <c r="E1038" s="15">
        <v>43615</v>
      </c>
      <c r="F1038" s="15">
        <f>E1038+4</f>
        <v>43619</v>
      </c>
      <c r="G1038" s="15">
        <f>F1038+27</f>
        <v>43646</v>
      </c>
    </row>
    <row r="1039" spans="1:7" s="13" customFormat="1" ht="15.75" customHeight="1">
      <c r="A1039" s="26"/>
      <c r="B1039" s="110" t="s">
        <v>1044</v>
      </c>
      <c r="C1039" s="105" t="s">
        <v>615</v>
      </c>
      <c r="D1039" s="274"/>
      <c r="E1039" s="15">
        <f t="shared" ref="E1039:E1042" si="133">E1038+7</f>
        <v>43622</v>
      </c>
      <c r="F1039" s="15">
        <f t="shared" ref="F1039:F1042" si="134">E1039+4</f>
        <v>43626</v>
      </c>
      <c r="G1039" s="15">
        <f t="shared" ref="G1039:G1042" si="135">F1039+27</f>
        <v>43653</v>
      </c>
    </row>
    <row r="1040" spans="1:7" s="13" customFormat="1" ht="15.75" customHeight="1">
      <c r="A1040" s="26"/>
      <c r="B1040" s="110" t="s">
        <v>1045</v>
      </c>
      <c r="C1040" s="105" t="s">
        <v>403</v>
      </c>
      <c r="D1040" s="274"/>
      <c r="E1040" s="15">
        <f t="shared" si="133"/>
        <v>43629</v>
      </c>
      <c r="F1040" s="15">
        <f t="shared" si="134"/>
        <v>43633</v>
      </c>
      <c r="G1040" s="15">
        <f t="shared" si="135"/>
        <v>43660</v>
      </c>
    </row>
    <row r="1041" spans="1:7" s="13" customFormat="1" ht="15.75" customHeight="1">
      <c r="A1041" s="26"/>
      <c r="B1041" s="110" t="s">
        <v>1046</v>
      </c>
      <c r="C1041" s="105" t="s">
        <v>616</v>
      </c>
      <c r="D1041" s="274"/>
      <c r="E1041" s="15">
        <f t="shared" si="133"/>
        <v>43636</v>
      </c>
      <c r="F1041" s="15">
        <f t="shared" si="134"/>
        <v>43640</v>
      </c>
      <c r="G1041" s="15">
        <f t="shared" si="135"/>
        <v>43667</v>
      </c>
    </row>
    <row r="1042" spans="1:7" s="13" customFormat="1" ht="15.75" customHeight="1">
      <c r="A1042" s="26"/>
      <c r="B1042" s="110" t="s">
        <v>1047</v>
      </c>
      <c r="C1042" s="105" t="s">
        <v>617</v>
      </c>
      <c r="D1042" s="247"/>
      <c r="E1042" s="15">
        <f t="shared" si="133"/>
        <v>43643</v>
      </c>
      <c r="F1042" s="15">
        <f t="shared" si="134"/>
        <v>43647</v>
      </c>
      <c r="G1042" s="15">
        <f t="shared" si="135"/>
        <v>43674</v>
      </c>
    </row>
    <row r="1043" spans="1:7" s="13" customFormat="1" ht="15.75" customHeight="1">
      <c r="A1043" s="26"/>
      <c r="B1043" s="42"/>
      <c r="C1043" s="42"/>
      <c r="D1043" s="29"/>
      <c r="E1043" s="21"/>
      <c r="F1043" s="21"/>
      <c r="G1043" s="21"/>
    </row>
    <row r="1044" spans="1:7" s="13" customFormat="1" ht="15.75" customHeight="1">
      <c r="A1044" s="26"/>
      <c r="B1044" s="42"/>
      <c r="C1044" s="42"/>
      <c r="D1044" s="29"/>
      <c r="E1044" s="21"/>
      <c r="F1044" s="21"/>
      <c r="G1044" s="21"/>
    </row>
    <row r="1045" spans="1:7" s="13" customFormat="1" ht="15.75" customHeight="1">
      <c r="A1045" s="26"/>
      <c r="B1045" s="42"/>
      <c r="C1045" s="42"/>
      <c r="D1045" s="29"/>
      <c r="E1045" s="21"/>
      <c r="F1045" s="21"/>
      <c r="G1045" s="21"/>
    </row>
    <row r="1046" spans="1:7" s="13" customFormat="1" ht="15.75" customHeight="1">
      <c r="A1046" s="26"/>
      <c r="B1046" s="96"/>
      <c r="C1046" s="9"/>
      <c r="D1046" s="10"/>
      <c r="E1046" s="10"/>
      <c r="F1046" s="99"/>
      <c r="G1046" s="99"/>
    </row>
    <row r="1047" spans="1:7" s="13" customFormat="1" ht="15.75" customHeight="1">
      <c r="A1047" s="26" t="s">
        <v>1048</v>
      </c>
      <c r="B1047" s="213" t="s">
        <v>26</v>
      </c>
      <c r="C1047" s="91" t="s">
        <v>27</v>
      </c>
      <c r="D1047" s="91" t="s">
        <v>28</v>
      </c>
      <c r="E1047" s="12" t="s">
        <v>696</v>
      </c>
      <c r="F1047" s="12" t="s">
        <v>29</v>
      </c>
      <c r="G1047" s="12" t="s">
        <v>143</v>
      </c>
    </row>
    <row r="1048" spans="1:7" s="13" customFormat="1" ht="15.75" customHeight="1">
      <c r="A1048" s="26"/>
      <c r="B1048" s="214"/>
      <c r="C1048" s="92"/>
      <c r="D1048" s="92"/>
      <c r="E1048" s="41" t="s">
        <v>19</v>
      </c>
      <c r="F1048" s="12" t="s">
        <v>30</v>
      </c>
      <c r="G1048" s="12" t="s">
        <v>31</v>
      </c>
    </row>
    <row r="1049" spans="1:7" s="13" customFormat="1" ht="15.75" customHeight="1">
      <c r="A1049" s="26"/>
      <c r="B1049" s="105" t="s">
        <v>398</v>
      </c>
      <c r="C1049" s="105" t="s">
        <v>1002</v>
      </c>
      <c r="D1049" s="282" t="s">
        <v>1049</v>
      </c>
      <c r="E1049" s="15">
        <v>43618</v>
      </c>
      <c r="F1049" s="15">
        <f>E1049+4</f>
        <v>43622</v>
      </c>
      <c r="G1049" s="15">
        <f>F1049+31</f>
        <v>43653</v>
      </c>
    </row>
    <row r="1050" spans="1:7" s="13" customFormat="1" ht="15.75" customHeight="1">
      <c r="A1050" s="26"/>
      <c r="B1050" s="105" t="s">
        <v>399</v>
      </c>
      <c r="C1050" s="105" t="s">
        <v>1026</v>
      </c>
      <c r="D1050" s="274"/>
      <c r="E1050" s="15">
        <f t="shared" ref="E1050:E1053" si="136">E1049+7</f>
        <v>43625</v>
      </c>
      <c r="F1050" s="15">
        <f t="shared" ref="F1050:F1053" si="137">E1050+4</f>
        <v>43629</v>
      </c>
      <c r="G1050" s="15">
        <f t="shared" ref="G1050:G1053" si="138">F1050+31</f>
        <v>43660</v>
      </c>
    </row>
    <row r="1051" spans="1:7" s="13" customFormat="1" ht="15.75" customHeight="1">
      <c r="A1051" s="26"/>
      <c r="B1051" s="105" t="s">
        <v>401</v>
      </c>
      <c r="C1051" s="105" t="s">
        <v>1050</v>
      </c>
      <c r="D1051" s="274"/>
      <c r="E1051" s="15">
        <f t="shared" si="136"/>
        <v>43632</v>
      </c>
      <c r="F1051" s="15">
        <f t="shared" si="137"/>
        <v>43636</v>
      </c>
      <c r="G1051" s="15">
        <f t="shared" si="138"/>
        <v>43667</v>
      </c>
    </row>
    <row r="1052" spans="1:7" s="13" customFormat="1" ht="15.75" customHeight="1">
      <c r="A1052" s="26"/>
      <c r="B1052" s="105" t="s">
        <v>402</v>
      </c>
      <c r="C1052" s="105" t="s">
        <v>1011</v>
      </c>
      <c r="D1052" s="274"/>
      <c r="E1052" s="15">
        <f t="shared" si="136"/>
        <v>43639</v>
      </c>
      <c r="F1052" s="15">
        <f t="shared" si="137"/>
        <v>43643</v>
      </c>
      <c r="G1052" s="15">
        <f t="shared" si="138"/>
        <v>43674</v>
      </c>
    </row>
    <row r="1053" spans="1:7" s="13" customFormat="1" ht="15.75" customHeight="1">
      <c r="A1053" s="26"/>
      <c r="B1053" s="105"/>
      <c r="C1053" s="105"/>
      <c r="D1053" s="247"/>
      <c r="E1053" s="15">
        <f t="shared" si="136"/>
        <v>43646</v>
      </c>
      <c r="F1053" s="15">
        <f t="shared" si="137"/>
        <v>43650</v>
      </c>
      <c r="G1053" s="15">
        <f t="shared" si="138"/>
        <v>43681</v>
      </c>
    </row>
    <row r="1054" spans="1:7" s="13" customFormat="1" ht="15.75" customHeight="1">
      <c r="A1054" s="26"/>
      <c r="B1054" s="42"/>
      <c r="C1054" s="42"/>
      <c r="D1054" s="42"/>
      <c r="E1054" s="42"/>
      <c r="F1054" s="21"/>
      <c r="G1054" s="21"/>
    </row>
    <row r="1055" spans="1:7" s="13" customFormat="1" ht="15.75" customHeight="1">
      <c r="A1055" s="26"/>
      <c r="B1055" s="42"/>
      <c r="C1055" s="42"/>
      <c r="D1055" s="42"/>
      <c r="E1055" s="42"/>
      <c r="F1055" s="21"/>
      <c r="G1055" s="21"/>
    </row>
    <row r="1056" spans="1:7" s="13" customFormat="1" ht="15.75" customHeight="1">
      <c r="A1056" s="26"/>
      <c r="B1056" s="96"/>
      <c r="C1056" s="9"/>
      <c r="D1056" s="10"/>
      <c r="E1056" s="10"/>
      <c r="F1056" s="99"/>
      <c r="G1056" s="99"/>
    </row>
    <row r="1057" spans="1:7" s="13" customFormat="1" ht="15.75" customHeight="1">
      <c r="A1057" s="26" t="s">
        <v>1051</v>
      </c>
      <c r="B1057" s="213" t="s">
        <v>26</v>
      </c>
      <c r="C1057" s="91" t="s">
        <v>27</v>
      </c>
      <c r="D1057" s="91" t="s">
        <v>28</v>
      </c>
      <c r="E1057" s="12" t="s">
        <v>691</v>
      </c>
      <c r="F1057" s="12" t="s">
        <v>29</v>
      </c>
      <c r="G1057" s="12" t="s">
        <v>144</v>
      </c>
    </row>
    <row r="1058" spans="1:7" s="13" customFormat="1" ht="15.75" customHeight="1">
      <c r="A1058" s="26"/>
      <c r="B1058" s="214"/>
      <c r="C1058" s="92"/>
      <c r="D1058" s="92"/>
      <c r="E1058" s="41" t="s">
        <v>19</v>
      </c>
      <c r="F1058" s="12" t="s">
        <v>30</v>
      </c>
      <c r="G1058" s="12" t="s">
        <v>31</v>
      </c>
    </row>
    <row r="1059" spans="1:7" s="13" customFormat="1" ht="15.75" customHeight="1">
      <c r="A1059" s="26"/>
      <c r="B1059" s="110" t="s">
        <v>358</v>
      </c>
      <c r="C1059" s="105" t="s">
        <v>359</v>
      </c>
      <c r="D1059" s="282" t="s">
        <v>1052</v>
      </c>
      <c r="E1059" s="15">
        <v>43611</v>
      </c>
      <c r="F1059" s="15">
        <f>E1059+4</f>
        <v>43615</v>
      </c>
      <c r="G1059" s="15">
        <f>F1059+24</f>
        <v>43639</v>
      </c>
    </row>
    <row r="1060" spans="1:7" s="13" customFormat="1" ht="15.75" customHeight="1">
      <c r="A1060" s="26"/>
      <c r="B1060" s="110" t="s">
        <v>488</v>
      </c>
      <c r="C1060" s="105" t="s">
        <v>491</v>
      </c>
      <c r="D1060" s="274"/>
      <c r="E1060" s="15">
        <f t="shared" ref="E1060:E1063" si="139">E1059+7</f>
        <v>43618</v>
      </c>
      <c r="F1060" s="15">
        <f t="shared" ref="F1060:F1063" si="140">E1060+4</f>
        <v>43622</v>
      </c>
      <c r="G1060" s="15">
        <f t="shared" ref="G1060:G1063" si="141">F1060+24</f>
        <v>43646</v>
      </c>
    </row>
    <row r="1061" spans="1:7" s="13" customFormat="1" ht="15.75" customHeight="1">
      <c r="A1061" s="26"/>
      <c r="B1061" s="110" t="s">
        <v>489</v>
      </c>
      <c r="C1061" s="105" t="s">
        <v>492</v>
      </c>
      <c r="D1061" s="274"/>
      <c r="E1061" s="15">
        <f>E1060+7</f>
        <v>43625</v>
      </c>
      <c r="F1061" s="15">
        <f t="shared" si="140"/>
        <v>43629</v>
      </c>
      <c r="G1061" s="15">
        <f t="shared" si="141"/>
        <v>43653</v>
      </c>
    </row>
    <row r="1062" spans="1:7" s="13" customFormat="1" ht="15.75" customHeight="1">
      <c r="A1062" s="26"/>
      <c r="B1062" s="110" t="s">
        <v>318</v>
      </c>
      <c r="C1062" s="105" t="s">
        <v>493</v>
      </c>
      <c r="D1062" s="274"/>
      <c r="E1062" s="15">
        <f t="shared" si="139"/>
        <v>43632</v>
      </c>
      <c r="F1062" s="15">
        <f t="shared" si="140"/>
        <v>43636</v>
      </c>
      <c r="G1062" s="15">
        <f t="shared" si="141"/>
        <v>43660</v>
      </c>
    </row>
    <row r="1063" spans="1:7" s="13" customFormat="1" ht="15.75" customHeight="1">
      <c r="A1063" s="26"/>
      <c r="B1063" s="110" t="s">
        <v>490</v>
      </c>
      <c r="C1063" s="105" t="s">
        <v>494</v>
      </c>
      <c r="D1063" s="247"/>
      <c r="E1063" s="15">
        <f t="shared" si="139"/>
        <v>43639</v>
      </c>
      <c r="F1063" s="15">
        <f t="shared" si="140"/>
        <v>43643</v>
      </c>
      <c r="G1063" s="15">
        <f t="shared" si="141"/>
        <v>43667</v>
      </c>
    </row>
    <row r="1064" spans="1:7" s="13" customFormat="1" ht="15.75" customHeight="1">
      <c r="A1064" s="26"/>
      <c r="B1064" s="76"/>
      <c r="C1064" s="9"/>
      <c r="D1064" s="10"/>
      <c r="E1064" s="10"/>
      <c r="F1064" s="99"/>
      <c r="G1064" s="99"/>
    </row>
    <row r="1065" spans="1:7" s="13" customFormat="1" ht="15.75" customHeight="1">
      <c r="A1065" s="26"/>
      <c r="B1065" s="213" t="s">
        <v>26</v>
      </c>
      <c r="C1065" s="91" t="s">
        <v>27</v>
      </c>
      <c r="D1065" s="91" t="s">
        <v>28</v>
      </c>
      <c r="E1065" s="12" t="s">
        <v>691</v>
      </c>
      <c r="F1065" s="12" t="s">
        <v>29</v>
      </c>
      <c r="G1065" s="12" t="s">
        <v>144</v>
      </c>
    </row>
    <row r="1066" spans="1:7" s="13" customFormat="1" ht="15.75" customHeight="1">
      <c r="A1066" s="26"/>
      <c r="B1066" s="214"/>
      <c r="C1066" s="92"/>
      <c r="D1066" s="92"/>
      <c r="E1066" s="41" t="s">
        <v>19</v>
      </c>
      <c r="F1066" s="12" t="s">
        <v>30</v>
      </c>
      <c r="G1066" s="12" t="s">
        <v>31</v>
      </c>
    </row>
    <row r="1067" spans="1:7" s="13" customFormat="1" ht="15.75" customHeight="1">
      <c r="A1067" s="26"/>
      <c r="B1067" s="105" t="s">
        <v>483</v>
      </c>
      <c r="C1067" s="174" t="s">
        <v>466</v>
      </c>
      <c r="D1067" s="282" t="s">
        <v>1053</v>
      </c>
      <c r="E1067" s="15">
        <v>43613</v>
      </c>
      <c r="F1067" s="15">
        <f>E1067+5</f>
        <v>43618</v>
      </c>
      <c r="G1067" s="15">
        <f>F1067+23</f>
        <v>43641</v>
      </c>
    </row>
    <row r="1068" spans="1:7" s="13" customFormat="1" ht="15.75" customHeight="1">
      <c r="A1068" s="26"/>
      <c r="B1068" s="173" t="s">
        <v>484</v>
      </c>
      <c r="C1068" s="174" t="s">
        <v>487</v>
      </c>
      <c r="D1068" s="274"/>
      <c r="E1068" s="15">
        <f t="shared" ref="E1068:E1071" si="142">E1067+7</f>
        <v>43620</v>
      </c>
      <c r="F1068" s="15">
        <f t="shared" ref="F1068:F1071" si="143">E1068+5</f>
        <v>43625</v>
      </c>
      <c r="G1068" s="15">
        <f t="shared" ref="G1068:G1071" si="144">F1068+23</f>
        <v>43648</v>
      </c>
    </row>
    <row r="1069" spans="1:7" s="13" customFormat="1" ht="15.75" customHeight="1">
      <c r="A1069" s="26"/>
      <c r="B1069" s="105" t="s">
        <v>485</v>
      </c>
      <c r="C1069" s="174"/>
      <c r="D1069" s="274"/>
      <c r="E1069" s="15">
        <f t="shared" si="142"/>
        <v>43627</v>
      </c>
      <c r="F1069" s="15">
        <f t="shared" si="143"/>
        <v>43632</v>
      </c>
      <c r="G1069" s="15">
        <f t="shared" si="144"/>
        <v>43655</v>
      </c>
    </row>
    <row r="1070" spans="1:7" s="13" customFormat="1" ht="15.75" customHeight="1">
      <c r="A1070" s="26"/>
      <c r="B1070" s="105" t="s">
        <v>183</v>
      </c>
      <c r="C1070" s="174"/>
      <c r="D1070" s="274"/>
      <c r="E1070" s="15">
        <f t="shared" si="142"/>
        <v>43634</v>
      </c>
      <c r="F1070" s="15">
        <f t="shared" si="143"/>
        <v>43639</v>
      </c>
      <c r="G1070" s="15">
        <f t="shared" si="144"/>
        <v>43662</v>
      </c>
    </row>
    <row r="1071" spans="1:7" s="13" customFormat="1" ht="15.75" customHeight="1">
      <c r="A1071" s="26"/>
      <c r="B1071" s="105" t="s">
        <v>486</v>
      </c>
      <c r="C1071" s="175"/>
      <c r="D1071" s="247"/>
      <c r="E1071" s="15">
        <f t="shared" si="142"/>
        <v>43641</v>
      </c>
      <c r="F1071" s="15">
        <f t="shared" si="143"/>
        <v>43646</v>
      </c>
      <c r="G1071" s="15">
        <f t="shared" si="144"/>
        <v>43669</v>
      </c>
    </row>
    <row r="1072" spans="1:7" s="13" customFormat="1" ht="15.75" customHeight="1">
      <c r="A1072" s="26"/>
      <c r="B1072" s="76"/>
      <c r="C1072" s="9"/>
      <c r="D1072" s="10"/>
      <c r="E1072" s="10"/>
      <c r="F1072" s="99"/>
      <c r="G1072" s="99"/>
    </row>
    <row r="1073" spans="1:7" s="13" customFormat="1" ht="15.75" customHeight="1">
      <c r="A1073" s="26"/>
      <c r="B1073" s="42"/>
      <c r="C1073" s="42"/>
      <c r="D1073" s="42"/>
      <c r="E1073" s="42"/>
      <c r="F1073" s="21"/>
      <c r="G1073" s="21"/>
    </row>
    <row r="1074" spans="1:7" s="13" customFormat="1" ht="15.75" customHeight="1">
      <c r="A1074" s="26" t="s">
        <v>1054</v>
      </c>
      <c r="B1074" s="213" t="s">
        <v>26</v>
      </c>
      <c r="C1074" s="91" t="s">
        <v>27</v>
      </c>
      <c r="D1074" s="91" t="s">
        <v>28</v>
      </c>
      <c r="E1074" s="12" t="s">
        <v>691</v>
      </c>
      <c r="F1074" s="12" t="s">
        <v>29</v>
      </c>
      <c r="G1074" s="12" t="s">
        <v>1055</v>
      </c>
    </row>
    <row r="1075" spans="1:7" s="13" customFormat="1" ht="15.75" customHeight="1">
      <c r="A1075" s="26"/>
      <c r="B1075" s="214"/>
      <c r="C1075" s="169"/>
      <c r="D1075" s="169"/>
      <c r="E1075" s="41" t="s">
        <v>19</v>
      </c>
      <c r="F1075" s="12" t="s">
        <v>30</v>
      </c>
      <c r="G1075" s="12" t="s">
        <v>31</v>
      </c>
    </row>
    <row r="1076" spans="1:7" s="13" customFormat="1" ht="15.75" customHeight="1">
      <c r="A1076" s="26"/>
      <c r="B1076" s="130" t="s">
        <v>117</v>
      </c>
      <c r="C1076" s="130" t="s">
        <v>607</v>
      </c>
      <c r="D1076" s="211" t="s">
        <v>1056</v>
      </c>
      <c r="E1076" s="15">
        <v>43619</v>
      </c>
      <c r="F1076" s="15">
        <f>E1076+4</f>
        <v>43623</v>
      </c>
      <c r="G1076" s="15">
        <f>F1076+35</f>
        <v>43658</v>
      </c>
    </row>
    <row r="1077" spans="1:7" s="13" customFormat="1" ht="15.75" customHeight="1">
      <c r="A1077" s="26"/>
      <c r="B1077" s="130" t="s">
        <v>604</v>
      </c>
      <c r="C1077" s="130" t="s">
        <v>608</v>
      </c>
      <c r="D1077" s="217"/>
      <c r="E1077" s="15">
        <f t="shared" ref="E1077:F1080" si="145">E1076+7</f>
        <v>43626</v>
      </c>
      <c r="F1077" s="15">
        <f t="shared" si="145"/>
        <v>43630</v>
      </c>
      <c r="G1077" s="15">
        <f>F1077+35</f>
        <v>43665</v>
      </c>
    </row>
    <row r="1078" spans="1:7" s="13" customFormat="1" ht="15.75" customHeight="1">
      <c r="A1078" s="26"/>
      <c r="B1078" s="176" t="s">
        <v>605</v>
      </c>
      <c r="C1078" s="130" t="s">
        <v>609</v>
      </c>
      <c r="D1078" s="217"/>
      <c r="E1078" s="15">
        <f t="shared" si="145"/>
        <v>43633</v>
      </c>
      <c r="F1078" s="15">
        <f t="shared" si="145"/>
        <v>43637</v>
      </c>
      <c r="G1078" s="15">
        <f>F1078+35</f>
        <v>43672</v>
      </c>
    </row>
    <row r="1079" spans="1:7" s="13" customFormat="1" ht="15.75" customHeight="1">
      <c r="A1079" s="26"/>
      <c r="B1079" s="176" t="s">
        <v>606</v>
      </c>
      <c r="C1079" s="130" t="s">
        <v>610</v>
      </c>
      <c r="D1079" s="217"/>
      <c r="E1079" s="15">
        <f t="shared" si="145"/>
        <v>43640</v>
      </c>
      <c r="F1079" s="15">
        <f t="shared" si="145"/>
        <v>43644</v>
      </c>
      <c r="G1079" s="15">
        <f>F1079+35</f>
        <v>43679</v>
      </c>
    </row>
    <row r="1080" spans="1:7" s="13" customFormat="1" ht="15.75" customHeight="1">
      <c r="A1080" s="26"/>
      <c r="B1080" s="176"/>
      <c r="C1080" s="130"/>
      <c r="D1080" s="212"/>
      <c r="E1080" s="15">
        <f t="shared" si="145"/>
        <v>43647</v>
      </c>
      <c r="F1080" s="15">
        <f t="shared" si="145"/>
        <v>43651</v>
      </c>
      <c r="G1080" s="15">
        <f>F1080+35</f>
        <v>43686</v>
      </c>
    </row>
    <row r="1081" spans="1:7" s="13" customFormat="1" ht="15.75" customHeight="1">
      <c r="A1081" s="26"/>
      <c r="B1081" s="42"/>
      <c r="C1081" s="42"/>
      <c r="D1081" s="42"/>
      <c r="E1081" s="21"/>
      <c r="F1081" s="21"/>
      <c r="G1081" s="21"/>
    </row>
    <row r="1082" spans="1:7" s="13" customFormat="1" ht="15.75" customHeight="1">
      <c r="A1082" s="26"/>
      <c r="B1082" s="42"/>
      <c r="C1082" s="42"/>
      <c r="D1082" s="42"/>
      <c r="E1082" s="42"/>
      <c r="F1082" s="21"/>
      <c r="G1082" s="21"/>
    </row>
    <row r="1083" spans="1:7" s="13" customFormat="1" ht="15.75" customHeight="1">
      <c r="A1083" s="26"/>
      <c r="B1083" s="96"/>
      <c r="C1083" s="9"/>
      <c r="D1083" s="10"/>
      <c r="E1083" s="10"/>
      <c r="F1083" s="99"/>
      <c r="G1083" s="99"/>
    </row>
    <row r="1084" spans="1:7" s="13" customFormat="1" ht="15.75" customHeight="1">
      <c r="A1084" s="26" t="s">
        <v>1057</v>
      </c>
      <c r="B1084" s="211" t="s">
        <v>1058</v>
      </c>
      <c r="C1084" s="12" t="s">
        <v>27</v>
      </c>
      <c r="D1084" s="12" t="s">
        <v>28</v>
      </c>
      <c r="E1084" s="12" t="s">
        <v>1059</v>
      </c>
      <c r="F1084" s="12" t="s">
        <v>29</v>
      </c>
      <c r="G1084" s="12" t="s">
        <v>1060</v>
      </c>
    </row>
    <row r="1085" spans="1:7" s="13" customFormat="1" ht="15.75" customHeight="1">
      <c r="A1085" s="26"/>
      <c r="B1085" s="212"/>
      <c r="C1085" s="177"/>
      <c r="D1085" s="177"/>
      <c r="E1085" s="12" t="s">
        <v>19</v>
      </c>
      <c r="F1085" s="12" t="s">
        <v>30</v>
      </c>
      <c r="G1085" s="12" t="s">
        <v>31</v>
      </c>
    </row>
    <row r="1086" spans="1:7" s="13" customFormat="1" ht="15.75" customHeight="1">
      <c r="A1086" s="26"/>
      <c r="B1086" s="130" t="s">
        <v>117</v>
      </c>
      <c r="C1086" s="130" t="s">
        <v>607</v>
      </c>
      <c r="D1086" s="211" t="s">
        <v>1061</v>
      </c>
      <c r="E1086" s="15">
        <v>43619</v>
      </c>
      <c r="F1086" s="15">
        <f>E1086+4</f>
        <v>43623</v>
      </c>
      <c r="G1086" s="15">
        <f>F1086+25</f>
        <v>43648</v>
      </c>
    </row>
    <row r="1087" spans="1:7" s="13" customFormat="1" ht="15.75" customHeight="1">
      <c r="A1087" s="26"/>
      <c r="B1087" s="130" t="s">
        <v>604</v>
      </c>
      <c r="C1087" s="130" t="s">
        <v>608</v>
      </c>
      <c r="D1087" s="217"/>
      <c r="E1087" s="15">
        <f t="shared" ref="E1087:F1090" si="146">E1086+7</f>
        <v>43626</v>
      </c>
      <c r="F1087" s="15">
        <f t="shared" si="146"/>
        <v>43630</v>
      </c>
      <c r="G1087" s="15">
        <f>F1087+25</f>
        <v>43655</v>
      </c>
    </row>
    <row r="1088" spans="1:7" s="13" customFormat="1" ht="15.75" customHeight="1">
      <c r="A1088" s="26"/>
      <c r="B1088" s="176" t="s">
        <v>605</v>
      </c>
      <c r="C1088" s="130" t="s">
        <v>609</v>
      </c>
      <c r="D1088" s="217"/>
      <c r="E1088" s="15">
        <f t="shared" si="146"/>
        <v>43633</v>
      </c>
      <c r="F1088" s="15">
        <f t="shared" si="146"/>
        <v>43637</v>
      </c>
      <c r="G1088" s="15">
        <f>F1088+25</f>
        <v>43662</v>
      </c>
    </row>
    <row r="1089" spans="1:7" s="13" customFormat="1" ht="15.75" customHeight="1">
      <c r="A1089" s="26"/>
      <c r="B1089" s="176" t="s">
        <v>606</v>
      </c>
      <c r="C1089" s="130" t="s">
        <v>610</v>
      </c>
      <c r="D1089" s="217"/>
      <c r="E1089" s="15">
        <f t="shared" si="146"/>
        <v>43640</v>
      </c>
      <c r="F1089" s="15">
        <f t="shared" si="146"/>
        <v>43644</v>
      </c>
      <c r="G1089" s="15">
        <f>F1089+25</f>
        <v>43669</v>
      </c>
    </row>
    <row r="1090" spans="1:7" s="13" customFormat="1" ht="15.75" customHeight="1">
      <c r="A1090" s="26"/>
      <c r="B1090" s="176"/>
      <c r="C1090" s="130"/>
      <c r="D1090" s="212"/>
      <c r="E1090" s="15">
        <f t="shared" si="146"/>
        <v>43647</v>
      </c>
      <c r="F1090" s="15">
        <f t="shared" si="146"/>
        <v>43651</v>
      </c>
      <c r="G1090" s="15">
        <f>F1090+25</f>
        <v>43676</v>
      </c>
    </row>
    <row r="1091" spans="1:7" s="13" customFormat="1" ht="15.75" customHeight="1">
      <c r="A1091" s="26"/>
      <c r="B1091" s="42"/>
      <c r="C1091" s="42"/>
      <c r="D1091" s="42"/>
      <c r="E1091" s="42"/>
      <c r="F1091" s="77"/>
      <c r="G1091" s="77"/>
    </row>
    <row r="1092" spans="1:7" s="13" customFormat="1" ht="15.75" customHeight="1">
      <c r="A1092" s="26"/>
      <c r="B1092" s="42"/>
      <c r="C1092" s="42"/>
      <c r="D1092" s="42"/>
      <c r="E1092" s="42"/>
      <c r="F1092" s="77"/>
      <c r="G1092" s="77"/>
    </row>
    <row r="1093" spans="1:7" s="13" customFormat="1" ht="15.75" customHeight="1">
      <c r="A1093" s="26"/>
      <c r="B1093" s="42"/>
      <c r="C1093" s="42"/>
      <c r="D1093" s="42"/>
      <c r="E1093" s="42"/>
      <c r="F1093" s="21"/>
      <c r="G1093" s="21"/>
    </row>
    <row r="1094" spans="1:7" s="13" customFormat="1" ht="15.75" customHeight="1">
      <c r="A1094" s="26"/>
      <c r="B1094" s="96"/>
      <c r="C1094" s="9"/>
      <c r="D1094" s="10"/>
      <c r="E1094" s="10"/>
      <c r="F1094" s="99"/>
      <c r="G1094" s="99"/>
    </row>
    <row r="1095" spans="1:7" s="13" customFormat="1" ht="15.75" customHeight="1">
      <c r="A1095" s="26" t="s">
        <v>1062</v>
      </c>
      <c r="B1095" s="211" t="s">
        <v>26</v>
      </c>
      <c r="C1095" s="12" t="s">
        <v>27</v>
      </c>
      <c r="D1095" s="12" t="s">
        <v>1063</v>
      </c>
      <c r="E1095" s="12" t="s">
        <v>1059</v>
      </c>
      <c r="F1095" s="12" t="s">
        <v>1059</v>
      </c>
      <c r="G1095" s="12" t="s">
        <v>1064</v>
      </c>
    </row>
    <row r="1096" spans="1:7" s="13" customFormat="1" ht="15.75" customHeight="1">
      <c r="A1096" s="26"/>
      <c r="B1096" s="212"/>
      <c r="C1096" s="177"/>
      <c r="D1096" s="177"/>
      <c r="E1096" s="12" t="s">
        <v>19</v>
      </c>
      <c r="F1096" s="12" t="s">
        <v>30</v>
      </c>
      <c r="G1096" s="12" t="s">
        <v>31</v>
      </c>
    </row>
    <row r="1097" spans="1:7" s="13" customFormat="1" ht="15.75" customHeight="1">
      <c r="A1097" s="26"/>
      <c r="B1097" s="130" t="s">
        <v>117</v>
      </c>
      <c r="C1097" s="130" t="s">
        <v>607</v>
      </c>
      <c r="D1097" s="211" t="s">
        <v>1065</v>
      </c>
      <c r="E1097" s="15">
        <v>43619</v>
      </c>
      <c r="F1097" s="15">
        <f>E1097+4</f>
        <v>43623</v>
      </c>
      <c r="G1097" s="15">
        <f>F1097+34</f>
        <v>43657</v>
      </c>
    </row>
    <row r="1098" spans="1:7" s="13" customFormat="1" ht="15.75" customHeight="1">
      <c r="A1098" s="26" t="s">
        <v>1066</v>
      </c>
      <c r="B1098" s="130" t="s">
        <v>604</v>
      </c>
      <c r="C1098" s="130" t="s">
        <v>608</v>
      </c>
      <c r="D1098" s="217"/>
      <c r="E1098" s="15">
        <f t="shared" ref="E1098:E1101" si="147">E1097+7</f>
        <v>43626</v>
      </c>
      <c r="F1098" s="15">
        <f t="shared" ref="F1098:F1101" si="148">E1098+4</f>
        <v>43630</v>
      </c>
      <c r="G1098" s="15">
        <f t="shared" ref="G1098:G1101" si="149">F1098+34</f>
        <v>43664</v>
      </c>
    </row>
    <row r="1099" spans="1:7" s="13" customFormat="1" ht="15.75" customHeight="1">
      <c r="A1099" s="26"/>
      <c r="B1099" s="176" t="s">
        <v>605</v>
      </c>
      <c r="C1099" s="130" t="s">
        <v>609</v>
      </c>
      <c r="D1099" s="217"/>
      <c r="E1099" s="15">
        <f t="shared" si="147"/>
        <v>43633</v>
      </c>
      <c r="F1099" s="15">
        <f t="shared" si="148"/>
        <v>43637</v>
      </c>
      <c r="G1099" s="15">
        <f t="shared" si="149"/>
        <v>43671</v>
      </c>
    </row>
    <row r="1100" spans="1:7" s="13" customFormat="1" ht="15.75" customHeight="1">
      <c r="A1100" s="26"/>
      <c r="B1100" s="176" t="s">
        <v>606</v>
      </c>
      <c r="C1100" s="130" t="s">
        <v>610</v>
      </c>
      <c r="D1100" s="217"/>
      <c r="E1100" s="15">
        <f t="shared" si="147"/>
        <v>43640</v>
      </c>
      <c r="F1100" s="15">
        <f t="shared" si="148"/>
        <v>43644</v>
      </c>
      <c r="G1100" s="15">
        <f t="shared" si="149"/>
        <v>43678</v>
      </c>
    </row>
    <row r="1101" spans="1:7" s="13" customFormat="1" ht="15.75" customHeight="1">
      <c r="A1101" s="26"/>
      <c r="B1101" s="176"/>
      <c r="C1101" s="130"/>
      <c r="D1101" s="212"/>
      <c r="E1101" s="15">
        <f t="shared" si="147"/>
        <v>43647</v>
      </c>
      <c r="F1101" s="15">
        <f t="shared" si="148"/>
        <v>43651</v>
      </c>
      <c r="G1101" s="15">
        <f t="shared" si="149"/>
        <v>43685</v>
      </c>
    </row>
    <row r="1102" spans="1:7" s="13" customFormat="1" ht="15.75" customHeight="1">
      <c r="A1102" s="26"/>
      <c r="B1102" s="42"/>
      <c r="C1102" s="42"/>
      <c r="D1102" s="42"/>
      <c r="E1102" s="42"/>
      <c r="F1102" s="21"/>
      <c r="G1102" s="21"/>
    </row>
    <row r="1103" spans="1:7" s="13" customFormat="1" ht="15.75" customHeight="1">
      <c r="A1103" s="26"/>
      <c r="B1103" s="42"/>
      <c r="C1103" s="42"/>
      <c r="D1103" s="42"/>
      <c r="E1103" s="42"/>
      <c r="F1103" s="21"/>
      <c r="G1103" s="21"/>
    </row>
    <row r="1104" spans="1:7" s="13" customFormat="1" ht="15.75" customHeight="1">
      <c r="A1104" s="26"/>
      <c r="B1104" s="96"/>
      <c r="C1104" s="9"/>
      <c r="D1104" s="10"/>
      <c r="E1104" s="10"/>
      <c r="F1104" s="99"/>
      <c r="G1104" s="99"/>
    </row>
    <row r="1105" spans="1:7" s="13" customFormat="1" ht="15.75" customHeight="1">
      <c r="A1105" s="26"/>
      <c r="B1105" s="42"/>
      <c r="C1105" s="42"/>
      <c r="D1105" s="42"/>
      <c r="E1105" s="21"/>
      <c r="F1105" s="21"/>
      <c r="G1105" s="21"/>
    </row>
    <row r="1106" spans="1:7" s="13" customFormat="1" ht="15.75" customHeight="1">
      <c r="A1106" s="26" t="s">
        <v>1067</v>
      </c>
      <c r="B1106" s="211" t="s">
        <v>26</v>
      </c>
      <c r="C1106" s="12" t="s">
        <v>27</v>
      </c>
      <c r="D1106" s="12" t="s">
        <v>28</v>
      </c>
      <c r="E1106" s="12" t="s">
        <v>1059</v>
      </c>
      <c r="F1106" s="12" t="s">
        <v>29</v>
      </c>
      <c r="G1106" s="12" t="s">
        <v>145</v>
      </c>
    </row>
    <row r="1107" spans="1:7" s="13" customFormat="1" ht="15.75" customHeight="1">
      <c r="A1107" s="26"/>
      <c r="B1107" s="212"/>
      <c r="C1107" s="177"/>
      <c r="D1107" s="177"/>
      <c r="E1107" s="12" t="s">
        <v>19</v>
      </c>
      <c r="F1107" s="12" t="s">
        <v>30</v>
      </c>
      <c r="G1107" s="12" t="s">
        <v>31</v>
      </c>
    </row>
    <row r="1108" spans="1:7" s="13" customFormat="1" ht="15.75" customHeight="1">
      <c r="A1108" s="26"/>
      <c r="B1108" s="130" t="s">
        <v>117</v>
      </c>
      <c r="C1108" s="130" t="s">
        <v>607</v>
      </c>
      <c r="D1108" s="211" t="s">
        <v>1068</v>
      </c>
      <c r="E1108" s="15">
        <v>43619</v>
      </c>
      <c r="F1108" s="15">
        <f>E1108+4</f>
        <v>43623</v>
      </c>
      <c r="G1108" s="15">
        <f>F1108+35</f>
        <v>43658</v>
      </c>
    </row>
    <row r="1109" spans="1:7" s="13" customFormat="1" ht="15.75" customHeight="1">
      <c r="A1109" s="26" t="s">
        <v>807</v>
      </c>
      <c r="B1109" s="130" t="s">
        <v>604</v>
      </c>
      <c r="C1109" s="130" t="s">
        <v>608</v>
      </c>
      <c r="D1109" s="217"/>
      <c r="E1109" s="15">
        <f t="shared" ref="E1109:F1112" si="150">E1108+7</f>
        <v>43626</v>
      </c>
      <c r="F1109" s="15">
        <f t="shared" si="150"/>
        <v>43630</v>
      </c>
      <c r="G1109" s="15">
        <f>F1109+35</f>
        <v>43665</v>
      </c>
    </row>
    <row r="1110" spans="1:7" s="13" customFormat="1" ht="15.75" customHeight="1">
      <c r="A1110" s="26"/>
      <c r="B1110" s="176" t="s">
        <v>605</v>
      </c>
      <c r="C1110" s="130" t="s">
        <v>609</v>
      </c>
      <c r="D1110" s="217"/>
      <c r="E1110" s="15">
        <f t="shared" si="150"/>
        <v>43633</v>
      </c>
      <c r="F1110" s="15">
        <f t="shared" si="150"/>
        <v>43637</v>
      </c>
      <c r="G1110" s="15">
        <f>F1110+35</f>
        <v>43672</v>
      </c>
    </row>
    <row r="1111" spans="1:7" s="13" customFormat="1" ht="15.75" customHeight="1">
      <c r="A1111" s="26"/>
      <c r="B1111" s="176" t="s">
        <v>606</v>
      </c>
      <c r="C1111" s="130" t="s">
        <v>610</v>
      </c>
      <c r="D1111" s="217"/>
      <c r="E1111" s="15">
        <f t="shared" si="150"/>
        <v>43640</v>
      </c>
      <c r="F1111" s="15">
        <f t="shared" si="150"/>
        <v>43644</v>
      </c>
      <c r="G1111" s="15">
        <f>F1111+35</f>
        <v>43679</v>
      </c>
    </row>
    <row r="1112" spans="1:7" s="13" customFormat="1" ht="15.75" customHeight="1">
      <c r="A1112" s="66"/>
      <c r="B1112" s="176"/>
      <c r="C1112" s="130"/>
      <c r="D1112" s="212"/>
      <c r="E1112" s="15">
        <f t="shared" si="150"/>
        <v>43647</v>
      </c>
      <c r="F1112" s="15">
        <f t="shared" si="150"/>
        <v>43651</v>
      </c>
      <c r="G1112" s="15">
        <f>F1112+35</f>
        <v>43686</v>
      </c>
    </row>
    <row r="1113" spans="1:7" s="13" customFormat="1" ht="15.75" customHeight="1">
      <c r="A1113" s="26"/>
      <c r="B1113" s="42"/>
      <c r="C1113" s="42"/>
      <c r="D1113" s="42"/>
      <c r="E1113" s="21"/>
      <c r="F1113" s="21"/>
      <c r="G1113" s="21"/>
    </row>
    <row r="1114" spans="1:7" s="13" customFormat="1" ht="15.75" customHeight="1">
      <c r="A1114" s="26"/>
      <c r="B1114" s="42"/>
      <c r="C1114" s="42"/>
      <c r="D1114" s="42"/>
      <c r="E1114" s="42"/>
      <c r="F1114" s="21"/>
      <c r="G1114" s="21"/>
    </row>
    <row r="1115" spans="1:7" s="13" customFormat="1" ht="15.75" customHeight="1">
      <c r="A1115" s="26"/>
      <c r="B1115" s="96"/>
      <c r="C1115" s="9"/>
      <c r="D1115" s="10"/>
      <c r="E1115" s="10"/>
      <c r="F1115" s="99"/>
      <c r="G1115" s="99"/>
    </row>
    <row r="1116" spans="1:7" s="13" customFormat="1" ht="15.75" customHeight="1">
      <c r="A1116" s="26" t="s">
        <v>1069</v>
      </c>
      <c r="B1116" s="211" t="s">
        <v>26</v>
      </c>
      <c r="C1116" s="55" t="s">
        <v>27</v>
      </c>
      <c r="D1116" s="55" t="s">
        <v>28</v>
      </c>
      <c r="E1116" s="55" t="s">
        <v>1059</v>
      </c>
      <c r="F1116" s="55" t="s">
        <v>29</v>
      </c>
      <c r="G1116" s="55" t="s">
        <v>1060</v>
      </c>
    </row>
    <row r="1117" spans="1:7" s="13" customFormat="1" ht="15.75" customHeight="1">
      <c r="A1117" s="26"/>
      <c r="B1117" s="212"/>
      <c r="C1117" s="178"/>
      <c r="D1117" s="178"/>
      <c r="E1117" s="55" t="s">
        <v>19</v>
      </c>
      <c r="F1117" s="55" t="s">
        <v>30</v>
      </c>
      <c r="G1117" s="55" t="s">
        <v>31</v>
      </c>
    </row>
    <row r="1118" spans="1:7" s="13" customFormat="1" ht="15.75" customHeight="1">
      <c r="A1118" s="26"/>
      <c r="B1118" s="110" t="s">
        <v>1041</v>
      </c>
      <c r="C1118" s="105" t="s">
        <v>1026</v>
      </c>
      <c r="D1118" s="282" t="s">
        <v>1070</v>
      </c>
      <c r="E1118" s="15">
        <v>43615</v>
      </c>
      <c r="F1118" s="15">
        <f>E1118+4</f>
        <v>43619</v>
      </c>
      <c r="G1118" s="15">
        <f>F1118+30</f>
        <v>43649</v>
      </c>
    </row>
    <row r="1119" spans="1:7" s="13" customFormat="1" ht="15.75" customHeight="1">
      <c r="A1119" s="66"/>
      <c r="B1119" s="110" t="s">
        <v>1071</v>
      </c>
      <c r="C1119" s="105" t="s">
        <v>615</v>
      </c>
      <c r="D1119" s="274"/>
      <c r="E1119" s="15">
        <f>E1118+7</f>
        <v>43622</v>
      </c>
      <c r="F1119" s="15">
        <f t="shared" ref="F1119:F1122" si="151">E1119+4</f>
        <v>43626</v>
      </c>
      <c r="G1119" s="15">
        <f t="shared" ref="G1119:G1122" si="152">F1119+30</f>
        <v>43656</v>
      </c>
    </row>
    <row r="1120" spans="1:7" s="13" customFormat="1" ht="15.75" customHeight="1">
      <c r="A1120" s="26"/>
      <c r="B1120" s="110" t="s">
        <v>1072</v>
      </c>
      <c r="C1120" s="105" t="s">
        <v>403</v>
      </c>
      <c r="D1120" s="274"/>
      <c r="E1120" s="15">
        <f t="shared" ref="E1120:E1122" si="153">E1119+7</f>
        <v>43629</v>
      </c>
      <c r="F1120" s="15">
        <f t="shared" si="151"/>
        <v>43633</v>
      </c>
      <c r="G1120" s="15">
        <f t="shared" si="152"/>
        <v>43663</v>
      </c>
    </row>
    <row r="1121" spans="1:7" s="13" customFormat="1" ht="15.75" customHeight="1">
      <c r="A1121" s="26"/>
      <c r="B1121" s="110" t="s">
        <v>1073</v>
      </c>
      <c r="C1121" s="105" t="s">
        <v>616</v>
      </c>
      <c r="D1121" s="274"/>
      <c r="E1121" s="15">
        <f t="shared" si="153"/>
        <v>43636</v>
      </c>
      <c r="F1121" s="15">
        <f t="shared" si="151"/>
        <v>43640</v>
      </c>
      <c r="G1121" s="15">
        <f t="shared" si="152"/>
        <v>43670</v>
      </c>
    </row>
    <row r="1122" spans="1:7" s="13" customFormat="1" ht="15.75" customHeight="1">
      <c r="A1122" s="66"/>
      <c r="B1122" s="110" t="s">
        <v>1074</v>
      </c>
      <c r="C1122" s="105" t="s">
        <v>617</v>
      </c>
      <c r="D1122" s="247"/>
      <c r="E1122" s="15">
        <f t="shared" si="153"/>
        <v>43643</v>
      </c>
      <c r="F1122" s="15">
        <f t="shared" si="151"/>
        <v>43647</v>
      </c>
      <c r="G1122" s="15">
        <f t="shared" si="152"/>
        <v>43677</v>
      </c>
    </row>
    <row r="1123" spans="1:7" s="13" customFormat="1" ht="15.75" customHeight="1">
      <c r="A1123" s="26"/>
      <c r="B1123" s="42"/>
      <c r="C1123" s="42"/>
      <c r="D1123" s="42"/>
      <c r="E1123" s="21"/>
      <c r="F1123" s="21"/>
      <c r="G1123" s="21"/>
    </row>
    <row r="1124" spans="1:7" s="13" customFormat="1" ht="15.75" customHeight="1">
      <c r="A1124" s="26"/>
      <c r="B1124" s="213" t="s">
        <v>26</v>
      </c>
      <c r="C1124" s="91" t="s">
        <v>27</v>
      </c>
      <c r="D1124" s="91" t="s">
        <v>28</v>
      </c>
      <c r="E1124" s="12" t="s">
        <v>691</v>
      </c>
      <c r="F1124" s="12" t="s">
        <v>29</v>
      </c>
      <c r="G1124" s="12" t="s">
        <v>1075</v>
      </c>
    </row>
    <row r="1125" spans="1:7" s="13" customFormat="1" ht="15.75" customHeight="1">
      <c r="A1125" s="26"/>
      <c r="B1125" s="214"/>
      <c r="C1125" s="169"/>
      <c r="D1125" s="169"/>
      <c r="E1125" s="41" t="s">
        <v>19</v>
      </c>
      <c r="F1125" s="12" t="s">
        <v>30</v>
      </c>
      <c r="G1125" s="12" t="s">
        <v>31</v>
      </c>
    </row>
    <row r="1126" spans="1:7" s="13" customFormat="1" ht="15.75" customHeight="1">
      <c r="A1126" s="26"/>
      <c r="B1126" s="130" t="s">
        <v>117</v>
      </c>
      <c r="C1126" s="130" t="s">
        <v>607</v>
      </c>
      <c r="D1126" s="282" t="s">
        <v>1068</v>
      </c>
      <c r="E1126" s="15">
        <v>43619</v>
      </c>
      <c r="F1126" s="15">
        <f>E1126+4</f>
        <v>43623</v>
      </c>
      <c r="G1126" s="15">
        <f>F1126+28</f>
        <v>43651</v>
      </c>
    </row>
    <row r="1127" spans="1:7" s="13" customFormat="1" ht="15.75" customHeight="1">
      <c r="A1127" s="26"/>
      <c r="B1127" s="130" t="s">
        <v>604</v>
      </c>
      <c r="C1127" s="130" t="s">
        <v>608</v>
      </c>
      <c r="D1127" s="274"/>
      <c r="E1127" s="15">
        <f t="shared" ref="E1127:F1130" si="154">E1126+7</f>
        <v>43626</v>
      </c>
      <c r="F1127" s="15">
        <f t="shared" si="154"/>
        <v>43630</v>
      </c>
      <c r="G1127" s="15">
        <f>F1127+28</f>
        <v>43658</v>
      </c>
    </row>
    <row r="1128" spans="1:7" s="13" customFormat="1" ht="15.75" customHeight="1">
      <c r="A1128" s="26"/>
      <c r="B1128" s="176" t="s">
        <v>605</v>
      </c>
      <c r="C1128" s="130" t="s">
        <v>609</v>
      </c>
      <c r="D1128" s="274"/>
      <c r="E1128" s="15">
        <f t="shared" si="154"/>
        <v>43633</v>
      </c>
      <c r="F1128" s="15">
        <f t="shared" si="154"/>
        <v>43637</v>
      </c>
      <c r="G1128" s="15">
        <f>F1128+28</f>
        <v>43665</v>
      </c>
    </row>
    <row r="1129" spans="1:7" s="13" customFormat="1" ht="15.75" customHeight="1">
      <c r="A1129" s="26"/>
      <c r="B1129" s="176" t="s">
        <v>606</v>
      </c>
      <c r="C1129" s="130" t="s">
        <v>610</v>
      </c>
      <c r="D1129" s="274"/>
      <c r="E1129" s="15">
        <f t="shared" si="154"/>
        <v>43640</v>
      </c>
      <c r="F1129" s="15">
        <f t="shared" si="154"/>
        <v>43644</v>
      </c>
      <c r="G1129" s="15">
        <f>F1129+28</f>
        <v>43672</v>
      </c>
    </row>
    <row r="1130" spans="1:7" s="13" customFormat="1" ht="15.75" customHeight="1">
      <c r="A1130" s="26"/>
      <c r="B1130" s="176"/>
      <c r="C1130" s="130"/>
      <c r="D1130" s="247"/>
      <c r="E1130" s="15">
        <f t="shared" si="154"/>
        <v>43647</v>
      </c>
      <c r="F1130" s="15">
        <f t="shared" si="154"/>
        <v>43651</v>
      </c>
      <c r="G1130" s="15">
        <f>F1130+28</f>
        <v>43679</v>
      </c>
    </row>
    <row r="1131" spans="1:7" s="13" customFormat="1" ht="15.75" customHeight="1">
      <c r="A1131" s="26"/>
      <c r="B1131" s="42"/>
      <c r="C1131" s="42"/>
      <c r="D1131" s="42"/>
      <c r="E1131" s="21"/>
      <c r="F1131" s="21"/>
      <c r="G1131" s="21"/>
    </row>
    <row r="1132" spans="1:7" s="13" customFormat="1" ht="15.75" customHeight="1">
      <c r="A1132" s="26"/>
      <c r="B1132" s="42"/>
      <c r="C1132" s="42"/>
      <c r="D1132" s="42"/>
      <c r="E1132" s="42"/>
      <c r="F1132" s="21"/>
      <c r="G1132" s="21"/>
    </row>
    <row r="1133" spans="1:7" s="13" customFormat="1" ht="15.75" customHeight="1">
      <c r="A1133" s="26"/>
      <c r="B1133" s="96"/>
      <c r="C1133" s="9"/>
      <c r="D1133" s="10"/>
      <c r="E1133" s="10"/>
      <c r="F1133" s="99"/>
      <c r="G1133" s="99"/>
    </row>
    <row r="1134" spans="1:7" s="13" customFormat="1" ht="15.75" customHeight="1">
      <c r="A1134" s="26" t="s">
        <v>1076</v>
      </c>
      <c r="B1134" s="211" t="s">
        <v>26</v>
      </c>
      <c r="C1134" s="12" t="s">
        <v>27</v>
      </c>
      <c r="D1134" s="12" t="s">
        <v>28</v>
      </c>
      <c r="E1134" s="12" t="s">
        <v>1059</v>
      </c>
      <c r="F1134" s="12" t="s">
        <v>29</v>
      </c>
      <c r="G1134" s="12" t="s">
        <v>1077</v>
      </c>
    </row>
    <row r="1135" spans="1:7" s="13" customFormat="1" ht="15.75" customHeight="1">
      <c r="A1135" s="26"/>
      <c r="B1135" s="212"/>
      <c r="C1135" s="177"/>
      <c r="D1135" s="177"/>
      <c r="E1135" s="12" t="s">
        <v>19</v>
      </c>
      <c r="F1135" s="12" t="s">
        <v>30</v>
      </c>
      <c r="G1135" s="12" t="s">
        <v>31</v>
      </c>
    </row>
    <row r="1136" spans="1:7" s="13" customFormat="1" ht="15.75" customHeight="1">
      <c r="A1136" s="26"/>
      <c r="B1136" s="130" t="s">
        <v>117</v>
      </c>
      <c r="C1136" s="130" t="s">
        <v>607</v>
      </c>
      <c r="D1136" s="211" t="s">
        <v>1068</v>
      </c>
      <c r="E1136" s="15">
        <v>43619</v>
      </c>
      <c r="F1136" s="15">
        <f>E1136+4</f>
        <v>43623</v>
      </c>
      <c r="G1136" s="15">
        <f>F1136+35</f>
        <v>43658</v>
      </c>
    </row>
    <row r="1137" spans="1:7" s="13" customFormat="1" ht="15.75" customHeight="1">
      <c r="A1137" s="26"/>
      <c r="B1137" s="130" t="s">
        <v>604</v>
      </c>
      <c r="C1137" s="130" t="s">
        <v>608</v>
      </c>
      <c r="D1137" s="217"/>
      <c r="E1137" s="15">
        <f>E1136+7</f>
        <v>43626</v>
      </c>
      <c r="F1137" s="15">
        <f t="shared" ref="E1137:F1140" si="155">F1136+7</f>
        <v>43630</v>
      </c>
      <c r="G1137" s="15">
        <f>F1137+35</f>
        <v>43665</v>
      </c>
    </row>
    <row r="1138" spans="1:7" s="13" customFormat="1" ht="15.75" customHeight="1">
      <c r="A1138" s="26"/>
      <c r="B1138" s="176" t="s">
        <v>605</v>
      </c>
      <c r="C1138" s="130" t="s">
        <v>609</v>
      </c>
      <c r="D1138" s="217"/>
      <c r="E1138" s="15">
        <f t="shared" si="155"/>
        <v>43633</v>
      </c>
      <c r="F1138" s="15">
        <f t="shared" si="155"/>
        <v>43637</v>
      </c>
      <c r="G1138" s="15">
        <f>F1138+35</f>
        <v>43672</v>
      </c>
    </row>
    <row r="1139" spans="1:7" s="13" customFormat="1" ht="15.75" customHeight="1">
      <c r="A1139" s="26"/>
      <c r="B1139" s="176" t="s">
        <v>606</v>
      </c>
      <c r="C1139" s="130" t="s">
        <v>610</v>
      </c>
      <c r="D1139" s="217"/>
      <c r="E1139" s="15">
        <f t="shared" si="155"/>
        <v>43640</v>
      </c>
      <c r="F1139" s="15">
        <f t="shared" si="155"/>
        <v>43644</v>
      </c>
      <c r="G1139" s="15">
        <f>F1139+35</f>
        <v>43679</v>
      </c>
    </row>
    <row r="1140" spans="1:7" s="13" customFormat="1" ht="15.75" customHeight="1">
      <c r="A1140" s="66"/>
      <c r="B1140" s="176"/>
      <c r="C1140" s="130"/>
      <c r="D1140" s="212"/>
      <c r="E1140" s="15">
        <f t="shared" si="155"/>
        <v>43647</v>
      </c>
      <c r="F1140" s="15">
        <f t="shared" si="155"/>
        <v>43651</v>
      </c>
      <c r="G1140" s="15">
        <f>F1140+35</f>
        <v>43686</v>
      </c>
    </row>
    <row r="1141" spans="1:7" s="13" customFormat="1" ht="15.75" customHeight="1">
      <c r="A1141" s="26"/>
      <c r="B1141" s="78"/>
      <c r="C1141" s="34"/>
      <c r="D1141" s="79"/>
      <c r="E1141" s="21"/>
      <c r="F1141" s="21"/>
      <c r="G1141" s="21"/>
    </row>
    <row r="1142" spans="1:7" s="13" customFormat="1" ht="15.75" customHeight="1">
      <c r="A1142" s="26"/>
      <c r="B1142" s="42"/>
      <c r="C1142" s="42"/>
      <c r="D1142" s="42"/>
      <c r="E1142" s="21"/>
      <c r="F1142" s="21"/>
      <c r="G1142" s="21"/>
    </row>
    <row r="1143" spans="1:7" s="13" customFormat="1" ht="15.75" customHeight="1">
      <c r="A1143" s="53" t="s">
        <v>146</v>
      </c>
      <c r="B1143" s="100"/>
      <c r="C1143" s="100"/>
      <c r="D1143" s="100"/>
      <c r="E1143" s="100"/>
      <c r="F1143" s="100"/>
      <c r="G1143" s="100"/>
    </row>
    <row r="1144" spans="1:7" s="13" customFormat="1" ht="15.75" customHeight="1">
      <c r="A1144" s="26"/>
      <c r="B1144" s="96"/>
      <c r="C1144" s="9"/>
      <c r="D1144" s="10"/>
      <c r="E1144" s="10"/>
      <c r="F1144" s="99"/>
      <c r="G1144" s="99"/>
    </row>
    <row r="1145" spans="1:7" s="13" customFormat="1" ht="15.75" customHeight="1">
      <c r="A1145" s="26" t="s">
        <v>1078</v>
      </c>
      <c r="B1145" s="213" t="s">
        <v>26</v>
      </c>
      <c r="C1145" s="213" t="s">
        <v>27</v>
      </c>
      <c r="D1145" s="213" t="s">
        <v>28</v>
      </c>
      <c r="E1145" s="12" t="s">
        <v>1059</v>
      </c>
      <c r="F1145" s="12" t="s">
        <v>29</v>
      </c>
      <c r="G1145" s="12" t="s">
        <v>147</v>
      </c>
    </row>
    <row r="1146" spans="1:7" s="13" customFormat="1" ht="15.75" customHeight="1">
      <c r="A1146" s="26"/>
      <c r="B1146" s="214"/>
      <c r="C1146" s="214"/>
      <c r="D1146" s="214"/>
      <c r="E1146" s="41" t="s">
        <v>19</v>
      </c>
      <c r="F1146" s="12" t="s">
        <v>30</v>
      </c>
      <c r="G1146" s="12" t="s">
        <v>31</v>
      </c>
    </row>
    <row r="1147" spans="1:7" s="13" customFormat="1" ht="15.75" customHeight="1">
      <c r="A1147" s="26"/>
      <c r="B1147" s="12" t="s">
        <v>1079</v>
      </c>
      <c r="C1147" s="179" t="s">
        <v>1080</v>
      </c>
      <c r="D1147" s="227" t="s">
        <v>1081</v>
      </c>
      <c r="E1147" s="15">
        <v>43613</v>
      </c>
      <c r="F1147" s="15">
        <f>E1147+4</f>
        <v>43617</v>
      </c>
      <c r="G1147" s="17">
        <f>F1147+12</f>
        <v>43629</v>
      </c>
    </row>
    <row r="1148" spans="1:7" s="13" customFormat="1" ht="15.75" customHeight="1">
      <c r="A1148" s="26"/>
      <c r="B1148" s="12" t="s">
        <v>1082</v>
      </c>
      <c r="C1148" s="180" t="s">
        <v>1083</v>
      </c>
      <c r="D1148" s="240"/>
      <c r="E1148" s="15">
        <f t="shared" ref="E1148:G1151" si="156">E1147+7</f>
        <v>43620</v>
      </c>
      <c r="F1148" s="15">
        <f t="shared" si="156"/>
        <v>43624</v>
      </c>
      <c r="G1148" s="15">
        <f t="shared" si="156"/>
        <v>43636</v>
      </c>
    </row>
    <row r="1149" spans="1:7" s="13" customFormat="1" ht="15.75" customHeight="1">
      <c r="A1149" s="26"/>
      <c r="B1149" s="12" t="s">
        <v>1084</v>
      </c>
      <c r="C1149" s="180" t="s">
        <v>1085</v>
      </c>
      <c r="D1149" s="240"/>
      <c r="E1149" s="15">
        <f t="shared" si="156"/>
        <v>43627</v>
      </c>
      <c r="F1149" s="15">
        <f t="shared" si="156"/>
        <v>43631</v>
      </c>
      <c r="G1149" s="15">
        <f t="shared" si="156"/>
        <v>43643</v>
      </c>
    </row>
    <row r="1150" spans="1:7" s="13" customFormat="1" ht="15.75" customHeight="1">
      <c r="A1150" s="66"/>
      <c r="B1150" s="167" t="s">
        <v>1086</v>
      </c>
      <c r="C1150" s="181" t="s">
        <v>1087</v>
      </c>
      <c r="D1150" s="240"/>
      <c r="E1150" s="15">
        <f t="shared" si="156"/>
        <v>43634</v>
      </c>
      <c r="F1150" s="15">
        <f t="shared" si="156"/>
        <v>43638</v>
      </c>
      <c r="G1150" s="15">
        <f t="shared" si="156"/>
        <v>43650</v>
      </c>
    </row>
    <row r="1151" spans="1:7" s="13" customFormat="1" ht="15.75" customHeight="1">
      <c r="A1151" s="52"/>
      <c r="B1151" s="167" t="s">
        <v>1088</v>
      </c>
      <c r="C1151" s="12" t="s">
        <v>1089</v>
      </c>
      <c r="D1151" s="241"/>
      <c r="E1151" s="15">
        <f t="shared" si="156"/>
        <v>43641</v>
      </c>
      <c r="F1151" s="15">
        <f t="shared" si="156"/>
        <v>43645</v>
      </c>
      <c r="G1151" s="15">
        <f t="shared" si="156"/>
        <v>43657</v>
      </c>
    </row>
    <row r="1152" spans="1:7" s="13" customFormat="1" ht="15.75" customHeight="1">
      <c r="A1152" s="26"/>
      <c r="B1152" s="80"/>
      <c r="C1152" s="42"/>
      <c r="D1152" s="42"/>
      <c r="E1152" s="21"/>
      <c r="F1152" s="21"/>
      <c r="G1152" s="21"/>
    </row>
    <row r="1153" spans="1:7" s="13" customFormat="1" ht="15.75" customHeight="1">
      <c r="A1153" s="26"/>
      <c r="B1153" s="96"/>
      <c r="C1153" s="81"/>
      <c r="D1153" s="10"/>
      <c r="E1153" s="10"/>
      <c r="F1153" s="82"/>
      <c r="G1153" s="99"/>
    </row>
    <row r="1154" spans="1:7" s="13" customFormat="1" ht="15.75" customHeight="1">
      <c r="A1154" s="26" t="s">
        <v>1090</v>
      </c>
      <c r="B1154" s="223" t="s">
        <v>26</v>
      </c>
      <c r="C1154" s="223" t="s">
        <v>27</v>
      </c>
      <c r="D1154" s="223" t="s">
        <v>28</v>
      </c>
      <c r="E1154" s="135" t="s">
        <v>696</v>
      </c>
      <c r="F1154" s="135" t="s">
        <v>29</v>
      </c>
      <c r="G1154" s="135" t="s">
        <v>149</v>
      </c>
    </row>
    <row r="1155" spans="1:7" s="13" customFormat="1" ht="15.75" customHeight="1">
      <c r="A1155" s="26"/>
      <c r="B1155" s="223"/>
      <c r="C1155" s="223"/>
      <c r="D1155" s="223"/>
      <c r="E1155" s="135" t="s">
        <v>19</v>
      </c>
      <c r="F1155" s="135" t="s">
        <v>30</v>
      </c>
      <c r="G1155" s="135" t="s">
        <v>31</v>
      </c>
    </row>
    <row r="1156" spans="1:7" s="13" customFormat="1" ht="15.75" customHeight="1">
      <c r="A1156" s="26"/>
      <c r="B1156" s="182" t="s">
        <v>313</v>
      </c>
      <c r="C1156" s="180" t="s">
        <v>451</v>
      </c>
      <c r="D1156" s="222" t="s">
        <v>1091</v>
      </c>
      <c r="E1156" s="15">
        <v>43615</v>
      </c>
      <c r="F1156" s="15">
        <f>E1156+4</f>
        <v>43619</v>
      </c>
      <c r="G1156" s="17">
        <f>F1156+12</f>
        <v>43631</v>
      </c>
    </row>
    <row r="1157" spans="1:7" s="13" customFormat="1" ht="15.75" customHeight="1">
      <c r="B1157" s="182" t="s">
        <v>449</v>
      </c>
      <c r="C1157" s="181">
        <v>61</v>
      </c>
      <c r="D1157" s="222"/>
      <c r="E1157" s="15">
        <f t="shared" ref="E1157:G1161" si="157">E1156+7</f>
        <v>43622</v>
      </c>
      <c r="F1157" s="15">
        <f t="shared" si="157"/>
        <v>43626</v>
      </c>
      <c r="G1157" s="15">
        <f t="shared" si="157"/>
        <v>43638</v>
      </c>
    </row>
    <row r="1158" spans="1:7" s="13" customFormat="1" ht="15.75" customHeight="1">
      <c r="A1158" s="26"/>
      <c r="B1158" s="182" t="s">
        <v>355</v>
      </c>
      <c r="C1158" s="12" t="s">
        <v>1092</v>
      </c>
      <c r="D1158" s="222"/>
      <c r="E1158" s="15">
        <f t="shared" si="157"/>
        <v>43629</v>
      </c>
      <c r="F1158" s="15">
        <f t="shared" si="157"/>
        <v>43633</v>
      </c>
      <c r="G1158" s="15">
        <f t="shared" si="157"/>
        <v>43645</v>
      </c>
    </row>
    <row r="1159" spans="1:7" s="13" customFormat="1" ht="15.75" customHeight="1">
      <c r="A1159" s="26"/>
      <c r="B1159" s="182" t="s">
        <v>324</v>
      </c>
      <c r="C1159" s="37" t="s">
        <v>450</v>
      </c>
      <c r="D1159" s="222"/>
      <c r="E1159" s="15">
        <f t="shared" si="157"/>
        <v>43636</v>
      </c>
      <c r="F1159" s="15">
        <f t="shared" si="157"/>
        <v>43640</v>
      </c>
      <c r="G1159" s="15">
        <f t="shared" si="157"/>
        <v>43652</v>
      </c>
    </row>
    <row r="1160" spans="1:7" s="13" customFormat="1" ht="15.75" customHeight="1">
      <c r="A1160" s="26"/>
      <c r="B1160" s="182" t="s">
        <v>325</v>
      </c>
      <c r="C1160" s="183" t="s">
        <v>1093</v>
      </c>
      <c r="D1160" s="222"/>
      <c r="E1160" s="15">
        <f t="shared" si="157"/>
        <v>43643</v>
      </c>
      <c r="F1160" s="15">
        <f t="shared" si="157"/>
        <v>43647</v>
      </c>
      <c r="G1160" s="15">
        <f t="shared" si="157"/>
        <v>43659</v>
      </c>
    </row>
    <row r="1161" spans="1:7" s="13" customFormat="1" ht="15.75" customHeight="1">
      <c r="A1161" s="26"/>
      <c r="B1161" s="184"/>
      <c r="C1161" s="184"/>
      <c r="D1161" s="185"/>
      <c r="E1161" s="15">
        <f t="shared" si="157"/>
        <v>43650</v>
      </c>
      <c r="F1161" s="15">
        <f t="shared" si="157"/>
        <v>43654</v>
      </c>
      <c r="G1161" s="15">
        <f t="shared" si="157"/>
        <v>43666</v>
      </c>
    </row>
    <row r="1162" spans="1:7" s="13" customFormat="1" ht="15.75" customHeight="1">
      <c r="A1162" s="26"/>
      <c r="B1162" s="83"/>
      <c r="C1162" s="84"/>
      <c r="D1162" s="42"/>
      <c r="E1162" s="42"/>
      <c r="F1162" s="85"/>
      <c r="G1162" s="85"/>
    </row>
    <row r="1163" spans="1:7" s="13" customFormat="1" ht="15.75" customHeight="1">
      <c r="A1163" s="26"/>
      <c r="B1163" s="211" t="s">
        <v>706</v>
      </c>
      <c r="C1163" s="211" t="s">
        <v>27</v>
      </c>
      <c r="D1163" s="211" t="s">
        <v>28</v>
      </c>
      <c r="E1163" s="55" t="s">
        <v>691</v>
      </c>
      <c r="F1163" s="55" t="s">
        <v>29</v>
      </c>
      <c r="G1163" s="55" t="s">
        <v>149</v>
      </c>
    </row>
    <row r="1164" spans="1:7" s="13" customFormat="1" ht="15.75" customHeight="1">
      <c r="A1164" s="26"/>
      <c r="B1164" s="212"/>
      <c r="C1164" s="212"/>
      <c r="D1164" s="212"/>
      <c r="E1164" s="56" t="s">
        <v>19</v>
      </c>
      <c r="F1164" s="55" t="s">
        <v>30</v>
      </c>
      <c r="G1164" s="55" t="s">
        <v>31</v>
      </c>
    </row>
    <row r="1165" spans="1:7" s="13" customFormat="1" ht="15.75" customHeight="1">
      <c r="A1165" s="26"/>
      <c r="B1165" s="186" t="s">
        <v>192</v>
      </c>
      <c r="C1165" s="187" t="s">
        <v>1094</v>
      </c>
      <c r="D1165" s="218" t="s">
        <v>1095</v>
      </c>
      <c r="E1165" s="57">
        <v>43617</v>
      </c>
      <c r="F1165" s="57">
        <f>E1165+4</f>
        <v>43621</v>
      </c>
      <c r="G1165" s="57">
        <f>F1165+13</f>
        <v>43634</v>
      </c>
    </row>
    <row r="1166" spans="1:7" s="13" customFormat="1" ht="15.75" customHeight="1">
      <c r="A1166" s="26"/>
      <c r="B1166" s="186" t="s">
        <v>611</v>
      </c>
      <c r="C1166" s="187" t="s">
        <v>1096</v>
      </c>
      <c r="D1166" s="219"/>
      <c r="E1166" s="57">
        <f>E1165+7</f>
        <v>43624</v>
      </c>
      <c r="F1166" s="57">
        <f>E1166+4</f>
        <v>43628</v>
      </c>
      <c r="G1166" s="57">
        <f>G1165+7</f>
        <v>43641</v>
      </c>
    </row>
    <row r="1167" spans="1:7" s="13" customFormat="1" ht="15.75" customHeight="1">
      <c r="A1167" s="26"/>
      <c r="B1167" s="186" t="s">
        <v>612</v>
      </c>
      <c r="C1167" s="187" t="s">
        <v>1097</v>
      </c>
      <c r="D1167" s="219"/>
      <c r="E1167" s="57">
        <f>E1166+7</f>
        <v>43631</v>
      </c>
      <c r="F1167" s="57">
        <f>E1167+4</f>
        <v>43635</v>
      </c>
      <c r="G1167" s="57">
        <f>G1166+7</f>
        <v>43648</v>
      </c>
    </row>
    <row r="1168" spans="1:7" s="13" customFormat="1" ht="15.75" customHeight="1">
      <c r="A1168" s="26"/>
      <c r="B1168" s="186" t="s">
        <v>613</v>
      </c>
      <c r="C1168" s="187" t="s">
        <v>1098</v>
      </c>
      <c r="D1168" s="219"/>
      <c r="E1168" s="57">
        <f>E1167+7</f>
        <v>43638</v>
      </c>
      <c r="F1168" s="57">
        <f>E1168+4</f>
        <v>43642</v>
      </c>
      <c r="G1168" s="57">
        <f>G1167+7</f>
        <v>43655</v>
      </c>
    </row>
    <row r="1169" spans="1:9" s="13" customFormat="1" ht="15.75" customHeight="1">
      <c r="A1169" s="26"/>
      <c r="B1169" s="186" t="s">
        <v>614</v>
      </c>
      <c r="C1169" s="187" t="s">
        <v>1099</v>
      </c>
      <c r="D1169" s="220"/>
      <c r="E1169" s="57">
        <f>E1168+7</f>
        <v>43645</v>
      </c>
      <c r="F1169" s="57">
        <f>E1169+4</f>
        <v>43649</v>
      </c>
      <c r="G1169" s="57">
        <f>G1168+7</f>
        <v>43662</v>
      </c>
    </row>
    <row r="1170" spans="1:9" s="13" customFormat="1" ht="15.75" customHeight="1">
      <c r="A1170" s="26"/>
      <c r="B1170" s="18"/>
      <c r="C1170" s="86"/>
      <c r="D1170" s="87"/>
      <c r="E1170" s="40"/>
      <c r="F1170" s="40"/>
      <c r="G1170" s="21"/>
    </row>
    <row r="1171" spans="1:9" s="13" customFormat="1" ht="15.75" customHeight="1">
      <c r="A1171" s="26"/>
      <c r="B1171" s="83"/>
      <c r="C1171" s="84"/>
      <c r="D1171" s="42"/>
      <c r="E1171" s="42"/>
      <c r="F1171" s="85"/>
      <c r="G1171" s="85"/>
    </row>
    <row r="1172" spans="1:9" s="13" customFormat="1" ht="15.75" customHeight="1">
      <c r="A1172" s="26"/>
      <c r="B1172" s="42"/>
      <c r="C1172" s="42"/>
      <c r="D1172" s="42"/>
      <c r="E1172" s="42"/>
      <c r="F1172" s="21"/>
      <c r="G1172" s="21"/>
    </row>
    <row r="1173" spans="1:9" s="13" customFormat="1" ht="15.75" customHeight="1">
      <c r="A1173" s="225"/>
      <c r="B1173" s="234"/>
      <c r="C1173" s="234"/>
      <c r="D1173" s="234"/>
      <c r="E1173" s="234"/>
      <c r="F1173" s="234"/>
      <c r="G1173" s="235"/>
      <c r="H1173" s="216"/>
      <c r="I1173" s="216"/>
    </row>
    <row r="1174" spans="1:9" s="13" customFormat="1" ht="15.75" customHeight="1">
      <c r="A1174" s="234"/>
      <c r="B1174" s="234"/>
      <c r="C1174" s="234"/>
      <c r="D1174" s="234"/>
      <c r="E1174" s="234"/>
      <c r="F1174" s="234"/>
      <c r="G1174" s="235"/>
      <c r="H1174" s="216"/>
      <c r="I1174" s="216"/>
    </row>
    <row r="1175" spans="1:9" s="13" customFormat="1" ht="15.75" customHeight="1">
      <c r="A1175" s="26"/>
      <c r="B1175" s="188" t="s">
        <v>26</v>
      </c>
      <c r="C1175" s="189" t="s">
        <v>27</v>
      </c>
      <c r="D1175" s="190" t="s">
        <v>690</v>
      </c>
      <c r="E1175" s="15" t="s">
        <v>1100</v>
      </c>
      <c r="F1175" s="15" t="s">
        <v>29</v>
      </c>
      <c r="G1175" s="15" t="s">
        <v>149</v>
      </c>
    </row>
    <row r="1176" spans="1:9" s="13" customFormat="1" ht="15.75" customHeight="1">
      <c r="A1176" s="26"/>
      <c r="B1176" s="188"/>
      <c r="C1176" s="189"/>
      <c r="D1176" s="190"/>
      <c r="E1176" s="15" t="s">
        <v>19</v>
      </c>
      <c r="F1176" s="15" t="s">
        <v>30</v>
      </c>
      <c r="G1176" s="15" t="s">
        <v>31</v>
      </c>
    </row>
    <row r="1177" spans="1:9" s="13" customFormat="1" ht="15.75" customHeight="1">
      <c r="A1177" s="26"/>
      <c r="B1177" s="188" t="s">
        <v>302</v>
      </c>
      <c r="C1177" s="189">
        <v>858</v>
      </c>
      <c r="D1177" s="227" t="s">
        <v>1101</v>
      </c>
      <c r="E1177" s="15">
        <v>43615</v>
      </c>
      <c r="F1177" s="15">
        <f>E1177+5</f>
        <v>43620</v>
      </c>
      <c r="G1177" s="15">
        <f t="shared" ref="G1177:G1182" si="158">F1177+17</f>
        <v>43637</v>
      </c>
    </row>
    <row r="1178" spans="1:9" s="13" customFormat="1" ht="15.75" customHeight="1">
      <c r="A1178" s="26"/>
      <c r="B1178" s="188" t="s">
        <v>482</v>
      </c>
      <c r="C1178" s="189">
        <v>859</v>
      </c>
      <c r="D1178" s="237"/>
      <c r="E1178" s="15">
        <f t="shared" ref="E1178:F1179" si="159">E1177+7</f>
        <v>43622</v>
      </c>
      <c r="F1178" s="15">
        <f t="shared" si="159"/>
        <v>43627</v>
      </c>
      <c r="G1178" s="15">
        <f t="shared" si="158"/>
        <v>43644</v>
      </c>
    </row>
    <row r="1179" spans="1:9" s="13" customFormat="1" ht="15.75" customHeight="1">
      <c r="A1179" s="26"/>
      <c r="B1179" s="188" t="s">
        <v>4</v>
      </c>
      <c r="C1179" s="189">
        <v>860</v>
      </c>
      <c r="D1179" s="237"/>
      <c r="E1179" s="15">
        <f t="shared" si="159"/>
        <v>43629</v>
      </c>
      <c r="F1179" s="15">
        <f t="shared" si="159"/>
        <v>43634</v>
      </c>
      <c r="G1179" s="15">
        <f t="shared" si="158"/>
        <v>43651</v>
      </c>
    </row>
    <row r="1180" spans="1:9" s="13" customFormat="1" ht="15.75" customHeight="1">
      <c r="A1180" s="26"/>
      <c r="B1180" s="12" t="s">
        <v>314</v>
      </c>
      <c r="C1180" s="12" t="s">
        <v>1102</v>
      </c>
      <c r="D1180" s="237"/>
      <c r="E1180" s="15">
        <f t="shared" ref="E1180:F1182" si="160">E1179+7</f>
        <v>43636</v>
      </c>
      <c r="F1180" s="15">
        <f t="shared" si="160"/>
        <v>43641</v>
      </c>
      <c r="G1180" s="15">
        <f t="shared" si="158"/>
        <v>43658</v>
      </c>
    </row>
    <row r="1181" spans="1:9" s="13" customFormat="1" ht="15.75" customHeight="1">
      <c r="A1181" s="26"/>
      <c r="B1181" s="164" t="s">
        <v>327</v>
      </c>
      <c r="C1181" s="117" t="s">
        <v>1103</v>
      </c>
      <c r="D1181" s="237"/>
      <c r="E1181" s="191">
        <f t="shared" si="160"/>
        <v>43643</v>
      </c>
      <c r="F1181" s="191">
        <f t="shared" si="160"/>
        <v>43648</v>
      </c>
      <c r="G1181" s="191">
        <f t="shared" si="158"/>
        <v>43665</v>
      </c>
    </row>
    <row r="1182" spans="1:9" s="13" customFormat="1" ht="15.75" customHeight="1">
      <c r="A1182" s="26"/>
      <c r="B1182" s="12"/>
      <c r="C1182" s="12"/>
      <c r="D1182" s="238"/>
      <c r="E1182" s="191">
        <f t="shared" si="160"/>
        <v>43650</v>
      </c>
      <c r="F1182" s="191">
        <f t="shared" si="160"/>
        <v>43655</v>
      </c>
      <c r="G1182" s="191">
        <f t="shared" si="158"/>
        <v>43672</v>
      </c>
    </row>
    <row r="1183" spans="1:9" s="13" customFormat="1" ht="15.75" customHeight="1">
      <c r="A1183" s="215"/>
      <c r="B1183" s="216"/>
      <c r="C1183" s="216"/>
      <c r="D1183" s="216"/>
      <c r="E1183" s="216"/>
      <c r="F1183" s="216"/>
      <c r="G1183" s="216"/>
      <c r="H1183" s="216"/>
    </row>
    <row r="1184" spans="1:9" s="13" customFormat="1" ht="15.75" customHeight="1">
      <c r="A1184" s="26"/>
      <c r="B1184" s="12" t="s">
        <v>695</v>
      </c>
      <c r="C1184" s="192" t="s">
        <v>27</v>
      </c>
      <c r="D1184" s="185" t="s">
        <v>1006</v>
      </c>
      <c r="E1184" s="15" t="s">
        <v>1104</v>
      </c>
      <c r="F1184" s="15" t="s">
        <v>29</v>
      </c>
      <c r="G1184" s="17" t="s">
        <v>149</v>
      </c>
    </row>
    <row r="1185" spans="1:8" s="13" customFormat="1" ht="15.75" customHeight="1">
      <c r="A1185" s="26"/>
      <c r="B1185" s="12"/>
      <c r="C1185" s="179"/>
      <c r="D1185" s="185"/>
      <c r="E1185" s="15" t="s">
        <v>19</v>
      </c>
      <c r="F1185" s="15" t="s">
        <v>30</v>
      </c>
      <c r="G1185" s="15" t="s">
        <v>31</v>
      </c>
    </row>
    <row r="1186" spans="1:8" s="13" customFormat="1" ht="15.75" customHeight="1">
      <c r="A1186" s="26"/>
      <c r="B1186" s="182" t="s">
        <v>313</v>
      </c>
      <c r="C1186" s="180" t="s">
        <v>451</v>
      </c>
      <c r="D1186" s="227" t="s">
        <v>1105</v>
      </c>
      <c r="E1186" s="15">
        <v>43615</v>
      </c>
      <c r="F1186" s="15">
        <f>E1186+4</f>
        <v>43619</v>
      </c>
      <c r="G1186" s="15">
        <f>F1186+12</f>
        <v>43631</v>
      </c>
    </row>
    <row r="1187" spans="1:8" s="13" customFormat="1" ht="15.75" customHeight="1">
      <c r="A1187" s="26"/>
      <c r="B1187" s="182" t="s">
        <v>449</v>
      </c>
      <c r="C1187" s="181">
        <v>61</v>
      </c>
      <c r="D1187" s="228"/>
      <c r="E1187" s="15">
        <f t="shared" ref="E1187:G1191" si="161">E1186+7</f>
        <v>43622</v>
      </c>
      <c r="F1187" s="15">
        <f t="shared" si="161"/>
        <v>43626</v>
      </c>
      <c r="G1187" s="15">
        <f t="shared" si="161"/>
        <v>43638</v>
      </c>
    </row>
    <row r="1188" spans="1:8" s="13" customFormat="1" ht="15.75" customHeight="1">
      <c r="A1188" s="26"/>
      <c r="B1188" s="182" t="s">
        <v>355</v>
      </c>
      <c r="C1188" s="12" t="s">
        <v>1092</v>
      </c>
      <c r="D1188" s="228"/>
      <c r="E1188" s="15">
        <f t="shared" si="161"/>
        <v>43629</v>
      </c>
      <c r="F1188" s="15">
        <f t="shared" si="161"/>
        <v>43633</v>
      </c>
      <c r="G1188" s="15">
        <f t="shared" si="161"/>
        <v>43645</v>
      </c>
    </row>
    <row r="1189" spans="1:8" s="13" customFormat="1" ht="15.75" customHeight="1">
      <c r="A1189" s="26"/>
      <c r="B1189" s="182" t="s">
        <v>324</v>
      </c>
      <c r="C1189" s="37" t="s">
        <v>450</v>
      </c>
      <c r="D1189" s="228"/>
      <c r="E1189" s="17">
        <f>E1188+7</f>
        <v>43636</v>
      </c>
      <c r="F1189" s="15">
        <f t="shared" si="161"/>
        <v>43640</v>
      </c>
      <c r="G1189" s="15">
        <f t="shared" si="161"/>
        <v>43652</v>
      </c>
    </row>
    <row r="1190" spans="1:8" s="13" customFormat="1" ht="15.75" customHeight="1">
      <c r="A1190" s="52"/>
      <c r="B1190" s="182" t="s">
        <v>325</v>
      </c>
      <c r="C1190" s="183" t="s">
        <v>1093</v>
      </c>
      <c r="D1190" s="228"/>
      <c r="E1190" s="191">
        <f>E1189+7</f>
        <v>43643</v>
      </c>
      <c r="F1190" s="191">
        <f>F1189+7</f>
        <v>43647</v>
      </c>
      <c r="G1190" s="191">
        <f t="shared" si="161"/>
        <v>43659</v>
      </c>
    </row>
    <row r="1191" spans="1:8" s="13" customFormat="1" ht="15.75" customHeight="1">
      <c r="A1191" s="26"/>
      <c r="B1191" s="184"/>
      <c r="C1191" s="184"/>
      <c r="D1191" s="236"/>
      <c r="E1191" s="191">
        <f>E1190+7</f>
        <v>43650</v>
      </c>
      <c r="F1191" s="191">
        <f>F1190+7</f>
        <v>43654</v>
      </c>
      <c r="G1191" s="191">
        <f t="shared" si="161"/>
        <v>43666</v>
      </c>
      <c r="H1191" s="101"/>
    </row>
    <row r="1192" spans="1:8" s="13" customFormat="1" ht="15.75" customHeight="1">
      <c r="A1192" s="52"/>
      <c r="B1192" s="101"/>
      <c r="C1192" s="101"/>
      <c r="D1192" s="101"/>
      <c r="E1192" s="101"/>
      <c r="F1192" s="101"/>
      <c r="G1192" s="101"/>
      <c r="H1192" s="101"/>
    </row>
    <row r="1193" spans="1:8" s="13" customFormat="1" ht="15.75" customHeight="1">
      <c r="A1193" s="26" t="s">
        <v>1106</v>
      </c>
      <c r="B1193" s="188" t="s">
        <v>706</v>
      </c>
      <c r="C1193" s="189" t="s">
        <v>27</v>
      </c>
      <c r="D1193" s="190" t="s">
        <v>690</v>
      </c>
      <c r="E1193" s="15" t="s">
        <v>1100</v>
      </c>
      <c r="F1193" s="15" t="s">
        <v>29</v>
      </c>
      <c r="G1193" s="15" t="s">
        <v>154</v>
      </c>
    </row>
    <row r="1194" spans="1:8" s="13" customFormat="1" ht="15.75" customHeight="1">
      <c r="A1194" s="26"/>
      <c r="B1194" s="188"/>
      <c r="C1194" s="189"/>
      <c r="D1194" s="190"/>
      <c r="E1194" s="15" t="s">
        <v>19</v>
      </c>
      <c r="F1194" s="15" t="s">
        <v>30</v>
      </c>
      <c r="G1194" s="15" t="s">
        <v>31</v>
      </c>
    </row>
    <row r="1195" spans="1:8" s="13" customFormat="1" ht="15.75" customHeight="1">
      <c r="A1195" s="26"/>
      <c r="B1195" s="188" t="s">
        <v>302</v>
      </c>
      <c r="C1195" s="189">
        <v>858</v>
      </c>
      <c r="D1195" s="227" t="s">
        <v>1101</v>
      </c>
      <c r="E1195" s="15">
        <v>43615</v>
      </c>
      <c r="F1195" s="15">
        <f>E1195+5</f>
        <v>43620</v>
      </c>
      <c r="G1195" s="15">
        <f>F1195+17</f>
        <v>43637</v>
      </c>
    </row>
    <row r="1196" spans="1:8" s="13" customFormat="1" ht="15.75" customHeight="1">
      <c r="A1196" s="26"/>
      <c r="B1196" s="188" t="s">
        <v>482</v>
      </c>
      <c r="C1196" s="189">
        <v>859</v>
      </c>
      <c r="D1196" s="228"/>
      <c r="E1196" s="15">
        <f t="shared" ref="E1196:F1198" si="162">E1195+7</f>
        <v>43622</v>
      </c>
      <c r="F1196" s="15">
        <f t="shared" si="162"/>
        <v>43627</v>
      </c>
      <c r="G1196" s="15">
        <f>F1196+17</f>
        <v>43644</v>
      </c>
    </row>
    <row r="1197" spans="1:8" s="13" customFormat="1" ht="15.75" customHeight="1">
      <c r="B1197" s="188" t="s">
        <v>4</v>
      </c>
      <c r="C1197" s="189">
        <v>860</v>
      </c>
      <c r="D1197" s="228"/>
      <c r="E1197" s="15">
        <f t="shared" si="162"/>
        <v>43629</v>
      </c>
      <c r="F1197" s="15">
        <f t="shared" si="162"/>
        <v>43634</v>
      </c>
      <c r="G1197" s="15">
        <f>F1197+17</f>
        <v>43651</v>
      </c>
    </row>
    <row r="1198" spans="1:8" s="13" customFormat="1" ht="15.75" customHeight="1">
      <c r="A1198" s="26"/>
      <c r="B1198" s="12" t="s">
        <v>314</v>
      </c>
      <c r="C1198" s="115" t="s">
        <v>1170</v>
      </c>
      <c r="D1198" s="228"/>
      <c r="E1198" s="15">
        <f>E1197+7</f>
        <v>43636</v>
      </c>
      <c r="F1198" s="15">
        <f t="shared" si="162"/>
        <v>43641</v>
      </c>
      <c r="G1198" s="15">
        <f>F1198+17</f>
        <v>43658</v>
      </c>
    </row>
    <row r="1199" spans="1:8" s="13" customFormat="1" ht="15.75" customHeight="1">
      <c r="A1199" s="52"/>
      <c r="B1199" s="164" t="s">
        <v>327</v>
      </c>
      <c r="C1199" s="117" t="s">
        <v>1171</v>
      </c>
      <c r="D1199" s="228"/>
      <c r="E1199" s="191">
        <f>E1198+7</f>
        <v>43643</v>
      </c>
      <c r="F1199" s="191">
        <f>F1198+7</f>
        <v>43648</v>
      </c>
      <c r="G1199" s="191">
        <f>F1199+17</f>
        <v>43665</v>
      </c>
    </row>
    <row r="1200" spans="1:8" s="13" customFormat="1" ht="15.75" customHeight="1">
      <c r="A1200" s="26"/>
      <c r="B1200" s="12"/>
      <c r="C1200" s="12"/>
      <c r="D1200" s="228"/>
      <c r="E1200" s="17">
        <f>E1199+7</f>
        <v>43650</v>
      </c>
      <c r="F1200" s="17">
        <f>F1199+7</f>
        <v>43655</v>
      </c>
      <c r="G1200" s="17">
        <f>G1199+E12543</f>
        <v>43665</v>
      </c>
    </row>
    <row r="1201" spans="1:8" s="13" customFormat="1" ht="15.75" customHeight="1">
      <c r="A1201" s="26"/>
      <c r="B1201" s="12"/>
      <c r="C1201" s="12"/>
      <c r="D1201" s="229"/>
      <c r="E1201" s="12"/>
      <c r="F1201" s="12"/>
      <c r="G1201" s="12"/>
    </row>
    <row r="1202" spans="1:8" s="13" customFormat="1" ht="15.75" customHeight="1">
      <c r="A1202" s="225"/>
      <c r="B1202" s="226"/>
      <c r="C1202" s="226"/>
      <c r="D1202" s="226"/>
      <c r="E1202" s="226"/>
      <c r="F1202" s="226"/>
      <c r="G1202" s="226"/>
      <c r="H1202" s="226"/>
    </row>
    <row r="1203" spans="1:8" s="13" customFormat="1" ht="15.75" customHeight="1">
      <c r="A1203" s="26" t="s">
        <v>1107</v>
      </c>
      <c r="B1203" s="188" t="s">
        <v>26</v>
      </c>
      <c r="C1203" s="189" t="s">
        <v>27</v>
      </c>
      <c r="D1203" s="190" t="s">
        <v>690</v>
      </c>
      <c r="E1203" s="15" t="s">
        <v>1100</v>
      </c>
      <c r="F1203" s="15" t="s">
        <v>29</v>
      </c>
      <c r="G1203" s="15" t="s">
        <v>1108</v>
      </c>
    </row>
    <row r="1204" spans="1:8" s="13" customFormat="1" ht="15.75" customHeight="1">
      <c r="A1204" s="26"/>
      <c r="B1204" s="188"/>
      <c r="C1204" s="189"/>
      <c r="D1204" s="190"/>
      <c r="E1204" s="15" t="s">
        <v>19</v>
      </c>
      <c r="F1204" s="15" t="s">
        <v>30</v>
      </c>
      <c r="G1204" s="15" t="s">
        <v>31</v>
      </c>
    </row>
    <row r="1205" spans="1:8" s="13" customFormat="1" ht="15.75" customHeight="1">
      <c r="B1205" s="188" t="s">
        <v>326</v>
      </c>
      <c r="C1205" s="189"/>
      <c r="D1205" s="227" t="s">
        <v>1109</v>
      </c>
      <c r="E1205" s="15">
        <v>43612</v>
      </c>
      <c r="F1205" s="15">
        <f>E1205+5</f>
        <v>43617</v>
      </c>
      <c r="G1205" s="15">
        <f>F1205+17</f>
        <v>43634</v>
      </c>
    </row>
    <row r="1206" spans="1:8" s="13" customFormat="1" ht="15.75" customHeight="1">
      <c r="A1206" s="26"/>
      <c r="B1206" s="188" t="s">
        <v>474</v>
      </c>
      <c r="C1206" s="189" t="s">
        <v>481</v>
      </c>
      <c r="D1206" s="228"/>
      <c r="E1206" s="15">
        <f t="shared" ref="E1206:F1207" si="163">E1205+7</f>
        <v>43619</v>
      </c>
      <c r="F1206" s="15">
        <f t="shared" si="163"/>
        <v>43624</v>
      </c>
      <c r="G1206" s="15">
        <f>F1206+17</f>
        <v>43641</v>
      </c>
    </row>
    <row r="1207" spans="1:8" s="13" customFormat="1" ht="15.75" customHeight="1">
      <c r="A1207" s="26"/>
      <c r="B1207" s="188" t="s">
        <v>475</v>
      </c>
      <c r="C1207" s="189" t="s">
        <v>478</v>
      </c>
      <c r="D1207" s="228"/>
      <c r="E1207" s="15">
        <f t="shared" si="163"/>
        <v>43626</v>
      </c>
      <c r="F1207" s="15">
        <f t="shared" si="163"/>
        <v>43631</v>
      </c>
      <c r="G1207" s="15">
        <f>F1207+17</f>
        <v>43648</v>
      </c>
    </row>
    <row r="1208" spans="1:8" s="13" customFormat="1" ht="15.75" customHeight="1">
      <c r="A1208" s="26"/>
      <c r="B1208" s="105" t="s">
        <v>476</v>
      </c>
      <c r="C1208" s="105" t="s">
        <v>479</v>
      </c>
      <c r="D1208" s="228"/>
      <c r="E1208" s="17">
        <f>E1207+7</f>
        <v>43633</v>
      </c>
      <c r="F1208" s="193">
        <f>F1207+7</f>
        <v>43638</v>
      </c>
      <c r="G1208" s="193">
        <f>F1208+17</f>
        <v>43655</v>
      </c>
    </row>
    <row r="1209" spans="1:8" s="13" customFormat="1" ht="15.75" customHeight="1">
      <c r="A1209" s="52"/>
      <c r="B1209" s="12" t="s">
        <v>477</v>
      </c>
      <c r="C1209" s="12" t="s">
        <v>480</v>
      </c>
      <c r="D1209" s="228"/>
      <c r="E1209" s="17">
        <f>E1208+7</f>
        <v>43640</v>
      </c>
      <c r="F1209" s="17">
        <f>F1208+7</f>
        <v>43645</v>
      </c>
      <c r="G1209" s="17">
        <f>F1209+17</f>
        <v>43662</v>
      </c>
    </row>
    <row r="1210" spans="1:8" s="13" customFormat="1" ht="15.75" customHeight="1">
      <c r="A1210" s="26"/>
      <c r="B1210" s="12"/>
      <c r="C1210" s="12"/>
      <c r="D1210" s="229"/>
      <c r="E1210" s="12"/>
      <c r="F1210" s="12"/>
      <c r="G1210" s="12"/>
    </row>
    <row r="1211" spans="1:8" s="226" customFormat="1" ht="15.75" customHeight="1">
      <c r="A1211" s="225"/>
    </row>
    <row r="1212" spans="1:8" s="13" customFormat="1" ht="15.75" customHeight="1">
      <c r="A1212" s="26" t="s">
        <v>155</v>
      </c>
      <c r="B1212" s="185" t="s">
        <v>26</v>
      </c>
      <c r="C1212" s="181" t="s">
        <v>27</v>
      </c>
      <c r="D1212" s="194" t="s">
        <v>690</v>
      </c>
      <c r="E1212" s="15" t="s">
        <v>1100</v>
      </c>
      <c r="F1212" s="15" t="s">
        <v>29</v>
      </c>
      <c r="G1212" s="17" t="s">
        <v>155</v>
      </c>
    </row>
    <row r="1213" spans="1:8" s="13" customFormat="1" ht="15.75" customHeight="1">
      <c r="A1213" s="26"/>
      <c r="B1213" s="12"/>
      <c r="C1213" s="181"/>
      <c r="D1213" s="230" t="s">
        <v>1110</v>
      </c>
      <c r="E1213" s="15" t="s">
        <v>869</v>
      </c>
      <c r="F1213" s="15" t="s">
        <v>30</v>
      </c>
      <c r="G1213" s="15" t="s">
        <v>31</v>
      </c>
    </row>
    <row r="1214" spans="1:8" s="13" customFormat="1" ht="15.75" customHeight="1">
      <c r="A1214" s="26"/>
      <c r="B1214" s="12" t="s">
        <v>380</v>
      </c>
      <c r="C1214" s="181" t="s">
        <v>468</v>
      </c>
      <c r="D1214" s="228"/>
      <c r="E1214" s="15">
        <v>43618</v>
      </c>
      <c r="F1214" s="15">
        <f>E1214+4</f>
        <v>43622</v>
      </c>
      <c r="G1214" s="15">
        <f>F1214+29</f>
        <v>43651</v>
      </c>
    </row>
    <row r="1215" spans="1:8" s="13" customFormat="1" ht="15.75" customHeight="1">
      <c r="A1215" s="26"/>
      <c r="B1215" s="12" t="s">
        <v>9</v>
      </c>
      <c r="C1215" s="181" t="s">
        <v>254</v>
      </c>
      <c r="D1215" s="228"/>
      <c r="E1215" s="15">
        <f t="shared" ref="E1215:G1219" si="164">E1214+7</f>
        <v>43625</v>
      </c>
      <c r="F1215" s="15">
        <f t="shared" si="164"/>
        <v>43629</v>
      </c>
      <c r="G1215" s="15">
        <f t="shared" si="164"/>
        <v>43658</v>
      </c>
    </row>
    <row r="1216" spans="1:8" s="13" customFormat="1" ht="15.75" customHeight="1">
      <c r="A1216" s="26"/>
      <c r="B1216" s="185" t="s">
        <v>462</v>
      </c>
      <c r="C1216" s="12" t="s">
        <v>465</v>
      </c>
      <c r="D1216" s="228"/>
      <c r="E1216" s="15">
        <f t="shared" si="164"/>
        <v>43632</v>
      </c>
      <c r="F1216" s="15">
        <f t="shared" si="164"/>
        <v>43636</v>
      </c>
      <c r="G1216" s="15">
        <f t="shared" si="164"/>
        <v>43665</v>
      </c>
    </row>
    <row r="1217" spans="1:8" s="13" customFormat="1" ht="15.75" customHeight="1">
      <c r="A1217" s="26"/>
      <c r="B1217" s="12" t="s">
        <v>463</v>
      </c>
      <c r="C1217" s="12" t="s">
        <v>466</v>
      </c>
      <c r="D1217" s="228"/>
      <c r="E1217" s="15">
        <f t="shared" si="164"/>
        <v>43639</v>
      </c>
      <c r="F1217" s="15">
        <f t="shared" si="164"/>
        <v>43643</v>
      </c>
      <c r="G1217" s="15">
        <f t="shared" si="164"/>
        <v>43672</v>
      </c>
    </row>
    <row r="1218" spans="1:8" s="13" customFormat="1" ht="15.75" customHeight="1">
      <c r="B1218" s="105" t="s">
        <v>464</v>
      </c>
      <c r="C1218" s="12" t="s">
        <v>467</v>
      </c>
      <c r="D1218" s="228"/>
      <c r="E1218" s="15">
        <f t="shared" si="164"/>
        <v>43646</v>
      </c>
      <c r="F1218" s="15">
        <f t="shared" si="164"/>
        <v>43650</v>
      </c>
      <c r="G1218" s="15">
        <f t="shared" si="164"/>
        <v>43679</v>
      </c>
    </row>
    <row r="1219" spans="1:8" s="13" customFormat="1" ht="15.75" customHeight="1">
      <c r="A1219" s="26"/>
      <c r="B1219" s="164"/>
      <c r="C1219" s="117"/>
      <c r="D1219" s="229"/>
      <c r="E1219" s="17">
        <f>E1218+7</f>
        <v>43653</v>
      </c>
      <c r="F1219" s="193">
        <f t="shared" si="164"/>
        <v>43657</v>
      </c>
      <c r="G1219" s="193">
        <f t="shared" si="164"/>
        <v>43686</v>
      </c>
    </row>
    <row r="1220" spans="1:8" s="13" customFormat="1" ht="15.75" customHeight="1">
      <c r="A1220" s="225"/>
      <c r="B1220" s="226"/>
      <c r="C1220" s="226"/>
      <c r="D1220" s="226"/>
      <c r="E1220" s="226"/>
      <c r="F1220" s="226"/>
      <c r="G1220" s="226"/>
      <c r="H1220" s="226"/>
    </row>
    <row r="1221" spans="1:8" s="13" customFormat="1" ht="15.75" customHeight="1">
      <c r="A1221" s="226"/>
      <c r="B1221" s="226"/>
      <c r="C1221" s="226"/>
      <c r="D1221" s="226"/>
      <c r="E1221" s="226"/>
      <c r="F1221" s="226"/>
      <c r="G1221" s="226"/>
      <c r="H1221" s="226"/>
    </row>
    <row r="1222" spans="1:8" s="13" customFormat="1" ht="15.75" customHeight="1">
      <c r="A1222" s="26"/>
      <c r="B1222" s="185" t="s">
        <v>706</v>
      </c>
      <c r="C1222" s="195" t="s">
        <v>27</v>
      </c>
      <c r="D1222" s="194" t="s">
        <v>690</v>
      </c>
      <c r="E1222" s="15" t="s">
        <v>1100</v>
      </c>
      <c r="F1222" s="15" t="s">
        <v>1100</v>
      </c>
      <c r="G1222" s="17" t="s">
        <v>1111</v>
      </c>
    </row>
    <row r="1223" spans="1:8" s="13" customFormat="1" ht="15.75" customHeight="1">
      <c r="A1223" s="26"/>
      <c r="B1223" s="12"/>
      <c r="C1223" s="195"/>
      <c r="D1223" s="194"/>
      <c r="E1223" s="15" t="s">
        <v>19</v>
      </c>
      <c r="F1223" s="15" t="s">
        <v>1112</v>
      </c>
      <c r="G1223" s="15" t="s">
        <v>1113</v>
      </c>
    </row>
    <row r="1224" spans="1:8" s="13" customFormat="1" ht="15.75" customHeight="1">
      <c r="A1224" s="26"/>
      <c r="B1224" s="12" t="s">
        <v>356</v>
      </c>
      <c r="C1224" s="195" t="s">
        <v>357</v>
      </c>
      <c r="D1224" s="230" t="s">
        <v>1114</v>
      </c>
      <c r="E1224" s="15">
        <v>43613</v>
      </c>
      <c r="F1224" s="15">
        <f>E1224+4</f>
        <v>43617</v>
      </c>
      <c r="G1224" s="15">
        <f>F1224+27</f>
        <v>43644</v>
      </c>
    </row>
    <row r="1225" spans="1:8" s="13" customFormat="1" ht="15.75" customHeight="1">
      <c r="A1225" s="26"/>
      <c r="B1225" s="12" t="s">
        <v>469</v>
      </c>
      <c r="C1225" s="195" t="s">
        <v>470</v>
      </c>
      <c r="D1225" s="228"/>
      <c r="E1225" s="15">
        <f t="shared" ref="E1225:G1227" si="165">E1224+7</f>
        <v>43620</v>
      </c>
      <c r="F1225" s="15">
        <f t="shared" si="165"/>
        <v>43624</v>
      </c>
      <c r="G1225" s="15">
        <f t="shared" si="165"/>
        <v>43651</v>
      </c>
    </row>
    <row r="1226" spans="1:8" s="13" customFormat="1" ht="15.75" customHeight="1">
      <c r="A1226" s="26"/>
      <c r="B1226" s="185" t="s">
        <v>168</v>
      </c>
      <c r="C1226" s="195" t="s">
        <v>471</v>
      </c>
      <c r="D1226" s="228"/>
      <c r="E1226" s="15">
        <f t="shared" si="165"/>
        <v>43627</v>
      </c>
      <c r="F1226" s="15">
        <f t="shared" si="165"/>
        <v>43631</v>
      </c>
      <c r="G1226" s="15">
        <f t="shared" si="165"/>
        <v>43658</v>
      </c>
    </row>
    <row r="1227" spans="1:8" s="13" customFormat="1" ht="15.75" customHeight="1">
      <c r="A1227" s="26"/>
      <c r="B1227" s="12" t="s">
        <v>82</v>
      </c>
      <c r="C1227" s="12" t="s">
        <v>472</v>
      </c>
      <c r="D1227" s="228"/>
      <c r="E1227" s="17">
        <f>E1226+7</f>
        <v>43634</v>
      </c>
      <c r="F1227" s="15">
        <f t="shared" si="165"/>
        <v>43638</v>
      </c>
      <c r="G1227" s="15">
        <f t="shared" si="165"/>
        <v>43665</v>
      </c>
    </row>
    <row r="1228" spans="1:8" s="13" customFormat="1" ht="15.75" customHeight="1">
      <c r="A1228" s="26"/>
      <c r="B1228" s="164" t="s">
        <v>167</v>
      </c>
      <c r="C1228" s="196" t="s">
        <v>473</v>
      </c>
      <c r="D1228" s="229"/>
      <c r="E1228" s="191">
        <f>E1227+7</f>
        <v>43641</v>
      </c>
      <c r="F1228" s="191">
        <f>F1227+7</f>
        <v>43645</v>
      </c>
      <c r="G1228" s="191">
        <f>G1227+7</f>
        <v>43672</v>
      </c>
    </row>
    <row r="1229" spans="1:8" s="13" customFormat="1" ht="15.75" customHeight="1">
      <c r="A1229" s="225"/>
      <c r="B1229" s="215"/>
      <c r="C1229" s="215"/>
      <c r="D1229" s="215"/>
      <c r="E1229" s="215"/>
      <c r="F1229" s="215"/>
      <c r="G1229" s="244"/>
      <c r="H1229" s="226"/>
    </row>
    <row r="1230" spans="1:8" s="13" customFormat="1" ht="15.75" customHeight="1">
      <c r="A1230" s="215"/>
      <c r="B1230" s="215"/>
      <c r="C1230" s="215"/>
      <c r="D1230" s="215"/>
      <c r="E1230" s="215"/>
      <c r="F1230" s="215"/>
      <c r="G1230" s="244"/>
      <c r="H1230" s="226"/>
    </row>
    <row r="1231" spans="1:8" s="13" customFormat="1" ht="15.75" customHeight="1">
      <c r="A1231" s="26" t="s">
        <v>1115</v>
      </c>
      <c r="B1231" s="185" t="s">
        <v>26</v>
      </c>
      <c r="C1231" s="181" t="s">
        <v>27</v>
      </c>
      <c r="D1231" s="194" t="s">
        <v>1116</v>
      </c>
      <c r="E1231" s="15" t="s">
        <v>1117</v>
      </c>
      <c r="F1231" s="15" t="s">
        <v>29</v>
      </c>
      <c r="G1231" s="17" t="s">
        <v>1115</v>
      </c>
    </row>
    <row r="1232" spans="1:8" s="13" customFormat="1" ht="15.75" customHeight="1">
      <c r="A1232" s="26"/>
      <c r="B1232" s="12"/>
      <c r="C1232" s="181"/>
      <c r="D1232" s="194"/>
      <c r="E1232" s="15" t="s">
        <v>19</v>
      </c>
      <c r="F1232" s="15" t="s">
        <v>30</v>
      </c>
      <c r="G1232" s="15" t="s">
        <v>31</v>
      </c>
    </row>
    <row r="1233" spans="1:8" s="13" customFormat="1" ht="15.75" customHeight="1">
      <c r="A1233" s="26"/>
      <c r="B1233" s="12" t="s">
        <v>380</v>
      </c>
      <c r="C1233" s="181" t="s">
        <v>468</v>
      </c>
      <c r="D1233" s="231" t="s">
        <v>1110</v>
      </c>
      <c r="E1233" s="15">
        <v>43618</v>
      </c>
      <c r="F1233" s="15">
        <f>E1233+4</f>
        <v>43622</v>
      </c>
      <c r="G1233" s="15">
        <f>F1233+29</f>
        <v>43651</v>
      </c>
    </row>
    <row r="1234" spans="1:8" s="13" customFormat="1" ht="15.75" customHeight="1">
      <c r="A1234" s="26"/>
      <c r="B1234" s="12" t="s">
        <v>9</v>
      </c>
      <c r="C1234" s="181" t="s">
        <v>254</v>
      </c>
      <c r="D1234" s="232"/>
      <c r="E1234" s="15">
        <f t="shared" ref="E1234:G1237" si="166">E1233+7</f>
        <v>43625</v>
      </c>
      <c r="F1234" s="15">
        <f t="shared" si="166"/>
        <v>43629</v>
      </c>
      <c r="G1234" s="15">
        <f t="shared" si="166"/>
        <v>43658</v>
      </c>
    </row>
    <row r="1235" spans="1:8" s="13" customFormat="1" ht="15.75" customHeight="1">
      <c r="A1235" s="26"/>
      <c r="B1235" s="185" t="s">
        <v>462</v>
      </c>
      <c r="C1235" s="12" t="s">
        <v>465</v>
      </c>
      <c r="D1235" s="232"/>
      <c r="E1235" s="15">
        <f t="shared" si="166"/>
        <v>43632</v>
      </c>
      <c r="F1235" s="15">
        <f t="shared" si="166"/>
        <v>43636</v>
      </c>
      <c r="G1235" s="15">
        <f t="shared" si="166"/>
        <v>43665</v>
      </c>
    </row>
    <row r="1236" spans="1:8" s="13" customFormat="1" ht="15.75" customHeight="1">
      <c r="A1236" s="26"/>
      <c r="B1236" s="12" t="s">
        <v>463</v>
      </c>
      <c r="C1236" s="12" t="s">
        <v>466</v>
      </c>
      <c r="D1236" s="232"/>
      <c r="E1236" s="15">
        <f>E1235+7</f>
        <v>43639</v>
      </c>
      <c r="F1236" s="15">
        <f t="shared" si="166"/>
        <v>43643</v>
      </c>
      <c r="G1236" s="15">
        <f t="shared" si="166"/>
        <v>43672</v>
      </c>
    </row>
    <row r="1237" spans="1:8" s="13" customFormat="1" ht="15.75" customHeight="1">
      <c r="B1237" s="105" t="s">
        <v>464</v>
      </c>
      <c r="C1237" s="12" t="s">
        <v>467</v>
      </c>
      <c r="D1237" s="232"/>
      <c r="E1237" s="17">
        <f>E1236+7</f>
        <v>43646</v>
      </c>
      <c r="F1237" s="15">
        <f t="shared" si="166"/>
        <v>43650</v>
      </c>
      <c r="G1237" s="15">
        <f t="shared" si="166"/>
        <v>43679</v>
      </c>
    </row>
    <row r="1238" spans="1:8" s="13" customFormat="1" ht="15.75" customHeight="1">
      <c r="A1238" s="26"/>
      <c r="B1238" s="164"/>
      <c r="C1238" s="117"/>
      <c r="D1238" s="233"/>
      <c r="E1238" s="191">
        <f>E1237+7</f>
        <v>43653</v>
      </c>
      <c r="F1238" s="191">
        <f>F1237+7</f>
        <v>43657</v>
      </c>
      <c r="G1238" s="191">
        <f>G1237+7</f>
        <v>43686</v>
      </c>
    </row>
    <row r="1239" spans="1:8" s="13" customFormat="1" ht="15.75" customHeight="1">
      <c r="A1239" s="225"/>
      <c r="B1239" s="226"/>
      <c r="C1239" s="226"/>
      <c r="D1239" s="226"/>
      <c r="E1239" s="226"/>
      <c r="F1239" s="226"/>
      <c r="G1239" s="226"/>
      <c r="H1239" s="226"/>
    </row>
    <row r="1240" spans="1:8" s="13" customFormat="1" ht="15.75" customHeight="1">
      <c r="A1240" s="226"/>
      <c r="B1240" s="226"/>
      <c r="C1240" s="226"/>
      <c r="D1240" s="226"/>
      <c r="E1240" s="226"/>
      <c r="F1240" s="226"/>
      <c r="G1240" s="226"/>
      <c r="H1240" s="226"/>
    </row>
    <row r="1241" spans="1:8" s="13" customFormat="1" ht="15.75" customHeight="1">
      <c r="A1241" s="26"/>
      <c r="B1241" s="12" t="s">
        <v>706</v>
      </c>
      <c r="C1241" s="12" t="s">
        <v>27</v>
      </c>
      <c r="D1241" s="185" t="s">
        <v>690</v>
      </c>
      <c r="E1241" s="15" t="s">
        <v>1100</v>
      </c>
      <c r="F1241" s="15" t="s">
        <v>29</v>
      </c>
      <c r="G1241" s="17" t="s">
        <v>291</v>
      </c>
    </row>
    <row r="1242" spans="1:8" s="13" customFormat="1" ht="15.75" customHeight="1">
      <c r="A1242" s="26"/>
      <c r="B1242" s="12"/>
      <c r="C1242" s="12"/>
      <c r="D1242" s="185"/>
      <c r="E1242" s="15" t="s">
        <v>19</v>
      </c>
      <c r="F1242" s="15" t="s">
        <v>30</v>
      </c>
      <c r="G1242" s="15" t="s">
        <v>31</v>
      </c>
    </row>
    <row r="1243" spans="1:8" s="13" customFormat="1" ht="15.75" customHeight="1">
      <c r="A1243" s="26"/>
      <c r="B1243" s="12" t="s">
        <v>1118</v>
      </c>
      <c r="C1243" s="12" t="s">
        <v>1119</v>
      </c>
      <c r="D1243" s="227" t="s">
        <v>1120</v>
      </c>
      <c r="E1243" s="15">
        <v>43615</v>
      </c>
      <c r="F1243" s="15">
        <f>E1243+4</f>
        <v>43619</v>
      </c>
      <c r="G1243" s="15">
        <f>F1243+30</f>
        <v>43649</v>
      </c>
    </row>
    <row r="1244" spans="1:8" s="13" customFormat="1" ht="15.75" customHeight="1">
      <c r="A1244" s="26"/>
      <c r="B1244" s="12" t="s">
        <v>1121</v>
      </c>
      <c r="C1244" s="12" t="s">
        <v>1122</v>
      </c>
      <c r="D1244" s="228"/>
      <c r="E1244" s="15">
        <f t="shared" ref="E1244:G1247" si="167">E1243+7</f>
        <v>43622</v>
      </c>
      <c r="F1244" s="15">
        <f t="shared" si="167"/>
        <v>43626</v>
      </c>
      <c r="G1244" s="15">
        <f t="shared" si="167"/>
        <v>43656</v>
      </c>
    </row>
    <row r="1245" spans="1:8" s="13" customFormat="1" ht="15.75" customHeight="1">
      <c r="A1245" s="26"/>
      <c r="B1245" s="12" t="s">
        <v>1123</v>
      </c>
      <c r="C1245" s="12" t="s">
        <v>1124</v>
      </c>
      <c r="D1245" s="228"/>
      <c r="E1245" s="15">
        <f t="shared" si="167"/>
        <v>43629</v>
      </c>
      <c r="F1245" s="15">
        <f t="shared" si="167"/>
        <v>43633</v>
      </c>
      <c r="G1245" s="15">
        <f t="shared" si="167"/>
        <v>43663</v>
      </c>
    </row>
    <row r="1246" spans="1:8" s="13" customFormat="1" ht="15.75" customHeight="1">
      <c r="A1246" s="26"/>
      <c r="B1246" s="164" t="s">
        <v>1125</v>
      </c>
      <c r="C1246" s="117" t="s">
        <v>1124</v>
      </c>
      <c r="D1246" s="228"/>
      <c r="E1246" s="106">
        <f t="shared" si="167"/>
        <v>43636</v>
      </c>
      <c r="F1246" s="15">
        <f t="shared" si="167"/>
        <v>43640</v>
      </c>
      <c r="G1246" s="15">
        <f t="shared" si="167"/>
        <v>43670</v>
      </c>
    </row>
    <row r="1247" spans="1:8" s="13" customFormat="1" ht="15.75" customHeight="1">
      <c r="A1247" s="52"/>
      <c r="B1247" s="164"/>
      <c r="C1247" s="117"/>
      <c r="D1247" s="228"/>
      <c r="E1247" s="191">
        <f t="shared" si="167"/>
        <v>43643</v>
      </c>
      <c r="F1247" s="191">
        <f>F1246+7</f>
        <v>43647</v>
      </c>
      <c r="G1247" s="191">
        <f>G1246+7</f>
        <v>43677</v>
      </c>
    </row>
    <row r="1248" spans="1:8" s="13" customFormat="1" ht="15.75" customHeight="1">
      <c r="A1248" s="26"/>
      <c r="B1248" s="197"/>
      <c r="C1248" s="117"/>
      <c r="D1248" s="45"/>
      <c r="E1248" s="191"/>
      <c r="F1248" s="191"/>
      <c r="G1248" s="191"/>
    </row>
    <row r="1249" spans="1:8" s="13" customFormat="1" ht="15.75" customHeight="1">
      <c r="A1249" s="225"/>
      <c r="B1249" s="216"/>
      <c r="C1249" s="216"/>
      <c r="D1249" s="216"/>
      <c r="E1249" s="216"/>
      <c r="F1249" s="216"/>
      <c r="G1249" s="216"/>
      <c r="H1249" s="216"/>
    </row>
    <row r="1250" spans="1:8" s="13" customFormat="1" ht="15.75" customHeight="1">
      <c r="A1250" s="26" t="s">
        <v>156</v>
      </c>
      <c r="B1250" s="198" t="s">
        <v>26</v>
      </c>
      <c r="C1250" s="199" t="s">
        <v>27</v>
      </c>
      <c r="D1250" s="194" t="s">
        <v>28</v>
      </c>
      <c r="E1250" s="140" t="s">
        <v>1104</v>
      </c>
      <c r="F1250" s="140" t="s">
        <v>29</v>
      </c>
      <c r="G1250" s="140" t="s">
        <v>1126</v>
      </c>
    </row>
    <row r="1251" spans="1:8" s="13" customFormat="1" ht="15.75" customHeight="1">
      <c r="A1251" s="26"/>
      <c r="B1251" s="198"/>
      <c r="C1251" s="199"/>
      <c r="D1251" s="194"/>
      <c r="E1251" s="140" t="s">
        <v>19</v>
      </c>
      <c r="F1251" s="15" t="s">
        <v>30</v>
      </c>
      <c r="G1251" s="15" t="s">
        <v>31</v>
      </c>
    </row>
    <row r="1252" spans="1:8" s="13" customFormat="1" ht="15.75" customHeight="1">
      <c r="A1252" s="26"/>
      <c r="B1252" s="198" t="s">
        <v>452</v>
      </c>
      <c r="C1252" s="199" t="s">
        <v>457</v>
      </c>
      <c r="D1252" s="230" t="s">
        <v>290</v>
      </c>
      <c r="E1252" s="140">
        <v>43617</v>
      </c>
      <c r="F1252" s="15">
        <f>E1252+4</f>
        <v>43621</v>
      </c>
      <c r="G1252" s="15">
        <f>F1252+11</f>
        <v>43632</v>
      </c>
    </row>
    <row r="1253" spans="1:8" s="13" customFormat="1" ht="15.75" customHeight="1">
      <c r="B1253" s="198" t="s">
        <v>453</v>
      </c>
      <c r="C1253" s="199" t="s">
        <v>458</v>
      </c>
      <c r="D1253" s="228"/>
      <c r="E1253" s="140">
        <f t="shared" ref="E1253:G1254" si="168">E1252+7</f>
        <v>43624</v>
      </c>
      <c r="F1253" s="15">
        <f t="shared" si="168"/>
        <v>43628</v>
      </c>
      <c r="G1253" s="15">
        <f t="shared" si="168"/>
        <v>43639</v>
      </c>
    </row>
    <row r="1254" spans="1:8" s="13" customFormat="1" ht="15.75" customHeight="1">
      <c r="A1254" s="26"/>
      <c r="B1254" s="198" t="s">
        <v>454</v>
      </c>
      <c r="C1254" s="199" t="s">
        <v>459</v>
      </c>
      <c r="D1254" s="228"/>
      <c r="E1254" s="140">
        <f t="shared" si="168"/>
        <v>43631</v>
      </c>
      <c r="F1254" s="15">
        <f t="shared" si="168"/>
        <v>43635</v>
      </c>
      <c r="G1254" s="15">
        <f t="shared" si="168"/>
        <v>43646</v>
      </c>
    </row>
    <row r="1255" spans="1:8" s="13" customFormat="1" ht="15.75" customHeight="1">
      <c r="A1255" s="26"/>
      <c r="B1255" s="198" t="s">
        <v>455</v>
      </c>
      <c r="C1255" s="199" t="s">
        <v>460</v>
      </c>
      <c r="D1255" s="228"/>
      <c r="E1255" s="140">
        <f>E1253+7</f>
        <v>43631</v>
      </c>
      <c r="F1255" s="15">
        <f>F1253+7</f>
        <v>43635</v>
      </c>
      <c r="G1255" s="15">
        <f>G1253+7</f>
        <v>43646</v>
      </c>
    </row>
    <row r="1256" spans="1:8" s="13" customFormat="1" ht="15.75" customHeight="1">
      <c r="A1256" s="26"/>
      <c r="B1256" s="12" t="s">
        <v>456</v>
      </c>
      <c r="C1256" s="12" t="s">
        <v>461</v>
      </c>
      <c r="D1256" s="228"/>
      <c r="E1256" s="17">
        <f>E1255+7</f>
        <v>43638</v>
      </c>
      <c r="F1256" s="200">
        <f>F1254+7</f>
        <v>43642</v>
      </c>
      <c r="G1256" s="200">
        <f>G1254+7</f>
        <v>43653</v>
      </c>
    </row>
    <row r="1257" spans="1:8" s="13" customFormat="1" ht="15.75" customHeight="1">
      <c r="A1257" s="52"/>
      <c r="B1257" s="223"/>
      <c r="C1257" s="223"/>
      <c r="D1257" s="228"/>
      <c r="E1257" s="201">
        <f>E1256+7</f>
        <v>43645</v>
      </c>
      <c r="F1257" s="201">
        <f>F1255+7</f>
        <v>43642</v>
      </c>
      <c r="G1257" s="201">
        <f>G1255+7</f>
        <v>43653</v>
      </c>
    </row>
    <row r="1258" spans="1:8" s="13" customFormat="1" ht="15.75" customHeight="1">
      <c r="A1258" s="26"/>
      <c r="B1258" s="223"/>
      <c r="C1258" s="223"/>
      <c r="D1258" s="229"/>
      <c r="E1258" s="135"/>
      <c r="F1258" s="135"/>
      <c r="G1258" s="135"/>
    </row>
    <row r="1259" spans="1:8" s="13" customFormat="1" ht="15.75" customHeight="1">
      <c r="A1259" s="26"/>
      <c r="B1259" s="88"/>
      <c r="C1259" s="88"/>
      <c r="D1259" s="80"/>
      <c r="E1259" s="88"/>
      <c r="F1259" s="88"/>
      <c r="G1259" s="88"/>
    </row>
    <row r="1260" spans="1:8" s="226" customFormat="1" ht="15.75" customHeight="1">
      <c r="A1260" s="225"/>
    </row>
    <row r="1261" spans="1:8" s="13" customFormat="1" ht="15.75" customHeight="1">
      <c r="A1261" s="26" t="s">
        <v>157</v>
      </c>
      <c r="B1261" s="12" t="s">
        <v>706</v>
      </c>
      <c r="C1261" s="192" t="s">
        <v>27</v>
      </c>
      <c r="D1261" s="185" t="s">
        <v>690</v>
      </c>
      <c r="E1261" s="15" t="s">
        <v>1100</v>
      </c>
      <c r="F1261" s="15" t="s">
        <v>29</v>
      </c>
      <c r="G1261" s="17" t="s">
        <v>1127</v>
      </c>
    </row>
    <row r="1262" spans="1:8" s="13" customFormat="1" ht="15.75" customHeight="1">
      <c r="A1262" s="26"/>
      <c r="B1262" s="202"/>
      <c r="C1262" s="180"/>
      <c r="D1262" s="222" t="s">
        <v>1128</v>
      </c>
      <c r="E1262" s="15" t="s">
        <v>19</v>
      </c>
      <c r="F1262" s="15" t="s">
        <v>30</v>
      </c>
      <c r="G1262" s="15" t="s">
        <v>31</v>
      </c>
    </row>
    <row r="1263" spans="1:8" s="13" customFormat="1" ht="15.75" customHeight="1">
      <c r="B1263" s="182" t="s">
        <v>313</v>
      </c>
      <c r="C1263" s="180" t="s">
        <v>451</v>
      </c>
      <c r="D1263" s="245"/>
      <c r="E1263" s="15">
        <v>43615</v>
      </c>
      <c r="F1263" s="15">
        <f>E1263+4</f>
        <v>43619</v>
      </c>
      <c r="G1263" s="15">
        <f>F1263+12</f>
        <v>43631</v>
      </c>
    </row>
    <row r="1264" spans="1:8" s="13" customFormat="1" ht="15.75" customHeight="1">
      <c r="A1264" s="26"/>
      <c r="B1264" s="182" t="s">
        <v>449</v>
      </c>
      <c r="C1264" s="181">
        <v>61</v>
      </c>
      <c r="D1264" s="245"/>
      <c r="E1264" s="15">
        <f>E1263+7</f>
        <v>43622</v>
      </c>
      <c r="F1264" s="15">
        <f t="shared" ref="E1264:G1266" si="169">F1263+7</f>
        <v>43626</v>
      </c>
      <c r="G1264" s="15">
        <f t="shared" si="169"/>
        <v>43638</v>
      </c>
    </row>
    <row r="1265" spans="1:8" s="13" customFormat="1" ht="15.75" customHeight="1">
      <c r="A1265" s="26"/>
      <c r="B1265" s="182" t="s">
        <v>355</v>
      </c>
      <c r="C1265" s="12" t="s">
        <v>1092</v>
      </c>
      <c r="D1265" s="245"/>
      <c r="E1265" s="15">
        <f t="shared" si="169"/>
        <v>43629</v>
      </c>
      <c r="F1265" s="15">
        <f t="shared" si="169"/>
        <v>43633</v>
      </c>
      <c r="G1265" s="15">
        <f t="shared" si="169"/>
        <v>43645</v>
      </c>
    </row>
    <row r="1266" spans="1:8" s="13" customFormat="1" ht="15.75" customHeight="1">
      <c r="A1266" s="26"/>
      <c r="B1266" s="182" t="s">
        <v>324</v>
      </c>
      <c r="C1266" s="37" t="s">
        <v>450</v>
      </c>
      <c r="D1266" s="245"/>
      <c r="E1266" s="17">
        <f>E1265+7</f>
        <v>43636</v>
      </c>
      <c r="F1266" s="15">
        <f t="shared" si="169"/>
        <v>43640</v>
      </c>
      <c r="G1266" s="15">
        <f t="shared" si="169"/>
        <v>43652</v>
      </c>
    </row>
    <row r="1267" spans="1:8" s="13" customFormat="1" ht="15.75" customHeight="1">
      <c r="A1267" s="26"/>
      <c r="B1267" s="182" t="s">
        <v>325</v>
      </c>
      <c r="C1267" s="183" t="s">
        <v>1093</v>
      </c>
      <c r="D1267" s="245"/>
      <c r="E1267" s="17">
        <f>E1266+7</f>
        <v>43643</v>
      </c>
      <c r="F1267" s="191">
        <f>F1266+7</f>
        <v>43647</v>
      </c>
      <c r="G1267" s="191">
        <f>G1266+7</f>
        <v>43659</v>
      </c>
    </row>
    <row r="1268" spans="1:8" s="13" customFormat="1" ht="15.75" customHeight="1">
      <c r="A1268" s="26"/>
      <c r="B1268" s="202"/>
      <c r="C1268" s="203"/>
      <c r="D1268" s="167"/>
      <c r="E1268" s="17">
        <f>E1267+7</f>
        <v>43650</v>
      </c>
      <c r="F1268" s="191">
        <f>F1267+7</f>
        <v>43654</v>
      </c>
      <c r="G1268" s="191">
        <f>G1267+7</f>
        <v>43666</v>
      </c>
    </row>
    <row r="1269" spans="1:8" s="13" customFormat="1" ht="15.75" customHeight="1">
      <c r="A1269" s="225"/>
      <c r="B1269" s="226"/>
      <c r="C1269" s="226"/>
      <c r="D1269" s="226"/>
      <c r="E1269" s="226"/>
      <c r="F1269" s="226"/>
      <c r="G1269" s="226"/>
      <c r="H1269" s="226"/>
    </row>
    <row r="1270" spans="1:8" s="13" customFormat="1" ht="15.75" customHeight="1">
      <c r="A1270" s="226"/>
      <c r="B1270" s="226"/>
      <c r="C1270" s="226"/>
      <c r="D1270" s="226"/>
      <c r="E1270" s="226"/>
      <c r="F1270" s="226"/>
      <c r="G1270" s="226"/>
      <c r="H1270" s="226"/>
    </row>
    <row r="1271" spans="1:8" s="226" customFormat="1" ht="15.75" customHeight="1">
      <c r="A1271" s="225"/>
    </row>
    <row r="1272" spans="1:8" s="101" customFormat="1" ht="15.75" customHeight="1">
      <c r="A1272" s="26"/>
    </row>
    <row r="1273" spans="1:8" s="13" customFormat="1" ht="15.75" customHeight="1">
      <c r="A1273" s="53" t="s">
        <v>158</v>
      </c>
      <c r="B1273" s="12" t="s">
        <v>26</v>
      </c>
      <c r="C1273" s="192" t="s">
        <v>27</v>
      </c>
      <c r="D1273" s="185" t="s">
        <v>690</v>
      </c>
      <c r="E1273" s="15" t="s">
        <v>1100</v>
      </c>
      <c r="F1273" s="15" t="s">
        <v>29</v>
      </c>
      <c r="G1273" s="17" t="s">
        <v>1129</v>
      </c>
    </row>
    <row r="1274" spans="1:8" s="13" customFormat="1" ht="15.75" customHeight="1">
      <c r="B1274" s="12"/>
      <c r="C1274" s="179"/>
      <c r="D1274" s="185"/>
      <c r="E1274" s="15" t="s">
        <v>19</v>
      </c>
      <c r="F1274" s="15" t="s">
        <v>30</v>
      </c>
      <c r="G1274" s="15" t="s">
        <v>31</v>
      </c>
    </row>
    <row r="1275" spans="1:8" s="13" customFormat="1" ht="15.75" customHeight="1">
      <c r="A1275" s="66"/>
      <c r="B1275" s="182" t="s">
        <v>313</v>
      </c>
      <c r="C1275" s="180" t="s">
        <v>451</v>
      </c>
      <c r="D1275" s="227" t="s">
        <v>1105</v>
      </c>
      <c r="E1275" s="15">
        <v>43615</v>
      </c>
      <c r="F1275" s="15">
        <f>E1275+4</f>
        <v>43619</v>
      </c>
      <c r="G1275" s="15">
        <f>F1275+12</f>
        <v>43631</v>
      </c>
    </row>
    <row r="1276" spans="1:8" s="13" customFormat="1" ht="15.75" customHeight="1">
      <c r="A1276" s="89"/>
      <c r="B1276" s="182" t="s">
        <v>449</v>
      </c>
      <c r="C1276" s="181">
        <v>61</v>
      </c>
      <c r="D1276" s="228"/>
      <c r="E1276" s="15">
        <f t="shared" ref="E1276:G1278" si="170">E1275+7</f>
        <v>43622</v>
      </c>
      <c r="F1276" s="15">
        <f t="shared" si="170"/>
        <v>43626</v>
      </c>
      <c r="G1276" s="15">
        <f t="shared" si="170"/>
        <v>43638</v>
      </c>
    </row>
    <row r="1277" spans="1:8" s="13" customFormat="1" ht="15.75" customHeight="1">
      <c r="A1277" s="26"/>
      <c r="B1277" s="182" t="s">
        <v>355</v>
      </c>
      <c r="C1277" s="12" t="s">
        <v>1092</v>
      </c>
      <c r="D1277" s="228"/>
      <c r="E1277" s="15">
        <f t="shared" si="170"/>
        <v>43629</v>
      </c>
      <c r="F1277" s="15">
        <f t="shared" si="170"/>
        <v>43633</v>
      </c>
      <c r="G1277" s="15">
        <f t="shared" si="170"/>
        <v>43645</v>
      </c>
    </row>
    <row r="1278" spans="1:8" s="13" customFormat="1" ht="15.75" customHeight="1">
      <c r="A1278" s="26"/>
      <c r="B1278" s="182" t="s">
        <v>324</v>
      </c>
      <c r="C1278" s="37" t="s">
        <v>450</v>
      </c>
      <c r="D1278" s="228"/>
      <c r="E1278" s="15">
        <f t="shared" si="170"/>
        <v>43636</v>
      </c>
      <c r="F1278" s="15">
        <f t="shared" si="170"/>
        <v>43640</v>
      </c>
      <c r="G1278" s="15">
        <f t="shared" si="170"/>
        <v>43652</v>
      </c>
    </row>
    <row r="1279" spans="1:8" s="13" customFormat="1" ht="15.75" customHeight="1">
      <c r="B1279" s="182" t="s">
        <v>325</v>
      </c>
      <c r="C1279" s="183" t="s">
        <v>1093</v>
      </c>
      <c r="D1279" s="228"/>
      <c r="E1279" s="204">
        <f t="shared" ref="E1279:G1280" si="171">E1278+7</f>
        <v>43643</v>
      </c>
      <c r="F1279" s="204">
        <f t="shared" si="171"/>
        <v>43647</v>
      </c>
      <c r="G1279" s="204">
        <f t="shared" si="171"/>
        <v>43659</v>
      </c>
    </row>
    <row r="1280" spans="1:8" s="13" customFormat="1" ht="15.75" customHeight="1">
      <c r="A1280" s="26"/>
      <c r="B1280" s="202"/>
      <c r="C1280" s="203"/>
      <c r="D1280" s="247"/>
      <c r="E1280" s="204">
        <f t="shared" si="171"/>
        <v>43650</v>
      </c>
      <c r="F1280" s="204">
        <f t="shared" si="171"/>
        <v>43654</v>
      </c>
      <c r="G1280" s="204">
        <f t="shared" si="171"/>
        <v>43666</v>
      </c>
    </row>
    <row r="1281" spans="1:8" s="13" customFormat="1" ht="15.75" customHeight="1">
      <c r="A1281" s="225" t="s">
        <v>1130</v>
      </c>
      <c r="B1281" s="226"/>
      <c r="C1281" s="226"/>
      <c r="D1281" s="226"/>
      <c r="E1281" s="226"/>
      <c r="F1281" s="226"/>
      <c r="G1281" s="226"/>
      <c r="H1281" s="226"/>
    </row>
    <row r="1282" spans="1:8" s="13" customFormat="1" ht="15.75" customHeight="1">
      <c r="A1282" s="226"/>
      <c r="B1282" s="226"/>
      <c r="C1282" s="226"/>
      <c r="D1282" s="226"/>
      <c r="E1282" s="226"/>
      <c r="F1282" s="226"/>
      <c r="G1282" s="226"/>
      <c r="H1282" s="226"/>
    </row>
    <row r="1283" spans="1:8" s="13" customFormat="1" ht="15.75" customHeight="1">
      <c r="A1283" s="26" t="s">
        <v>1131</v>
      </c>
      <c r="B1283" s="188" t="s">
        <v>26</v>
      </c>
      <c r="C1283" s="189" t="s">
        <v>27</v>
      </c>
      <c r="D1283" s="185" t="s">
        <v>690</v>
      </c>
      <c r="E1283" s="15" t="s">
        <v>1100</v>
      </c>
      <c r="F1283" s="15" t="s">
        <v>29</v>
      </c>
      <c r="G1283" s="15" t="s">
        <v>159</v>
      </c>
    </row>
    <row r="1284" spans="1:8" s="13" customFormat="1" ht="15.75" customHeight="1">
      <c r="A1284" s="26"/>
      <c r="B1284" s="188"/>
      <c r="C1284" s="189"/>
      <c r="D1284" s="190"/>
      <c r="E1284" s="15" t="s">
        <v>19</v>
      </c>
      <c r="F1284" s="15" t="s">
        <v>30</v>
      </c>
      <c r="G1284" s="15" t="s">
        <v>31</v>
      </c>
    </row>
    <row r="1285" spans="1:8" s="13" customFormat="1" ht="15.75" customHeight="1">
      <c r="A1285" s="26"/>
      <c r="B1285" s="188" t="s">
        <v>1132</v>
      </c>
      <c r="C1285" s="189" t="s">
        <v>1133</v>
      </c>
      <c r="D1285" s="227" t="s">
        <v>1134</v>
      </c>
      <c r="E1285" s="15">
        <v>43613</v>
      </c>
      <c r="F1285" s="15">
        <f>E1285+5</f>
        <v>43618</v>
      </c>
      <c r="G1285" s="15">
        <f>F1285+17</f>
        <v>43635</v>
      </c>
    </row>
    <row r="1286" spans="1:8" s="13" customFormat="1" ht="15.75" customHeight="1">
      <c r="A1286" s="52"/>
      <c r="B1286" s="37" t="s">
        <v>1135</v>
      </c>
      <c r="C1286" s="37" t="s">
        <v>1133</v>
      </c>
      <c r="D1286" s="240"/>
      <c r="E1286" s="15">
        <f t="shared" ref="E1286:F1289" si="172">E1285+7</f>
        <v>43620</v>
      </c>
      <c r="F1286" s="15">
        <f t="shared" si="172"/>
        <v>43625</v>
      </c>
      <c r="G1286" s="15">
        <f>F1286+17</f>
        <v>43642</v>
      </c>
    </row>
    <row r="1287" spans="1:8" s="13" customFormat="1" ht="15.75" customHeight="1">
      <c r="A1287" s="33"/>
      <c r="B1287" s="205" t="s">
        <v>1136</v>
      </c>
      <c r="C1287" s="206" t="s">
        <v>1137</v>
      </c>
      <c r="D1287" s="240"/>
      <c r="E1287" s="15">
        <f t="shared" si="172"/>
        <v>43627</v>
      </c>
      <c r="F1287" s="15">
        <f t="shared" si="172"/>
        <v>43632</v>
      </c>
      <c r="G1287" s="15">
        <f>F1287+17</f>
        <v>43649</v>
      </c>
    </row>
    <row r="1288" spans="1:8" s="13" customFormat="1" ht="15.75" customHeight="1">
      <c r="A1288" s="26"/>
      <c r="B1288" s="37" t="s">
        <v>1138</v>
      </c>
      <c r="C1288" s="37" t="s">
        <v>1139</v>
      </c>
      <c r="D1288" s="240"/>
      <c r="E1288" s="15">
        <f t="shared" si="172"/>
        <v>43634</v>
      </c>
      <c r="F1288" s="15">
        <f t="shared" si="172"/>
        <v>43639</v>
      </c>
      <c r="G1288" s="15">
        <f>F1288+17</f>
        <v>43656</v>
      </c>
    </row>
    <row r="1289" spans="1:8" s="13" customFormat="1" ht="15.75" customHeight="1">
      <c r="B1289" s="37" t="s">
        <v>1140</v>
      </c>
      <c r="C1289" s="37" t="s">
        <v>1141</v>
      </c>
      <c r="D1289" s="241"/>
      <c r="E1289" s="15">
        <f t="shared" si="172"/>
        <v>43641</v>
      </c>
      <c r="F1289" s="15">
        <f t="shared" si="172"/>
        <v>43646</v>
      </c>
      <c r="G1289" s="15">
        <f>F1289+17</f>
        <v>43663</v>
      </c>
    </row>
    <row r="1290" spans="1:8" s="13" customFormat="1" ht="15.75" customHeight="1">
      <c r="A1290" s="26"/>
      <c r="B1290" s="22"/>
      <c r="C1290" s="22"/>
      <c r="D1290" s="60"/>
      <c r="E1290" s="21"/>
      <c r="F1290" s="21"/>
      <c r="G1290" s="21"/>
    </row>
    <row r="1291" spans="1:8" s="13" customFormat="1" ht="15.75" customHeight="1">
      <c r="A1291" s="26"/>
      <c r="B1291" s="22"/>
      <c r="C1291" s="22"/>
      <c r="D1291" s="60"/>
      <c r="E1291" s="21"/>
      <c r="F1291" s="21"/>
      <c r="G1291" s="21"/>
    </row>
    <row r="1292" spans="1:8" s="13" customFormat="1" ht="15.75" customHeight="1">
      <c r="A1292" s="26"/>
      <c r="B1292" s="188" t="s">
        <v>26</v>
      </c>
      <c r="C1292" s="189" t="s">
        <v>27</v>
      </c>
      <c r="D1292" s="185" t="s">
        <v>1006</v>
      </c>
      <c r="E1292" s="15" t="s">
        <v>1104</v>
      </c>
      <c r="F1292" s="15" t="s">
        <v>29</v>
      </c>
      <c r="G1292" s="15" t="s">
        <v>159</v>
      </c>
    </row>
    <row r="1293" spans="1:8" s="13" customFormat="1" ht="15.75" customHeight="1">
      <c r="A1293" s="26"/>
      <c r="B1293" s="188"/>
      <c r="C1293" s="189"/>
      <c r="D1293" s="190"/>
      <c r="E1293" s="15" t="s">
        <v>19</v>
      </c>
      <c r="F1293" s="15" t="s">
        <v>30</v>
      </c>
      <c r="G1293" s="15" t="s">
        <v>31</v>
      </c>
    </row>
    <row r="1294" spans="1:8" s="13" customFormat="1" ht="15.75" customHeight="1">
      <c r="A1294" s="26"/>
      <c r="B1294" s="188" t="s">
        <v>1142</v>
      </c>
      <c r="C1294" s="207" t="s">
        <v>1143</v>
      </c>
      <c r="D1294" s="227" t="s">
        <v>1144</v>
      </c>
      <c r="E1294" s="15">
        <v>43613</v>
      </c>
      <c r="F1294" s="15">
        <f>E1294+5</f>
        <v>43618</v>
      </c>
      <c r="G1294" s="15">
        <f>F1294+17</f>
        <v>43635</v>
      </c>
    </row>
    <row r="1295" spans="1:8" s="13" customFormat="1" ht="15.75" customHeight="1">
      <c r="A1295" s="26"/>
      <c r="B1295" s="188" t="s">
        <v>1145</v>
      </c>
      <c r="C1295" s="207" t="s">
        <v>1146</v>
      </c>
      <c r="D1295" s="240"/>
      <c r="E1295" s="15">
        <f t="shared" ref="E1295:F1295" si="173">E1294+7</f>
        <v>43620</v>
      </c>
      <c r="F1295" s="15">
        <f t="shared" si="173"/>
        <v>43625</v>
      </c>
      <c r="G1295" s="15">
        <f>F1295+17</f>
        <v>43642</v>
      </c>
    </row>
    <row r="1296" spans="1:8" s="13" customFormat="1" ht="15.75" customHeight="1">
      <c r="A1296" s="26"/>
      <c r="B1296" s="37" t="s">
        <v>1147</v>
      </c>
      <c r="C1296" s="12" t="s">
        <v>1148</v>
      </c>
      <c r="D1296" s="240"/>
      <c r="E1296" s="15">
        <f t="shared" ref="E1296:F1296" si="174">E1295+7</f>
        <v>43627</v>
      </c>
      <c r="F1296" s="15">
        <f t="shared" si="174"/>
        <v>43632</v>
      </c>
      <c r="G1296" s="15">
        <f>F1296+17</f>
        <v>43649</v>
      </c>
    </row>
    <row r="1297" spans="1:7" s="13" customFormat="1" ht="15.75" customHeight="1">
      <c r="A1297" s="26"/>
      <c r="B1297" s="205" t="s">
        <v>1149</v>
      </c>
      <c r="C1297" s="208" t="s">
        <v>1150</v>
      </c>
      <c r="D1297" s="240"/>
      <c r="E1297" s="15">
        <f t="shared" ref="E1297:F1297" si="175">E1296+7</f>
        <v>43634</v>
      </c>
      <c r="F1297" s="15">
        <f t="shared" si="175"/>
        <v>43639</v>
      </c>
      <c r="G1297" s="15">
        <f>F1297+17</f>
        <v>43656</v>
      </c>
    </row>
    <row r="1298" spans="1:7" s="13" customFormat="1" ht="15.75" customHeight="1">
      <c r="A1298" s="26"/>
      <c r="B1298" s="37" t="s">
        <v>1151</v>
      </c>
      <c r="C1298" s="12" t="s">
        <v>1152</v>
      </c>
      <c r="D1298" s="241"/>
      <c r="E1298" s="15">
        <f t="shared" ref="E1298:F1298" si="176">E1297+7</f>
        <v>43641</v>
      </c>
      <c r="F1298" s="15">
        <f t="shared" si="176"/>
        <v>43646</v>
      </c>
      <c r="G1298" s="15">
        <f>F1298+17</f>
        <v>43663</v>
      </c>
    </row>
    <row r="1299" spans="1:7" s="226" customFormat="1" ht="15.75" customHeight="1">
      <c r="A1299" s="243"/>
    </row>
    <row r="1300" spans="1:7" s="226" customFormat="1" ht="15.75" customHeight="1"/>
    <row r="1301" spans="1:7" s="13" customFormat="1" ht="15.75" customHeight="1">
      <c r="A1301" s="26" t="s">
        <v>160</v>
      </c>
      <c r="B1301" s="188" t="s">
        <v>26</v>
      </c>
      <c r="C1301" s="189" t="s">
        <v>27</v>
      </c>
      <c r="D1301" s="190" t="s">
        <v>1006</v>
      </c>
      <c r="E1301" s="15" t="s">
        <v>1104</v>
      </c>
      <c r="F1301" s="15" t="s">
        <v>29</v>
      </c>
      <c r="G1301" s="15" t="s">
        <v>287</v>
      </c>
    </row>
    <row r="1302" spans="1:7" s="13" customFormat="1" ht="15.75" customHeight="1">
      <c r="A1302" s="26"/>
      <c r="B1302" s="188"/>
      <c r="C1302" s="189"/>
      <c r="D1302" s="190"/>
      <c r="E1302" s="15" t="s">
        <v>19</v>
      </c>
      <c r="F1302" s="15" t="s">
        <v>30</v>
      </c>
      <c r="G1302" s="15" t="s">
        <v>31</v>
      </c>
    </row>
    <row r="1303" spans="1:7" s="13" customFormat="1" ht="15.75" customHeight="1">
      <c r="A1303" s="26"/>
      <c r="B1303" s="188" t="s">
        <v>1153</v>
      </c>
      <c r="C1303" s="189" t="s">
        <v>1154</v>
      </c>
      <c r="D1303" s="227" t="s">
        <v>1155</v>
      </c>
      <c r="E1303" s="15">
        <v>43618</v>
      </c>
      <c r="F1303" s="15">
        <f>E1303+5</f>
        <v>43623</v>
      </c>
      <c r="G1303" s="15">
        <f>F1303+17</f>
        <v>43640</v>
      </c>
    </row>
    <row r="1304" spans="1:7" s="13" customFormat="1" ht="15.75" customHeight="1">
      <c r="A1304" s="26"/>
      <c r="B1304" s="188" t="s">
        <v>1156</v>
      </c>
      <c r="C1304" s="189" t="s">
        <v>1157</v>
      </c>
      <c r="D1304" s="228"/>
      <c r="E1304" s="15">
        <f t="shared" ref="E1304:F1307" si="177">E1303+7</f>
        <v>43625</v>
      </c>
      <c r="F1304" s="15">
        <f t="shared" si="177"/>
        <v>43630</v>
      </c>
      <c r="G1304" s="15">
        <f>F1304+17</f>
        <v>43647</v>
      </c>
    </row>
    <row r="1305" spans="1:7" s="13" customFormat="1" ht="15.75" customHeight="1">
      <c r="A1305" s="26"/>
      <c r="B1305" s="188" t="s">
        <v>1158</v>
      </c>
      <c r="C1305" s="189" t="s">
        <v>1159</v>
      </c>
      <c r="D1305" s="228"/>
      <c r="E1305" s="15">
        <f t="shared" si="177"/>
        <v>43632</v>
      </c>
      <c r="F1305" s="15">
        <f t="shared" si="177"/>
        <v>43637</v>
      </c>
      <c r="G1305" s="15">
        <f>F1305+17</f>
        <v>43654</v>
      </c>
    </row>
    <row r="1306" spans="1:7" s="13" customFormat="1" ht="15.75" customHeight="1">
      <c r="A1306" s="26"/>
      <c r="B1306" s="105" t="s">
        <v>1160</v>
      </c>
      <c r="C1306" s="105" t="s">
        <v>1161</v>
      </c>
      <c r="D1306" s="228"/>
      <c r="E1306" s="15">
        <f t="shared" si="177"/>
        <v>43639</v>
      </c>
      <c r="F1306" s="15">
        <f t="shared" si="177"/>
        <v>43644</v>
      </c>
      <c r="G1306" s="15">
        <f>F1306+17</f>
        <v>43661</v>
      </c>
    </row>
    <row r="1307" spans="1:7" s="13" customFormat="1" ht="15.75" customHeight="1">
      <c r="B1307" s="12"/>
      <c r="C1307" s="12"/>
      <c r="D1307" s="228"/>
      <c r="E1307" s="17">
        <f>E1306+7</f>
        <v>43646</v>
      </c>
      <c r="F1307" s="17">
        <f t="shared" si="177"/>
        <v>43651</v>
      </c>
      <c r="G1307" s="17">
        <f>F1307+17</f>
        <v>43668</v>
      </c>
    </row>
    <row r="1308" spans="1:7" s="13" customFormat="1" ht="15.75" customHeight="1">
      <c r="A1308" s="26"/>
      <c r="B1308" s="12"/>
      <c r="C1308" s="12"/>
      <c r="D1308" s="229"/>
      <c r="E1308" s="12"/>
      <c r="F1308" s="12"/>
      <c r="G1308" s="12"/>
    </row>
    <row r="1309" spans="1:7" s="13" customFormat="1" ht="15.75" customHeight="1">
      <c r="A1309" s="243"/>
      <c r="B1309" s="215"/>
      <c r="C1309" s="215"/>
      <c r="D1309" s="215"/>
      <c r="E1309" s="215"/>
      <c r="F1309" s="215"/>
      <c r="G1309" s="246"/>
    </row>
    <row r="1310" spans="1:7" s="13" customFormat="1" ht="15.75" customHeight="1">
      <c r="A1310" s="26"/>
      <c r="B1310" s="188" t="s">
        <v>26</v>
      </c>
      <c r="C1310" s="189" t="s">
        <v>27</v>
      </c>
      <c r="D1310" s="190" t="s">
        <v>690</v>
      </c>
      <c r="E1310" s="15" t="s">
        <v>1100</v>
      </c>
      <c r="F1310" s="15" t="s">
        <v>29</v>
      </c>
      <c r="G1310" s="15" t="s">
        <v>1162</v>
      </c>
    </row>
    <row r="1311" spans="1:7" s="13" customFormat="1" ht="15.75" customHeight="1">
      <c r="A1311" s="26"/>
      <c r="B1311" s="188"/>
      <c r="C1311" s="189"/>
      <c r="D1311" s="190"/>
      <c r="E1311" s="15" t="s">
        <v>19</v>
      </c>
      <c r="F1311" s="15" t="s">
        <v>30</v>
      </c>
      <c r="G1311" s="15" t="s">
        <v>31</v>
      </c>
    </row>
    <row r="1312" spans="1:7" s="13" customFormat="1" ht="15.75" customHeight="1">
      <c r="A1312" s="26"/>
      <c r="B1312" s="188" t="s">
        <v>189</v>
      </c>
      <c r="C1312" s="189" t="s">
        <v>354</v>
      </c>
      <c r="D1312" s="239" t="s">
        <v>1163</v>
      </c>
      <c r="E1312" s="15">
        <v>43614</v>
      </c>
      <c r="F1312" s="15">
        <f>E1312+5</f>
        <v>43619</v>
      </c>
      <c r="G1312" s="15">
        <f>F1312+17</f>
        <v>43636</v>
      </c>
    </row>
    <row r="1313" spans="1:8" s="13" customFormat="1" ht="15.75" customHeight="1">
      <c r="A1313" s="26"/>
      <c r="B1313" s="188" t="s">
        <v>444</v>
      </c>
      <c r="C1313" s="189" t="s">
        <v>445</v>
      </c>
      <c r="D1313" s="240"/>
      <c r="E1313" s="15">
        <f t="shared" ref="E1313:F1316" si="178">E1312+7</f>
        <v>43621</v>
      </c>
      <c r="F1313" s="15">
        <f t="shared" si="178"/>
        <v>43626</v>
      </c>
      <c r="G1313" s="15">
        <f>F1313+17</f>
        <v>43643</v>
      </c>
    </row>
    <row r="1314" spans="1:8" s="13" customFormat="1" ht="15.75" customHeight="1">
      <c r="A1314" s="26"/>
      <c r="B1314" s="188" t="s">
        <v>353</v>
      </c>
      <c r="C1314" s="189" t="s">
        <v>446</v>
      </c>
      <c r="D1314" s="240"/>
      <c r="E1314" s="15">
        <f t="shared" si="178"/>
        <v>43628</v>
      </c>
      <c r="F1314" s="15">
        <f t="shared" si="178"/>
        <v>43633</v>
      </c>
      <c r="G1314" s="15">
        <f>F1314+17</f>
        <v>43650</v>
      </c>
    </row>
    <row r="1315" spans="1:8" s="13" customFormat="1" ht="15.75" customHeight="1">
      <c r="A1315" s="26"/>
      <c r="B1315" s="188" t="s">
        <v>116</v>
      </c>
      <c r="C1315" s="189" t="s">
        <v>447</v>
      </c>
      <c r="D1315" s="240"/>
      <c r="E1315" s="15">
        <f t="shared" si="178"/>
        <v>43635</v>
      </c>
      <c r="F1315" s="15">
        <f t="shared" si="178"/>
        <v>43640</v>
      </c>
      <c r="G1315" s="15">
        <f>F1315+17</f>
        <v>43657</v>
      </c>
    </row>
    <row r="1316" spans="1:8" s="13" customFormat="1" ht="15.75" customHeight="1">
      <c r="A1316" s="26"/>
      <c r="B1316" s="164" t="s">
        <v>237</v>
      </c>
      <c r="C1316" s="209" t="s">
        <v>448</v>
      </c>
      <c r="D1316" s="241"/>
      <c r="E1316" s="191">
        <f t="shared" si="178"/>
        <v>43642</v>
      </c>
      <c r="F1316" s="191">
        <f>F1315+7</f>
        <v>43647</v>
      </c>
      <c r="G1316" s="191">
        <f>F1316+17</f>
        <v>43664</v>
      </c>
    </row>
    <row r="1317" spans="1:8" s="13" customFormat="1" ht="15.75" customHeight="1">
      <c r="A1317" s="243"/>
      <c r="B1317" s="226"/>
      <c r="C1317" s="226"/>
      <c r="D1317" s="226"/>
      <c r="E1317" s="226"/>
      <c r="F1317" s="226"/>
      <c r="G1317" s="226"/>
      <c r="H1317" s="226"/>
    </row>
    <row r="1318" spans="1:8" s="13" customFormat="1" ht="15.75" customHeight="1">
      <c r="A1318" s="226"/>
      <c r="B1318" s="226"/>
      <c r="C1318" s="226"/>
      <c r="D1318" s="226"/>
      <c r="E1318" s="226"/>
      <c r="F1318" s="226"/>
      <c r="G1318" s="226"/>
      <c r="H1318" s="226"/>
    </row>
    <row r="1319" spans="1:8" s="13" customFormat="1" ht="15.75" customHeight="1">
      <c r="A1319" s="226"/>
      <c r="B1319" s="226"/>
      <c r="C1319" s="226"/>
      <c r="D1319" s="226"/>
      <c r="E1319" s="226"/>
      <c r="F1319" s="226"/>
      <c r="G1319" s="226"/>
      <c r="H1319" s="226"/>
    </row>
    <row r="1320" spans="1:8" s="13" customFormat="1" ht="15.75" customHeight="1">
      <c r="A1320" s="26" t="s">
        <v>1164</v>
      </c>
      <c r="B1320" s="188" t="s">
        <v>26</v>
      </c>
      <c r="C1320" s="189" t="s">
        <v>27</v>
      </c>
      <c r="D1320" s="190" t="s">
        <v>690</v>
      </c>
      <c r="E1320" s="15" t="s">
        <v>1100</v>
      </c>
      <c r="F1320" s="15" t="s">
        <v>29</v>
      </c>
      <c r="G1320" s="15" t="s">
        <v>286</v>
      </c>
    </row>
    <row r="1321" spans="1:8" s="13" customFormat="1" ht="15.75" customHeight="1">
      <c r="A1321" s="26"/>
      <c r="B1321" s="188"/>
      <c r="C1321" s="189"/>
      <c r="D1321" s="190"/>
      <c r="E1321" s="15" t="s">
        <v>19</v>
      </c>
      <c r="F1321" s="15" t="s">
        <v>30</v>
      </c>
      <c r="G1321" s="15" t="s">
        <v>31</v>
      </c>
    </row>
    <row r="1322" spans="1:8" s="13" customFormat="1" ht="15.75" customHeight="1">
      <c r="A1322" s="26"/>
      <c r="B1322" s="188" t="s">
        <v>1153</v>
      </c>
      <c r="C1322" s="189" t="s">
        <v>1154</v>
      </c>
      <c r="D1322" s="239" t="s">
        <v>1165</v>
      </c>
      <c r="E1322" s="15">
        <v>43618</v>
      </c>
      <c r="F1322" s="15">
        <f>E1322+5</f>
        <v>43623</v>
      </c>
      <c r="G1322" s="15">
        <f>F1322+17</f>
        <v>43640</v>
      </c>
    </row>
    <row r="1323" spans="1:8" s="13" customFormat="1" ht="15.75" customHeight="1">
      <c r="A1323" s="26"/>
      <c r="B1323" s="188" t="s">
        <v>1156</v>
      </c>
      <c r="C1323" s="189" t="s">
        <v>1157</v>
      </c>
      <c r="D1323" s="240"/>
      <c r="E1323" s="15">
        <f t="shared" ref="E1323:F1324" si="179">E1322+7</f>
        <v>43625</v>
      </c>
      <c r="F1323" s="15">
        <f t="shared" si="179"/>
        <v>43630</v>
      </c>
      <c r="G1323" s="15">
        <f>F1323+17</f>
        <v>43647</v>
      </c>
    </row>
    <row r="1324" spans="1:8" s="13" customFormat="1" ht="15.75" customHeight="1">
      <c r="A1324" s="26"/>
      <c r="B1324" s="188" t="s">
        <v>1158</v>
      </c>
      <c r="C1324" s="189" t="s">
        <v>1159</v>
      </c>
      <c r="D1324" s="240"/>
      <c r="E1324" s="15">
        <f t="shared" si="179"/>
        <v>43632</v>
      </c>
      <c r="F1324" s="15">
        <f t="shared" si="179"/>
        <v>43637</v>
      </c>
      <c r="G1324" s="15">
        <f>F1324+17</f>
        <v>43654</v>
      </c>
    </row>
    <row r="1325" spans="1:8" s="13" customFormat="1" ht="15.75" customHeight="1">
      <c r="A1325" s="26"/>
      <c r="B1325" s="105" t="s">
        <v>1160</v>
      </c>
      <c r="C1325" s="105" t="s">
        <v>1161</v>
      </c>
      <c r="D1325" s="240"/>
      <c r="E1325" s="210">
        <f>E1324+7</f>
        <v>43639</v>
      </c>
      <c r="F1325" s="210">
        <f>F1324+7</f>
        <v>43644</v>
      </c>
      <c r="G1325" s="210">
        <f>F1325+17</f>
        <v>43661</v>
      </c>
    </row>
    <row r="1326" spans="1:8" s="13" customFormat="1" ht="15.75" customHeight="1">
      <c r="B1326" s="12"/>
      <c r="C1326" s="12"/>
      <c r="D1326" s="241"/>
      <c r="E1326" s="17">
        <f>E1325+7</f>
        <v>43646</v>
      </c>
      <c r="F1326" s="17">
        <f>F1325+7</f>
        <v>43651</v>
      </c>
      <c r="G1326" s="17">
        <f>F1326+17</f>
        <v>43668</v>
      </c>
    </row>
    <row r="1327" spans="1:8" s="13" customFormat="1" ht="15.75" customHeight="1">
      <c r="A1327" s="26"/>
      <c r="B1327" s="12"/>
      <c r="C1327" s="12"/>
      <c r="D1327" s="12"/>
      <c r="E1327" s="12"/>
      <c r="F1327" s="12"/>
      <c r="G1327" s="12"/>
    </row>
    <row r="1328" spans="1:8" s="13" customFormat="1" ht="15.75" customHeight="1">
      <c r="A1328" s="243"/>
      <c r="B1328" s="226"/>
      <c r="C1328" s="226"/>
      <c r="D1328" s="226"/>
      <c r="E1328" s="226"/>
      <c r="F1328" s="226"/>
      <c r="G1328" s="226"/>
      <c r="H1328" s="226"/>
    </row>
    <row r="1329" spans="1:7" s="13" customFormat="1" ht="15.75" customHeight="1">
      <c r="A1329" s="26"/>
      <c r="B1329" s="213" t="s">
        <v>26</v>
      </c>
      <c r="C1329" s="91" t="s">
        <v>27</v>
      </c>
      <c r="D1329" s="91" t="s">
        <v>28</v>
      </c>
      <c r="E1329" s="12" t="s">
        <v>691</v>
      </c>
      <c r="F1329" s="12" t="s">
        <v>29</v>
      </c>
      <c r="G1329" s="91" t="s">
        <v>286</v>
      </c>
    </row>
    <row r="1330" spans="1:7" s="13" customFormat="1" ht="15.75" customHeight="1">
      <c r="A1330" s="26"/>
      <c r="B1330" s="214"/>
      <c r="C1330" s="92"/>
      <c r="D1330" s="92"/>
      <c r="E1330" s="41" t="s">
        <v>869</v>
      </c>
      <c r="F1330" s="27" t="s">
        <v>30</v>
      </c>
      <c r="G1330" s="12" t="s">
        <v>31</v>
      </c>
    </row>
    <row r="1331" spans="1:7" s="13" customFormat="1" ht="15.75" customHeight="1">
      <c r="A1331" s="26"/>
      <c r="B1331" s="188" t="s">
        <v>189</v>
      </c>
      <c r="C1331" s="189" t="s">
        <v>354</v>
      </c>
      <c r="D1331" s="239" t="s">
        <v>1163</v>
      </c>
      <c r="E1331" s="15">
        <v>43614</v>
      </c>
      <c r="F1331" s="15">
        <f>E1331+5</f>
        <v>43619</v>
      </c>
      <c r="G1331" s="15">
        <f>F1331+17</f>
        <v>43636</v>
      </c>
    </row>
    <row r="1332" spans="1:7" s="13" customFormat="1" ht="15.75" customHeight="1">
      <c r="A1332" s="26"/>
      <c r="B1332" s="188" t="s">
        <v>444</v>
      </c>
      <c r="C1332" s="189" t="s">
        <v>445</v>
      </c>
      <c r="D1332" s="228"/>
      <c r="E1332" s="15">
        <f t="shared" ref="E1332:F1332" si="180">E1331+7</f>
        <v>43621</v>
      </c>
      <c r="F1332" s="15">
        <f t="shared" si="180"/>
        <v>43626</v>
      </c>
      <c r="G1332" s="15">
        <f>F1332+17</f>
        <v>43643</v>
      </c>
    </row>
    <row r="1333" spans="1:7" s="13" customFormat="1" ht="15.75" customHeight="1">
      <c r="A1333" s="52"/>
      <c r="B1333" s="188" t="s">
        <v>353</v>
      </c>
      <c r="C1333" s="189" t="s">
        <v>446</v>
      </c>
      <c r="D1333" s="228"/>
      <c r="E1333" s="15">
        <f t="shared" ref="E1333:F1333" si="181">E1332+7</f>
        <v>43628</v>
      </c>
      <c r="F1333" s="15">
        <f t="shared" si="181"/>
        <v>43633</v>
      </c>
      <c r="G1333" s="15">
        <f>F1333+17</f>
        <v>43650</v>
      </c>
    </row>
    <row r="1334" spans="1:7" s="13" customFormat="1" ht="15.75" customHeight="1">
      <c r="A1334" s="90" t="s">
        <v>1166</v>
      </c>
      <c r="B1334" s="188" t="s">
        <v>116</v>
      </c>
      <c r="C1334" s="189" t="s">
        <v>447</v>
      </c>
      <c r="D1334" s="228"/>
      <c r="E1334" s="15">
        <f t="shared" ref="E1334:F1334" si="182">E1333+7</f>
        <v>43635</v>
      </c>
      <c r="F1334" s="15">
        <f t="shared" si="182"/>
        <v>43640</v>
      </c>
      <c r="G1334" s="15">
        <f>F1334+17</f>
        <v>43657</v>
      </c>
    </row>
    <row r="1335" spans="1:7" s="13" customFormat="1" ht="15.75" customHeight="1">
      <c r="A1335" s="52"/>
      <c r="B1335" s="164" t="s">
        <v>237</v>
      </c>
      <c r="C1335" s="209" t="s">
        <v>448</v>
      </c>
      <c r="D1335" s="229"/>
      <c r="E1335" s="191">
        <f t="shared" ref="E1335" si="183">E1334+7</f>
        <v>43642</v>
      </c>
      <c r="F1335" s="191">
        <f>F1334+7</f>
        <v>43647</v>
      </c>
      <c r="G1335" s="191">
        <f>F1335+17</f>
        <v>43664</v>
      </c>
    </row>
    <row r="1336" spans="1:7" s="13" customFormat="1" ht="15.75">
      <c r="A1336" s="52"/>
    </row>
    <row r="1337" spans="1:7" s="2" customFormat="1">
      <c r="A1337" s="1"/>
    </row>
  </sheetData>
  <mergeCells count="497">
    <mergeCell ref="D998:D1002"/>
    <mergeCell ref="D894:D898"/>
    <mergeCell ref="D884:D888"/>
    <mergeCell ref="D875:D879"/>
    <mergeCell ref="D866:D870"/>
    <mergeCell ref="D857:D861"/>
    <mergeCell ref="D829:D833"/>
    <mergeCell ref="D818:D822"/>
    <mergeCell ref="D791:D796"/>
    <mergeCell ref="D1118:D1122"/>
    <mergeCell ref="D1126:D1130"/>
    <mergeCell ref="D1067:D1071"/>
    <mergeCell ref="D1059:D1063"/>
    <mergeCell ref="D1049:D1053"/>
    <mergeCell ref="D1038:D1042"/>
    <mergeCell ref="D1027:D1031"/>
    <mergeCell ref="D1017:D1021"/>
    <mergeCell ref="D1006:D1010"/>
    <mergeCell ref="B677:B678"/>
    <mergeCell ref="B768:B769"/>
    <mergeCell ref="B855:B856"/>
    <mergeCell ref="D670:D674"/>
    <mergeCell ref="B694:B695"/>
    <mergeCell ref="D685:D686"/>
    <mergeCell ref="D779:D783"/>
    <mergeCell ref="D705:D709"/>
    <mergeCell ref="B685:B686"/>
    <mergeCell ref="D789:D790"/>
    <mergeCell ref="D798:D799"/>
    <mergeCell ref="C703:C704"/>
    <mergeCell ref="B703:B704"/>
    <mergeCell ref="D703:D704"/>
    <mergeCell ref="D760:D764"/>
    <mergeCell ref="D768:D769"/>
    <mergeCell ref="B789:B790"/>
    <mergeCell ref="B798:B799"/>
    <mergeCell ref="B816:B817"/>
    <mergeCell ref="B807:B808"/>
    <mergeCell ref="C798:C799"/>
    <mergeCell ref="C777:C778"/>
    <mergeCell ref="C758:C759"/>
    <mergeCell ref="D777:D778"/>
    <mergeCell ref="B950:B951"/>
    <mergeCell ref="D740:D744"/>
    <mergeCell ref="C816:C817"/>
    <mergeCell ref="B747:B748"/>
    <mergeCell ref="B720:B721"/>
    <mergeCell ref="C720:C721"/>
    <mergeCell ref="C711:C712"/>
    <mergeCell ref="B758:B759"/>
    <mergeCell ref="B711:B712"/>
    <mergeCell ref="C789:C790"/>
    <mergeCell ref="B777:B778"/>
    <mergeCell ref="C768:C769"/>
    <mergeCell ref="B730:B731"/>
    <mergeCell ref="B738:B739"/>
    <mergeCell ref="D758:D759"/>
    <mergeCell ref="D722:D726"/>
    <mergeCell ref="D770:D774"/>
    <mergeCell ref="D720:D721"/>
    <mergeCell ref="D816:D817"/>
    <mergeCell ref="B882:B883"/>
    <mergeCell ref="B910:B911"/>
    <mergeCell ref="D934:D938"/>
    <mergeCell ref="B902:B903"/>
    <mergeCell ref="D800:D804"/>
    <mergeCell ref="D713:D717"/>
    <mergeCell ref="D732:D736"/>
    <mergeCell ref="D694:D695"/>
    <mergeCell ref="D749:D753"/>
    <mergeCell ref="D687:D691"/>
    <mergeCell ref="D696:D700"/>
    <mergeCell ref="D711:D712"/>
    <mergeCell ref="D605:D609"/>
    <mergeCell ref="D603:D604"/>
    <mergeCell ref="D612:D613"/>
    <mergeCell ref="A620:H620"/>
    <mergeCell ref="D662:D666"/>
    <mergeCell ref="D641:D642"/>
    <mergeCell ref="A611:B611"/>
    <mergeCell ref="B612:B613"/>
    <mergeCell ref="C612:C613"/>
    <mergeCell ref="B668:B669"/>
    <mergeCell ref="B651:B652"/>
    <mergeCell ref="B660:B661"/>
    <mergeCell ref="B641:B642"/>
    <mergeCell ref="B621:B622"/>
    <mergeCell ref="D668:D669"/>
    <mergeCell ref="C660:C661"/>
    <mergeCell ref="D651:D652"/>
    <mergeCell ref="C694:C695"/>
    <mergeCell ref="C685:C686"/>
    <mergeCell ref="D621:D622"/>
    <mergeCell ref="D660:D661"/>
    <mergeCell ref="C677:C678"/>
    <mergeCell ref="C641:C642"/>
    <mergeCell ref="D643:D647"/>
    <mergeCell ref="D632:D636"/>
    <mergeCell ref="D623:D628"/>
    <mergeCell ref="D677:D678"/>
    <mergeCell ref="D679:D683"/>
    <mergeCell ref="C651:C652"/>
    <mergeCell ref="C668:C669"/>
    <mergeCell ref="D653:D657"/>
    <mergeCell ref="C621:C622"/>
    <mergeCell ref="D614:D619"/>
    <mergeCell ref="D568:D572"/>
    <mergeCell ref="D577:D581"/>
    <mergeCell ref="B547:G548"/>
    <mergeCell ref="A593:B593"/>
    <mergeCell ref="B603:B604"/>
    <mergeCell ref="A602:B602"/>
    <mergeCell ref="D594:D595"/>
    <mergeCell ref="D560:D564"/>
    <mergeCell ref="C603:C604"/>
    <mergeCell ref="D585:D589"/>
    <mergeCell ref="D551:D555"/>
    <mergeCell ref="D596:D600"/>
    <mergeCell ref="B594:B595"/>
    <mergeCell ref="C594:C595"/>
    <mergeCell ref="D491:D492"/>
    <mergeCell ref="D493:D497"/>
    <mergeCell ref="A510:B510"/>
    <mergeCell ref="B511:B512"/>
    <mergeCell ref="D513:D518"/>
    <mergeCell ref="A537:B537"/>
    <mergeCell ref="B566:B567"/>
    <mergeCell ref="A557:B557"/>
    <mergeCell ref="B549:B550"/>
    <mergeCell ref="B558:B559"/>
    <mergeCell ref="D540:D544"/>
    <mergeCell ref="D531:D535"/>
    <mergeCell ref="D523:D527"/>
    <mergeCell ref="D447:D448"/>
    <mergeCell ref="D449:D453"/>
    <mergeCell ref="D437:D438"/>
    <mergeCell ref="D439:D443"/>
    <mergeCell ref="A445:G445"/>
    <mergeCell ref="B437:B438"/>
    <mergeCell ref="D482:D483"/>
    <mergeCell ref="D484:D488"/>
    <mergeCell ref="A490:B490"/>
    <mergeCell ref="B482:B483"/>
    <mergeCell ref="C447:C448"/>
    <mergeCell ref="C473:C474"/>
    <mergeCell ref="D458:D462"/>
    <mergeCell ref="C464:C465"/>
    <mergeCell ref="A446:B446"/>
    <mergeCell ref="D456:D457"/>
    <mergeCell ref="A455:B455"/>
    <mergeCell ref="B464:B465"/>
    <mergeCell ref="D466:D470"/>
    <mergeCell ref="B400:B401"/>
    <mergeCell ref="D412:D416"/>
    <mergeCell ref="C410:C411"/>
    <mergeCell ref="D402:D406"/>
    <mergeCell ref="A427:B427"/>
    <mergeCell ref="D428:D429"/>
    <mergeCell ref="D374:D378"/>
    <mergeCell ref="D421:D425"/>
    <mergeCell ref="B381:B382"/>
    <mergeCell ref="A380:B380"/>
    <mergeCell ref="D363:D364"/>
    <mergeCell ref="D354:D355"/>
    <mergeCell ref="C363:C364"/>
    <mergeCell ref="D365:D369"/>
    <mergeCell ref="C345:C346"/>
    <mergeCell ref="D356:D360"/>
    <mergeCell ref="D347:D351"/>
    <mergeCell ref="B473:B474"/>
    <mergeCell ref="B456:B457"/>
    <mergeCell ref="A418:B418"/>
    <mergeCell ref="A389:G389"/>
    <mergeCell ref="C372:C373"/>
    <mergeCell ref="C428:C429"/>
    <mergeCell ref="D400:D401"/>
    <mergeCell ref="A390:B390"/>
    <mergeCell ref="D430:D434"/>
    <mergeCell ref="B391:B392"/>
    <mergeCell ref="B410:B411"/>
    <mergeCell ref="D393:D397"/>
    <mergeCell ref="A409:B409"/>
    <mergeCell ref="B419:B420"/>
    <mergeCell ref="C419:C420"/>
    <mergeCell ref="C400:C401"/>
    <mergeCell ref="D410:D411"/>
    <mergeCell ref="A326:B326"/>
    <mergeCell ref="A305:B305"/>
    <mergeCell ref="B316:B317"/>
    <mergeCell ref="A287:B287"/>
    <mergeCell ref="A362:B362"/>
    <mergeCell ref="A325:G325"/>
    <mergeCell ref="B345:B346"/>
    <mergeCell ref="D345:D346"/>
    <mergeCell ref="D318:D323"/>
    <mergeCell ref="D299:D304"/>
    <mergeCell ref="A268:B268"/>
    <mergeCell ref="A315:B315"/>
    <mergeCell ref="C316:C317"/>
    <mergeCell ref="A296:B296"/>
    <mergeCell ref="B297:B298"/>
    <mergeCell ref="C306:C307"/>
    <mergeCell ref="D308:D313"/>
    <mergeCell ref="B288:B289"/>
    <mergeCell ref="C297:C298"/>
    <mergeCell ref="C288:C289"/>
    <mergeCell ref="D297:D298"/>
    <mergeCell ref="D279:D280"/>
    <mergeCell ref="B279:B280"/>
    <mergeCell ref="D316:D317"/>
    <mergeCell ref="D281:D285"/>
    <mergeCell ref="D269:D270"/>
    <mergeCell ref="D306:D307"/>
    <mergeCell ref="B306:B307"/>
    <mergeCell ref="D271:D276"/>
    <mergeCell ref="D288:D289"/>
    <mergeCell ref="B269:B270"/>
    <mergeCell ref="C279:C280"/>
    <mergeCell ref="D290:D294"/>
    <mergeCell ref="B80:B81"/>
    <mergeCell ref="B71:B72"/>
    <mergeCell ref="D252:D257"/>
    <mergeCell ref="A278:B278"/>
    <mergeCell ref="B23:B24"/>
    <mergeCell ref="A33:B33"/>
    <mergeCell ref="C260:C261"/>
    <mergeCell ref="D260:D261"/>
    <mergeCell ref="C250:C251"/>
    <mergeCell ref="A249:B249"/>
    <mergeCell ref="C231:C232"/>
    <mergeCell ref="B260:B261"/>
    <mergeCell ref="A258:G259"/>
    <mergeCell ref="D147:D152"/>
    <mergeCell ref="B61:B62"/>
    <mergeCell ref="D88:D89"/>
    <mergeCell ref="D90:D94"/>
    <mergeCell ref="C80:C81"/>
    <mergeCell ref="D61:D62"/>
    <mergeCell ref="D73:D77"/>
    <mergeCell ref="C61:C62"/>
    <mergeCell ref="D36:D40"/>
    <mergeCell ref="C52:C53"/>
    <mergeCell ref="A105:B105"/>
    <mergeCell ref="B34:B35"/>
    <mergeCell ref="C43:C44"/>
    <mergeCell ref="D14:D15"/>
    <mergeCell ref="D16:D20"/>
    <mergeCell ref="C14:C15"/>
    <mergeCell ref="B12:G13"/>
    <mergeCell ref="D43:D44"/>
    <mergeCell ref="B231:B232"/>
    <mergeCell ref="D262:D266"/>
    <mergeCell ref="C240:C241"/>
    <mergeCell ref="A87:B87"/>
    <mergeCell ref="C97:C98"/>
    <mergeCell ref="B97:B98"/>
    <mergeCell ref="B106:B107"/>
    <mergeCell ref="B145:B146"/>
    <mergeCell ref="A114:B114"/>
    <mergeCell ref="D52:D53"/>
    <mergeCell ref="D45:D49"/>
    <mergeCell ref="B202:B203"/>
    <mergeCell ref="D192:D193"/>
    <mergeCell ref="B52:B53"/>
    <mergeCell ref="A51:B51"/>
    <mergeCell ref="A70:B70"/>
    <mergeCell ref="A96:B96"/>
    <mergeCell ref="D82:D86"/>
    <mergeCell ref="D80:D81"/>
    <mergeCell ref="C71:C72"/>
    <mergeCell ref="D54:D58"/>
    <mergeCell ref="D63:D67"/>
    <mergeCell ref="D71:D72"/>
    <mergeCell ref="C88:C89"/>
    <mergeCell ref="D135:D136"/>
    <mergeCell ref="A1:G1"/>
    <mergeCell ref="A2:B2"/>
    <mergeCell ref="A3:G3"/>
    <mergeCell ref="A4:B4"/>
    <mergeCell ref="B43:B44"/>
    <mergeCell ref="B5:B6"/>
    <mergeCell ref="A42:B42"/>
    <mergeCell ref="D23:D24"/>
    <mergeCell ref="C23:C24"/>
    <mergeCell ref="D5:D6"/>
    <mergeCell ref="C5:C6"/>
    <mergeCell ref="B14:B15"/>
    <mergeCell ref="D7:D11"/>
    <mergeCell ref="D25:D29"/>
    <mergeCell ref="C34:C35"/>
    <mergeCell ref="D34:D35"/>
    <mergeCell ref="B88:B89"/>
    <mergeCell ref="B183:B184"/>
    <mergeCell ref="C183:C184"/>
    <mergeCell ref="C192:C193"/>
    <mergeCell ref="D176:D180"/>
    <mergeCell ref="A172:G172"/>
    <mergeCell ref="A182:B182"/>
    <mergeCell ref="B192:B193"/>
    <mergeCell ref="C174:C175"/>
    <mergeCell ref="A191:B191"/>
    <mergeCell ref="B174:B175"/>
    <mergeCell ref="B115:B116"/>
    <mergeCell ref="B164:B165"/>
    <mergeCell ref="B125:B126"/>
    <mergeCell ref="A173:B173"/>
    <mergeCell ref="B135:B136"/>
    <mergeCell ref="D117:D122"/>
    <mergeCell ref="D127:D132"/>
    <mergeCell ref="B155:B156"/>
    <mergeCell ref="A144:B144"/>
    <mergeCell ref="A163:B163"/>
    <mergeCell ref="A124:B124"/>
    <mergeCell ref="D166:D170"/>
    <mergeCell ref="D174:D175"/>
    <mergeCell ref="D97:D98"/>
    <mergeCell ref="D185:D189"/>
    <mergeCell ref="D125:D126"/>
    <mergeCell ref="D99:D103"/>
    <mergeCell ref="C164:C165"/>
    <mergeCell ref="D183:D184"/>
    <mergeCell ref="D157:D161"/>
    <mergeCell ref="D137:D142"/>
    <mergeCell ref="D164:D165"/>
    <mergeCell ref="D145:D146"/>
    <mergeCell ref="D115:D116"/>
    <mergeCell ref="D155:D156"/>
    <mergeCell ref="D108:D112"/>
    <mergeCell ref="C106:C107"/>
    <mergeCell ref="C155:C156"/>
    <mergeCell ref="C145:C146"/>
    <mergeCell ref="C125:C126"/>
    <mergeCell ref="D242:D246"/>
    <mergeCell ref="A201:B201"/>
    <mergeCell ref="A210:G210"/>
    <mergeCell ref="C212:C213"/>
    <mergeCell ref="D106:D107"/>
    <mergeCell ref="C135:C136"/>
    <mergeCell ref="C115:C116"/>
    <mergeCell ref="D194:D198"/>
    <mergeCell ref="D214:D219"/>
    <mergeCell ref="D240:D241"/>
    <mergeCell ref="D233:D237"/>
    <mergeCell ref="A239:B239"/>
    <mergeCell ref="D231:D232"/>
    <mergeCell ref="A211:B211"/>
    <mergeCell ref="B212:B213"/>
    <mergeCell ref="D212:D213"/>
    <mergeCell ref="C222:C223"/>
    <mergeCell ref="D204:D208"/>
    <mergeCell ref="C202:C203"/>
    <mergeCell ref="D202:D203"/>
    <mergeCell ref="A134:B134"/>
    <mergeCell ref="A154:B154"/>
    <mergeCell ref="B250:B251"/>
    <mergeCell ref="B240:B241"/>
    <mergeCell ref="D250:D251"/>
    <mergeCell ref="B222:B223"/>
    <mergeCell ref="B428:B429"/>
    <mergeCell ref="D383:D387"/>
    <mergeCell ref="B363:B364"/>
    <mergeCell ref="A230:B230"/>
    <mergeCell ref="C269:C270"/>
    <mergeCell ref="B354:B355"/>
    <mergeCell ref="C327:C328"/>
    <mergeCell ref="D337:D341"/>
    <mergeCell ref="B335:B336"/>
    <mergeCell ref="C354:C355"/>
    <mergeCell ref="A334:B334"/>
    <mergeCell ref="A344:B344"/>
    <mergeCell ref="A353:B353"/>
    <mergeCell ref="D335:D336"/>
    <mergeCell ref="C335:C336"/>
    <mergeCell ref="B327:B328"/>
    <mergeCell ref="D327:D328"/>
    <mergeCell ref="D329:D333"/>
    <mergeCell ref="D224:D228"/>
    <mergeCell ref="D222:D223"/>
    <mergeCell ref="A371:B371"/>
    <mergeCell ref="B521:B522"/>
    <mergeCell ref="B529:B530"/>
    <mergeCell ref="B501:B502"/>
    <mergeCell ref="B491:B492"/>
    <mergeCell ref="A500:B500"/>
    <mergeCell ref="D475:D479"/>
    <mergeCell ref="C491:C492"/>
    <mergeCell ref="D503:D507"/>
    <mergeCell ref="C482:C483"/>
    <mergeCell ref="D419:D420"/>
    <mergeCell ref="B447:B448"/>
    <mergeCell ref="D391:D392"/>
    <mergeCell ref="D464:D465"/>
    <mergeCell ref="D473:D474"/>
    <mergeCell ref="C437:C438"/>
    <mergeCell ref="A472:B472"/>
    <mergeCell ref="C456:C457"/>
    <mergeCell ref="C391:C392"/>
    <mergeCell ref="A399:B399"/>
    <mergeCell ref="D372:D373"/>
    <mergeCell ref="B372:B373"/>
    <mergeCell ref="A436:B436"/>
    <mergeCell ref="A520:B520"/>
    <mergeCell ref="D1331:D1335"/>
    <mergeCell ref="A1299:XFD1300"/>
    <mergeCell ref="A1211:XFD1211"/>
    <mergeCell ref="D1213:D1219"/>
    <mergeCell ref="A1229:H1230"/>
    <mergeCell ref="A1220:H1221"/>
    <mergeCell ref="D1243:D1247"/>
    <mergeCell ref="A1281:H1282"/>
    <mergeCell ref="A1271:XFD1271"/>
    <mergeCell ref="B1257:B1258"/>
    <mergeCell ref="C1257:C1258"/>
    <mergeCell ref="D1262:D1267"/>
    <mergeCell ref="A1269:H1270"/>
    <mergeCell ref="A1239:H1240"/>
    <mergeCell ref="D1303:D1308"/>
    <mergeCell ref="A1309:G1309"/>
    <mergeCell ref="D1312:D1316"/>
    <mergeCell ref="D1275:D1280"/>
    <mergeCell ref="A1328:H1328"/>
    <mergeCell ref="D1322:D1326"/>
    <mergeCell ref="B1329:B1330"/>
    <mergeCell ref="A1317:H1319"/>
    <mergeCell ref="D1285:D1289"/>
    <mergeCell ref="D1294:D1298"/>
    <mergeCell ref="C1145:C1146"/>
    <mergeCell ref="B1154:B1155"/>
    <mergeCell ref="B1145:B1146"/>
    <mergeCell ref="D1147:D1151"/>
    <mergeCell ref="B1124:B1125"/>
    <mergeCell ref="B1116:B1117"/>
    <mergeCell ref="B986:B987"/>
    <mergeCell ref="B827:B828"/>
    <mergeCell ref="B967:B968"/>
    <mergeCell ref="D969:D973"/>
    <mergeCell ref="D926:D930"/>
    <mergeCell ref="C835:C836"/>
    <mergeCell ref="B835:B836"/>
    <mergeCell ref="D944:D948"/>
    <mergeCell ref="D1097:D1101"/>
    <mergeCell ref="D952:D956"/>
    <mergeCell ref="D1076:D1080"/>
    <mergeCell ref="D988:D992"/>
    <mergeCell ref="B1004:B1005"/>
    <mergeCell ref="B959:B960"/>
    <mergeCell ref="B1047:B1048"/>
    <mergeCell ref="D961:D965"/>
    <mergeCell ref="B976:B977"/>
    <mergeCell ref="B932:B933"/>
    <mergeCell ref="B864:B865"/>
    <mergeCell ref="D912:D916"/>
    <mergeCell ref="B942:B943"/>
    <mergeCell ref="B845:B846"/>
    <mergeCell ref="B873:B874"/>
    <mergeCell ref="D846:D851"/>
    <mergeCell ref="D807:D808"/>
    <mergeCell ref="D836:D841"/>
    <mergeCell ref="B924:B925"/>
    <mergeCell ref="B892:B893"/>
    <mergeCell ref="C807:C808"/>
    <mergeCell ref="D809:D813"/>
    <mergeCell ref="A1202:H1202"/>
    <mergeCell ref="D1205:D1210"/>
    <mergeCell ref="D1195:D1201"/>
    <mergeCell ref="D1252:D1258"/>
    <mergeCell ref="A1260:XFD1260"/>
    <mergeCell ref="D1224:D1228"/>
    <mergeCell ref="D1233:D1238"/>
    <mergeCell ref="A1249:H1249"/>
    <mergeCell ref="A1173:I1174"/>
    <mergeCell ref="D1186:D1191"/>
    <mergeCell ref="D1177:D1182"/>
    <mergeCell ref="B1106:B1107"/>
    <mergeCell ref="B1074:B1075"/>
    <mergeCell ref="A1183:H1183"/>
    <mergeCell ref="D1108:D1112"/>
    <mergeCell ref="B1134:B1135"/>
    <mergeCell ref="D1165:D1169"/>
    <mergeCell ref="D1136:D1140"/>
    <mergeCell ref="C1163:C1164"/>
    <mergeCell ref="D978:D982"/>
    <mergeCell ref="D1086:D1090"/>
    <mergeCell ref="D1163:D1164"/>
    <mergeCell ref="B1163:B1164"/>
    <mergeCell ref="B1057:B1058"/>
    <mergeCell ref="B1036:B1037"/>
    <mergeCell ref="B1065:B1066"/>
    <mergeCell ref="D1145:D1146"/>
    <mergeCell ref="D1156:D1160"/>
    <mergeCell ref="C1154:C1155"/>
    <mergeCell ref="B1015:B1016"/>
    <mergeCell ref="B1095:B1096"/>
    <mergeCell ref="B1084:B1085"/>
    <mergeCell ref="B1025:B1026"/>
    <mergeCell ref="B996:B997"/>
    <mergeCell ref="D1154:D1155"/>
  </mergeCells>
  <phoneticPr fontId="35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65"/>
  <sheetViews>
    <sheetView workbookViewId="0">
      <selection activeCell="H2" sqref="H2"/>
    </sheetView>
  </sheetViews>
  <sheetFormatPr defaultColWidth="9" defaultRowHeight="16.5"/>
  <cols>
    <col min="1" max="1" width="15.25" style="288" customWidth="1"/>
    <col min="2" max="2" width="29.625" style="289" customWidth="1"/>
    <col min="3" max="3" width="11" style="289" customWidth="1"/>
    <col min="4" max="4" width="16.125" style="288" customWidth="1"/>
    <col min="5" max="5" width="14.625" style="288" customWidth="1"/>
    <col min="6" max="6" width="18.5" style="288" customWidth="1"/>
    <col min="7" max="7" width="16.375" style="288" customWidth="1"/>
    <col min="8" max="8" width="16.125" style="288" customWidth="1"/>
    <col min="9" max="16384" width="9" style="288"/>
  </cols>
  <sheetData>
    <row r="1" spans="1:11" ht="62.25" customHeight="1">
      <c r="A1" s="423" t="s">
        <v>2046</v>
      </c>
      <c r="B1" s="423"/>
      <c r="C1" s="423"/>
      <c r="D1" s="423"/>
      <c r="E1" s="423"/>
      <c r="F1" s="424"/>
      <c r="G1" s="423"/>
      <c r="H1" s="368"/>
      <c r="I1" s="351"/>
      <c r="J1" s="422"/>
      <c r="K1" s="422"/>
    </row>
    <row r="2" spans="1:11" ht="36" customHeight="1">
      <c r="A2" s="418" t="s">
        <v>23</v>
      </c>
      <c r="B2" s="418"/>
      <c r="C2" s="421"/>
      <c r="D2" s="420"/>
      <c r="E2" s="420"/>
      <c r="F2" s="420"/>
      <c r="G2" s="419" t="s">
        <v>3046</v>
      </c>
      <c r="H2" s="368"/>
      <c r="I2" s="351"/>
      <c r="J2" s="417"/>
      <c r="K2" s="416"/>
    </row>
    <row r="3" spans="1:11" ht="23.25" customHeight="1">
      <c r="A3" s="418" t="s">
        <v>2045</v>
      </c>
      <c r="B3" s="418"/>
      <c r="C3" s="418"/>
      <c r="D3" s="418"/>
      <c r="E3" s="418"/>
      <c r="F3" s="418"/>
      <c r="G3" s="418"/>
      <c r="H3" s="368"/>
      <c r="I3" s="351"/>
      <c r="J3" s="417"/>
      <c r="K3" s="416"/>
    </row>
    <row r="4" spans="1:11">
      <c r="A4" s="362" t="s">
        <v>162</v>
      </c>
      <c r="B4" s="363"/>
      <c r="C4" s="363"/>
      <c r="D4" s="362"/>
      <c r="E4" s="362"/>
      <c r="F4" s="362"/>
      <c r="G4" s="362"/>
      <c r="H4" s="338"/>
    </row>
    <row r="5" spans="1:11">
      <c r="A5" s="312" t="s">
        <v>2044</v>
      </c>
      <c r="B5" s="337"/>
      <c r="C5" s="337"/>
      <c r="D5" s="312"/>
      <c r="E5" s="312"/>
      <c r="F5" s="312"/>
      <c r="G5" s="368"/>
      <c r="H5" s="415"/>
    </row>
    <row r="6" spans="1:11">
      <c r="A6" s="312"/>
      <c r="B6" s="350" t="s">
        <v>26</v>
      </c>
      <c r="C6" s="350" t="s">
        <v>27</v>
      </c>
      <c r="D6" s="349" t="s">
        <v>28</v>
      </c>
      <c r="E6" s="294" t="s">
        <v>163</v>
      </c>
      <c r="F6" s="294" t="s">
        <v>163</v>
      </c>
      <c r="G6" s="294" t="s">
        <v>2004</v>
      </c>
    </row>
    <row r="7" spans="1:11">
      <c r="B7" s="348"/>
      <c r="C7" s="348"/>
      <c r="D7" s="347"/>
      <c r="E7" s="294" t="s">
        <v>1181</v>
      </c>
      <c r="F7" s="294" t="s">
        <v>30</v>
      </c>
      <c r="G7" s="294" t="s">
        <v>31</v>
      </c>
    </row>
    <row r="8" spans="1:11" ht="16.5" customHeight="1">
      <c r="B8" s="342" t="s">
        <v>1567</v>
      </c>
      <c r="C8" s="342" t="s">
        <v>1566</v>
      </c>
      <c r="D8" s="302" t="s">
        <v>1565</v>
      </c>
      <c r="E8" s="290">
        <f>F8-6</f>
        <v>43616</v>
      </c>
      <c r="F8" s="290">
        <v>43622</v>
      </c>
      <c r="G8" s="290">
        <f>F8+32</f>
        <v>43654</v>
      </c>
    </row>
    <row r="9" spans="1:11">
      <c r="B9" s="367" t="s">
        <v>1564</v>
      </c>
      <c r="C9" s="366" t="s">
        <v>1563</v>
      </c>
      <c r="D9" s="293"/>
      <c r="E9" s="290">
        <f>E8+7</f>
        <v>43623</v>
      </c>
      <c r="F9" s="290">
        <f>F8+7</f>
        <v>43629</v>
      </c>
      <c r="G9" s="290">
        <f>F9+32</f>
        <v>43661</v>
      </c>
    </row>
    <row r="10" spans="1:11">
      <c r="B10" s="342" t="s">
        <v>1562</v>
      </c>
      <c r="C10" s="366" t="s">
        <v>1561</v>
      </c>
      <c r="D10" s="293"/>
      <c r="E10" s="290">
        <f>E9+7</f>
        <v>43630</v>
      </c>
      <c r="F10" s="290">
        <f>F9+7</f>
        <v>43636</v>
      </c>
      <c r="G10" s="290">
        <f>F10+32</f>
        <v>43668</v>
      </c>
      <c r="H10" s="407"/>
    </row>
    <row r="11" spans="1:11">
      <c r="B11" s="367" t="s">
        <v>1560</v>
      </c>
      <c r="C11" s="366" t="s">
        <v>1559</v>
      </c>
      <c r="D11" s="291"/>
      <c r="E11" s="290">
        <f>E10+7</f>
        <v>43637</v>
      </c>
      <c r="F11" s="290">
        <f>F10+7</f>
        <v>43643</v>
      </c>
      <c r="G11" s="290">
        <f>F11+32</f>
        <v>43675</v>
      </c>
    </row>
    <row r="12" spans="1:11">
      <c r="B12" s="288"/>
      <c r="C12" s="288"/>
    </row>
    <row r="13" spans="1:11">
      <c r="B13" s="350" t="s">
        <v>26</v>
      </c>
      <c r="C13" s="350" t="s">
        <v>27</v>
      </c>
      <c r="D13" s="349" t="s">
        <v>28</v>
      </c>
      <c r="E13" s="294" t="s">
        <v>163</v>
      </c>
      <c r="F13" s="294" t="s">
        <v>163</v>
      </c>
      <c r="G13" s="294" t="s">
        <v>2004</v>
      </c>
    </row>
    <row r="14" spans="1:11">
      <c r="B14" s="348"/>
      <c r="C14" s="348"/>
      <c r="D14" s="347"/>
      <c r="E14" s="294" t="s">
        <v>1181</v>
      </c>
      <c r="F14" s="294" t="s">
        <v>30</v>
      </c>
      <c r="G14" s="294" t="s">
        <v>31</v>
      </c>
    </row>
    <row r="15" spans="1:11" ht="16.5" customHeight="1">
      <c r="B15" s="342" t="s">
        <v>1998</v>
      </c>
      <c r="C15" s="342" t="s">
        <v>1539</v>
      </c>
      <c r="D15" s="302" t="s">
        <v>1997</v>
      </c>
      <c r="E15" s="290">
        <f>F15-5</f>
        <v>43616</v>
      </c>
      <c r="F15" s="290">
        <v>43621</v>
      </c>
      <c r="G15" s="290">
        <f>F15+32</f>
        <v>43653</v>
      </c>
    </row>
    <row r="16" spans="1:11">
      <c r="B16" s="367" t="s">
        <v>1996</v>
      </c>
      <c r="C16" s="366" t="s">
        <v>1908</v>
      </c>
      <c r="D16" s="293"/>
      <c r="E16" s="290">
        <f>F16-5</f>
        <v>43623</v>
      </c>
      <c r="F16" s="290">
        <f>F15+7</f>
        <v>43628</v>
      </c>
      <c r="G16" s="290">
        <f>F16+32</f>
        <v>43660</v>
      </c>
    </row>
    <row r="17" spans="1:7">
      <c r="B17" s="342" t="s">
        <v>1995</v>
      </c>
      <c r="C17" s="366" t="s">
        <v>1539</v>
      </c>
      <c r="D17" s="293"/>
      <c r="E17" s="290">
        <f>F17-5</f>
        <v>43630</v>
      </c>
      <c r="F17" s="290">
        <f>F16+7</f>
        <v>43635</v>
      </c>
      <c r="G17" s="290">
        <f>F17+32</f>
        <v>43667</v>
      </c>
    </row>
    <row r="18" spans="1:7">
      <c r="B18" s="367" t="s">
        <v>1994</v>
      </c>
      <c r="C18" s="366" t="s">
        <v>1993</v>
      </c>
      <c r="D18" s="291"/>
      <c r="E18" s="290">
        <f>F18-5</f>
        <v>43637</v>
      </c>
      <c r="F18" s="290">
        <f>F17+7</f>
        <v>43642</v>
      </c>
      <c r="G18" s="290">
        <f>F18+32</f>
        <v>43674</v>
      </c>
    </row>
    <row r="19" spans="1:7">
      <c r="B19" s="288"/>
      <c r="C19" s="288"/>
    </row>
    <row r="20" spans="1:7">
      <c r="B20" s="350" t="s">
        <v>26</v>
      </c>
      <c r="C20" s="350" t="s">
        <v>27</v>
      </c>
      <c r="D20" s="349" t="s">
        <v>28</v>
      </c>
      <c r="E20" s="294" t="s">
        <v>163</v>
      </c>
      <c r="F20" s="294" t="s">
        <v>163</v>
      </c>
      <c r="G20" s="294" t="s">
        <v>2004</v>
      </c>
    </row>
    <row r="21" spans="1:7">
      <c r="B21" s="348"/>
      <c r="C21" s="348"/>
      <c r="D21" s="347"/>
      <c r="E21" s="294" t="s">
        <v>1181</v>
      </c>
      <c r="F21" s="294" t="s">
        <v>30</v>
      </c>
      <c r="G21" s="294" t="s">
        <v>31</v>
      </c>
    </row>
    <row r="22" spans="1:7" ht="16.5" customHeight="1">
      <c r="B22" s="342" t="s">
        <v>1935</v>
      </c>
      <c r="C22" s="342" t="s">
        <v>70</v>
      </c>
      <c r="D22" s="302" t="s">
        <v>1934</v>
      </c>
      <c r="E22" s="290">
        <f>F22-4</f>
        <v>43614</v>
      </c>
      <c r="F22" s="290">
        <v>43618</v>
      </c>
      <c r="G22" s="290">
        <f>F22+33</f>
        <v>43651</v>
      </c>
    </row>
    <row r="23" spans="1:7">
      <c r="B23" s="367" t="s">
        <v>1933</v>
      </c>
      <c r="C23" s="366" t="s">
        <v>1932</v>
      </c>
      <c r="D23" s="293"/>
      <c r="E23" s="290">
        <f>E22+7</f>
        <v>43621</v>
      </c>
      <c r="F23" s="290">
        <f>F22+7</f>
        <v>43625</v>
      </c>
      <c r="G23" s="290">
        <f>F23+33</f>
        <v>43658</v>
      </c>
    </row>
    <row r="24" spans="1:7">
      <c r="B24" s="342" t="s">
        <v>1931</v>
      </c>
      <c r="C24" s="366" t="s">
        <v>97</v>
      </c>
      <c r="D24" s="293"/>
      <c r="E24" s="290">
        <f>E23+7</f>
        <v>43628</v>
      </c>
      <c r="F24" s="290">
        <f>F23+7</f>
        <v>43632</v>
      </c>
      <c r="G24" s="290">
        <f>F24+33</f>
        <v>43665</v>
      </c>
    </row>
    <row r="25" spans="1:7">
      <c r="B25" s="367" t="s">
        <v>1930</v>
      </c>
      <c r="C25" s="366" t="s">
        <v>1929</v>
      </c>
      <c r="D25" s="291"/>
      <c r="E25" s="290">
        <f>E24+7</f>
        <v>43635</v>
      </c>
      <c r="F25" s="290">
        <f>F24+7</f>
        <v>43639</v>
      </c>
      <c r="G25" s="290">
        <f>F25+33</f>
        <v>43672</v>
      </c>
    </row>
    <row r="26" spans="1:7">
      <c r="B26" s="342" t="s">
        <v>1928</v>
      </c>
      <c r="C26" s="342" t="s">
        <v>1927</v>
      </c>
      <c r="D26" s="365"/>
      <c r="E26" s="290">
        <f>E25+7</f>
        <v>43642</v>
      </c>
      <c r="F26" s="290">
        <f>F25+7</f>
        <v>43646</v>
      </c>
      <c r="G26" s="290">
        <f>F26+33</f>
        <v>43679</v>
      </c>
    </row>
    <row r="27" spans="1:7">
      <c r="B27" s="412"/>
      <c r="C27" s="411"/>
      <c r="E27" s="307"/>
      <c r="F27" s="307"/>
      <c r="G27" s="307"/>
    </row>
    <row r="28" spans="1:7">
      <c r="A28" s="382" t="s">
        <v>175</v>
      </c>
      <c r="B28" s="288"/>
      <c r="C28" s="288"/>
      <c r="E28" s="312"/>
      <c r="F28" s="312"/>
      <c r="G28" s="368"/>
    </row>
    <row r="29" spans="1:7">
      <c r="B29" s="350" t="s">
        <v>26</v>
      </c>
      <c r="C29" s="350" t="s">
        <v>27</v>
      </c>
      <c r="D29" s="349" t="s">
        <v>28</v>
      </c>
      <c r="E29" s="294" t="s">
        <v>163</v>
      </c>
      <c r="F29" s="294" t="s">
        <v>163</v>
      </c>
      <c r="G29" s="294" t="s">
        <v>2043</v>
      </c>
    </row>
    <row r="30" spans="1:7">
      <c r="B30" s="348"/>
      <c r="C30" s="348"/>
      <c r="D30" s="347"/>
      <c r="E30" s="294" t="s">
        <v>1181</v>
      </c>
      <c r="F30" s="294" t="s">
        <v>30</v>
      </c>
      <c r="G30" s="294" t="s">
        <v>31</v>
      </c>
    </row>
    <row r="31" spans="1:7" ht="16.5" customHeight="1">
      <c r="B31" s="342" t="s">
        <v>2042</v>
      </c>
      <c r="C31" s="342" t="s">
        <v>1539</v>
      </c>
      <c r="D31" s="302" t="s">
        <v>2041</v>
      </c>
      <c r="E31" s="290">
        <f>F31-5</f>
        <v>43615</v>
      </c>
      <c r="F31" s="290">
        <v>43620</v>
      </c>
      <c r="G31" s="290">
        <f>F31+29</f>
        <v>43649</v>
      </c>
    </row>
    <row r="32" spans="1:7">
      <c r="B32" s="367" t="s">
        <v>2040</v>
      </c>
      <c r="C32" s="366" t="s">
        <v>1979</v>
      </c>
      <c r="D32" s="293"/>
      <c r="E32" s="290">
        <f>E31+7</f>
        <v>43622</v>
      </c>
      <c r="F32" s="290">
        <f>F31+7</f>
        <v>43627</v>
      </c>
      <c r="G32" s="290">
        <f>F32+29</f>
        <v>43656</v>
      </c>
    </row>
    <row r="33" spans="1:7">
      <c r="B33" s="342" t="s">
        <v>2039</v>
      </c>
      <c r="C33" s="366" t="s">
        <v>1987</v>
      </c>
      <c r="D33" s="293"/>
      <c r="E33" s="290">
        <f>E32+7</f>
        <v>43629</v>
      </c>
      <c r="F33" s="290">
        <f>F32+7</f>
        <v>43634</v>
      </c>
      <c r="G33" s="290">
        <f>F33+29</f>
        <v>43663</v>
      </c>
    </row>
    <row r="34" spans="1:7">
      <c r="B34" s="367" t="s">
        <v>2038</v>
      </c>
      <c r="C34" s="366" t="s">
        <v>1539</v>
      </c>
      <c r="D34" s="291"/>
      <c r="E34" s="290">
        <f>E33+7</f>
        <v>43636</v>
      </c>
      <c r="F34" s="290">
        <f>F33+7</f>
        <v>43641</v>
      </c>
      <c r="G34" s="290">
        <f>F34+29</f>
        <v>43670</v>
      </c>
    </row>
    <row r="35" spans="1:7">
      <c r="B35" s="414"/>
      <c r="C35" s="413"/>
      <c r="D35" s="312"/>
      <c r="E35" s="312"/>
      <c r="F35" s="312"/>
      <c r="G35" s="307"/>
    </row>
    <row r="36" spans="1:7">
      <c r="A36" s="382" t="s">
        <v>42</v>
      </c>
      <c r="B36" s="312"/>
      <c r="C36" s="312"/>
      <c r="D36" s="312"/>
      <c r="E36" s="312"/>
      <c r="F36" s="312"/>
      <c r="G36" s="385"/>
    </row>
    <row r="37" spans="1:7">
      <c r="B37" s="350" t="s">
        <v>26</v>
      </c>
      <c r="C37" s="350" t="s">
        <v>27</v>
      </c>
      <c r="D37" s="349" t="s">
        <v>28</v>
      </c>
      <c r="E37" s="294" t="s">
        <v>163</v>
      </c>
      <c r="F37" s="294" t="s">
        <v>163</v>
      </c>
      <c r="G37" s="294" t="s">
        <v>2037</v>
      </c>
    </row>
    <row r="38" spans="1:7">
      <c r="B38" s="348"/>
      <c r="C38" s="348"/>
      <c r="D38" s="347"/>
      <c r="E38" s="294" t="s">
        <v>1181</v>
      </c>
      <c r="F38" s="294" t="s">
        <v>30</v>
      </c>
      <c r="G38" s="294" t="s">
        <v>31</v>
      </c>
    </row>
    <row r="39" spans="1:7" ht="16.5" customHeight="1">
      <c r="B39" s="342" t="s">
        <v>2036</v>
      </c>
      <c r="C39" s="342" t="s">
        <v>2035</v>
      </c>
      <c r="D39" s="302" t="s">
        <v>2034</v>
      </c>
      <c r="E39" s="290">
        <f>F39-4</f>
        <v>43614</v>
      </c>
      <c r="F39" s="290">
        <v>43618</v>
      </c>
      <c r="G39" s="290">
        <f>F39+28</f>
        <v>43646</v>
      </c>
    </row>
    <row r="40" spans="1:7">
      <c r="B40" s="367" t="s">
        <v>2033</v>
      </c>
      <c r="C40" s="366" t="s">
        <v>2032</v>
      </c>
      <c r="D40" s="293"/>
      <c r="E40" s="290">
        <f>E39+7</f>
        <v>43621</v>
      </c>
      <c r="F40" s="290">
        <f>F39+7</f>
        <v>43625</v>
      </c>
      <c r="G40" s="290">
        <f>F40+28</f>
        <v>43653</v>
      </c>
    </row>
    <row r="41" spans="1:7">
      <c r="B41" s="342" t="s">
        <v>2031</v>
      </c>
      <c r="C41" s="366" t="s">
        <v>2030</v>
      </c>
      <c r="D41" s="293"/>
      <c r="E41" s="290">
        <f>E40+7</f>
        <v>43628</v>
      </c>
      <c r="F41" s="290">
        <f>F40+7</f>
        <v>43632</v>
      </c>
      <c r="G41" s="290">
        <f>F41+28</f>
        <v>43660</v>
      </c>
    </row>
    <row r="42" spans="1:7">
      <c r="B42" s="367" t="s">
        <v>2029</v>
      </c>
      <c r="C42" s="366" t="s">
        <v>2028</v>
      </c>
      <c r="D42" s="291"/>
      <c r="E42" s="290">
        <f>E41+7</f>
        <v>43635</v>
      </c>
      <c r="F42" s="290">
        <f>F41+7</f>
        <v>43639</v>
      </c>
      <c r="G42" s="290">
        <f>F42+28</f>
        <v>43667</v>
      </c>
    </row>
    <row r="43" spans="1:7">
      <c r="B43" s="342" t="s">
        <v>2027</v>
      </c>
      <c r="C43" s="342" t="s">
        <v>2026</v>
      </c>
      <c r="D43" s="365"/>
      <c r="E43" s="290">
        <f>E42+7</f>
        <v>43642</v>
      </c>
      <c r="F43" s="290">
        <f>F42+7</f>
        <v>43646</v>
      </c>
      <c r="G43" s="290">
        <f>F43+28</f>
        <v>43674</v>
      </c>
    </row>
    <row r="44" spans="1:7">
      <c r="B44" s="288"/>
      <c r="C44" s="288"/>
      <c r="E44" s="312"/>
      <c r="F44" s="307"/>
      <c r="G44" s="351"/>
    </row>
    <row r="45" spans="1:7">
      <c r="A45" s="312" t="s">
        <v>38</v>
      </c>
      <c r="B45" s="288"/>
      <c r="C45" s="288"/>
      <c r="E45" s="312"/>
      <c r="F45" s="312"/>
      <c r="G45" s="368"/>
    </row>
    <row r="46" spans="1:7">
      <c r="B46" s="350" t="s">
        <v>26</v>
      </c>
      <c r="C46" s="350" t="s">
        <v>27</v>
      </c>
      <c r="D46" s="349" t="s">
        <v>28</v>
      </c>
      <c r="E46" s="294" t="s">
        <v>163</v>
      </c>
      <c r="F46" s="294" t="s">
        <v>163</v>
      </c>
      <c r="G46" s="294" t="s">
        <v>2025</v>
      </c>
    </row>
    <row r="47" spans="1:7">
      <c r="B47" s="348"/>
      <c r="C47" s="348"/>
      <c r="D47" s="347"/>
      <c r="E47" s="294" t="s">
        <v>1181</v>
      </c>
      <c r="F47" s="294" t="s">
        <v>30</v>
      </c>
      <c r="G47" s="294" t="s">
        <v>31</v>
      </c>
    </row>
    <row r="48" spans="1:7" ht="16.5" customHeight="1">
      <c r="B48" s="342" t="s">
        <v>2024</v>
      </c>
      <c r="C48" s="342" t="s">
        <v>2023</v>
      </c>
      <c r="D48" s="302" t="s">
        <v>2022</v>
      </c>
      <c r="E48" s="290">
        <f>F48-3</f>
        <v>43614</v>
      </c>
      <c r="F48" s="290">
        <v>43617</v>
      </c>
      <c r="G48" s="290">
        <f>F48+29</f>
        <v>43646</v>
      </c>
    </row>
    <row r="49" spans="1:7">
      <c r="B49" s="367" t="s">
        <v>2021</v>
      </c>
      <c r="C49" s="366" t="s">
        <v>2020</v>
      </c>
      <c r="D49" s="293"/>
      <c r="E49" s="290">
        <f>E48+7</f>
        <v>43621</v>
      </c>
      <c r="F49" s="290">
        <f>F48+7</f>
        <v>43624</v>
      </c>
      <c r="G49" s="290">
        <f>F49+29</f>
        <v>43653</v>
      </c>
    </row>
    <row r="50" spans="1:7">
      <c r="B50" s="342" t="s">
        <v>2019</v>
      </c>
      <c r="C50" s="366" t="s">
        <v>2018</v>
      </c>
      <c r="D50" s="293"/>
      <c r="E50" s="290">
        <f>E49+7</f>
        <v>43628</v>
      </c>
      <c r="F50" s="290">
        <f>F49+7</f>
        <v>43631</v>
      </c>
      <c r="G50" s="290">
        <f>F50+29</f>
        <v>43660</v>
      </c>
    </row>
    <row r="51" spans="1:7">
      <c r="B51" s="367" t="s">
        <v>2017</v>
      </c>
      <c r="C51" s="366" t="s">
        <v>2016</v>
      </c>
      <c r="D51" s="291"/>
      <c r="E51" s="290">
        <f>E50+7</f>
        <v>43635</v>
      </c>
      <c r="F51" s="290">
        <f>F50+7</f>
        <v>43638</v>
      </c>
      <c r="G51" s="290">
        <f>F51+29</f>
        <v>43667</v>
      </c>
    </row>
    <row r="52" spans="1:7">
      <c r="B52" s="342" t="s">
        <v>2015</v>
      </c>
      <c r="C52" s="342" t="s">
        <v>2014</v>
      </c>
      <c r="D52" s="365"/>
      <c r="E52" s="290">
        <f>E51+7</f>
        <v>43642</v>
      </c>
      <c r="F52" s="290">
        <f>F51+7</f>
        <v>43645</v>
      </c>
      <c r="G52" s="290">
        <f>F52+29</f>
        <v>43674</v>
      </c>
    </row>
    <row r="53" spans="1:7">
      <c r="B53" s="412"/>
      <c r="C53" s="411"/>
      <c r="E53" s="307"/>
      <c r="F53" s="307"/>
      <c r="G53" s="307"/>
    </row>
    <row r="54" spans="1:7">
      <c r="A54" s="312" t="s">
        <v>40</v>
      </c>
      <c r="B54" s="288"/>
      <c r="C54" s="288"/>
    </row>
    <row r="55" spans="1:7">
      <c r="A55" s="312"/>
      <c r="B55" s="350" t="s">
        <v>26</v>
      </c>
      <c r="C55" s="350" t="s">
        <v>27</v>
      </c>
      <c r="D55" s="349" t="s">
        <v>28</v>
      </c>
      <c r="E55" s="294" t="s">
        <v>163</v>
      </c>
      <c r="F55" s="294" t="s">
        <v>163</v>
      </c>
      <c r="G55" s="294" t="s">
        <v>174</v>
      </c>
    </row>
    <row r="56" spans="1:7">
      <c r="A56" s="312"/>
      <c r="B56" s="348"/>
      <c r="C56" s="348"/>
      <c r="D56" s="347"/>
      <c r="E56" s="294" t="s">
        <v>1181</v>
      </c>
      <c r="F56" s="294" t="s">
        <v>30</v>
      </c>
      <c r="G56" s="294" t="s">
        <v>31</v>
      </c>
    </row>
    <row r="57" spans="1:7" ht="16.5" customHeight="1">
      <c r="A57" s="312"/>
      <c r="B57" s="342" t="s">
        <v>1567</v>
      </c>
      <c r="C57" s="342" t="s">
        <v>1566</v>
      </c>
      <c r="D57" s="302" t="s">
        <v>1565</v>
      </c>
      <c r="E57" s="290">
        <f>F57-6</f>
        <v>43616</v>
      </c>
      <c r="F57" s="290">
        <v>43622</v>
      </c>
      <c r="G57" s="290">
        <f>F57+37</f>
        <v>43659</v>
      </c>
    </row>
    <row r="58" spans="1:7">
      <c r="A58" s="312"/>
      <c r="B58" s="367" t="s">
        <v>1564</v>
      </c>
      <c r="C58" s="366" t="s">
        <v>1563</v>
      </c>
      <c r="D58" s="293"/>
      <c r="E58" s="290">
        <f>E57+7</f>
        <v>43623</v>
      </c>
      <c r="F58" s="290">
        <f>F57+7</f>
        <v>43629</v>
      </c>
      <c r="G58" s="290">
        <f>F58+37</f>
        <v>43666</v>
      </c>
    </row>
    <row r="59" spans="1:7">
      <c r="A59" s="312"/>
      <c r="B59" s="342" t="s">
        <v>1562</v>
      </c>
      <c r="C59" s="366" t="s">
        <v>1561</v>
      </c>
      <c r="D59" s="293"/>
      <c r="E59" s="290">
        <f>E58+7</f>
        <v>43630</v>
      </c>
      <c r="F59" s="290">
        <f>F58+7</f>
        <v>43636</v>
      </c>
      <c r="G59" s="290">
        <f>F59+37</f>
        <v>43673</v>
      </c>
    </row>
    <row r="60" spans="1:7">
      <c r="A60" s="312"/>
      <c r="B60" s="367" t="s">
        <v>1560</v>
      </c>
      <c r="C60" s="366" t="s">
        <v>1559</v>
      </c>
      <c r="D60" s="291"/>
      <c r="E60" s="290">
        <f>E59+7</f>
        <v>43637</v>
      </c>
      <c r="F60" s="290">
        <f>F59+7</f>
        <v>43643</v>
      </c>
      <c r="G60" s="290">
        <f>F60+37</f>
        <v>43680</v>
      </c>
    </row>
    <row r="61" spans="1:7">
      <c r="A61" s="312"/>
      <c r="B61" s="288"/>
      <c r="C61" s="288"/>
      <c r="G61" s="312"/>
    </row>
    <row r="62" spans="1:7">
      <c r="B62" s="350" t="s">
        <v>26</v>
      </c>
      <c r="C62" s="350" t="s">
        <v>27</v>
      </c>
      <c r="D62" s="349" t="s">
        <v>28</v>
      </c>
      <c r="E62" s="294" t="s">
        <v>163</v>
      </c>
      <c r="F62" s="294" t="s">
        <v>163</v>
      </c>
      <c r="G62" s="294" t="s">
        <v>174</v>
      </c>
    </row>
    <row r="63" spans="1:7">
      <c r="B63" s="348"/>
      <c r="C63" s="348"/>
      <c r="D63" s="347"/>
      <c r="E63" s="294" t="s">
        <v>1181</v>
      </c>
      <c r="F63" s="294" t="s">
        <v>30</v>
      </c>
      <c r="G63" s="294" t="s">
        <v>31</v>
      </c>
    </row>
    <row r="64" spans="1:7" ht="16.5" customHeight="1">
      <c r="B64" s="342" t="s">
        <v>1935</v>
      </c>
      <c r="C64" s="342" t="s">
        <v>70</v>
      </c>
      <c r="D64" s="302" t="s">
        <v>1934</v>
      </c>
      <c r="E64" s="290">
        <f>F64-4</f>
        <v>43614</v>
      </c>
      <c r="F64" s="290">
        <v>43618</v>
      </c>
      <c r="G64" s="290">
        <f>F64+28</f>
        <v>43646</v>
      </c>
    </row>
    <row r="65" spans="1:8">
      <c r="B65" s="367" t="s">
        <v>1933</v>
      </c>
      <c r="C65" s="366" t="s">
        <v>1932</v>
      </c>
      <c r="D65" s="293"/>
      <c r="E65" s="290">
        <f>E64+7</f>
        <v>43621</v>
      </c>
      <c r="F65" s="290">
        <f>F64+7</f>
        <v>43625</v>
      </c>
      <c r="G65" s="290">
        <f>F65+28</f>
        <v>43653</v>
      </c>
    </row>
    <row r="66" spans="1:8">
      <c r="B66" s="342" t="s">
        <v>1931</v>
      </c>
      <c r="C66" s="366" t="s">
        <v>97</v>
      </c>
      <c r="D66" s="293"/>
      <c r="E66" s="290">
        <f>E65+7</f>
        <v>43628</v>
      </c>
      <c r="F66" s="290">
        <f>F65+7</f>
        <v>43632</v>
      </c>
      <c r="G66" s="290">
        <f>F66+28</f>
        <v>43660</v>
      </c>
    </row>
    <row r="67" spans="1:8">
      <c r="B67" s="367" t="s">
        <v>1930</v>
      </c>
      <c r="C67" s="366" t="s">
        <v>1929</v>
      </c>
      <c r="D67" s="291"/>
      <c r="E67" s="290">
        <f>E66+7</f>
        <v>43635</v>
      </c>
      <c r="F67" s="290">
        <f>F66+7</f>
        <v>43639</v>
      </c>
      <c r="G67" s="290">
        <f>F67+28</f>
        <v>43667</v>
      </c>
    </row>
    <row r="68" spans="1:8">
      <c r="B68" s="342" t="s">
        <v>1928</v>
      </c>
      <c r="C68" s="342" t="s">
        <v>1927</v>
      </c>
      <c r="D68" s="365"/>
      <c r="E68" s="290">
        <f>E67+7</f>
        <v>43642</v>
      </c>
      <c r="F68" s="290">
        <f>F67+7</f>
        <v>43646</v>
      </c>
      <c r="G68" s="290">
        <f>F68+28</f>
        <v>43674</v>
      </c>
    </row>
    <row r="69" spans="1:8">
      <c r="B69" s="381"/>
      <c r="C69" s="381"/>
      <c r="D69" s="308"/>
      <c r="E69" s="307"/>
      <c r="F69" s="307"/>
      <c r="G69" s="307"/>
    </row>
    <row r="70" spans="1:8">
      <c r="A70" s="312" t="s">
        <v>2013</v>
      </c>
      <c r="B70" s="312"/>
      <c r="C70" s="312"/>
      <c r="G70" s="368"/>
    </row>
    <row r="71" spans="1:8">
      <c r="B71" s="350" t="s">
        <v>26</v>
      </c>
      <c r="C71" s="350" t="s">
        <v>27</v>
      </c>
      <c r="D71" s="349" t="s">
        <v>28</v>
      </c>
      <c r="E71" s="294" t="s">
        <v>163</v>
      </c>
      <c r="F71" s="294" t="s">
        <v>163</v>
      </c>
      <c r="G71" s="294" t="s">
        <v>173</v>
      </c>
    </row>
    <row r="72" spans="1:8">
      <c r="B72" s="348"/>
      <c r="C72" s="348"/>
      <c r="D72" s="347"/>
      <c r="E72" s="294" t="s">
        <v>1181</v>
      </c>
      <c r="F72" s="294" t="s">
        <v>30</v>
      </c>
      <c r="G72" s="294" t="s">
        <v>31</v>
      </c>
    </row>
    <row r="73" spans="1:8" ht="16.5" customHeight="1">
      <c r="B73" s="342" t="s">
        <v>1567</v>
      </c>
      <c r="C73" s="342" t="s">
        <v>1566</v>
      </c>
      <c r="D73" s="302" t="s">
        <v>1565</v>
      </c>
      <c r="E73" s="290">
        <f>F73-6</f>
        <v>43616</v>
      </c>
      <c r="F73" s="290">
        <v>43622</v>
      </c>
      <c r="G73" s="290">
        <f>F73+29</f>
        <v>43651</v>
      </c>
    </row>
    <row r="74" spans="1:8">
      <c r="B74" s="367" t="s">
        <v>1564</v>
      </c>
      <c r="C74" s="366" t="s">
        <v>1563</v>
      </c>
      <c r="D74" s="293"/>
      <c r="E74" s="290">
        <f>E73+7</f>
        <v>43623</v>
      </c>
      <c r="F74" s="290">
        <f>F73+7</f>
        <v>43629</v>
      </c>
      <c r="G74" s="290">
        <f>F74+29</f>
        <v>43658</v>
      </c>
    </row>
    <row r="75" spans="1:8">
      <c r="B75" s="342" t="s">
        <v>1562</v>
      </c>
      <c r="C75" s="366" t="s">
        <v>1561</v>
      </c>
      <c r="D75" s="293"/>
      <c r="E75" s="290">
        <f>E74+7</f>
        <v>43630</v>
      </c>
      <c r="F75" s="290">
        <f>F74+7</f>
        <v>43636</v>
      </c>
      <c r="G75" s="290">
        <f>F75+29</f>
        <v>43665</v>
      </c>
    </row>
    <row r="76" spans="1:8">
      <c r="B76" s="367" t="s">
        <v>1560</v>
      </c>
      <c r="C76" s="366" t="s">
        <v>1559</v>
      </c>
      <c r="D76" s="291"/>
      <c r="E76" s="290">
        <f>E75+7</f>
        <v>43637</v>
      </c>
      <c r="F76" s="290">
        <f>F75+7</f>
        <v>43643</v>
      </c>
      <c r="G76" s="290">
        <f>F76+29</f>
        <v>43672</v>
      </c>
    </row>
    <row r="77" spans="1:8">
      <c r="B77" s="381"/>
      <c r="C77" s="381"/>
      <c r="D77" s="308"/>
      <c r="E77" s="307"/>
      <c r="F77" s="307"/>
      <c r="G77" s="307"/>
    </row>
    <row r="78" spans="1:8" s="351" customFormat="1">
      <c r="A78" s="362" t="s">
        <v>2012</v>
      </c>
      <c r="B78" s="363"/>
      <c r="C78" s="363"/>
      <c r="D78" s="362"/>
      <c r="E78" s="362"/>
      <c r="F78" s="362"/>
      <c r="G78" s="362"/>
      <c r="H78" s="338"/>
    </row>
    <row r="79" spans="1:8">
      <c r="A79" s="312" t="s">
        <v>2011</v>
      </c>
      <c r="B79" s="337"/>
      <c r="C79" s="337"/>
      <c r="D79" s="337"/>
      <c r="E79" s="337"/>
      <c r="F79" s="312"/>
      <c r="G79" s="312"/>
      <c r="H79" s="351"/>
    </row>
    <row r="80" spans="1:8">
      <c r="A80" s="312"/>
      <c r="B80" s="350" t="s">
        <v>26</v>
      </c>
      <c r="C80" s="350" t="s">
        <v>27</v>
      </c>
      <c r="D80" s="349" t="s">
        <v>28</v>
      </c>
      <c r="E80" s="294" t="s">
        <v>163</v>
      </c>
      <c r="F80" s="294" t="s">
        <v>163</v>
      </c>
      <c r="G80" s="294" t="s">
        <v>2010</v>
      </c>
      <c r="H80" s="351"/>
    </row>
    <row r="81" spans="1:8">
      <c r="A81" s="312"/>
      <c r="B81" s="348"/>
      <c r="C81" s="348"/>
      <c r="D81" s="347"/>
      <c r="E81" s="294" t="s">
        <v>1181</v>
      </c>
      <c r="F81" s="294" t="s">
        <v>30</v>
      </c>
      <c r="G81" s="294" t="s">
        <v>31</v>
      </c>
      <c r="H81" s="351"/>
    </row>
    <row r="82" spans="1:8">
      <c r="A82" s="312"/>
      <c r="B82" s="342" t="s">
        <v>1899</v>
      </c>
      <c r="C82" s="342" t="s">
        <v>1456</v>
      </c>
      <c r="D82" s="302" t="s">
        <v>1898</v>
      </c>
      <c r="E82" s="290">
        <f>F82-5</f>
        <v>43612</v>
      </c>
      <c r="F82" s="290">
        <v>43617</v>
      </c>
      <c r="G82" s="290">
        <f>F82+34</f>
        <v>43651</v>
      </c>
      <c r="H82" s="351"/>
    </row>
    <row r="83" spans="1:8">
      <c r="A83" s="312"/>
      <c r="B83" s="367" t="s">
        <v>1897</v>
      </c>
      <c r="C83" s="366" t="s">
        <v>1896</v>
      </c>
      <c r="D83" s="293"/>
      <c r="E83" s="290">
        <f>E82+7</f>
        <v>43619</v>
      </c>
      <c r="F83" s="290">
        <f>F82+7</f>
        <v>43624</v>
      </c>
      <c r="G83" s="290">
        <f>G82+7</f>
        <v>43658</v>
      </c>
      <c r="H83" s="351"/>
    </row>
    <row r="84" spans="1:8">
      <c r="A84" s="312"/>
      <c r="B84" s="342" t="s">
        <v>1895</v>
      </c>
      <c r="C84" s="366" t="s">
        <v>394</v>
      </c>
      <c r="D84" s="293"/>
      <c r="E84" s="290">
        <f>E83+7</f>
        <v>43626</v>
      </c>
      <c r="F84" s="290">
        <f>F83+7</f>
        <v>43631</v>
      </c>
      <c r="G84" s="290">
        <f>G83+7</f>
        <v>43665</v>
      </c>
      <c r="H84" s="351"/>
    </row>
    <row r="85" spans="1:8">
      <c r="A85" s="312"/>
      <c r="B85" s="367" t="s">
        <v>1894</v>
      </c>
      <c r="C85" s="366" t="s">
        <v>1595</v>
      </c>
      <c r="D85" s="291"/>
      <c r="E85" s="290">
        <f>E84+7</f>
        <v>43633</v>
      </c>
      <c r="F85" s="290">
        <f>F84+7</f>
        <v>43638</v>
      </c>
      <c r="G85" s="290">
        <f>G84+7</f>
        <v>43672</v>
      </c>
      <c r="H85" s="351"/>
    </row>
    <row r="86" spans="1:8">
      <c r="A86" s="312"/>
      <c r="B86" s="342" t="s">
        <v>1893</v>
      </c>
      <c r="C86" s="342" t="s">
        <v>1892</v>
      </c>
      <c r="D86" s="365"/>
      <c r="E86" s="290">
        <f>E85+7</f>
        <v>43640</v>
      </c>
      <c r="F86" s="290">
        <f>F85+7</f>
        <v>43645</v>
      </c>
      <c r="G86" s="290">
        <f>G85+7</f>
        <v>43679</v>
      </c>
      <c r="H86" s="351"/>
    </row>
    <row r="87" spans="1:8">
      <c r="A87" s="312"/>
      <c r="B87" s="370"/>
      <c r="C87" s="370"/>
      <c r="D87" s="308"/>
      <c r="E87" s="307"/>
      <c r="F87" s="307"/>
      <c r="G87" s="307"/>
      <c r="H87" s="351"/>
    </row>
    <row r="88" spans="1:8">
      <c r="A88" s="312" t="s">
        <v>2007</v>
      </c>
      <c r="C88" s="410"/>
      <c r="E88" s="307"/>
      <c r="F88" s="307"/>
      <c r="G88" s="307"/>
    </row>
    <row r="89" spans="1:8">
      <c r="B89" s="350" t="s">
        <v>26</v>
      </c>
      <c r="C89" s="350" t="s">
        <v>27</v>
      </c>
      <c r="D89" s="349" t="s">
        <v>28</v>
      </c>
      <c r="E89" s="294" t="s">
        <v>163</v>
      </c>
      <c r="F89" s="294" t="s">
        <v>163</v>
      </c>
      <c r="G89" s="294" t="s">
        <v>2009</v>
      </c>
      <c r="H89" s="294" t="s">
        <v>2007</v>
      </c>
    </row>
    <row r="90" spans="1:8">
      <c r="B90" s="348"/>
      <c r="C90" s="348"/>
      <c r="D90" s="347"/>
      <c r="E90" s="294" t="s">
        <v>1181</v>
      </c>
      <c r="F90" s="294" t="s">
        <v>30</v>
      </c>
      <c r="G90" s="294" t="s">
        <v>31</v>
      </c>
      <c r="H90" s="294" t="s">
        <v>31</v>
      </c>
    </row>
    <row r="91" spans="1:8">
      <c r="B91" s="342" t="s">
        <v>1899</v>
      </c>
      <c r="C91" s="342" t="s">
        <v>1456</v>
      </c>
      <c r="D91" s="302" t="s">
        <v>1898</v>
      </c>
      <c r="E91" s="290">
        <f>F91-5</f>
        <v>43612</v>
      </c>
      <c r="F91" s="290">
        <v>43617</v>
      </c>
      <c r="G91" s="290">
        <f>F91+34</f>
        <v>43651</v>
      </c>
      <c r="H91" s="294" t="s">
        <v>2008</v>
      </c>
    </row>
    <row r="92" spans="1:8">
      <c r="B92" s="367" t="s">
        <v>1897</v>
      </c>
      <c r="C92" s="366" t="s">
        <v>1896</v>
      </c>
      <c r="D92" s="293"/>
      <c r="E92" s="290">
        <f>E91+7</f>
        <v>43619</v>
      </c>
      <c r="F92" s="290">
        <f>F91+7</f>
        <v>43624</v>
      </c>
      <c r="G92" s="290">
        <f>G91+7</f>
        <v>43658</v>
      </c>
      <c r="H92" s="294" t="s">
        <v>2008</v>
      </c>
    </row>
    <row r="93" spans="1:8">
      <c r="B93" s="342" t="s">
        <v>1895</v>
      </c>
      <c r="C93" s="366" t="s">
        <v>394</v>
      </c>
      <c r="D93" s="293"/>
      <c r="E93" s="290">
        <f>E92+7</f>
        <v>43626</v>
      </c>
      <c r="F93" s="290">
        <f>F92+7</f>
        <v>43631</v>
      </c>
      <c r="G93" s="290">
        <f>G92+7</f>
        <v>43665</v>
      </c>
      <c r="H93" s="294" t="s">
        <v>2008</v>
      </c>
    </row>
    <row r="94" spans="1:8">
      <c r="B94" s="367" t="s">
        <v>1894</v>
      </c>
      <c r="C94" s="366" t="s">
        <v>1595</v>
      </c>
      <c r="D94" s="291"/>
      <c r="E94" s="290">
        <f>E93+7</f>
        <v>43633</v>
      </c>
      <c r="F94" s="290">
        <f>F93+7</f>
        <v>43638</v>
      </c>
      <c r="G94" s="290">
        <f>G93+7</f>
        <v>43672</v>
      </c>
      <c r="H94" s="294" t="s">
        <v>2008</v>
      </c>
    </row>
    <row r="95" spans="1:8">
      <c r="B95" s="342" t="s">
        <v>1893</v>
      </c>
      <c r="C95" s="342" t="s">
        <v>1892</v>
      </c>
      <c r="D95" s="365"/>
      <c r="E95" s="290">
        <f>E94+7</f>
        <v>43640</v>
      </c>
      <c r="F95" s="290">
        <f>F94+7</f>
        <v>43645</v>
      </c>
      <c r="G95" s="290">
        <f>G94+7</f>
        <v>43679</v>
      </c>
      <c r="H95" s="294" t="s">
        <v>2008</v>
      </c>
    </row>
    <row r="96" spans="1:8">
      <c r="B96" s="288"/>
      <c r="C96" s="288"/>
    </row>
    <row r="97" spans="1:8">
      <c r="B97" s="350" t="s">
        <v>26</v>
      </c>
      <c r="C97" s="350" t="s">
        <v>27</v>
      </c>
      <c r="D97" s="349" t="s">
        <v>28</v>
      </c>
      <c r="E97" s="294" t="s">
        <v>163</v>
      </c>
      <c r="F97" s="294" t="s">
        <v>163</v>
      </c>
      <c r="G97" s="294" t="s">
        <v>164</v>
      </c>
      <c r="H97" s="294" t="s">
        <v>2007</v>
      </c>
    </row>
    <row r="98" spans="1:8">
      <c r="B98" s="348"/>
      <c r="C98" s="348"/>
      <c r="D98" s="347"/>
      <c r="E98" s="294" t="s">
        <v>1181</v>
      </c>
      <c r="F98" s="294" t="s">
        <v>30</v>
      </c>
      <c r="G98" s="294" t="s">
        <v>31</v>
      </c>
      <c r="H98" s="294" t="s">
        <v>31</v>
      </c>
    </row>
    <row r="99" spans="1:8" ht="16.5" customHeight="1">
      <c r="B99" s="342" t="s">
        <v>1935</v>
      </c>
      <c r="C99" s="342" t="s">
        <v>70</v>
      </c>
      <c r="D99" s="302" t="s">
        <v>1934</v>
      </c>
      <c r="E99" s="290">
        <f>F99-4</f>
        <v>43614</v>
      </c>
      <c r="F99" s="290">
        <v>43618</v>
      </c>
      <c r="G99" s="290">
        <f>F99+33</f>
        <v>43651</v>
      </c>
      <c r="H99" s="294" t="s">
        <v>2006</v>
      </c>
    </row>
    <row r="100" spans="1:8">
      <c r="B100" s="367" t="s">
        <v>1933</v>
      </c>
      <c r="C100" s="366" t="s">
        <v>1932</v>
      </c>
      <c r="D100" s="293"/>
      <c r="E100" s="290">
        <f>E99+7</f>
        <v>43621</v>
      </c>
      <c r="F100" s="290">
        <f>F99+7</f>
        <v>43625</v>
      </c>
      <c r="G100" s="290">
        <f>F100+33</f>
        <v>43658</v>
      </c>
      <c r="H100" s="294" t="s">
        <v>2006</v>
      </c>
    </row>
    <row r="101" spans="1:8">
      <c r="B101" s="342" t="s">
        <v>1931</v>
      </c>
      <c r="C101" s="366" t="s">
        <v>97</v>
      </c>
      <c r="D101" s="293"/>
      <c r="E101" s="290">
        <f>E100+7</f>
        <v>43628</v>
      </c>
      <c r="F101" s="290">
        <f>F100+7</f>
        <v>43632</v>
      </c>
      <c r="G101" s="290">
        <f>F101+33</f>
        <v>43665</v>
      </c>
      <c r="H101" s="294" t="s">
        <v>2006</v>
      </c>
    </row>
    <row r="102" spans="1:8">
      <c r="B102" s="367" t="s">
        <v>1930</v>
      </c>
      <c r="C102" s="366" t="s">
        <v>1929</v>
      </c>
      <c r="D102" s="291"/>
      <c r="E102" s="290">
        <f>E101+7</f>
        <v>43635</v>
      </c>
      <c r="F102" s="290">
        <f>F101+7</f>
        <v>43639</v>
      </c>
      <c r="G102" s="290">
        <f>F102+33</f>
        <v>43672</v>
      </c>
      <c r="H102" s="294" t="s">
        <v>2006</v>
      </c>
    </row>
    <row r="103" spans="1:8">
      <c r="B103" s="342" t="s">
        <v>1928</v>
      </c>
      <c r="C103" s="342" t="s">
        <v>1927</v>
      </c>
      <c r="D103" s="365"/>
      <c r="E103" s="290">
        <f>E102+7</f>
        <v>43642</v>
      </c>
      <c r="F103" s="290">
        <f>F102+7</f>
        <v>43646</v>
      </c>
      <c r="G103" s="290">
        <f>F103+33</f>
        <v>43679</v>
      </c>
      <c r="H103" s="294" t="s">
        <v>2006</v>
      </c>
    </row>
    <row r="104" spans="1:8">
      <c r="B104" s="381"/>
      <c r="C104" s="381"/>
      <c r="D104" s="308"/>
      <c r="E104" s="307"/>
      <c r="F104" s="307"/>
      <c r="G104" s="307"/>
    </row>
    <row r="105" spans="1:8">
      <c r="A105" s="312" t="s">
        <v>52</v>
      </c>
      <c r="B105" s="312"/>
      <c r="C105" s="312"/>
      <c r="G105" s="368"/>
      <c r="H105" s="368"/>
    </row>
    <row r="106" spans="1:8">
      <c r="A106" s="312"/>
      <c r="B106" s="350" t="s">
        <v>26</v>
      </c>
      <c r="C106" s="350" t="s">
        <v>27</v>
      </c>
      <c r="D106" s="349" t="s">
        <v>28</v>
      </c>
      <c r="E106" s="294" t="s">
        <v>163</v>
      </c>
      <c r="F106" s="294" t="s">
        <v>163</v>
      </c>
      <c r="G106" s="294" t="s">
        <v>2002</v>
      </c>
      <c r="H106" s="294" t="s">
        <v>2005</v>
      </c>
    </row>
    <row r="107" spans="1:8">
      <c r="A107" s="312"/>
      <c r="B107" s="348"/>
      <c r="C107" s="348"/>
      <c r="D107" s="347"/>
      <c r="E107" s="294" t="s">
        <v>1181</v>
      </c>
      <c r="F107" s="294" t="s">
        <v>30</v>
      </c>
      <c r="G107" s="294" t="s">
        <v>31</v>
      </c>
      <c r="H107" s="294" t="s">
        <v>31</v>
      </c>
    </row>
    <row r="108" spans="1:8" ht="16.5" customHeight="1">
      <c r="A108" s="312"/>
      <c r="B108" s="342" t="s">
        <v>1935</v>
      </c>
      <c r="C108" s="342" t="s">
        <v>70</v>
      </c>
      <c r="D108" s="302" t="s">
        <v>1934</v>
      </c>
      <c r="E108" s="290">
        <f>F108-4</f>
        <v>43614</v>
      </c>
      <c r="F108" s="290">
        <v>43618</v>
      </c>
      <c r="G108" s="290">
        <f>F108+28</f>
        <v>43646</v>
      </c>
      <c r="H108" s="290" t="s">
        <v>44</v>
      </c>
    </row>
    <row r="109" spans="1:8">
      <c r="A109" s="312"/>
      <c r="B109" s="367" t="s">
        <v>1933</v>
      </c>
      <c r="C109" s="366" t="s">
        <v>1932</v>
      </c>
      <c r="D109" s="293"/>
      <c r="E109" s="290">
        <f>E108+7</f>
        <v>43621</v>
      </c>
      <c r="F109" s="290">
        <f>F108+7</f>
        <v>43625</v>
      </c>
      <c r="G109" s="290">
        <f>F109+28</f>
        <v>43653</v>
      </c>
      <c r="H109" s="290" t="s">
        <v>44</v>
      </c>
    </row>
    <row r="110" spans="1:8">
      <c r="A110" s="312"/>
      <c r="B110" s="342" t="s">
        <v>1931</v>
      </c>
      <c r="C110" s="366" t="s">
        <v>97</v>
      </c>
      <c r="D110" s="293"/>
      <c r="E110" s="290">
        <f>E109+7</f>
        <v>43628</v>
      </c>
      <c r="F110" s="290">
        <f>F109+7</f>
        <v>43632</v>
      </c>
      <c r="G110" s="290">
        <f>F110+28</f>
        <v>43660</v>
      </c>
      <c r="H110" s="290" t="s">
        <v>44</v>
      </c>
    </row>
    <row r="111" spans="1:8">
      <c r="A111" s="312"/>
      <c r="B111" s="367" t="s">
        <v>1930</v>
      </c>
      <c r="C111" s="366" t="s">
        <v>1929</v>
      </c>
      <c r="D111" s="291"/>
      <c r="E111" s="290">
        <f>E110+7</f>
        <v>43635</v>
      </c>
      <c r="F111" s="290">
        <f>F110+7</f>
        <v>43639</v>
      </c>
      <c r="G111" s="290">
        <f>F111+28</f>
        <v>43667</v>
      </c>
      <c r="H111" s="290" t="s">
        <v>44</v>
      </c>
    </row>
    <row r="112" spans="1:8">
      <c r="A112" s="312"/>
      <c r="B112" s="342" t="s">
        <v>1928</v>
      </c>
      <c r="C112" s="342" t="s">
        <v>1927</v>
      </c>
      <c r="D112" s="365"/>
      <c r="E112" s="290">
        <f>E111+7</f>
        <v>43642</v>
      </c>
      <c r="F112" s="290">
        <f>F111+7</f>
        <v>43646</v>
      </c>
      <c r="G112" s="290">
        <f>F112+28</f>
        <v>43674</v>
      </c>
      <c r="H112" s="290" t="s">
        <v>44</v>
      </c>
    </row>
    <row r="113" spans="1:8">
      <c r="A113" s="312"/>
      <c r="B113" s="381"/>
      <c r="C113" s="381"/>
      <c r="D113" s="308"/>
      <c r="E113" s="307"/>
      <c r="F113" s="307"/>
      <c r="G113" s="307"/>
      <c r="H113" s="327"/>
    </row>
    <row r="114" spans="1:8">
      <c r="A114" s="341" t="s">
        <v>49</v>
      </c>
      <c r="B114" s="341"/>
      <c r="C114" s="337"/>
      <c r="D114" s="337"/>
      <c r="E114" s="337"/>
      <c r="F114" s="312"/>
      <c r="G114" s="312"/>
      <c r="H114" s="368"/>
    </row>
    <row r="115" spans="1:8">
      <c r="A115" s="312"/>
      <c r="B115" s="350" t="s">
        <v>26</v>
      </c>
      <c r="C115" s="350" t="s">
        <v>27</v>
      </c>
      <c r="D115" s="349" t="s">
        <v>28</v>
      </c>
      <c r="E115" s="294" t="s">
        <v>163</v>
      </c>
      <c r="F115" s="294" t="s">
        <v>163</v>
      </c>
      <c r="G115" s="294" t="s">
        <v>2004</v>
      </c>
      <c r="H115" s="294" t="s">
        <v>50</v>
      </c>
    </row>
    <row r="116" spans="1:8">
      <c r="A116" s="312"/>
      <c r="B116" s="348"/>
      <c r="C116" s="348"/>
      <c r="D116" s="347"/>
      <c r="E116" s="294" t="s">
        <v>1181</v>
      </c>
      <c r="F116" s="294" t="s">
        <v>30</v>
      </c>
      <c r="G116" s="294" t="s">
        <v>31</v>
      </c>
      <c r="H116" s="294" t="s">
        <v>31</v>
      </c>
    </row>
    <row r="117" spans="1:8" ht="16.5" customHeight="1">
      <c r="A117" s="312"/>
      <c r="B117" s="342" t="s">
        <v>1998</v>
      </c>
      <c r="C117" s="342" t="s">
        <v>1539</v>
      </c>
      <c r="D117" s="302" t="s">
        <v>1997</v>
      </c>
      <c r="E117" s="290">
        <f>F117-5</f>
        <v>43616</v>
      </c>
      <c r="F117" s="290">
        <v>43621</v>
      </c>
      <c r="G117" s="290">
        <f>F117+32</f>
        <v>43653</v>
      </c>
      <c r="H117" s="294" t="s">
        <v>2003</v>
      </c>
    </row>
    <row r="118" spans="1:8">
      <c r="A118" s="312"/>
      <c r="B118" s="367" t="s">
        <v>1996</v>
      </c>
      <c r="C118" s="366" t="s">
        <v>1908</v>
      </c>
      <c r="D118" s="293"/>
      <c r="E118" s="290">
        <f>F118-5</f>
        <v>43623</v>
      </c>
      <c r="F118" s="290">
        <f>F117+7</f>
        <v>43628</v>
      </c>
      <c r="G118" s="290">
        <f>F118+32</f>
        <v>43660</v>
      </c>
      <c r="H118" s="294" t="s">
        <v>2003</v>
      </c>
    </row>
    <row r="119" spans="1:8">
      <c r="A119" s="312" t="s">
        <v>499</v>
      </c>
      <c r="B119" s="342" t="s">
        <v>1995</v>
      </c>
      <c r="C119" s="366" t="s">
        <v>1539</v>
      </c>
      <c r="D119" s="293"/>
      <c r="E119" s="290">
        <f>F119-5</f>
        <v>43630</v>
      </c>
      <c r="F119" s="290">
        <f>F118+7</f>
        <v>43635</v>
      </c>
      <c r="G119" s="290">
        <f>F119+32</f>
        <v>43667</v>
      </c>
      <c r="H119" s="294" t="s">
        <v>2003</v>
      </c>
    </row>
    <row r="120" spans="1:8">
      <c r="A120" s="312"/>
      <c r="B120" s="367" t="s">
        <v>1994</v>
      </c>
      <c r="C120" s="366" t="s">
        <v>1993</v>
      </c>
      <c r="D120" s="291"/>
      <c r="E120" s="290">
        <f>F120-5</f>
        <v>43637</v>
      </c>
      <c r="F120" s="290">
        <f>F119+7</f>
        <v>43642</v>
      </c>
      <c r="G120" s="290">
        <f>F120+32</f>
        <v>43674</v>
      </c>
      <c r="H120" s="294" t="s">
        <v>2003</v>
      </c>
    </row>
    <row r="121" spans="1:8">
      <c r="A121" s="312"/>
      <c r="B121" s="381"/>
      <c r="C121" s="381"/>
      <c r="D121" s="308"/>
      <c r="E121" s="307"/>
      <c r="F121" s="307"/>
      <c r="G121" s="307"/>
      <c r="H121" s="307"/>
    </row>
    <row r="122" spans="1:8">
      <c r="A122" s="312" t="s">
        <v>48</v>
      </c>
    </row>
    <row r="123" spans="1:8">
      <c r="A123" s="312"/>
      <c r="B123" s="350" t="s">
        <v>26</v>
      </c>
      <c r="C123" s="350" t="s">
        <v>27</v>
      </c>
      <c r="D123" s="349" t="s">
        <v>28</v>
      </c>
      <c r="E123" s="294" t="s">
        <v>163</v>
      </c>
      <c r="F123" s="294" t="s">
        <v>163</v>
      </c>
      <c r="G123" s="294" t="s">
        <v>2002</v>
      </c>
      <c r="H123" s="294" t="s">
        <v>48</v>
      </c>
    </row>
    <row r="124" spans="1:8">
      <c r="A124" s="312"/>
      <c r="B124" s="348"/>
      <c r="C124" s="348"/>
      <c r="D124" s="347"/>
      <c r="E124" s="294" t="s">
        <v>1181</v>
      </c>
      <c r="F124" s="294" t="s">
        <v>30</v>
      </c>
      <c r="G124" s="294" t="s">
        <v>31</v>
      </c>
      <c r="H124" s="294" t="s">
        <v>31</v>
      </c>
    </row>
    <row r="125" spans="1:8" ht="16.5" customHeight="1">
      <c r="A125" s="312"/>
      <c r="B125" s="342" t="s">
        <v>1998</v>
      </c>
      <c r="C125" s="342" t="s">
        <v>1539</v>
      </c>
      <c r="D125" s="302" t="s">
        <v>1997</v>
      </c>
      <c r="E125" s="290">
        <f>F125-5</f>
        <v>43616</v>
      </c>
      <c r="F125" s="290">
        <v>43621</v>
      </c>
      <c r="G125" s="290">
        <f>F125+29</f>
        <v>43650</v>
      </c>
      <c r="H125" s="290" t="s">
        <v>44</v>
      </c>
    </row>
    <row r="126" spans="1:8">
      <c r="A126" s="312"/>
      <c r="B126" s="367" t="s">
        <v>1996</v>
      </c>
      <c r="C126" s="366" t="s">
        <v>1908</v>
      </c>
      <c r="D126" s="293"/>
      <c r="E126" s="290">
        <f>F126-5</f>
        <v>43623</v>
      </c>
      <c r="F126" s="290">
        <f>F125+7</f>
        <v>43628</v>
      </c>
      <c r="G126" s="290">
        <f>F126+29</f>
        <v>43657</v>
      </c>
      <c r="H126" s="290" t="s">
        <v>44</v>
      </c>
    </row>
    <row r="127" spans="1:8">
      <c r="A127" s="312"/>
      <c r="B127" s="342" t="s">
        <v>1995</v>
      </c>
      <c r="C127" s="366" t="s">
        <v>1539</v>
      </c>
      <c r="D127" s="293"/>
      <c r="E127" s="290">
        <f>F127-5</f>
        <v>43630</v>
      </c>
      <c r="F127" s="290">
        <f>F126+7</f>
        <v>43635</v>
      </c>
      <c r="G127" s="290">
        <f>F127+29</f>
        <v>43664</v>
      </c>
      <c r="H127" s="290" t="s">
        <v>44</v>
      </c>
    </row>
    <row r="128" spans="1:8">
      <c r="A128" s="312"/>
      <c r="B128" s="367" t="s">
        <v>1994</v>
      </c>
      <c r="C128" s="366" t="s">
        <v>1993</v>
      </c>
      <c r="D128" s="291"/>
      <c r="E128" s="290">
        <f>F128-5</f>
        <v>43637</v>
      </c>
      <c r="F128" s="290">
        <f>F127+7</f>
        <v>43642</v>
      </c>
      <c r="G128" s="290">
        <f>F128+29</f>
        <v>43671</v>
      </c>
      <c r="H128" s="290" t="s">
        <v>44</v>
      </c>
    </row>
    <row r="129" spans="1:8">
      <c r="A129" s="312"/>
      <c r="B129" s="381"/>
      <c r="C129" s="381"/>
      <c r="D129" s="308"/>
      <c r="E129" s="307"/>
      <c r="F129" s="307"/>
      <c r="G129" s="307"/>
      <c r="H129" s="307"/>
    </row>
    <row r="130" spans="1:8">
      <c r="A130" s="312" t="s">
        <v>53</v>
      </c>
      <c r="B130" s="337"/>
      <c r="C130" s="337"/>
      <c r="D130" s="337"/>
      <c r="E130" s="337"/>
      <c r="F130" s="312"/>
      <c r="G130" s="312"/>
      <c r="H130" s="368"/>
    </row>
    <row r="131" spans="1:8">
      <c r="A131" s="312"/>
      <c r="B131" s="350" t="s">
        <v>26</v>
      </c>
      <c r="C131" s="350" t="s">
        <v>27</v>
      </c>
      <c r="D131" s="349" t="s">
        <v>28</v>
      </c>
      <c r="E131" s="294" t="s">
        <v>163</v>
      </c>
      <c r="F131" s="294" t="s">
        <v>163</v>
      </c>
      <c r="G131" s="294" t="s">
        <v>164</v>
      </c>
      <c r="H131" s="294" t="s">
        <v>2001</v>
      </c>
    </row>
    <row r="132" spans="1:8">
      <c r="A132" s="312"/>
      <c r="B132" s="348"/>
      <c r="C132" s="348"/>
      <c r="D132" s="347"/>
      <c r="E132" s="294" t="s">
        <v>1181</v>
      </c>
      <c r="F132" s="294" t="s">
        <v>30</v>
      </c>
      <c r="G132" s="294" t="s">
        <v>31</v>
      </c>
      <c r="H132" s="294" t="s">
        <v>31</v>
      </c>
    </row>
    <row r="133" spans="1:8" ht="16.5" customHeight="1">
      <c r="A133" s="312"/>
      <c r="B133" s="342" t="s">
        <v>1935</v>
      </c>
      <c r="C133" s="342" t="s">
        <v>70</v>
      </c>
      <c r="D133" s="302" t="s">
        <v>1934</v>
      </c>
      <c r="E133" s="290">
        <f>F133-4</f>
        <v>43614</v>
      </c>
      <c r="F133" s="290">
        <v>43618</v>
      </c>
      <c r="G133" s="290">
        <f>F133+33</f>
        <v>43651</v>
      </c>
      <c r="H133" s="290" t="s">
        <v>181</v>
      </c>
    </row>
    <row r="134" spans="1:8">
      <c r="A134" s="312"/>
      <c r="B134" s="367" t="s">
        <v>1933</v>
      </c>
      <c r="C134" s="366" t="s">
        <v>1932</v>
      </c>
      <c r="D134" s="293"/>
      <c r="E134" s="290">
        <f>E133+7</f>
        <v>43621</v>
      </c>
      <c r="F134" s="290">
        <f>F133+7</f>
        <v>43625</v>
      </c>
      <c r="G134" s="290">
        <f>F134+33</f>
        <v>43658</v>
      </c>
      <c r="H134" s="290" t="s">
        <v>181</v>
      </c>
    </row>
    <row r="135" spans="1:8">
      <c r="A135" s="312"/>
      <c r="B135" s="342" t="s">
        <v>1931</v>
      </c>
      <c r="C135" s="366" t="s">
        <v>97</v>
      </c>
      <c r="D135" s="293"/>
      <c r="E135" s="290">
        <f>E134+7</f>
        <v>43628</v>
      </c>
      <c r="F135" s="290">
        <f>F134+7</f>
        <v>43632</v>
      </c>
      <c r="G135" s="290">
        <f>F135+33</f>
        <v>43665</v>
      </c>
      <c r="H135" s="290" t="s">
        <v>181</v>
      </c>
    </row>
    <row r="136" spans="1:8">
      <c r="A136" s="312"/>
      <c r="B136" s="367" t="s">
        <v>1930</v>
      </c>
      <c r="C136" s="366" t="s">
        <v>1929</v>
      </c>
      <c r="D136" s="291"/>
      <c r="E136" s="290">
        <f>E135+7</f>
        <v>43635</v>
      </c>
      <c r="F136" s="290">
        <f>F135+7</f>
        <v>43639</v>
      </c>
      <c r="G136" s="290">
        <f>F136+33</f>
        <v>43672</v>
      </c>
      <c r="H136" s="290" t="s">
        <v>181</v>
      </c>
    </row>
    <row r="137" spans="1:8">
      <c r="A137" s="312"/>
      <c r="B137" s="342" t="s">
        <v>1928</v>
      </c>
      <c r="C137" s="342" t="s">
        <v>1927</v>
      </c>
      <c r="D137" s="365"/>
      <c r="E137" s="290">
        <f>E136+7</f>
        <v>43642</v>
      </c>
      <c r="F137" s="290">
        <f>F136+7</f>
        <v>43646</v>
      </c>
      <c r="G137" s="290">
        <f>F137+33</f>
        <v>43679</v>
      </c>
      <c r="H137" s="290" t="s">
        <v>181</v>
      </c>
    </row>
    <row r="138" spans="1:8">
      <c r="A138" s="312"/>
      <c r="B138" s="381"/>
      <c r="C138" s="381"/>
      <c r="D138" s="308"/>
      <c r="E138" s="307"/>
      <c r="F138" s="307"/>
      <c r="G138" s="307"/>
      <c r="H138" s="307"/>
    </row>
    <row r="139" spans="1:8">
      <c r="A139" s="312" t="s">
        <v>43</v>
      </c>
    </row>
    <row r="140" spans="1:8">
      <c r="B140" s="350" t="s">
        <v>26</v>
      </c>
      <c r="C140" s="350" t="s">
        <v>27</v>
      </c>
      <c r="D140" s="349" t="s">
        <v>28</v>
      </c>
      <c r="E140" s="294" t="s">
        <v>163</v>
      </c>
      <c r="F140" s="294" t="s">
        <v>163</v>
      </c>
      <c r="G140" s="294" t="s">
        <v>174</v>
      </c>
      <c r="H140" s="294" t="s">
        <v>178</v>
      </c>
    </row>
    <row r="141" spans="1:8">
      <c r="B141" s="348"/>
      <c r="C141" s="348"/>
      <c r="D141" s="347"/>
      <c r="E141" s="294" t="s">
        <v>1181</v>
      </c>
      <c r="F141" s="294" t="s">
        <v>30</v>
      </c>
      <c r="G141" s="294" t="s">
        <v>31</v>
      </c>
      <c r="H141" s="294" t="s">
        <v>31</v>
      </c>
    </row>
    <row r="142" spans="1:8" ht="16.5" customHeight="1">
      <c r="B142" s="342" t="s">
        <v>1935</v>
      </c>
      <c r="C142" s="342" t="s">
        <v>70</v>
      </c>
      <c r="D142" s="302" t="s">
        <v>1934</v>
      </c>
      <c r="E142" s="290">
        <f>F142-4</f>
        <v>43614</v>
      </c>
      <c r="F142" s="290">
        <v>43618</v>
      </c>
      <c r="G142" s="290">
        <f>F142+28</f>
        <v>43646</v>
      </c>
      <c r="H142" s="294" t="s">
        <v>44</v>
      </c>
    </row>
    <row r="143" spans="1:8">
      <c r="B143" s="367" t="s">
        <v>1933</v>
      </c>
      <c r="C143" s="366" t="s">
        <v>1932</v>
      </c>
      <c r="D143" s="293"/>
      <c r="E143" s="290">
        <f>E142+7</f>
        <v>43621</v>
      </c>
      <c r="F143" s="290">
        <f>F142+7</f>
        <v>43625</v>
      </c>
      <c r="G143" s="290">
        <f>G142+7</f>
        <v>43653</v>
      </c>
      <c r="H143" s="294" t="s">
        <v>44</v>
      </c>
    </row>
    <row r="144" spans="1:8">
      <c r="B144" s="342" t="s">
        <v>1931</v>
      </c>
      <c r="C144" s="366" t="s">
        <v>97</v>
      </c>
      <c r="D144" s="293"/>
      <c r="E144" s="290">
        <f>E143+7</f>
        <v>43628</v>
      </c>
      <c r="F144" s="290">
        <f>F143+7</f>
        <v>43632</v>
      </c>
      <c r="G144" s="290">
        <f>G143+7</f>
        <v>43660</v>
      </c>
      <c r="H144" s="294" t="s">
        <v>44</v>
      </c>
    </row>
    <row r="145" spans="1:8">
      <c r="B145" s="367" t="s">
        <v>1930</v>
      </c>
      <c r="C145" s="366" t="s">
        <v>1929</v>
      </c>
      <c r="D145" s="291"/>
      <c r="E145" s="290">
        <f>E144+7</f>
        <v>43635</v>
      </c>
      <c r="F145" s="290">
        <f>F144+7</f>
        <v>43639</v>
      </c>
      <c r="G145" s="290">
        <f>G144+7</f>
        <v>43667</v>
      </c>
      <c r="H145" s="294" t="s">
        <v>44</v>
      </c>
    </row>
    <row r="146" spans="1:8">
      <c r="B146" s="342" t="s">
        <v>1928</v>
      </c>
      <c r="C146" s="342" t="s">
        <v>1927</v>
      </c>
      <c r="D146" s="365"/>
      <c r="E146" s="290">
        <f>E145+7</f>
        <v>43642</v>
      </c>
      <c r="F146" s="290">
        <f>F145+7</f>
        <v>43646</v>
      </c>
      <c r="G146" s="290">
        <f>G145+7</f>
        <v>43674</v>
      </c>
      <c r="H146" s="294" t="s">
        <v>44</v>
      </c>
    </row>
    <row r="147" spans="1:8">
      <c r="B147" s="381"/>
      <c r="C147" s="381"/>
      <c r="D147" s="308"/>
      <c r="E147" s="307"/>
      <c r="F147" s="307"/>
      <c r="G147" s="307"/>
      <c r="H147" s="327"/>
    </row>
    <row r="148" spans="1:8">
      <c r="A148" s="312" t="s">
        <v>2000</v>
      </c>
    </row>
    <row r="149" spans="1:8">
      <c r="B149" s="350" t="s">
        <v>26</v>
      </c>
      <c r="C149" s="350" t="s">
        <v>27</v>
      </c>
      <c r="D149" s="349" t="s">
        <v>28</v>
      </c>
      <c r="E149" s="294" t="s">
        <v>163</v>
      </c>
      <c r="F149" s="294" t="s">
        <v>163</v>
      </c>
      <c r="G149" s="294" t="s">
        <v>174</v>
      </c>
      <c r="H149" s="294" t="s">
        <v>1999</v>
      </c>
    </row>
    <row r="150" spans="1:8">
      <c r="B150" s="348"/>
      <c r="C150" s="348"/>
      <c r="D150" s="347"/>
      <c r="E150" s="294" t="s">
        <v>1181</v>
      </c>
      <c r="F150" s="294" t="s">
        <v>30</v>
      </c>
      <c r="G150" s="294" t="s">
        <v>31</v>
      </c>
      <c r="H150" s="294" t="s">
        <v>31</v>
      </c>
    </row>
    <row r="151" spans="1:8" ht="16.5" customHeight="1">
      <c r="B151" s="342" t="s">
        <v>1998</v>
      </c>
      <c r="C151" s="342" t="s">
        <v>1539</v>
      </c>
      <c r="D151" s="302" t="s">
        <v>1997</v>
      </c>
      <c r="E151" s="290">
        <f>F151-5</f>
        <v>43616</v>
      </c>
      <c r="F151" s="290">
        <v>43621</v>
      </c>
      <c r="G151" s="290">
        <f>F151+29</f>
        <v>43650</v>
      </c>
      <c r="H151" s="294" t="s">
        <v>44</v>
      </c>
    </row>
    <row r="152" spans="1:8">
      <c r="B152" s="367" t="s">
        <v>1996</v>
      </c>
      <c r="C152" s="366" t="s">
        <v>1908</v>
      </c>
      <c r="D152" s="293"/>
      <c r="E152" s="290">
        <f>F152-5</f>
        <v>43623</v>
      </c>
      <c r="F152" s="290">
        <f>F151+7</f>
        <v>43628</v>
      </c>
      <c r="G152" s="290">
        <f>F152+29</f>
        <v>43657</v>
      </c>
      <c r="H152" s="294" t="s">
        <v>44</v>
      </c>
    </row>
    <row r="153" spans="1:8">
      <c r="B153" s="342" t="s">
        <v>1995</v>
      </c>
      <c r="C153" s="366" t="s">
        <v>1539</v>
      </c>
      <c r="D153" s="293"/>
      <c r="E153" s="290">
        <f>F153-5</f>
        <v>43630</v>
      </c>
      <c r="F153" s="290">
        <f>F152+7</f>
        <v>43635</v>
      </c>
      <c r="G153" s="290">
        <f>F153+29</f>
        <v>43664</v>
      </c>
      <c r="H153" s="294" t="s">
        <v>44</v>
      </c>
    </row>
    <row r="154" spans="1:8">
      <c r="B154" s="367" t="s">
        <v>1994</v>
      </c>
      <c r="C154" s="366" t="s">
        <v>1993</v>
      </c>
      <c r="D154" s="291"/>
      <c r="E154" s="290">
        <f>F154-5</f>
        <v>43637</v>
      </c>
      <c r="F154" s="290">
        <f>F153+7</f>
        <v>43642</v>
      </c>
      <c r="G154" s="290">
        <f>F154+29</f>
        <v>43671</v>
      </c>
      <c r="H154" s="294" t="s">
        <v>44</v>
      </c>
    </row>
    <row r="155" spans="1:8">
      <c r="B155" s="381"/>
      <c r="C155" s="381"/>
      <c r="D155" s="308"/>
      <c r="E155" s="307"/>
      <c r="F155" s="307"/>
      <c r="G155" s="307"/>
    </row>
    <row r="156" spans="1:8">
      <c r="A156" s="362" t="s">
        <v>187</v>
      </c>
      <c r="B156" s="363"/>
      <c r="C156" s="363"/>
      <c r="D156" s="362"/>
      <c r="E156" s="362"/>
      <c r="F156" s="362"/>
      <c r="G156" s="362"/>
      <c r="H156" s="338"/>
    </row>
    <row r="157" spans="1:8">
      <c r="A157" s="312" t="s">
        <v>1992</v>
      </c>
      <c r="B157" s="288"/>
      <c r="C157" s="288"/>
    </row>
    <row r="158" spans="1:8">
      <c r="B158" s="350" t="s">
        <v>26</v>
      </c>
      <c r="C158" s="350" t="s">
        <v>27</v>
      </c>
      <c r="D158" s="349" t="s">
        <v>28</v>
      </c>
      <c r="E158" s="294" t="s">
        <v>163</v>
      </c>
      <c r="F158" s="294" t="s">
        <v>163</v>
      </c>
      <c r="G158" s="294" t="s">
        <v>1991</v>
      </c>
    </row>
    <row r="159" spans="1:8">
      <c r="B159" s="348"/>
      <c r="C159" s="348"/>
      <c r="D159" s="347"/>
      <c r="E159" s="294" t="s">
        <v>1181</v>
      </c>
      <c r="F159" s="294" t="s">
        <v>30</v>
      </c>
      <c r="G159" s="294" t="s">
        <v>31</v>
      </c>
    </row>
    <row r="160" spans="1:8" ht="16.5" customHeight="1">
      <c r="B160" s="342" t="s">
        <v>1990</v>
      </c>
      <c r="C160" s="342" t="s">
        <v>1932</v>
      </c>
      <c r="D160" s="302" t="s">
        <v>1989</v>
      </c>
      <c r="E160" s="290">
        <f>F160-4</f>
        <v>43614</v>
      </c>
      <c r="F160" s="290">
        <v>43618</v>
      </c>
      <c r="G160" s="290">
        <f>F160+32</f>
        <v>43650</v>
      </c>
    </row>
    <row r="161" spans="1:7">
      <c r="B161" s="367" t="s">
        <v>1988</v>
      </c>
      <c r="C161" s="366" t="s">
        <v>1987</v>
      </c>
      <c r="D161" s="293"/>
      <c r="E161" s="290">
        <f>E160+7</f>
        <v>43621</v>
      </c>
      <c r="F161" s="290">
        <f>F160+7</f>
        <v>43625</v>
      </c>
      <c r="G161" s="290">
        <f>F161+32</f>
        <v>43657</v>
      </c>
    </row>
    <row r="162" spans="1:7">
      <c r="B162" s="342" t="s">
        <v>1986</v>
      </c>
      <c r="C162" s="366" t="s">
        <v>1985</v>
      </c>
      <c r="D162" s="293"/>
      <c r="E162" s="290">
        <f>E161+7</f>
        <v>43628</v>
      </c>
      <c r="F162" s="290">
        <f>F161+7</f>
        <v>43632</v>
      </c>
      <c r="G162" s="290">
        <f>F162+32</f>
        <v>43664</v>
      </c>
    </row>
    <row r="163" spans="1:7">
      <c r="B163" s="367" t="s">
        <v>1984</v>
      </c>
      <c r="C163" s="366" t="s">
        <v>1950</v>
      </c>
      <c r="D163" s="291"/>
      <c r="E163" s="290">
        <f>E162+7</f>
        <v>43635</v>
      </c>
      <c r="F163" s="290">
        <f>F162+7</f>
        <v>43639</v>
      </c>
      <c r="G163" s="290">
        <f>F163+32</f>
        <v>43671</v>
      </c>
    </row>
    <row r="164" spans="1:7">
      <c r="B164" s="342" t="s">
        <v>1983</v>
      </c>
      <c r="C164" s="342" t="s">
        <v>1982</v>
      </c>
      <c r="D164" s="365"/>
      <c r="E164" s="290">
        <f>E163+7</f>
        <v>43642</v>
      </c>
      <c r="F164" s="290">
        <f>F163+7</f>
        <v>43646</v>
      </c>
      <c r="G164" s="290">
        <f>F164+32</f>
        <v>43678</v>
      </c>
    </row>
    <row r="165" spans="1:7">
      <c r="B165" s="288"/>
      <c r="C165" s="371"/>
      <c r="D165" s="308"/>
      <c r="E165" s="307"/>
      <c r="G165" s="409"/>
    </row>
    <row r="166" spans="1:7" s="312" customFormat="1">
      <c r="A166" s="312" t="s">
        <v>188</v>
      </c>
      <c r="B166" s="288"/>
      <c r="C166" s="408"/>
      <c r="D166" s="385"/>
      <c r="E166" s="288"/>
      <c r="F166" s="288"/>
      <c r="G166" s="288"/>
    </row>
    <row r="167" spans="1:7">
      <c r="B167" s="350" t="s">
        <v>26</v>
      </c>
      <c r="C167" s="350" t="s">
        <v>27</v>
      </c>
      <c r="D167" s="349" t="s">
        <v>28</v>
      </c>
      <c r="E167" s="294" t="s">
        <v>163</v>
      </c>
      <c r="F167" s="294" t="s">
        <v>163</v>
      </c>
      <c r="G167" s="294" t="s">
        <v>1981</v>
      </c>
    </row>
    <row r="168" spans="1:7">
      <c r="B168" s="348"/>
      <c r="C168" s="348"/>
      <c r="D168" s="347"/>
      <c r="E168" s="294" t="s">
        <v>1181</v>
      </c>
      <c r="F168" s="294" t="s">
        <v>30</v>
      </c>
      <c r="G168" s="294" t="s">
        <v>31</v>
      </c>
    </row>
    <row r="169" spans="1:7" ht="16.5" customHeight="1">
      <c r="B169" s="342" t="s">
        <v>1980</v>
      </c>
      <c r="C169" s="342" t="s">
        <v>1979</v>
      </c>
      <c r="D169" s="302" t="s">
        <v>1978</v>
      </c>
      <c r="E169" s="290">
        <f>F169-5</f>
        <v>43613</v>
      </c>
      <c r="F169" s="290">
        <v>43618</v>
      </c>
      <c r="G169" s="290">
        <f>F169+26</f>
        <v>43644</v>
      </c>
    </row>
    <row r="170" spans="1:7">
      <c r="B170" s="367" t="s">
        <v>1977</v>
      </c>
      <c r="C170" s="366" t="s">
        <v>1976</v>
      </c>
      <c r="D170" s="293"/>
      <c r="E170" s="290">
        <f>E169+7</f>
        <v>43620</v>
      </c>
      <c r="F170" s="290">
        <f>F169+7</f>
        <v>43625</v>
      </c>
      <c r="G170" s="290">
        <f>F170+26</f>
        <v>43651</v>
      </c>
    </row>
    <row r="171" spans="1:7">
      <c r="B171" s="342" t="s">
        <v>1975</v>
      </c>
      <c r="C171" s="366" t="s">
        <v>1911</v>
      </c>
      <c r="D171" s="293"/>
      <c r="E171" s="290">
        <f>E170+7</f>
        <v>43627</v>
      </c>
      <c r="F171" s="290">
        <f>F170+7</f>
        <v>43632</v>
      </c>
      <c r="G171" s="290">
        <f>F171+26</f>
        <v>43658</v>
      </c>
    </row>
    <row r="172" spans="1:7">
      <c r="B172" s="367" t="s">
        <v>1974</v>
      </c>
      <c r="C172" s="366" t="s">
        <v>1973</v>
      </c>
      <c r="D172" s="291"/>
      <c r="E172" s="290">
        <f>E171+7</f>
        <v>43634</v>
      </c>
      <c r="F172" s="290">
        <f>F171+7</f>
        <v>43639</v>
      </c>
      <c r="G172" s="290">
        <f>F172+26</f>
        <v>43665</v>
      </c>
    </row>
    <row r="173" spans="1:7">
      <c r="B173" s="342" t="s">
        <v>1972</v>
      </c>
      <c r="C173" s="342" t="s">
        <v>1971</v>
      </c>
      <c r="D173" s="365"/>
      <c r="E173" s="290">
        <f>E172+7</f>
        <v>43641</v>
      </c>
      <c r="F173" s="290">
        <f>F172+7</f>
        <v>43646</v>
      </c>
      <c r="G173" s="290">
        <f>F173+26</f>
        <v>43672</v>
      </c>
    </row>
    <row r="174" spans="1:7">
      <c r="B174" s="288"/>
      <c r="C174" s="371"/>
      <c r="E174" s="307"/>
      <c r="F174" s="307"/>
      <c r="G174" s="307"/>
    </row>
    <row r="175" spans="1:7">
      <c r="A175" s="341" t="s">
        <v>1970</v>
      </c>
      <c r="B175" s="341"/>
    </row>
    <row r="176" spans="1:7">
      <c r="B176" s="350" t="s">
        <v>26</v>
      </c>
      <c r="C176" s="350" t="s">
        <v>27</v>
      </c>
      <c r="D176" s="349" t="s">
        <v>28</v>
      </c>
      <c r="E176" s="294" t="s">
        <v>163</v>
      </c>
      <c r="F176" s="294" t="s">
        <v>163</v>
      </c>
      <c r="G176" s="294" t="s">
        <v>1969</v>
      </c>
    </row>
    <row r="177" spans="1:8">
      <c r="B177" s="348"/>
      <c r="C177" s="348"/>
      <c r="D177" s="347"/>
      <c r="E177" s="294" t="s">
        <v>1181</v>
      </c>
      <c r="F177" s="294" t="s">
        <v>30</v>
      </c>
      <c r="G177" s="294" t="s">
        <v>31</v>
      </c>
    </row>
    <row r="178" spans="1:8">
      <c r="B178" s="342" t="s">
        <v>1968</v>
      </c>
      <c r="C178" s="342" t="s">
        <v>1896</v>
      </c>
      <c r="D178" s="302" t="s">
        <v>1967</v>
      </c>
      <c r="E178" s="290">
        <f>F178-4</f>
        <v>43615</v>
      </c>
      <c r="F178" s="290">
        <v>43619</v>
      </c>
      <c r="G178" s="290">
        <f>F178+28</f>
        <v>43647</v>
      </c>
    </row>
    <row r="179" spans="1:8">
      <c r="B179" s="367" t="s">
        <v>1966</v>
      </c>
      <c r="C179" s="342" t="s">
        <v>394</v>
      </c>
      <c r="D179" s="293"/>
      <c r="E179" s="290">
        <f>E178+7</f>
        <v>43622</v>
      </c>
      <c r="F179" s="290">
        <f>F178+7</f>
        <v>43626</v>
      </c>
      <c r="G179" s="290">
        <f>F179+28</f>
        <v>43654</v>
      </c>
    </row>
    <row r="180" spans="1:8">
      <c r="B180" s="367" t="s">
        <v>1965</v>
      </c>
      <c r="C180" s="342" t="s">
        <v>539</v>
      </c>
      <c r="D180" s="293"/>
      <c r="E180" s="290">
        <f>E179+7</f>
        <v>43629</v>
      </c>
      <c r="F180" s="290">
        <f>F179+7</f>
        <v>43633</v>
      </c>
      <c r="G180" s="290">
        <f>F180+28</f>
        <v>43661</v>
      </c>
    </row>
    <row r="181" spans="1:8">
      <c r="B181" s="367" t="s">
        <v>1964</v>
      </c>
      <c r="C181" s="342" t="s">
        <v>619</v>
      </c>
      <c r="D181" s="291"/>
      <c r="E181" s="290">
        <f>E180+7</f>
        <v>43636</v>
      </c>
      <c r="F181" s="290">
        <f>F180+7</f>
        <v>43640</v>
      </c>
      <c r="G181" s="290">
        <f>F181+28</f>
        <v>43668</v>
      </c>
    </row>
    <row r="182" spans="1:8">
      <c r="B182" s="370"/>
      <c r="C182" s="370"/>
      <c r="D182" s="308"/>
      <c r="E182" s="307"/>
      <c r="F182" s="307"/>
      <c r="G182" s="307"/>
    </row>
    <row r="183" spans="1:8">
      <c r="A183" s="312" t="s">
        <v>1963</v>
      </c>
    </row>
    <row r="184" spans="1:8">
      <c r="B184" s="350" t="s">
        <v>26</v>
      </c>
      <c r="C184" s="350" t="s">
        <v>27</v>
      </c>
      <c r="D184" s="349" t="s">
        <v>28</v>
      </c>
      <c r="E184" s="294" t="s">
        <v>163</v>
      </c>
      <c r="F184" s="294" t="s">
        <v>163</v>
      </c>
      <c r="G184" s="294" t="s">
        <v>1937</v>
      </c>
      <c r="H184" s="294" t="s">
        <v>1963</v>
      </c>
    </row>
    <row r="185" spans="1:8">
      <c r="B185" s="348"/>
      <c r="C185" s="348"/>
      <c r="D185" s="347"/>
      <c r="E185" s="294" t="s">
        <v>1181</v>
      </c>
      <c r="F185" s="294" t="s">
        <v>30</v>
      </c>
      <c r="G185" s="294" t="s">
        <v>31</v>
      </c>
      <c r="H185" s="294" t="s">
        <v>31</v>
      </c>
    </row>
    <row r="186" spans="1:8" ht="16.5" customHeight="1">
      <c r="B186" s="342" t="s">
        <v>1962</v>
      </c>
      <c r="C186" s="342" t="s">
        <v>1513</v>
      </c>
      <c r="D186" s="302" t="s">
        <v>1961</v>
      </c>
      <c r="E186" s="290">
        <f>F186-7</f>
        <v>43615</v>
      </c>
      <c r="F186" s="290">
        <v>43622</v>
      </c>
      <c r="G186" s="290">
        <f>F186+26</f>
        <v>43648</v>
      </c>
      <c r="H186" s="290" t="s">
        <v>1956</v>
      </c>
    </row>
    <row r="187" spans="1:8">
      <c r="B187" s="367" t="s">
        <v>1960</v>
      </c>
      <c r="C187" s="342" t="s">
        <v>223</v>
      </c>
      <c r="D187" s="293"/>
      <c r="E187" s="290">
        <f>E186+7</f>
        <v>43622</v>
      </c>
      <c r="F187" s="290">
        <f>F186+7</f>
        <v>43629</v>
      </c>
      <c r="G187" s="290">
        <f>F187+26</f>
        <v>43655</v>
      </c>
      <c r="H187" s="290" t="s">
        <v>1956</v>
      </c>
    </row>
    <row r="188" spans="1:8">
      <c r="B188" s="367" t="s">
        <v>1959</v>
      </c>
      <c r="C188" s="342" t="s">
        <v>1958</v>
      </c>
      <c r="D188" s="293"/>
      <c r="E188" s="290">
        <f>E187+7</f>
        <v>43629</v>
      </c>
      <c r="F188" s="290">
        <f>F187+7</f>
        <v>43636</v>
      </c>
      <c r="G188" s="290">
        <f>F188+26</f>
        <v>43662</v>
      </c>
      <c r="H188" s="290" t="s">
        <v>1956</v>
      </c>
    </row>
    <row r="189" spans="1:8">
      <c r="B189" s="367" t="s">
        <v>1957</v>
      </c>
      <c r="C189" s="342" t="s">
        <v>125</v>
      </c>
      <c r="D189" s="291"/>
      <c r="E189" s="290">
        <f>E188+7</f>
        <v>43636</v>
      </c>
      <c r="F189" s="290">
        <f>F188+7</f>
        <v>43643</v>
      </c>
      <c r="G189" s="290">
        <f>F189+26</f>
        <v>43669</v>
      </c>
      <c r="H189" s="290" t="s">
        <v>1956</v>
      </c>
    </row>
    <row r="190" spans="1:8">
      <c r="B190" s="288"/>
      <c r="C190" s="288"/>
      <c r="E190" s="307"/>
      <c r="F190" s="307"/>
      <c r="G190" s="307"/>
      <c r="H190" s="307"/>
    </row>
    <row r="191" spans="1:8">
      <c r="A191" s="312" t="s">
        <v>60</v>
      </c>
      <c r="B191" s="288"/>
      <c r="C191" s="288"/>
      <c r="E191" s="312"/>
      <c r="F191" s="312"/>
      <c r="G191" s="368"/>
    </row>
    <row r="192" spans="1:8">
      <c r="B192" s="350" t="s">
        <v>26</v>
      </c>
      <c r="C192" s="350" t="s">
        <v>27</v>
      </c>
      <c r="D192" s="349" t="s">
        <v>28</v>
      </c>
      <c r="E192" s="294" t="s">
        <v>163</v>
      </c>
      <c r="F192" s="294" t="s">
        <v>163</v>
      </c>
      <c r="G192" s="294" t="s">
        <v>194</v>
      </c>
    </row>
    <row r="193" spans="1:7">
      <c r="B193" s="348"/>
      <c r="C193" s="348"/>
      <c r="D193" s="347"/>
      <c r="E193" s="294" t="s">
        <v>1181</v>
      </c>
      <c r="F193" s="294" t="s">
        <v>30</v>
      </c>
      <c r="G193" s="294" t="s">
        <v>31</v>
      </c>
    </row>
    <row r="194" spans="1:7" ht="16.5" customHeight="1">
      <c r="B194" s="342" t="s">
        <v>1935</v>
      </c>
      <c r="C194" s="342" t="s">
        <v>70</v>
      </c>
      <c r="D194" s="302" t="s">
        <v>1934</v>
      </c>
      <c r="E194" s="290">
        <f>F194-4</f>
        <v>43614</v>
      </c>
      <c r="F194" s="290">
        <v>43618</v>
      </c>
      <c r="G194" s="290">
        <f>F194+20</f>
        <v>43638</v>
      </c>
    </row>
    <row r="195" spans="1:7">
      <c r="B195" s="367" t="s">
        <v>1933</v>
      </c>
      <c r="C195" s="366" t="s">
        <v>1932</v>
      </c>
      <c r="D195" s="293"/>
      <c r="E195" s="290">
        <f>E194+7</f>
        <v>43621</v>
      </c>
      <c r="F195" s="290">
        <f>F194+7</f>
        <v>43625</v>
      </c>
      <c r="G195" s="290">
        <f>F195+20</f>
        <v>43645</v>
      </c>
    </row>
    <row r="196" spans="1:7">
      <c r="B196" s="342" t="s">
        <v>1931</v>
      </c>
      <c r="C196" s="366" t="s">
        <v>97</v>
      </c>
      <c r="D196" s="293"/>
      <c r="E196" s="290">
        <f>E195+7</f>
        <v>43628</v>
      </c>
      <c r="F196" s="290">
        <f>F195+7</f>
        <v>43632</v>
      </c>
      <c r="G196" s="290">
        <f>F196+20</f>
        <v>43652</v>
      </c>
    </row>
    <row r="197" spans="1:7">
      <c r="B197" s="367" t="s">
        <v>1930</v>
      </c>
      <c r="C197" s="366" t="s">
        <v>1929</v>
      </c>
      <c r="D197" s="291"/>
      <c r="E197" s="290">
        <f>E196+7</f>
        <v>43635</v>
      </c>
      <c r="F197" s="290">
        <f>F196+7</f>
        <v>43639</v>
      </c>
      <c r="G197" s="290">
        <f>F197+20</f>
        <v>43659</v>
      </c>
    </row>
    <row r="198" spans="1:7">
      <c r="B198" s="342" t="s">
        <v>1928</v>
      </c>
      <c r="C198" s="342" t="s">
        <v>1927</v>
      </c>
      <c r="D198" s="365"/>
      <c r="E198" s="290">
        <f>E197+7</f>
        <v>43642</v>
      </c>
      <c r="F198" s="290">
        <f>F197+7</f>
        <v>43646</v>
      </c>
      <c r="G198" s="290">
        <f>F198+20</f>
        <v>43666</v>
      </c>
    </row>
    <row r="199" spans="1:7">
      <c r="B199" s="381"/>
      <c r="C199" s="381"/>
      <c r="D199" s="308"/>
      <c r="E199" s="307"/>
      <c r="F199" s="307"/>
      <c r="G199" s="307"/>
    </row>
    <row r="200" spans="1:7">
      <c r="A200" s="312" t="s">
        <v>1955</v>
      </c>
      <c r="B200" s="370"/>
      <c r="C200" s="337"/>
      <c r="D200" s="312"/>
      <c r="E200" s="312"/>
      <c r="F200" s="312"/>
      <c r="G200" s="368"/>
    </row>
    <row r="201" spans="1:7">
      <c r="A201" s="312"/>
      <c r="B201" s="350" t="s">
        <v>26</v>
      </c>
      <c r="C201" s="350" t="s">
        <v>27</v>
      </c>
      <c r="D201" s="349" t="s">
        <v>28</v>
      </c>
      <c r="E201" s="294" t="s">
        <v>163</v>
      </c>
      <c r="F201" s="294" t="s">
        <v>163</v>
      </c>
      <c r="G201" s="294" t="s">
        <v>1954</v>
      </c>
    </row>
    <row r="202" spans="1:7">
      <c r="A202" s="312"/>
      <c r="B202" s="348"/>
      <c r="C202" s="348"/>
      <c r="D202" s="347"/>
      <c r="E202" s="294" t="s">
        <v>1181</v>
      </c>
      <c r="F202" s="294" t="s">
        <v>30</v>
      </c>
      <c r="G202" s="294" t="s">
        <v>31</v>
      </c>
    </row>
    <row r="203" spans="1:7" ht="16.5" customHeight="1">
      <c r="A203" s="312"/>
      <c r="B203" s="342" t="s">
        <v>1953</v>
      </c>
      <c r="C203" s="342" t="s">
        <v>232</v>
      </c>
      <c r="D203" s="302" t="s">
        <v>1952</v>
      </c>
      <c r="E203" s="290">
        <f>F203-6</f>
        <v>43616</v>
      </c>
      <c r="F203" s="290">
        <v>43622</v>
      </c>
      <c r="G203" s="290">
        <f>F203+30</f>
        <v>43652</v>
      </c>
    </row>
    <row r="204" spans="1:7">
      <c r="A204" s="312"/>
      <c r="B204" s="367" t="s">
        <v>1951</v>
      </c>
      <c r="C204" s="366" t="s">
        <v>1950</v>
      </c>
      <c r="D204" s="293"/>
      <c r="E204" s="290">
        <f>E203+7</f>
        <v>43623</v>
      </c>
      <c r="F204" s="290">
        <f>F203+7</f>
        <v>43629</v>
      </c>
      <c r="G204" s="290">
        <f>F204+30</f>
        <v>43659</v>
      </c>
    </row>
    <row r="205" spans="1:7">
      <c r="A205" s="312"/>
      <c r="B205" s="342" t="s">
        <v>1949</v>
      </c>
      <c r="C205" s="366" t="s">
        <v>1948</v>
      </c>
      <c r="D205" s="293"/>
      <c r="E205" s="290">
        <f>E204+7</f>
        <v>43630</v>
      </c>
      <c r="F205" s="290">
        <f>F204+7</f>
        <v>43636</v>
      </c>
      <c r="G205" s="290">
        <f>F205+30</f>
        <v>43666</v>
      </c>
    </row>
    <row r="206" spans="1:7">
      <c r="A206" s="312"/>
      <c r="B206" s="367" t="s">
        <v>1940</v>
      </c>
      <c r="C206" s="366"/>
      <c r="D206" s="291"/>
      <c r="E206" s="290">
        <f>E205+7</f>
        <v>43637</v>
      </c>
      <c r="F206" s="290">
        <f>F205+7</f>
        <v>43643</v>
      </c>
      <c r="G206" s="290">
        <f>F206+30</f>
        <v>43673</v>
      </c>
    </row>
    <row r="207" spans="1:7">
      <c r="B207" s="288"/>
      <c r="C207" s="288"/>
      <c r="F207" s="307"/>
      <c r="G207" s="307"/>
    </row>
    <row r="208" spans="1:7">
      <c r="A208" s="312" t="s">
        <v>68</v>
      </c>
      <c r="B208" s="288"/>
      <c r="C208" s="288"/>
      <c r="F208" s="312"/>
      <c r="G208" s="368"/>
    </row>
    <row r="209" spans="1:8">
      <c r="B209" s="350" t="s">
        <v>26</v>
      </c>
      <c r="C209" s="350" t="s">
        <v>27</v>
      </c>
      <c r="D209" s="349" t="s">
        <v>28</v>
      </c>
      <c r="E209" s="294" t="s">
        <v>163</v>
      </c>
      <c r="F209" s="294" t="s">
        <v>163</v>
      </c>
      <c r="G209" s="294" t="s">
        <v>1947</v>
      </c>
    </row>
    <row r="210" spans="1:8">
      <c r="B210" s="348"/>
      <c r="C210" s="348"/>
      <c r="D210" s="347"/>
      <c r="E210" s="294" t="s">
        <v>1181</v>
      </c>
      <c r="F210" s="294" t="s">
        <v>30</v>
      </c>
      <c r="G210" s="294" t="s">
        <v>31</v>
      </c>
    </row>
    <row r="211" spans="1:8" ht="16.5" customHeight="1">
      <c r="B211" s="342" t="s">
        <v>1946</v>
      </c>
      <c r="C211" s="342" t="s">
        <v>1945</v>
      </c>
      <c r="D211" s="302" t="s">
        <v>1944</v>
      </c>
      <c r="E211" s="290">
        <f>F211-3</f>
        <v>43615</v>
      </c>
      <c r="F211" s="290">
        <v>43618</v>
      </c>
      <c r="G211" s="290">
        <f>F211+27</f>
        <v>43645</v>
      </c>
    </row>
    <row r="212" spans="1:8">
      <c r="B212" s="367" t="s">
        <v>1943</v>
      </c>
      <c r="C212" s="366" t="s">
        <v>1942</v>
      </c>
      <c r="D212" s="293"/>
      <c r="E212" s="290">
        <f>E211+7</f>
        <v>43622</v>
      </c>
      <c r="F212" s="290">
        <f>F211+7</f>
        <v>43625</v>
      </c>
      <c r="G212" s="290">
        <f>F212+27</f>
        <v>43652</v>
      </c>
    </row>
    <row r="213" spans="1:8">
      <c r="B213" s="342" t="s">
        <v>1941</v>
      </c>
      <c r="C213" s="366" t="s">
        <v>554</v>
      </c>
      <c r="D213" s="293"/>
      <c r="E213" s="290">
        <f>E212+7</f>
        <v>43629</v>
      </c>
      <c r="F213" s="290">
        <f>F212+7</f>
        <v>43632</v>
      </c>
      <c r="G213" s="290">
        <f>F213+27</f>
        <v>43659</v>
      </c>
    </row>
    <row r="214" spans="1:8">
      <c r="B214" s="367" t="s">
        <v>1940</v>
      </c>
      <c r="C214" s="366"/>
      <c r="D214" s="291"/>
      <c r="E214" s="290">
        <f>E213+7</f>
        <v>43636</v>
      </c>
      <c r="F214" s="290">
        <f>F213+7</f>
        <v>43639</v>
      </c>
      <c r="G214" s="290">
        <f>F214+27</f>
        <v>43666</v>
      </c>
    </row>
    <row r="215" spans="1:8">
      <c r="B215" s="342" t="s">
        <v>1939</v>
      </c>
      <c r="C215" s="342" t="s">
        <v>1938</v>
      </c>
      <c r="D215" s="365"/>
      <c r="E215" s="290">
        <f>E214+7</f>
        <v>43643</v>
      </c>
      <c r="F215" s="290">
        <f>F214+7</f>
        <v>43646</v>
      </c>
      <c r="G215" s="290">
        <f>F215+27</f>
        <v>43673</v>
      </c>
    </row>
    <row r="216" spans="1:8">
      <c r="B216" s="288"/>
      <c r="C216" s="288"/>
      <c r="E216" s="307"/>
      <c r="F216" s="307"/>
      <c r="G216" s="307"/>
    </row>
    <row r="217" spans="1:8">
      <c r="A217" s="312" t="s">
        <v>199</v>
      </c>
      <c r="B217" s="288"/>
      <c r="C217" s="288"/>
    </row>
    <row r="218" spans="1:8">
      <c r="B218" s="350" t="s">
        <v>26</v>
      </c>
      <c r="C218" s="350" t="s">
        <v>27</v>
      </c>
      <c r="D218" s="349" t="s">
        <v>28</v>
      </c>
      <c r="E218" s="294" t="s">
        <v>163</v>
      </c>
      <c r="F218" s="294" t="s">
        <v>163</v>
      </c>
      <c r="G218" s="294" t="s">
        <v>1937</v>
      </c>
      <c r="H218" s="294" t="s">
        <v>1936</v>
      </c>
    </row>
    <row r="219" spans="1:8">
      <c r="B219" s="348"/>
      <c r="C219" s="348"/>
      <c r="D219" s="347"/>
      <c r="E219" s="294" t="s">
        <v>1181</v>
      </c>
      <c r="F219" s="294" t="s">
        <v>30</v>
      </c>
      <c r="G219" s="294" t="s">
        <v>31</v>
      </c>
      <c r="H219" s="294" t="s">
        <v>31</v>
      </c>
    </row>
    <row r="220" spans="1:8" ht="16.5" customHeight="1">
      <c r="B220" s="342" t="s">
        <v>1935</v>
      </c>
      <c r="C220" s="342" t="s">
        <v>70</v>
      </c>
      <c r="D220" s="302" t="s">
        <v>1934</v>
      </c>
      <c r="E220" s="290">
        <f>F220-4</f>
        <v>43614</v>
      </c>
      <c r="F220" s="290">
        <v>43618</v>
      </c>
      <c r="G220" s="290">
        <f>F220+20</f>
        <v>43638</v>
      </c>
      <c r="H220" s="290" t="s">
        <v>1926</v>
      </c>
    </row>
    <row r="221" spans="1:8">
      <c r="B221" s="367" t="s">
        <v>1933</v>
      </c>
      <c r="C221" s="366" t="s">
        <v>1932</v>
      </c>
      <c r="D221" s="293"/>
      <c r="E221" s="290">
        <f>E220+7</f>
        <v>43621</v>
      </c>
      <c r="F221" s="290">
        <f>F220+7</f>
        <v>43625</v>
      </c>
      <c r="G221" s="290">
        <f>F221+20</f>
        <v>43645</v>
      </c>
      <c r="H221" s="290" t="s">
        <v>1926</v>
      </c>
    </row>
    <row r="222" spans="1:8">
      <c r="B222" s="342" t="s">
        <v>1931</v>
      </c>
      <c r="C222" s="366" t="s">
        <v>97</v>
      </c>
      <c r="D222" s="293"/>
      <c r="E222" s="290">
        <f>E221+7</f>
        <v>43628</v>
      </c>
      <c r="F222" s="290">
        <f>F221+7</f>
        <v>43632</v>
      </c>
      <c r="G222" s="290">
        <f>F222+20</f>
        <v>43652</v>
      </c>
      <c r="H222" s="290" t="s">
        <v>1926</v>
      </c>
    </row>
    <row r="223" spans="1:8">
      <c r="B223" s="367" t="s">
        <v>1930</v>
      </c>
      <c r="C223" s="366" t="s">
        <v>1929</v>
      </c>
      <c r="D223" s="291"/>
      <c r="E223" s="290">
        <f>E222+7</f>
        <v>43635</v>
      </c>
      <c r="F223" s="290">
        <f>F222+7</f>
        <v>43639</v>
      </c>
      <c r="G223" s="290">
        <f>F223+20</f>
        <v>43659</v>
      </c>
      <c r="H223" s="290" t="s">
        <v>1926</v>
      </c>
    </row>
    <row r="224" spans="1:8">
      <c r="B224" s="342" t="s">
        <v>1928</v>
      </c>
      <c r="C224" s="342" t="s">
        <v>1927</v>
      </c>
      <c r="D224" s="365"/>
      <c r="E224" s="290">
        <f>E223+7</f>
        <v>43642</v>
      </c>
      <c r="F224" s="290">
        <f>F223+7</f>
        <v>43646</v>
      </c>
      <c r="G224" s="290">
        <f>F224+20</f>
        <v>43666</v>
      </c>
      <c r="H224" s="290" t="s">
        <v>1926</v>
      </c>
    </row>
    <row r="225" spans="1:8">
      <c r="B225" s="381"/>
      <c r="C225" s="381"/>
      <c r="D225" s="308"/>
      <c r="E225" s="307"/>
      <c r="F225" s="307"/>
      <c r="G225" s="307"/>
      <c r="H225" s="307"/>
    </row>
    <row r="226" spans="1:8">
      <c r="A226" s="312" t="s">
        <v>195</v>
      </c>
      <c r="B226" s="288"/>
      <c r="C226" s="288"/>
      <c r="E226" s="312"/>
      <c r="F226" s="312"/>
      <c r="G226" s="368"/>
    </row>
    <row r="227" spans="1:8">
      <c r="B227" s="350" t="s">
        <v>26</v>
      </c>
      <c r="C227" s="350" t="s">
        <v>27</v>
      </c>
      <c r="D227" s="349" t="s">
        <v>28</v>
      </c>
      <c r="E227" s="294" t="s">
        <v>163</v>
      </c>
      <c r="F227" s="294" t="s">
        <v>163</v>
      </c>
      <c r="G227" s="294" t="s">
        <v>1925</v>
      </c>
    </row>
    <row r="228" spans="1:8">
      <c r="B228" s="348"/>
      <c r="C228" s="348"/>
      <c r="D228" s="347"/>
      <c r="E228" s="294" t="s">
        <v>1181</v>
      </c>
      <c r="F228" s="294" t="s">
        <v>30</v>
      </c>
      <c r="G228" s="294" t="s">
        <v>31</v>
      </c>
    </row>
    <row r="229" spans="1:8" ht="16.5" customHeight="1">
      <c r="B229" s="342" t="s">
        <v>1921</v>
      </c>
      <c r="C229" s="342" t="s">
        <v>36</v>
      </c>
      <c r="D229" s="302" t="s">
        <v>1920</v>
      </c>
      <c r="E229" s="290">
        <f>F229-5</f>
        <v>43616</v>
      </c>
      <c r="F229" s="290">
        <v>43621</v>
      </c>
      <c r="G229" s="290">
        <f>F229+25</f>
        <v>43646</v>
      </c>
    </row>
    <row r="230" spans="1:8">
      <c r="B230" s="367" t="s">
        <v>1919</v>
      </c>
      <c r="C230" s="366" t="s">
        <v>1918</v>
      </c>
      <c r="D230" s="293"/>
      <c r="E230" s="290">
        <f>E229+7</f>
        <v>43623</v>
      </c>
      <c r="F230" s="290">
        <f>F229+7</f>
        <v>43628</v>
      </c>
      <c r="G230" s="290">
        <f>F230+25</f>
        <v>43653</v>
      </c>
    </row>
    <row r="231" spans="1:8">
      <c r="B231" s="342" t="s">
        <v>1917</v>
      </c>
      <c r="C231" s="366" t="s">
        <v>1916</v>
      </c>
      <c r="D231" s="293"/>
      <c r="E231" s="290">
        <f>E230+7</f>
        <v>43630</v>
      </c>
      <c r="F231" s="290">
        <f>F230+7</f>
        <v>43635</v>
      </c>
      <c r="G231" s="290">
        <f>F231+25</f>
        <v>43660</v>
      </c>
    </row>
    <row r="232" spans="1:8">
      <c r="B232" s="367" t="s">
        <v>1915</v>
      </c>
      <c r="C232" s="366" t="s">
        <v>566</v>
      </c>
      <c r="D232" s="291"/>
      <c r="E232" s="290">
        <f>E231+7</f>
        <v>43637</v>
      </c>
      <c r="F232" s="290">
        <f>F231+7</f>
        <v>43642</v>
      </c>
      <c r="G232" s="290">
        <f>F232+25</f>
        <v>43667</v>
      </c>
    </row>
    <row r="233" spans="1:8">
      <c r="B233" s="288"/>
      <c r="C233" s="288"/>
      <c r="D233" s="308"/>
      <c r="E233" s="307"/>
      <c r="F233" s="307"/>
      <c r="G233" s="307"/>
    </row>
    <row r="234" spans="1:8">
      <c r="A234" s="312" t="s">
        <v>45</v>
      </c>
      <c r="B234" s="288"/>
      <c r="C234" s="288"/>
      <c r="F234" s="312"/>
      <c r="G234" s="368"/>
    </row>
    <row r="235" spans="1:8">
      <c r="B235" s="350" t="s">
        <v>26</v>
      </c>
      <c r="C235" s="350" t="s">
        <v>27</v>
      </c>
      <c r="D235" s="349" t="s">
        <v>28</v>
      </c>
      <c r="E235" s="294" t="s">
        <v>163</v>
      </c>
      <c r="F235" s="294" t="s">
        <v>163</v>
      </c>
      <c r="G235" s="294" t="s">
        <v>1924</v>
      </c>
    </row>
    <row r="236" spans="1:8">
      <c r="B236" s="348"/>
      <c r="C236" s="348"/>
      <c r="D236" s="347"/>
      <c r="E236" s="294" t="s">
        <v>1181</v>
      </c>
      <c r="F236" s="294" t="s">
        <v>30</v>
      </c>
      <c r="G236" s="294" t="s">
        <v>31</v>
      </c>
    </row>
    <row r="237" spans="1:8" ht="16.5" customHeight="1">
      <c r="B237" s="342" t="s">
        <v>1921</v>
      </c>
      <c r="C237" s="342" t="s">
        <v>36</v>
      </c>
      <c r="D237" s="302" t="s">
        <v>1920</v>
      </c>
      <c r="E237" s="290">
        <f>F237-5</f>
        <v>43616</v>
      </c>
      <c r="F237" s="290">
        <v>43621</v>
      </c>
      <c r="G237" s="290">
        <f>F237+33</f>
        <v>43654</v>
      </c>
    </row>
    <row r="238" spans="1:8">
      <c r="B238" s="367" t="s">
        <v>1919</v>
      </c>
      <c r="C238" s="366" t="s">
        <v>1918</v>
      </c>
      <c r="D238" s="293"/>
      <c r="E238" s="290">
        <f>E237+7</f>
        <v>43623</v>
      </c>
      <c r="F238" s="290">
        <f>F237+7</f>
        <v>43628</v>
      </c>
      <c r="G238" s="290">
        <f>F238+33</f>
        <v>43661</v>
      </c>
    </row>
    <row r="239" spans="1:8">
      <c r="B239" s="342" t="s">
        <v>1917</v>
      </c>
      <c r="C239" s="366" t="s">
        <v>1916</v>
      </c>
      <c r="D239" s="293"/>
      <c r="E239" s="290">
        <f>E238+7</f>
        <v>43630</v>
      </c>
      <c r="F239" s="290">
        <f>F238+7</f>
        <v>43635</v>
      </c>
      <c r="G239" s="290">
        <f>F239+33</f>
        <v>43668</v>
      </c>
    </row>
    <row r="240" spans="1:8">
      <c r="B240" s="367" t="s">
        <v>1915</v>
      </c>
      <c r="C240" s="366" t="s">
        <v>566</v>
      </c>
      <c r="D240" s="291"/>
      <c r="E240" s="290">
        <f>E239+7</f>
        <v>43637</v>
      </c>
      <c r="F240" s="290">
        <f>F239+7</f>
        <v>43642</v>
      </c>
      <c r="G240" s="290">
        <f>F240+33</f>
        <v>43675</v>
      </c>
    </row>
    <row r="241" spans="1:8">
      <c r="B241" s="370"/>
      <c r="C241" s="370"/>
      <c r="D241" s="308"/>
      <c r="E241" s="307"/>
      <c r="F241" s="307"/>
      <c r="G241" s="407"/>
    </row>
    <row r="242" spans="1:8">
      <c r="A242" s="312" t="s">
        <v>1923</v>
      </c>
      <c r="B242" s="370"/>
      <c r="C242" s="370"/>
      <c r="D242" s="308"/>
      <c r="E242" s="307"/>
      <c r="F242" s="307"/>
      <c r="G242" s="407"/>
    </row>
    <row r="243" spans="1:8">
      <c r="B243" s="350" t="s">
        <v>26</v>
      </c>
      <c r="C243" s="350" t="s">
        <v>27</v>
      </c>
      <c r="D243" s="349" t="s">
        <v>28</v>
      </c>
      <c r="E243" s="294" t="s">
        <v>163</v>
      </c>
      <c r="F243" s="294" t="s">
        <v>163</v>
      </c>
      <c r="G243" s="294" t="s">
        <v>1922</v>
      </c>
    </row>
    <row r="244" spans="1:8">
      <c r="B244" s="348"/>
      <c r="C244" s="348"/>
      <c r="D244" s="347"/>
      <c r="E244" s="294" t="s">
        <v>1181</v>
      </c>
      <c r="F244" s="294" t="s">
        <v>30</v>
      </c>
      <c r="G244" s="294" t="s">
        <v>31</v>
      </c>
    </row>
    <row r="245" spans="1:8" ht="16.5" customHeight="1">
      <c r="B245" s="342" t="s">
        <v>1921</v>
      </c>
      <c r="C245" s="342" t="s">
        <v>36</v>
      </c>
      <c r="D245" s="302" t="s">
        <v>1920</v>
      </c>
      <c r="E245" s="290">
        <f>F245-5</f>
        <v>43616</v>
      </c>
      <c r="F245" s="290">
        <v>43621</v>
      </c>
      <c r="G245" s="290">
        <f>F245+35</f>
        <v>43656</v>
      </c>
    </row>
    <row r="246" spans="1:8">
      <c r="B246" s="367" t="s">
        <v>1919</v>
      </c>
      <c r="C246" s="366" t="s">
        <v>1918</v>
      </c>
      <c r="D246" s="293"/>
      <c r="E246" s="290">
        <f>E245+7</f>
        <v>43623</v>
      </c>
      <c r="F246" s="290">
        <f>F245+7</f>
        <v>43628</v>
      </c>
      <c r="G246" s="290">
        <f>F246+35</f>
        <v>43663</v>
      </c>
    </row>
    <row r="247" spans="1:8">
      <c r="B247" s="342" t="s">
        <v>1917</v>
      </c>
      <c r="C247" s="366" t="s">
        <v>1916</v>
      </c>
      <c r="D247" s="293"/>
      <c r="E247" s="290">
        <f>E246+7</f>
        <v>43630</v>
      </c>
      <c r="F247" s="290">
        <f>F246+7</f>
        <v>43635</v>
      </c>
      <c r="G247" s="290">
        <f>F247+35</f>
        <v>43670</v>
      </c>
    </row>
    <row r="248" spans="1:8">
      <c r="B248" s="367" t="s">
        <v>1915</v>
      </c>
      <c r="C248" s="366" t="s">
        <v>566</v>
      </c>
      <c r="D248" s="291"/>
      <c r="E248" s="290">
        <f>E247+7</f>
        <v>43637</v>
      </c>
      <c r="F248" s="290">
        <f>F247+7</f>
        <v>43642</v>
      </c>
      <c r="G248" s="290">
        <f>F248+35</f>
        <v>43677</v>
      </c>
    </row>
    <row r="249" spans="1:8">
      <c r="B249" s="393"/>
      <c r="C249" s="370"/>
      <c r="D249" s="308"/>
      <c r="E249" s="307"/>
      <c r="F249" s="307"/>
      <c r="G249" s="307"/>
    </row>
    <row r="250" spans="1:8">
      <c r="A250" s="312" t="s">
        <v>179</v>
      </c>
      <c r="B250" s="288"/>
      <c r="C250" s="288"/>
    </row>
    <row r="251" spans="1:8">
      <c r="B251" s="350" t="s">
        <v>26</v>
      </c>
      <c r="C251" s="350" t="s">
        <v>27</v>
      </c>
      <c r="D251" s="349" t="s">
        <v>28</v>
      </c>
      <c r="E251" s="294" t="s">
        <v>163</v>
      </c>
      <c r="F251" s="294" t="s">
        <v>163</v>
      </c>
      <c r="G251" s="294" t="s">
        <v>1914</v>
      </c>
      <c r="H251" s="294" t="s">
        <v>1913</v>
      </c>
    </row>
    <row r="252" spans="1:8">
      <c r="B252" s="348"/>
      <c r="C252" s="348"/>
      <c r="D252" s="347"/>
      <c r="E252" s="294" t="s">
        <v>1181</v>
      </c>
      <c r="F252" s="294" t="s">
        <v>30</v>
      </c>
      <c r="G252" s="294" t="s">
        <v>31</v>
      </c>
      <c r="H252" s="294" t="s">
        <v>31</v>
      </c>
    </row>
    <row r="253" spans="1:8" ht="16.5" customHeight="1">
      <c r="B253" s="342" t="s">
        <v>1912</v>
      </c>
      <c r="C253" s="342" t="s">
        <v>1911</v>
      </c>
      <c r="D253" s="302" t="s">
        <v>1910</v>
      </c>
      <c r="E253" s="290">
        <v>43580</v>
      </c>
      <c r="F253" s="290">
        <v>43621</v>
      </c>
      <c r="G253" s="290">
        <f>F253+28</f>
        <v>43649</v>
      </c>
      <c r="H253" s="290" t="s">
        <v>1903</v>
      </c>
    </row>
    <row r="254" spans="1:8">
      <c r="B254" s="367" t="s">
        <v>1909</v>
      </c>
      <c r="C254" s="366" t="s">
        <v>1908</v>
      </c>
      <c r="D254" s="293"/>
      <c r="E254" s="290">
        <f>E253+7</f>
        <v>43587</v>
      </c>
      <c r="F254" s="290">
        <f>F253+7</f>
        <v>43628</v>
      </c>
      <c r="G254" s="290">
        <f>F254+28</f>
        <v>43656</v>
      </c>
      <c r="H254" s="290" t="s">
        <v>1903</v>
      </c>
    </row>
    <row r="255" spans="1:8">
      <c r="B255" s="367" t="s">
        <v>1907</v>
      </c>
      <c r="C255" s="366" t="s">
        <v>1906</v>
      </c>
      <c r="D255" s="293"/>
      <c r="E255" s="290">
        <f>E254+7</f>
        <v>43594</v>
      </c>
      <c r="F255" s="290">
        <f>F254+7</f>
        <v>43635</v>
      </c>
      <c r="G255" s="290">
        <f>F255+28</f>
        <v>43663</v>
      </c>
      <c r="H255" s="290" t="s">
        <v>1903</v>
      </c>
    </row>
    <row r="256" spans="1:8">
      <c r="B256" s="367" t="s">
        <v>1905</v>
      </c>
      <c r="C256" s="366" t="s">
        <v>1904</v>
      </c>
      <c r="D256" s="291"/>
      <c r="E256" s="290">
        <f>E255+7</f>
        <v>43601</v>
      </c>
      <c r="F256" s="290">
        <f>F255+7</f>
        <v>43642</v>
      </c>
      <c r="G256" s="290">
        <f>F256+28</f>
        <v>43670</v>
      </c>
      <c r="H256" s="290" t="s">
        <v>1903</v>
      </c>
    </row>
    <row r="257" spans="1:8">
      <c r="B257" s="393"/>
      <c r="C257" s="370"/>
    </row>
    <row r="258" spans="1:8">
      <c r="A258" s="312" t="s">
        <v>1902</v>
      </c>
      <c r="B258" s="288"/>
      <c r="C258" s="288"/>
      <c r="E258" s="406"/>
      <c r="F258" s="385"/>
      <c r="G258" s="385"/>
    </row>
    <row r="259" spans="1:8">
      <c r="B259" s="350" t="s">
        <v>26</v>
      </c>
      <c r="C259" s="350" t="s">
        <v>27</v>
      </c>
      <c r="D259" s="349" t="s">
        <v>28</v>
      </c>
      <c r="E259" s="294" t="s">
        <v>163</v>
      </c>
      <c r="F259" s="294" t="s">
        <v>163</v>
      </c>
      <c r="G259" s="294" t="s">
        <v>1901</v>
      </c>
      <c r="H259" s="294" t="s">
        <v>1900</v>
      </c>
    </row>
    <row r="260" spans="1:8">
      <c r="B260" s="348"/>
      <c r="C260" s="348"/>
      <c r="D260" s="347"/>
      <c r="E260" s="294" t="s">
        <v>1181</v>
      </c>
      <c r="F260" s="294" t="s">
        <v>30</v>
      </c>
      <c r="G260" s="294" t="s">
        <v>31</v>
      </c>
      <c r="H260" s="294" t="s">
        <v>31</v>
      </c>
    </row>
    <row r="261" spans="1:8">
      <c r="B261" s="342" t="s">
        <v>1899</v>
      </c>
      <c r="C261" s="342" t="s">
        <v>1456</v>
      </c>
      <c r="D261" s="302" t="s">
        <v>1898</v>
      </c>
      <c r="E261" s="290">
        <f>F261-5</f>
        <v>43612</v>
      </c>
      <c r="F261" s="290">
        <v>43617</v>
      </c>
      <c r="G261" s="290">
        <f>F261+23</f>
        <v>43640</v>
      </c>
      <c r="H261" s="290" t="s">
        <v>1891</v>
      </c>
    </row>
    <row r="262" spans="1:8">
      <c r="B262" s="367" t="s">
        <v>1897</v>
      </c>
      <c r="C262" s="366" t="s">
        <v>1896</v>
      </c>
      <c r="D262" s="293"/>
      <c r="E262" s="290">
        <f>E261+7</f>
        <v>43619</v>
      </c>
      <c r="F262" s="290">
        <f>F261+7</f>
        <v>43624</v>
      </c>
      <c r="G262" s="290">
        <f>F262+23</f>
        <v>43647</v>
      </c>
      <c r="H262" s="290" t="s">
        <v>1891</v>
      </c>
    </row>
    <row r="263" spans="1:8">
      <c r="B263" s="342" t="s">
        <v>1895</v>
      </c>
      <c r="C263" s="366" t="s">
        <v>394</v>
      </c>
      <c r="D263" s="293"/>
      <c r="E263" s="290">
        <f>E262+7</f>
        <v>43626</v>
      </c>
      <c r="F263" s="290">
        <f>F262+7</f>
        <v>43631</v>
      </c>
      <c r="G263" s="290">
        <f>F263+23</f>
        <v>43654</v>
      </c>
      <c r="H263" s="290" t="s">
        <v>1891</v>
      </c>
    </row>
    <row r="264" spans="1:8">
      <c r="B264" s="367" t="s">
        <v>1894</v>
      </c>
      <c r="C264" s="366" t="s">
        <v>1595</v>
      </c>
      <c r="D264" s="291"/>
      <c r="E264" s="290">
        <f>E263+7</f>
        <v>43633</v>
      </c>
      <c r="F264" s="290">
        <f>F263+7</f>
        <v>43638</v>
      </c>
      <c r="G264" s="290">
        <f>F264+23</f>
        <v>43661</v>
      </c>
      <c r="H264" s="290" t="s">
        <v>1891</v>
      </c>
    </row>
    <row r="265" spans="1:8">
      <c r="B265" s="342" t="s">
        <v>1893</v>
      </c>
      <c r="C265" s="342" t="s">
        <v>1892</v>
      </c>
      <c r="D265" s="365"/>
      <c r="E265" s="290">
        <f>E264+7</f>
        <v>43640</v>
      </c>
      <c r="F265" s="290">
        <f>F264+7</f>
        <v>43645</v>
      </c>
      <c r="G265" s="290">
        <f>F265+23</f>
        <v>43668</v>
      </c>
      <c r="H265" s="290" t="s">
        <v>1891</v>
      </c>
    </row>
    <row r="266" spans="1:8">
      <c r="B266" s="381"/>
      <c r="C266" s="381"/>
      <c r="D266" s="308"/>
      <c r="E266" s="307"/>
      <c r="F266" s="307"/>
      <c r="G266" s="307"/>
      <c r="H266" s="307"/>
    </row>
    <row r="267" spans="1:8">
      <c r="A267" s="312" t="s">
        <v>69</v>
      </c>
    </row>
    <row r="268" spans="1:8">
      <c r="B268" s="350" t="s">
        <v>26</v>
      </c>
      <c r="C268" s="350" t="s">
        <v>27</v>
      </c>
      <c r="D268" s="349" t="s">
        <v>28</v>
      </c>
      <c r="E268" s="294" t="s">
        <v>163</v>
      </c>
      <c r="F268" s="294" t="s">
        <v>163</v>
      </c>
      <c r="G268" s="372" t="s">
        <v>69</v>
      </c>
    </row>
    <row r="269" spans="1:8">
      <c r="B269" s="348"/>
      <c r="C269" s="348"/>
      <c r="D269" s="347"/>
      <c r="E269" s="294" t="s">
        <v>1181</v>
      </c>
      <c r="F269" s="294" t="s">
        <v>30</v>
      </c>
      <c r="G269" s="372" t="s">
        <v>31</v>
      </c>
    </row>
    <row r="270" spans="1:8" ht="16.5" customHeight="1">
      <c r="B270" s="342" t="s">
        <v>1890</v>
      </c>
      <c r="C270" s="342" t="s">
        <v>279</v>
      </c>
      <c r="D270" s="365" t="s">
        <v>1889</v>
      </c>
      <c r="E270" s="290">
        <v>43612</v>
      </c>
      <c r="F270" s="290">
        <v>43621</v>
      </c>
      <c r="G270" s="290">
        <v>43645</v>
      </c>
    </row>
    <row r="271" spans="1:8">
      <c r="B271" s="367" t="s">
        <v>1888</v>
      </c>
      <c r="C271" s="366" t="s">
        <v>36</v>
      </c>
      <c r="D271" s="365"/>
      <c r="E271" s="290">
        <f>E270+7</f>
        <v>43619</v>
      </c>
      <c r="F271" s="290">
        <f>F270+7</f>
        <v>43628</v>
      </c>
      <c r="G271" s="290">
        <f>G270+7</f>
        <v>43652</v>
      </c>
    </row>
    <row r="272" spans="1:8">
      <c r="B272" s="367" t="s">
        <v>1887</v>
      </c>
      <c r="C272" s="366" t="s">
        <v>224</v>
      </c>
      <c r="D272" s="365"/>
      <c r="E272" s="290">
        <f>E271+7</f>
        <v>43626</v>
      </c>
      <c r="F272" s="290">
        <f>F271+7</f>
        <v>43635</v>
      </c>
      <c r="G272" s="290">
        <f>G271+7</f>
        <v>43659</v>
      </c>
    </row>
    <row r="273" spans="1:8">
      <c r="B273" s="367" t="s">
        <v>186</v>
      </c>
      <c r="C273" s="366" t="s">
        <v>1886</v>
      </c>
      <c r="D273" s="365"/>
      <c r="E273" s="290">
        <f>E272+7</f>
        <v>43633</v>
      </c>
      <c r="F273" s="290">
        <f>F272+7</f>
        <v>43642</v>
      </c>
      <c r="G273" s="290">
        <f>G272+7</f>
        <v>43666</v>
      </c>
    </row>
    <row r="274" spans="1:8">
      <c r="B274" s="393"/>
      <c r="C274" s="370"/>
      <c r="D274" s="308"/>
      <c r="E274" s="307"/>
      <c r="F274" s="307"/>
      <c r="G274" s="307"/>
    </row>
    <row r="275" spans="1:8">
      <c r="B275" s="350" t="s">
        <v>26</v>
      </c>
      <c r="C275" s="350" t="s">
        <v>27</v>
      </c>
      <c r="D275" s="349" t="s">
        <v>28</v>
      </c>
      <c r="E275" s="294" t="s">
        <v>163</v>
      </c>
      <c r="F275" s="294" t="s">
        <v>163</v>
      </c>
      <c r="G275" s="372" t="s">
        <v>69</v>
      </c>
    </row>
    <row r="276" spans="1:8">
      <c r="B276" s="348"/>
      <c r="C276" s="348"/>
      <c r="D276" s="347"/>
      <c r="E276" s="294" t="s">
        <v>1181</v>
      </c>
      <c r="F276" s="294" t="s">
        <v>30</v>
      </c>
      <c r="G276" s="372" t="s">
        <v>31</v>
      </c>
    </row>
    <row r="277" spans="1:8">
      <c r="B277" s="366" t="s">
        <v>317</v>
      </c>
      <c r="C277" s="366" t="s">
        <v>1885</v>
      </c>
      <c r="D277" s="365" t="s">
        <v>1884</v>
      </c>
      <c r="E277" s="290">
        <v>43614</v>
      </c>
      <c r="F277" s="290">
        <v>43618</v>
      </c>
      <c r="G277" s="290">
        <v>43641</v>
      </c>
    </row>
    <row r="278" spans="1:8">
      <c r="B278" s="366" t="s">
        <v>182</v>
      </c>
      <c r="C278" s="366" t="s">
        <v>1883</v>
      </c>
      <c r="D278" s="365"/>
      <c r="E278" s="290">
        <f>E277+7</f>
        <v>43621</v>
      </c>
      <c r="F278" s="290">
        <f>F277+7</f>
        <v>43625</v>
      </c>
      <c r="G278" s="290">
        <f>G277+7</f>
        <v>43648</v>
      </c>
    </row>
    <row r="279" spans="1:8">
      <c r="B279" s="367" t="s">
        <v>551</v>
      </c>
      <c r="C279" s="366" t="s">
        <v>554</v>
      </c>
      <c r="D279" s="365"/>
      <c r="E279" s="290">
        <f>E278+7</f>
        <v>43628</v>
      </c>
      <c r="F279" s="290">
        <f>F278+7</f>
        <v>43632</v>
      </c>
      <c r="G279" s="290">
        <f>G278+7</f>
        <v>43655</v>
      </c>
    </row>
    <row r="280" spans="1:8">
      <c r="B280" s="367" t="s">
        <v>1186</v>
      </c>
      <c r="C280" s="366"/>
      <c r="D280" s="365"/>
      <c r="E280" s="290">
        <f>E279+7</f>
        <v>43635</v>
      </c>
      <c r="F280" s="290">
        <f>F279+7</f>
        <v>43639</v>
      </c>
      <c r="G280" s="290">
        <f>G279+7</f>
        <v>43662</v>
      </c>
    </row>
    <row r="281" spans="1:8">
      <c r="B281" s="367" t="s">
        <v>552</v>
      </c>
      <c r="C281" s="366" t="s">
        <v>1882</v>
      </c>
      <c r="D281" s="365"/>
      <c r="E281" s="290">
        <f>E280+7</f>
        <v>43642</v>
      </c>
      <c r="F281" s="290">
        <f>F280+7</f>
        <v>43646</v>
      </c>
      <c r="G281" s="290">
        <f>G280+7</f>
        <v>43669</v>
      </c>
    </row>
    <row r="282" spans="1:8">
      <c r="A282" s="299"/>
      <c r="B282" s="376"/>
      <c r="C282" s="375"/>
      <c r="D282" s="308"/>
      <c r="E282" s="307"/>
      <c r="F282" s="307"/>
      <c r="G282" s="307"/>
    </row>
    <row r="283" spans="1:8" s="351" customFormat="1">
      <c r="A283" s="339" t="s">
        <v>269</v>
      </c>
      <c r="B283" s="339"/>
      <c r="C283" s="339"/>
      <c r="D283" s="339"/>
      <c r="E283" s="339"/>
      <c r="F283" s="339"/>
      <c r="G283" s="339"/>
      <c r="H283" s="338"/>
    </row>
    <row r="284" spans="1:8">
      <c r="A284" s="312" t="s">
        <v>270</v>
      </c>
    </row>
    <row r="285" spans="1:8">
      <c r="B285" s="350" t="s">
        <v>1765</v>
      </c>
      <c r="C285" s="350" t="s">
        <v>27</v>
      </c>
      <c r="D285" s="349" t="s">
        <v>28</v>
      </c>
      <c r="E285" s="294" t="s">
        <v>163</v>
      </c>
      <c r="F285" s="294" t="s">
        <v>163</v>
      </c>
      <c r="G285" s="372" t="s">
        <v>1874</v>
      </c>
    </row>
    <row r="286" spans="1:8">
      <c r="B286" s="348"/>
      <c r="C286" s="348"/>
      <c r="D286" s="347"/>
      <c r="E286" s="294" t="s">
        <v>1181</v>
      </c>
      <c r="F286" s="294" t="s">
        <v>30</v>
      </c>
      <c r="G286" s="372" t="s">
        <v>31</v>
      </c>
    </row>
    <row r="287" spans="1:8">
      <c r="B287" s="367" t="s">
        <v>1858</v>
      </c>
      <c r="C287" s="342" t="s">
        <v>1881</v>
      </c>
      <c r="D287" s="302" t="s">
        <v>1880</v>
      </c>
      <c r="E287" s="290">
        <f>F287-4</f>
        <v>43616</v>
      </c>
      <c r="F287" s="290">
        <v>43620</v>
      </c>
      <c r="G287" s="290">
        <f>F287+2</f>
        <v>43622</v>
      </c>
    </row>
    <row r="288" spans="1:8">
      <c r="B288" s="367" t="s">
        <v>1860</v>
      </c>
      <c r="C288" s="342" t="s">
        <v>1879</v>
      </c>
      <c r="D288" s="293"/>
      <c r="E288" s="290">
        <f>E287+7</f>
        <v>43623</v>
      </c>
      <c r="F288" s="290">
        <f>F287+7</f>
        <v>43627</v>
      </c>
      <c r="G288" s="290">
        <f>G287+7</f>
        <v>43629</v>
      </c>
    </row>
    <row r="289" spans="2:7">
      <c r="B289" s="367" t="s">
        <v>1858</v>
      </c>
      <c r="C289" s="342" t="s">
        <v>1878</v>
      </c>
      <c r="D289" s="293"/>
      <c r="E289" s="290">
        <f>E288+7</f>
        <v>43630</v>
      </c>
      <c r="F289" s="290">
        <f>F288+7</f>
        <v>43634</v>
      </c>
      <c r="G289" s="290">
        <f>G288+7</f>
        <v>43636</v>
      </c>
    </row>
    <row r="290" spans="2:7">
      <c r="B290" s="367" t="s">
        <v>1860</v>
      </c>
      <c r="C290" s="342" t="s">
        <v>1877</v>
      </c>
      <c r="D290" s="291"/>
      <c r="E290" s="290">
        <f>E289+7</f>
        <v>43637</v>
      </c>
      <c r="F290" s="290">
        <f>F289+7</f>
        <v>43641</v>
      </c>
      <c r="G290" s="290">
        <f>G289+7</f>
        <v>43643</v>
      </c>
    </row>
    <row r="291" spans="2:7">
      <c r="B291" s="288"/>
      <c r="C291" s="288"/>
    </row>
    <row r="292" spans="2:7">
      <c r="B292" s="350" t="s">
        <v>1765</v>
      </c>
      <c r="C292" s="350" t="s">
        <v>27</v>
      </c>
      <c r="D292" s="349" t="s">
        <v>28</v>
      </c>
      <c r="E292" s="294" t="s">
        <v>163</v>
      </c>
      <c r="F292" s="294" t="s">
        <v>163</v>
      </c>
      <c r="G292" s="294" t="s">
        <v>1874</v>
      </c>
    </row>
    <row r="293" spans="2:7">
      <c r="B293" s="348"/>
      <c r="C293" s="348"/>
      <c r="D293" s="347"/>
      <c r="E293" s="294" t="s">
        <v>1181</v>
      </c>
      <c r="F293" s="294" t="s">
        <v>30</v>
      </c>
      <c r="G293" s="294" t="s">
        <v>31</v>
      </c>
    </row>
    <row r="294" spans="2:7">
      <c r="B294" s="367" t="s">
        <v>1875</v>
      </c>
      <c r="C294" s="342" t="s">
        <v>1800</v>
      </c>
      <c r="D294" s="365" t="s">
        <v>1876</v>
      </c>
      <c r="E294" s="290">
        <f>F294-3</f>
        <v>43620</v>
      </c>
      <c r="F294" s="290">
        <v>43623</v>
      </c>
      <c r="G294" s="290">
        <f>F294+3</f>
        <v>43626</v>
      </c>
    </row>
    <row r="295" spans="2:7">
      <c r="B295" s="367" t="s">
        <v>1875</v>
      </c>
      <c r="C295" s="342" t="s">
        <v>659</v>
      </c>
      <c r="D295" s="365"/>
      <c r="E295" s="290">
        <f>E294+7</f>
        <v>43627</v>
      </c>
      <c r="F295" s="290">
        <f>F294+7</f>
        <v>43630</v>
      </c>
      <c r="G295" s="290">
        <f>F295+3</f>
        <v>43633</v>
      </c>
    </row>
    <row r="296" spans="2:7">
      <c r="B296" s="367" t="s">
        <v>1875</v>
      </c>
      <c r="C296" s="342" t="s">
        <v>384</v>
      </c>
      <c r="D296" s="365"/>
      <c r="E296" s="290">
        <f>E295+7</f>
        <v>43634</v>
      </c>
      <c r="F296" s="290">
        <f>F295+7</f>
        <v>43637</v>
      </c>
      <c r="G296" s="290">
        <f>F296+3</f>
        <v>43640</v>
      </c>
    </row>
    <row r="297" spans="2:7">
      <c r="B297" s="367" t="s">
        <v>1875</v>
      </c>
      <c r="C297" s="342" t="s">
        <v>431</v>
      </c>
      <c r="D297" s="365"/>
      <c r="E297" s="290">
        <f>E296+7</f>
        <v>43641</v>
      </c>
      <c r="F297" s="290">
        <f>F296+7</f>
        <v>43644</v>
      </c>
      <c r="G297" s="290">
        <f>F297+3</f>
        <v>43647</v>
      </c>
    </row>
    <row r="298" spans="2:7">
      <c r="B298" s="288"/>
      <c r="C298" s="288"/>
    </row>
    <row r="299" spans="2:7">
      <c r="B299" s="350" t="s">
        <v>1765</v>
      </c>
      <c r="C299" s="350" t="s">
        <v>27</v>
      </c>
      <c r="D299" s="349" t="s">
        <v>28</v>
      </c>
      <c r="E299" s="294" t="s">
        <v>163</v>
      </c>
      <c r="F299" s="294" t="s">
        <v>163</v>
      </c>
      <c r="G299" s="372" t="s">
        <v>1874</v>
      </c>
    </row>
    <row r="300" spans="2:7">
      <c r="B300" s="348"/>
      <c r="C300" s="348"/>
      <c r="D300" s="347"/>
      <c r="E300" s="294" t="s">
        <v>1181</v>
      </c>
      <c r="F300" s="294" t="s">
        <v>30</v>
      </c>
      <c r="G300" s="372" t="s">
        <v>31</v>
      </c>
    </row>
    <row r="301" spans="2:7">
      <c r="B301" s="342" t="s">
        <v>1826</v>
      </c>
      <c r="C301" s="342" t="s">
        <v>1873</v>
      </c>
      <c r="D301" s="365" t="s">
        <v>1872</v>
      </c>
      <c r="E301" s="290">
        <f>F301-3</f>
        <v>43615</v>
      </c>
      <c r="F301" s="290">
        <v>43618</v>
      </c>
      <c r="G301" s="290">
        <f>F301+3</f>
        <v>43621</v>
      </c>
    </row>
    <row r="302" spans="2:7">
      <c r="B302" s="367" t="s">
        <v>1830</v>
      </c>
      <c r="C302" s="366" t="s">
        <v>1871</v>
      </c>
      <c r="D302" s="365"/>
      <c r="E302" s="290">
        <f>E301+7</f>
        <v>43622</v>
      </c>
      <c r="F302" s="290">
        <f>F301+7</f>
        <v>43625</v>
      </c>
      <c r="G302" s="290">
        <f>G301+7</f>
        <v>43628</v>
      </c>
    </row>
    <row r="303" spans="2:7">
      <c r="B303" s="367" t="s">
        <v>1828</v>
      </c>
      <c r="C303" s="366" t="s">
        <v>1870</v>
      </c>
      <c r="D303" s="365"/>
      <c r="E303" s="290">
        <f>E302+7</f>
        <v>43629</v>
      </c>
      <c r="F303" s="290">
        <f>F302+7</f>
        <v>43632</v>
      </c>
      <c r="G303" s="290">
        <f>G302+7</f>
        <v>43635</v>
      </c>
    </row>
    <row r="304" spans="2:7">
      <c r="B304" s="367" t="s">
        <v>1826</v>
      </c>
      <c r="C304" s="366" t="s">
        <v>1869</v>
      </c>
      <c r="D304" s="365"/>
      <c r="E304" s="290">
        <f>E303+7</f>
        <v>43636</v>
      </c>
      <c r="F304" s="290">
        <f>F303+7</f>
        <v>43639</v>
      </c>
      <c r="G304" s="290">
        <f>G303+7</f>
        <v>43642</v>
      </c>
    </row>
    <row r="305" spans="1:7">
      <c r="B305" s="367" t="s">
        <v>1830</v>
      </c>
      <c r="C305" s="366" t="s">
        <v>1868</v>
      </c>
      <c r="D305" s="365"/>
      <c r="E305" s="290">
        <f>E304+7</f>
        <v>43643</v>
      </c>
      <c r="F305" s="290">
        <f>F304+7</f>
        <v>43646</v>
      </c>
      <c r="G305" s="290">
        <f>G304+7</f>
        <v>43649</v>
      </c>
    </row>
    <row r="306" spans="1:7">
      <c r="B306" s="405"/>
      <c r="C306" s="403"/>
      <c r="D306" s="308"/>
      <c r="E306" s="307"/>
      <c r="F306" s="307"/>
      <c r="G306" s="307"/>
    </row>
    <row r="307" spans="1:7">
      <c r="A307" s="312" t="s">
        <v>271</v>
      </c>
    </row>
    <row r="308" spans="1:7">
      <c r="B308" s="350" t="s">
        <v>1765</v>
      </c>
      <c r="C308" s="350" t="s">
        <v>27</v>
      </c>
      <c r="D308" s="349" t="s">
        <v>28</v>
      </c>
      <c r="E308" s="294" t="s">
        <v>163</v>
      </c>
      <c r="F308" s="294" t="s">
        <v>163</v>
      </c>
      <c r="G308" s="372" t="s">
        <v>1867</v>
      </c>
    </row>
    <row r="309" spans="1:7">
      <c r="B309" s="348"/>
      <c r="C309" s="348"/>
      <c r="D309" s="347"/>
      <c r="E309" s="294" t="s">
        <v>1181</v>
      </c>
      <c r="F309" s="294" t="s">
        <v>30</v>
      </c>
      <c r="G309" s="372" t="s">
        <v>31</v>
      </c>
    </row>
    <row r="310" spans="1:7">
      <c r="B310" s="342" t="s">
        <v>1864</v>
      </c>
      <c r="C310" s="342" t="s">
        <v>1800</v>
      </c>
      <c r="D310" s="365" t="s">
        <v>1866</v>
      </c>
      <c r="E310" s="290">
        <f>F310-3</f>
        <v>43614</v>
      </c>
      <c r="F310" s="290">
        <v>43617</v>
      </c>
      <c r="G310" s="290">
        <f>F310+2</f>
        <v>43619</v>
      </c>
    </row>
    <row r="311" spans="1:7">
      <c r="B311" s="367" t="s">
        <v>1865</v>
      </c>
      <c r="C311" s="366" t="s">
        <v>1791</v>
      </c>
      <c r="D311" s="365"/>
      <c r="E311" s="290">
        <f>E310+7</f>
        <v>43621</v>
      </c>
      <c r="F311" s="290">
        <f>F310+7</f>
        <v>43624</v>
      </c>
      <c r="G311" s="290">
        <f>G310+7</f>
        <v>43626</v>
      </c>
    </row>
    <row r="312" spans="1:7">
      <c r="B312" s="367" t="s">
        <v>1864</v>
      </c>
      <c r="C312" s="366" t="s">
        <v>1849</v>
      </c>
      <c r="D312" s="365"/>
      <c r="E312" s="290">
        <f>E311+7</f>
        <v>43628</v>
      </c>
      <c r="F312" s="290">
        <f>F311+7</f>
        <v>43631</v>
      </c>
      <c r="G312" s="290">
        <f>G311+7</f>
        <v>43633</v>
      </c>
    </row>
    <row r="313" spans="1:7">
      <c r="B313" s="367" t="s">
        <v>1865</v>
      </c>
      <c r="C313" s="366" t="s">
        <v>1848</v>
      </c>
      <c r="D313" s="365"/>
      <c r="E313" s="290">
        <f>E312+7</f>
        <v>43635</v>
      </c>
      <c r="F313" s="290">
        <f>F312+7</f>
        <v>43638</v>
      </c>
      <c r="G313" s="290">
        <f>G312+7</f>
        <v>43640</v>
      </c>
    </row>
    <row r="314" spans="1:7">
      <c r="B314" s="367" t="s">
        <v>1864</v>
      </c>
      <c r="C314" s="366" t="s">
        <v>1781</v>
      </c>
      <c r="D314" s="365"/>
      <c r="E314" s="290">
        <f>E313+7</f>
        <v>43642</v>
      </c>
      <c r="F314" s="290">
        <f>F313+7</f>
        <v>43645</v>
      </c>
      <c r="G314" s="290">
        <f>G313+7</f>
        <v>43647</v>
      </c>
    </row>
    <row r="315" spans="1:7">
      <c r="B315" s="288"/>
      <c r="C315" s="288"/>
    </row>
    <row r="316" spans="1:7">
      <c r="A316" s="341" t="s">
        <v>272</v>
      </c>
      <c r="B316" s="341"/>
    </row>
    <row r="317" spans="1:7">
      <c r="B317" s="350" t="s">
        <v>1765</v>
      </c>
      <c r="C317" s="350" t="s">
        <v>27</v>
      </c>
      <c r="D317" s="349" t="s">
        <v>28</v>
      </c>
      <c r="E317" s="294" t="s">
        <v>163</v>
      </c>
      <c r="F317" s="294" t="s">
        <v>163</v>
      </c>
      <c r="G317" s="372" t="s">
        <v>1851</v>
      </c>
    </row>
    <row r="318" spans="1:7">
      <c r="B318" s="348"/>
      <c r="C318" s="348"/>
      <c r="D318" s="347"/>
      <c r="E318" s="294" t="s">
        <v>1181</v>
      </c>
      <c r="F318" s="294" t="s">
        <v>30</v>
      </c>
      <c r="G318" s="372" t="s">
        <v>31</v>
      </c>
    </row>
    <row r="319" spans="1:7">
      <c r="B319" s="367" t="s">
        <v>1860</v>
      </c>
      <c r="C319" s="342" t="s">
        <v>1863</v>
      </c>
      <c r="D319" s="302" t="s">
        <v>1862</v>
      </c>
      <c r="E319" s="290">
        <f>F319-4</f>
        <v>43616</v>
      </c>
      <c r="F319" s="290">
        <v>43620</v>
      </c>
      <c r="G319" s="290">
        <f>F319+2</f>
        <v>43622</v>
      </c>
    </row>
    <row r="320" spans="1:7">
      <c r="B320" s="367" t="s">
        <v>1858</v>
      </c>
      <c r="C320" s="342" t="s">
        <v>1861</v>
      </c>
      <c r="D320" s="293"/>
      <c r="E320" s="290">
        <f>E319+7</f>
        <v>43623</v>
      </c>
      <c r="F320" s="290">
        <f>F319+7</f>
        <v>43627</v>
      </c>
      <c r="G320" s="290">
        <f>G319+7</f>
        <v>43629</v>
      </c>
    </row>
    <row r="321" spans="2:7">
      <c r="B321" s="367" t="s">
        <v>1860</v>
      </c>
      <c r="C321" s="342" t="s">
        <v>1859</v>
      </c>
      <c r="D321" s="293"/>
      <c r="E321" s="290">
        <f>E320+7</f>
        <v>43630</v>
      </c>
      <c r="F321" s="290">
        <f>F320+7</f>
        <v>43634</v>
      </c>
      <c r="G321" s="290">
        <f>G320+7</f>
        <v>43636</v>
      </c>
    </row>
    <row r="322" spans="2:7">
      <c r="B322" s="367" t="s">
        <v>1858</v>
      </c>
      <c r="C322" s="342" t="s">
        <v>1857</v>
      </c>
      <c r="D322" s="291"/>
      <c r="E322" s="290">
        <f>E321+7</f>
        <v>43637</v>
      </c>
      <c r="F322" s="290">
        <f>F321+7</f>
        <v>43641</v>
      </c>
      <c r="G322" s="290">
        <f>G321+7</f>
        <v>43643</v>
      </c>
    </row>
    <row r="323" spans="2:7">
      <c r="B323" s="288"/>
      <c r="C323" s="288"/>
    </row>
    <row r="324" spans="2:7">
      <c r="B324" s="350" t="s">
        <v>1765</v>
      </c>
      <c r="C324" s="350" t="s">
        <v>27</v>
      </c>
      <c r="D324" s="349" t="s">
        <v>28</v>
      </c>
      <c r="E324" s="294" t="s">
        <v>163</v>
      </c>
      <c r="F324" s="294" t="s">
        <v>163</v>
      </c>
      <c r="G324" s="372" t="s">
        <v>1851</v>
      </c>
    </row>
    <row r="325" spans="2:7">
      <c r="B325" s="348"/>
      <c r="C325" s="348"/>
      <c r="D325" s="347"/>
      <c r="E325" s="294" t="s">
        <v>1181</v>
      </c>
      <c r="F325" s="294" t="s">
        <v>30</v>
      </c>
      <c r="G325" s="372" t="s">
        <v>31</v>
      </c>
    </row>
    <row r="326" spans="2:7">
      <c r="B326" s="342" t="s">
        <v>1852</v>
      </c>
      <c r="C326" s="342" t="s">
        <v>1856</v>
      </c>
      <c r="D326" s="365" t="s">
        <v>1855</v>
      </c>
      <c r="E326" s="290">
        <f>F326-3</f>
        <v>43620</v>
      </c>
      <c r="F326" s="290">
        <v>43623</v>
      </c>
      <c r="G326" s="290">
        <f>F326+3</f>
        <v>43626</v>
      </c>
    </row>
    <row r="327" spans="2:7">
      <c r="B327" s="367" t="s">
        <v>1852</v>
      </c>
      <c r="C327" s="342" t="s">
        <v>1854</v>
      </c>
      <c r="D327" s="365"/>
      <c r="E327" s="290">
        <f>E326+7</f>
        <v>43627</v>
      </c>
      <c r="F327" s="290">
        <f>F326+7</f>
        <v>43630</v>
      </c>
      <c r="G327" s="290">
        <f>F327+3</f>
        <v>43633</v>
      </c>
    </row>
    <row r="328" spans="2:7">
      <c r="B328" s="367" t="s">
        <v>1852</v>
      </c>
      <c r="C328" s="342" t="s">
        <v>1853</v>
      </c>
      <c r="D328" s="365"/>
      <c r="E328" s="290">
        <f>E327+7</f>
        <v>43634</v>
      </c>
      <c r="F328" s="290">
        <f>F327+7</f>
        <v>43637</v>
      </c>
      <c r="G328" s="290">
        <f>F328+3</f>
        <v>43640</v>
      </c>
    </row>
    <row r="329" spans="2:7">
      <c r="B329" s="367" t="s">
        <v>1852</v>
      </c>
      <c r="C329" s="342" t="s">
        <v>247</v>
      </c>
      <c r="D329" s="365"/>
      <c r="E329" s="290">
        <f>E328+7</f>
        <v>43641</v>
      </c>
      <c r="F329" s="290">
        <f>F328+7</f>
        <v>43644</v>
      </c>
      <c r="G329" s="290">
        <f>F329+3</f>
        <v>43647</v>
      </c>
    </row>
    <row r="331" spans="2:7">
      <c r="B331" s="350" t="s">
        <v>1765</v>
      </c>
      <c r="C331" s="350" t="s">
        <v>27</v>
      </c>
      <c r="D331" s="349" t="s">
        <v>28</v>
      </c>
      <c r="E331" s="294" t="s">
        <v>163</v>
      </c>
      <c r="F331" s="294" t="s">
        <v>163</v>
      </c>
      <c r="G331" s="372" t="s">
        <v>1851</v>
      </c>
    </row>
    <row r="332" spans="2:7">
      <c r="B332" s="348"/>
      <c r="C332" s="348"/>
      <c r="D332" s="347"/>
      <c r="E332" s="294" t="s">
        <v>1181</v>
      </c>
      <c r="F332" s="294" t="s">
        <v>30</v>
      </c>
      <c r="G332" s="372" t="s">
        <v>31</v>
      </c>
    </row>
    <row r="333" spans="2:7">
      <c r="B333" s="342" t="s">
        <v>1847</v>
      </c>
      <c r="C333" s="342" t="s">
        <v>1800</v>
      </c>
      <c r="D333" s="365" t="s">
        <v>1850</v>
      </c>
      <c r="E333" s="290">
        <f>F333-3</f>
        <v>43615</v>
      </c>
      <c r="F333" s="290">
        <v>43618</v>
      </c>
      <c r="G333" s="290">
        <f>F333+3</f>
        <v>43621</v>
      </c>
    </row>
    <row r="334" spans="2:7">
      <c r="B334" s="367" t="s">
        <v>1847</v>
      </c>
      <c r="C334" s="366" t="s">
        <v>1791</v>
      </c>
      <c r="D334" s="365"/>
      <c r="E334" s="290">
        <f>E333+7</f>
        <v>43622</v>
      </c>
      <c r="F334" s="290">
        <f>F333+7</f>
        <v>43625</v>
      </c>
      <c r="G334" s="290">
        <f>G333+7</f>
        <v>43628</v>
      </c>
    </row>
    <row r="335" spans="2:7">
      <c r="B335" s="367" t="s">
        <v>1847</v>
      </c>
      <c r="C335" s="366" t="s">
        <v>1849</v>
      </c>
      <c r="D335" s="365"/>
      <c r="E335" s="290">
        <f>E334+7</f>
        <v>43629</v>
      </c>
      <c r="F335" s="290">
        <f>F334+7</f>
        <v>43632</v>
      </c>
      <c r="G335" s="290">
        <f>G334+7</f>
        <v>43635</v>
      </c>
    </row>
    <row r="336" spans="2:7">
      <c r="B336" s="367" t="s">
        <v>1847</v>
      </c>
      <c r="C336" s="366" t="s">
        <v>1848</v>
      </c>
      <c r="D336" s="365"/>
      <c r="E336" s="290">
        <f>E335+7</f>
        <v>43636</v>
      </c>
      <c r="F336" s="290">
        <f>F335+7</f>
        <v>43639</v>
      </c>
      <c r="G336" s="290">
        <f>G335+7</f>
        <v>43642</v>
      </c>
    </row>
    <row r="337" spans="1:7">
      <c r="B337" s="367" t="s">
        <v>1847</v>
      </c>
      <c r="C337" s="366" t="s">
        <v>1781</v>
      </c>
      <c r="D337" s="365"/>
      <c r="E337" s="290">
        <f>E336+7</f>
        <v>43643</v>
      </c>
      <c r="F337" s="290">
        <f>F336+7</f>
        <v>43646</v>
      </c>
      <c r="G337" s="290">
        <f>G336+7</f>
        <v>43649</v>
      </c>
    </row>
    <row r="338" spans="1:7">
      <c r="B338" s="288"/>
      <c r="C338" s="288"/>
    </row>
    <row r="339" spans="1:7">
      <c r="A339" s="312" t="s">
        <v>273</v>
      </c>
    </row>
    <row r="340" spans="1:7">
      <c r="B340" s="350" t="s">
        <v>1765</v>
      </c>
      <c r="C340" s="350" t="s">
        <v>27</v>
      </c>
      <c r="D340" s="349" t="s">
        <v>28</v>
      </c>
      <c r="E340" s="294" t="s">
        <v>163</v>
      </c>
      <c r="F340" s="294" t="s">
        <v>163</v>
      </c>
      <c r="G340" s="372" t="s">
        <v>1834</v>
      </c>
    </row>
    <row r="341" spans="1:7">
      <c r="B341" s="348"/>
      <c r="C341" s="348"/>
      <c r="D341" s="347"/>
      <c r="E341" s="294" t="s">
        <v>1181</v>
      </c>
      <c r="F341" s="294" t="s">
        <v>30</v>
      </c>
      <c r="G341" s="372" t="s">
        <v>31</v>
      </c>
    </row>
    <row r="342" spans="1:7">
      <c r="B342" s="342" t="s">
        <v>1842</v>
      </c>
      <c r="C342" s="342" t="s">
        <v>1846</v>
      </c>
      <c r="D342" s="302" t="s">
        <v>1845</v>
      </c>
      <c r="E342" s="290">
        <f>F342-4</f>
        <v>43616</v>
      </c>
      <c r="F342" s="290">
        <v>43620</v>
      </c>
      <c r="G342" s="290">
        <f>F342+3</f>
        <v>43623</v>
      </c>
    </row>
    <row r="343" spans="1:7">
      <c r="B343" s="367" t="s">
        <v>1842</v>
      </c>
      <c r="C343" s="342" t="s">
        <v>1844</v>
      </c>
      <c r="D343" s="293"/>
      <c r="E343" s="290">
        <f>E342+7</f>
        <v>43623</v>
      </c>
      <c r="F343" s="290">
        <f>F342+7</f>
        <v>43627</v>
      </c>
      <c r="G343" s="290">
        <f>F343+3</f>
        <v>43630</v>
      </c>
    </row>
    <row r="344" spans="1:7">
      <c r="B344" s="367" t="s">
        <v>1842</v>
      </c>
      <c r="C344" s="342" t="s">
        <v>1843</v>
      </c>
      <c r="D344" s="293"/>
      <c r="E344" s="290">
        <f>E343+7</f>
        <v>43630</v>
      </c>
      <c r="F344" s="290">
        <f>F343+7</f>
        <v>43634</v>
      </c>
      <c r="G344" s="290">
        <f>F344+3</f>
        <v>43637</v>
      </c>
    </row>
    <row r="345" spans="1:7">
      <c r="B345" s="367" t="s">
        <v>1842</v>
      </c>
      <c r="C345" s="342" t="s">
        <v>1841</v>
      </c>
      <c r="D345" s="291"/>
      <c r="E345" s="290">
        <f>E344+7</f>
        <v>43637</v>
      </c>
      <c r="F345" s="290">
        <f>F344+7</f>
        <v>43641</v>
      </c>
      <c r="G345" s="290">
        <f>F345+3</f>
        <v>43644</v>
      </c>
    </row>
    <row r="346" spans="1:7">
      <c r="B346" s="288"/>
      <c r="C346" s="288"/>
      <c r="F346" s="307"/>
      <c r="G346" s="307"/>
    </row>
    <row r="347" spans="1:7">
      <c r="B347" s="350" t="s">
        <v>1765</v>
      </c>
      <c r="C347" s="350" t="s">
        <v>27</v>
      </c>
      <c r="D347" s="349" t="s">
        <v>28</v>
      </c>
      <c r="E347" s="294" t="s">
        <v>163</v>
      </c>
      <c r="F347" s="294" t="s">
        <v>163</v>
      </c>
      <c r="G347" s="372" t="s">
        <v>1834</v>
      </c>
    </row>
    <row r="348" spans="1:7">
      <c r="B348" s="348"/>
      <c r="C348" s="348"/>
      <c r="D348" s="347"/>
      <c r="E348" s="294" t="s">
        <v>1181</v>
      </c>
      <c r="F348" s="294" t="s">
        <v>30</v>
      </c>
      <c r="G348" s="372" t="s">
        <v>31</v>
      </c>
    </row>
    <row r="349" spans="1:7">
      <c r="B349" s="342" t="s">
        <v>1836</v>
      </c>
      <c r="C349" s="342" t="s">
        <v>1840</v>
      </c>
      <c r="D349" s="365" t="s">
        <v>1839</v>
      </c>
      <c r="E349" s="290">
        <f>F349-3</f>
        <v>43620</v>
      </c>
      <c r="F349" s="290">
        <v>43623</v>
      </c>
      <c r="G349" s="290">
        <f>F349+2</f>
        <v>43625</v>
      </c>
    </row>
    <row r="350" spans="1:7">
      <c r="B350" s="367" t="s">
        <v>1836</v>
      </c>
      <c r="C350" s="342" t="s">
        <v>1838</v>
      </c>
      <c r="D350" s="365"/>
      <c r="E350" s="290">
        <f>E349+7</f>
        <v>43627</v>
      </c>
      <c r="F350" s="290">
        <f>F349+7</f>
        <v>43630</v>
      </c>
      <c r="G350" s="290">
        <f>G349+7</f>
        <v>43632</v>
      </c>
    </row>
    <row r="351" spans="1:7">
      <c r="B351" s="367" t="s">
        <v>1836</v>
      </c>
      <c r="C351" s="342" t="s">
        <v>1837</v>
      </c>
      <c r="D351" s="365"/>
      <c r="E351" s="290">
        <f>E350+7</f>
        <v>43634</v>
      </c>
      <c r="F351" s="290">
        <f>F350+7</f>
        <v>43637</v>
      </c>
      <c r="G351" s="290">
        <f>G350+7</f>
        <v>43639</v>
      </c>
    </row>
    <row r="352" spans="1:7">
      <c r="B352" s="367" t="s">
        <v>1836</v>
      </c>
      <c r="C352" s="342" t="s">
        <v>1835</v>
      </c>
      <c r="D352" s="365"/>
      <c r="E352" s="290">
        <f>E351+7</f>
        <v>43641</v>
      </c>
      <c r="F352" s="290">
        <f>F351+7</f>
        <v>43644</v>
      </c>
      <c r="G352" s="290">
        <f>G351+7</f>
        <v>43646</v>
      </c>
    </row>
    <row r="353" spans="1:7">
      <c r="B353" s="404"/>
      <c r="C353" s="401"/>
    </row>
    <row r="354" spans="1:7">
      <c r="B354" s="350" t="s">
        <v>1765</v>
      </c>
      <c r="C354" s="350" t="s">
        <v>27</v>
      </c>
      <c r="D354" s="349" t="s">
        <v>28</v>
      </c>
      <c r="E354" s="294" t="s">
        <v>163</v>
      </c>
      <c r="F354" s="294" t="s">
        <v>163</v>
      </c>
      <c r="G354" s="372" t="s">
        <v>1834</v>
      </c>
    </row>
    <row r="355" spans="1:7">
      <c r="B355" s="348"/>
      <c r="C355" s="348"/>
      <c r="D355" s="347"/>
      <c r="E355" s="294" t="s">
        <v>1181</v>
      </c>
      <c r="F355" s="294" t="s">
        <v>30</v>
      </c>
      <c r="G355" s="372" t="s">
        <v>31</v>
      </c>
    </row>
    <row r="356" spans="1:7">
      <c r="B356" s="342" t="s">
        <v>1828</v>
      </c>
      <c r="C356" s="342" t="s">
        <v>1833</v>
      </c>
      <c r="D356" s="365" t="s">
        <v>1832</v>
      </c>
      <c r="E356" s="290">
        <f>F356-3</f>
        <v>43615</v>
      </c>
      <c r="F356" s="290">
        <v>43618</v>
      </c>
      <c r="G356" s="290">
        <f>F356+2</f>
        <v>43620</v>
      </c>
    </row>
    <row r="357" spans="1:7">
      <c r="B357" s="367" t="s">
        <v>1826</v>
      </c>
      <c r="C357" s="366" t="s">
        <v>1831</v>
      </c>
      <c r="D357" s="365"/>
      <c r="E357" s="290">
        <f>E356+7</f>
        <v>43622</v>
      </c>
      <c r="F357" s="290">
        <f>F356+7</f>
        <v>43625</v>
      </c>
      <c r="G357" s="290">
        <f>G356+7</f>
        <v>43627</v>
      </c>
    </row>
    <row r="358" spans="1:7">
      <c r="B358" s="367" t="s">
        <v>1830</v>
      </c>
      <c r="C358" s="366" t="s">
        <v>1829</v>
      </c>
      <c r="D358" s="365"/>
      <c r="E358" s="290">
        <f>E357+7</f>
        <v>43629</v>
      </c>
      <c r="F358" s="290">
        <f>F357+7</f>
        <v>43632</v>
      </c>
      <c r="G358" s="290">
        <f>G357+7</f>
        <v>43634</v>
      </c>
    </row>
    <row r="359" spans="1:7">
      <c r="B359" s="367" t="s">
        <v>1828</v>
      </c>
      <c r="C359" s="366" t="s">
        <v>1827</v>
      </c>
      <c r="D359" s="365"/>
      <c r="E359" s="290">
        <f>E358+7</f>
        <v>43636</v>
      </c>
      <c r="F359" s="290">
        <f>F358+7</f>
        <v>43639</v>
      </c>
      <c r="G359" s="290">
        <f>G358+7</f>
        <v>43641</v>
      </c>
    </row>
    <row r="360" spans="1:7">
      <c r="B360" s="367" t="s">
        <v>1826</v>
      </c>
      <c r="C360" s="366" t="s">
        <v>1825</v>
      </c>
      <c r="D360" s="365"/>
      <c r="E360" s="290">
        <f>E359+7</f>
        <v>43643</v>
      </c>
      <c r="F360" s="290">
        <f>F359+7</f>
        <v>43646</v>
      </c>
      <c r="G360" s="290">
        <f>G359+7</f>
        <v>43648</v>
      </c>
    </row>
    <row r="361" spans="1:7">
      <c r="B361" s="370"/>
      <c r="C361" s="403"/>
      <c r="E361" s="307"/>
      <c r="F361" s="307"/>
      <c r="G361" s="307"/>
    </row>
    <row r="362" spans="1:7">
      <c r="A362" s="312" t="s">
        <v>274</v>
      </c>
    </row>
    <row r="363" spans="1:7">
      <c r="A363" s="312"/>
      <c r="B363" s="350" t="s">
        <v>1765</v>
      </c>
      <c r="C363" s="350" t="s">
        <v>27</v>
      </c>
      <c r="D363" s="349" t="s">
        <v>28</v>
      </c>
      <c r="E363" s="294" t="s">
        <v>163</v>
      </c>
      <c r="F363" s="294" t="s">
        <v>163</v>
      </c>
      <c r="G363" s="372" t="s">
        <v>1801</v>
      </c>
    </row>
    <row r="364" spans="1:7">
      <c r="B364" s="348"/>
      <c r="C364" s="348"/>
      <c r="D364" s="347"/>
      <c r="E364" s="294" t="s">
        <v>1181</v>
      </c>
      <c r="F364" s="294" t="s">
        <v>30</v>
      </c>
      <c r="G364" s="372" t="s">
        <v>31</v>
      </c>
    </row>
    <row r="365" spans="1:7">
      <c r="B365" s="342" t="s">
        <v>1820</v>
      </c>
      <c r="C365" s="342" t="s">
        <v>1824</v>
      </c>
      <c r="D365" s="365" t="s">
        <v>1823</v>
      </c>
      <c r="E365" s="290">
        <f>F365-2</f>
        <v>43619</v>
      </c>
      <c r="F365" s="290">
        <v>43621</v>
      </c>
      <c r="G365" s="290">
        <f>F365+1</f>
        <v>43622</v>
      </c>
    </row>
    <row r="366" spans="1:7">
      <c r="B366" s="367" t="s">
        <v>1820</v>
      </c>
      <c r="C366" s="342" t="s">
        <v>1822</v>
      </c>
      <c r="D366" s="365"/>
      <c r="E366" s="290">
        <f>E365+7</f>
        <v>43626</v>
      </c>
      <c r="F366" s="290">
        <f>F365+7</f>
        <v>43628</v>
      </c>
      <c r="G366" s="290">
        <f>F366+1</f>
        <v>43629</v>
      </c>
    </row>
    <row r="367" spans="1:7">
      <c r="B367" s="367" t="s">
        <v>1820</v>
      </c>
      <c r="C367" s="342" t="s">
        <v>1821</v>
      </c>
      <c r="D367" s="365"/>
      <c r="E367" s="290">
        <f>E366+7</f>
        <v>43633</v>
      </c>
      <c r="F367" s="290">
        <f>F366+7</f>
        <v>43635</v>
      </c>
      <c r="G367" s="290">
        <f>F367+1</f>
        <v>43636</v>
      </c>
    </row>
    <row r="368" spans="1:7">
      <c r="B368" s="367" t="s">
        <v>1820</v>
      </c>
      <c r="C368" s="342" t="s">
        <v>1819</v>
      </c>
      <c r="D368" s="365"/>
      <c r="E368" s="290">
        <f>E367+7</f>
        <v>43640</v>
      </c>
      <c r="F368" s="290">
        <f>F367+7</f>
        <v>43642</v>
      </c>
      <c r="G368" s="290">
        <f>F368+1</f>
        <v>43643</v>
      </c>
    </row>
    <row r="369" spans="2:7">
      <c r="B369" s="288"/>
      <c r="C369" s="288"/>
    </row>
    <row r="370" spans="2:7">
      <c r="B370" s="350" t="s">
        <v>1765</v>
      </c>
      <c r="C370" s="350" t="s">
        <v>27</v>
      </c>
      <c r="D370" s="349" t="s">
        <v>28</v>
      </c>
      <c r="E370" s="294" t="s">
        <v>163</v>
      </c>
      <c r="F370" s="294" t="s">
        <v>163</v>
      </c>
      <c r="G370" s="372" t="s">
        <v>1801</v>
      </c>
    </row>
    <row r="371" spans="2:7">
      <c r="B371" s="348"/>
      <c r="C371" s="348"/>
      <c r="D371" s="347"/>
      <c r="E371" s="294" t="s">
        <v>1181</v>
      </c>
      <c r="F371" s="294" t="s">
        <v>30</v>
      </c>
      <c r="G371" s="372" t="s">
        <v>31</v>
      </c>
    </row>
    <row r="372" spans="2:7">
      <c r="B372" s="342" t="s">
        <v>1815</v>
      </c>
      <c r="C372" s="342" t="s">
        <v>1818</v>
      </c>
      <c r="D372" s="365" t="s">
        <v>1780</v>
      </c>
      <c r="E372" s="290">
        <f>F372-2</f>
        <v>43620</v>
      </c>
      <c r="F372" s="290">
        <v>43622</v>
      </c>
      <c r="G372" s="290">
        <f>F372+2</f>
        <v>43624</v>
      </c>
    </row>
    <row r="373" spans="2:7">
      <c r="B373" s="367" t="s">
        <v>1815</v>
      </c>
      <c r="C373" s="342" t="s">
        <v>1817</v>
      </c>
      <c r="D373" s="365"/>
      <c r="E373" s="290">
        <f>E372+7</f>
        <v>43627</v>
      </c>
      <c r="F373" s="290">
        <f>F372+7</f>
        <v>43629</v>
      </c>
      <c r="G373" s="290">
        <f>G372+7</f>
        <v>43631</v>
      </c>
    </row>
    <row r="374" spans="2:7">
      <c r="B374" s="367" t="s">
        <v>1815</v>
      </c>
      <c r="C374" s="342" t="s">
        <v>1816</v>
      </c>
      <c r="D374" s="365"/>
      <c r="E374" s="290">
        <f>E373+7</f>
        <v>43634</v>
      </c>
      <c r="F374" s="290">
        <f>F373+7</f>
        <v>43636</v>
      </c>
      <c r="G374" s="290">
        <f>G373+7</f>
        <v>43638</v>
      </c>
    </row>
    <row r="375" spans="2:7">
      <c r="B375" s="367" t="s">
        <v>1815</v>
      </c>
      <c r="C375" s="342" t="s">
        <v>1814</v>
      </c>
      <c r="D375" s="365"/>
      <c r="E375" s="290">
        <f>E374+7</f>
        <v>43641</v>
      </c>
      <c r="F375" s="290">
        <f>F374+7</f>
        <v>43643</v>
      </c>
      <c r="G375" s="290">
        <f>G374+7</f>
        <v>43645</v>
      </c>
    </row>
    <row r="377" spans="2:7">
      <c r="B377" s="350" t="s">
        <v>1765</v>
      </c>
      <c r="C377" s="350" t="s">
        <v>27</v>
      </c>
      <c r="D377" s="349" t="s">
        <v>28</v>
      </c>
      <c r="E377" s="294" t="s">
        <v>163</v>
      </c>
      <c r="F377" s="294" t="s">
        <v>163</v>
      </c>
      <c r="G377" s="372" t="s">
        <v>1801</v>
      </c>
    </row>
    <row r="378" spans="2:7">
      <c r="B378" s="348"/>
      <c r="C378" s="348"/>
      <c r="D378" s="347"/>
      <c r="E378" s="294" t="s">
        <v>1181</v>
      </c>
      <c r="F378" s="294" t="s">
        <v>30</v>
      </c>
      <c r="G378" s="372" t="s">
        <v>31</v>
      </c>
    </row>
    <row r="379" spans="2:7">
      <c r="B379" s="342" t="s">
        <v>1809</v>
      </c>
      <c r="C379" s="342" t="s">
        <v>1813</v>
      </c>
      <c r="D379" s="365" t="s">
        <v>1780</v>
      </c>
      <c r="E379" s="290">
        <f>F379-2</f>
        <v>43621</v>
      </c>
      <c r="F379" s="290">
        <v>43623</v>
      </c>
      <c r="G379" s="290">
        <f>F379+3</f>
        <v>43626</v>
      </c>
    </row>
    <row r="380" spans="2:7">
      <c r="B380" s="367" t="s">
        <v>1809</v>
      </c>
      <c r="C380" s="342" t="s">
        <v>1812</v>
      </c>
      <c r="D380" s="365"/>
      <c r="E380" s="290">
        <f>E379+7</f>
        <v>43628</v>
      </c>
      <c r="F380" s="290">
        <f>F379+7</f>
        <v>43630</v>
      </c>
      <c r="G380" s="290">
        <f>F380+3</f>
        <v>43633</v>
      </c>
    </row>
    <row r="381" spans="2:7">
      <c r="B381" s="367" t="s">
        <v>1809</v>
      </c>
      <c r="C381" s="342" t="s">
        <v>1811</v>
      </c>
      <c r="D381" s="365"/>
      <c r="E381" s="290">
        <f>E380+7</f>
        <v>43635</v>
      </c>
      <c r="F381" s="290">
        <f>F380+7</f>
        <v>43637</v>
      </c>
      <c r="G381" s="290">
        <f>F381+3</f>
        <v>43640</v>
      </c>
    </row>
    <row r="382" spans="2:7">
      <c r="B382" s="367" t="s">
        <v>1809</v>
      </c>
      <c r="C382" s="342" t="s">
        <v>1810</v>
      </c>
      <c r="D382" s="365"/>
      <c r="E382" s="290">
        <f>E381+7</f>
        <v>43642</v>
      </c>
      <c r="F382" s="290">
        <f>F381+7</f>
        <v>43644</v>
      </c>
      <c r="G382" s="290">
        <f>F382+3</f>
        <v>43647</v>
      </c>
    </row>
    <row r="383" spans="2:7">
      <c r="B383" s="367" t="s">
        <v>1809</v>
      </c>
      <c r="C383" s="342" t="s">
        <v>1808</v>
      </c>
      <c r="D383" s="365"/>
      <c r="E383" s="290">
        <f>E382+7</f>
        <v>43649</v>
      </c>
      <c r="F383" s="290">
        <f>F382+7</f>
        <v>43651</v>
      </c>
      <c r="G383" s="290">
        <f>F383+3</f>
        <v>43654</v>
      </c>
    </row>
    <row r="384" spans="2:7">
      <c r="C384" s="288"/>
    </row>
    <row r="385" spans="2:7">
      <c r="B385" s="350" t="s">
        <v>1765</v>
      </c>
      <c r="C385" s="350" t="s">
        <v>27</v>
      </c>
      <c r="D385" s="349" t="s">
        <v>28</v>
      </c>
      <c r="E385" s="294" t="s">
        <v>163</v>
      </c>
      <c r="F385" s="294" t="s">
        <v>163</v>
      </c>
      <c r="G385" s="372" t="s">
        <v>1801</v>
      </c>
    </row>
    <row r="386" spans="2:7">
      <c r="B386" s="348"/>
      <c r="C386" s="348"/>
      <c r="D386" s="347"/>
      <c r="E386" s="294" t="s">
        <v>1181</v>
      </c>
      <c r="F386" s="294" t="s">
        <v>30</v>
      </c>
      <c r="G386" s="372" t="s">
        <v>31</v>
      </c>
    </row>
    <row r="387" spans="2:7">
      <c r="B387" s="342" t="s">
        <v>1803</v>
      </c>
      <c r="C387" s="342" t="s">
        <v>1807</v>
      </c>
      <c r="D387" s="365" t="s">
        <v>1780</v>
      </c>
      <c r="E387" s="290">
        <f>F387-2</f>
        <v>43615</v>
      </c>
      <c r="F387" s="290">
        <v>43617</v>
      </c>
      <c r="G387" s="290">
        <f>F387+2</f>
        <v>43619</v>
      </c>
    </row>
    <row r="388" spans="2:7">
      <c r="B388" s="367" t="s">
        <v>1803</v>
      </c>
      <c r="C388" s="342" t="s">
        <v>1806</v>
      </c>
      <c r="D388" s="365"/>
      <c r="E388" s="290">
        <f>E387+7</f>
        <v>43622</v>
      </c>
      <c r="F388" s="290">
        <f>F387+7</f>
        <v>43624</v>
      </c>
      <c r="G388" s="290">
        <f>F388+2</f>
        <v>43626</v>
      </c>
    </row>
    <row r="389" spans="2:7">
      <c r="B389" s="367" t="s">
        <v>1803</v>
      </c>
      <c r="C389" s="342" t="s">
        <v>1805</v>
      </c>
      <c r="D389" s="365"/>
      <c r="E389" s="290">
        <f>E388+7</f>
        <v>43629</v>
      </c>
      <c r="F389" s="290">
        <f>F388+7</f>
        <v>43631</v>
      </c>
      <c r="G389" s="290">
        <f>F389+2</f>
        <v>43633</v>
      </c>
    </row>
    <row r="390" spans="2:7">
      <c r="B390" s="367" t="s">
        <v>1803</v>
      </c>
      <c r="C390" s="342" t="s">
        <v>1804</v>
      </c>
      <c r="D390" s="365"/>
      <c r="E390" s="290">
        <f>E389+7</f>
        <v>43636</v>
      </c>
      <c r="F390" s="290">
        <f>F389+7</f>
        <v>43638</v>
      </c>
      <c r="G390" s="290">
        <f>F390+2</f>
        <v>43640</v>
      </c>
    </row>
    <row r="391" spans="2:7">
      <c r="B391" s="367" t="s">
        <v>1803</v>
      </c>
      <c r="C391" s="342" t="s">
        <v>1802</v>
      </c>
      <c r="D391" s="365"/>
      <c r="E391" s="290">
        <f>E390+7</f>
        <v>43643</v>
      </c>
      <c r="F391" s="290">
        <f>F390+7</f>
        <v>43645</v>
      </c>
      <c r="G391" s="290">
        <f>F391+2</f>
        <v>43647</v>
      </c>
    </row>
    <row r="392" spans="2:7">
      <c r="B392" s="288"/>
      <c r="C392" s="288"/>
      <c r="F392" s="400"/>
      <c r="G392" s="400"/>
    </row>
    <row r="393" spans="2:7">
      <c r="B393" s="350" t="s">
        <v>1765</v>
      </c>
      <c r="C393" s="350" t="s">
        <v>27</v>
      </c>
      <c r="D393" s="349" t="s">
        <v>28</v>
      </c>
      <c r="E393" s="294" t="s">
        <v>163</v>
      </c>
      <c r="F393" s="294" t="s">
        <v>163</v>
      </c>
      <c r="G393" s="372" t="s">
        <v>1801</v>
      </c>
    </row>
    <row r="394" spans="2:7">
      <c r="B394" s="348"/>
      <c r="C394" s="348"/>
      <c r="D394" s="347"/>
      <c r="E394" s="294" t="s">
        <v>1181</v>
      </c>
      <c r="F394" s="294" t="s">
        <v>30</v>
      </c>
      <c r="G394" s="372" t="s">
        <v>31</v>
      </c>
    </row>
    <row r="395" spans="2:7">
      <c r="B395" s="342" t="s">
        <v>1799</v>
      </c>
      <c r="C395" s="342" t="s">
        <v>1800</v>
      </c>
      <c r="D395" s="365" t="s">
        <v>1780</v>
      </c>
      <c r="E395" s="290">
        <f>F395-2</f>
        <v>43616</v>
      </c>
      <c r="F395" s="290">
        <v>43618</v>
      </c>
      <c r="G395" s="290">
        <f>F395+2</f>
        <v>43620</v>
      </c>
    </row>
    <row r="396" spans="2:7">
      <c r="B396" s="367" t="s">
        <v>1799</v>
      </c>
      <c r="C396" s="342" t="s">
        <v>659</v>
      </c>
      <c r="D396" s="365"/>
      <c r="E396" s="290">
        <f>E395+7</f>
        <v>43623</v>
      </c>
      <c r="F396" s="290">
        <f>F395+7</f>
        <v>43625</v>
      </c>
      <c r="G396" s="290">
        <f>G395+7</f>
        <v>43627</v>
      </c>
    </row>
    <row r="397" spans="2:7">
      <c r="B397" s="367" t="s">
        <v>1799</v>
      </c>
      <c r="C397" s="342" t="s">
        <v>384</v>
      </c>
      <c r="D397" s="365"/>
      <c r="E397" s="290">
        <f>E396+7</f>
        <v>43630</v>
      </c>
      <c r="F397" s="290">
        <f>F396+7</f>
        <v>43632</v>
      </c>
      <c r="G397" s="290">
        <f>G396+7</f>
        <v>43634</v>
      </c>
    </row>
    <row r="398" spans="2:7">
      <c r="B398" s="367" t="s">
        <v>1799</v>
      </c>
      <c r="C398" s="342" t="s">
        <v>431</v>
      </c>
      <c r="D398" s="365"/>
      <c r="E398" s="290">
        <f>E397+7</f>
        <v>43637</v>
      </c>
      <c r="F398" s="290">
        <f>F397+7</f>
        <v>43639</v>
      </c>
      <c r="G398" s="290">
        <f>G397+7</f>
        <v>43641</v>
      </c>
    </row>
    <row r="399" spans="2:7">
      <c r="B399" s="367" t="s">
        <v>1799</v>
      </c>
      <c r="C399" s="342" t="s">
        <v>432</v>
      </c>
      <c r="D399" s="365"/>
      <c r="E399" s="290">
        <f>E398+7</f>
        <v>43644</v>
      </c>
      <c r="F399" s="290">
        <f>F398+7</f>
        <v>43646</v>
      </c>
      <c r="G399" s="290">
        <f>G398+7</f>
        <v>43648</v>
      </c>
    </row>
    <row r="400" spans="2:7">
      <c r="B400" s="370"/>
      <c r="C400" s="370"/>
      <c r="D400" s="308"/>
      <c r="E400" s="307"/>
      <c r="F400" s="307"/>
      <c r="G400" s="307"/>
    </row>
    <row r="401" spans="1:7">
      <c r="A401" s="312" t="s">
        <v>275</v>
      </c>
    </row>
    <row r="402" spans="1:7">
      <c r="A402" s="312"/>
      <c r="B402" s="350" t="s">
        <v>1765</v>
      </c>
      <c r="C402" s="350" t="s">
        <v>27</v>
      </c>
      <c r="D402" s="349" t="s">
        <v>28</v>
      </c>
      <c r="E402" s="294" t="s">
        <v>163</v>
      </c>
      <c r="F402" s="294" t="s">
        <v>163</v>
      </c>
      <c r="G402" s="372" t="s">
        <v>1782</v>
      </c>
    </row>
    <row r="403" spans="1:7">
      <c r="A403" s="312"/>
      <c r="B403" s="348"/>
      <c r="C403" s="348"/>
      <c r="D403" s="347"/>
      <c r="E403" s="294" t="s">
        <v>1181</v>
      </c>
      <c r="F403" s="294" t="s">
        <v>30</v>
      </c>
      <c r="G403" s="372" t="s">
        <v>31</v>
      </c>
    </row>
    <row r="404" spans="1:7">
      <c r="A404" s="312"/>
      <c r="B404" s="342" t="s">
        <v>1794</v>
      </c>
      <c r="C404" s="342" t="s">
        <v>1798</v>
      </c>
      <c r="D404" s="302" t="s">
        <v>1797</v>
      </c>
      <c r="E404" s="290">
        <f>F404-4</f>
        <v>43616</v>
      </c>
      <c r="F404" s="290">
        <v>43620</v>
      </c>
      <c r="G404" s="290">
        <f>F404+2</f>
        <v>43622</v>
      </c>
    </row>
    <row r="405" spans="1:7">
      <c r="A405" s="312"/>
      <c r="B405" s="367" t="s">
        <v>1794</v>
      </c>
      <c r="C405" s="342" t="s">
        <v>1796</v>
      </c>
      <c r="D405" s="293"/>
      <c r="E405" s="290">
        <f>E404+7</f>
        <v>43623</v>
      </c>
      <c r="F405" s="290">
        <f>F404+7</f>
        <v>43627</v>
      </c>
      <c r="G405" s="290">
        <f>G404+7</f>
        <v>43629</v>
      </c>
    </row>
    <row r="406" spans="1:7">
      <c r="A406" s="312"/>
      <c r="B406" s="367" t="s">
        <v>1794</v>
      </c>
      <c r="C406" s="342" t="s">
        <v>1795</v>
      </c>
      <c r="D406" s="293"/>
      <c r="E406" s="290">
        <f>E405+7</f>
        <v>43630</v>
      </c>
      <c r="F406" s="290">
        <f>F405+7</f>
        <v>43634</v>
      </c>
      <c r="G406" s="290">
        <f>G405+7</f>
        <v>43636</v>
      </c>
    </row>
    <row r="407" spans="1:7">
      <c r="A407" s="312"/>
      <c r="B407" s="367" t="s">
        <v>1794</v>
      </c>
      <c r="C407" s="342" t="s">
        <v>1793</v>
      </c>
      <c r="D407" s="291"/>
      <c r="E407" s="290">
        <f>E406+7</f>
        <v>43637</v>
      </c>
      <c r="F407" s="290">
        <f>F406+7</f>
        <v>43641</v>
      </c>
      <c r="G407" s="290">
        <f>G406+7</f>
        <v>43643</v>
      </c>
    </row>
    <row r="408" spans="1:7">
      <c r="A408" s="312"/>
      <c r="B408" s="402"/>
      <c r="C408" s="401"/>
    </row>
    <row r="409" spans="1:7">
      <c r="B409" s="350" t="s">
        <v>1765</v>
      </c>
      <c r="C409" s="350" t="s">
        <v>27</v>
      </c>
      <c r="D409" s="349" t="s">
        <v>28</v>
      </c>
      <c r="E409" s="294" t="s">
        <v>163</v>
      </c>
      <c r="F409" s="294" t="s">
        <v>163</v>
      </c>
      <c r="G409" s="372" t="s">
        <v>1782</v>
      </c>
    </row>
    <row r="410" spans="1:7">
      <c r="B410" s="348"/>
      <c r="C410" s="348"/>
      <c r="D410" s="347"/>
      <c r="E410" s="294" t="s">
        <v>1181</v>
      </c>
      <c r="F410" s="294" t="s">
        <v>30</v>
      </c>
      <c r="G410" s="372" t="s">
        <v>31</v>
      </c>
    </row>
    <row r="411" spans="1:7">
      <c r="B411" s="342" t="s">
        <v>1792</v>
      </c>
      <c r="C411" s="342" t="s">
        <v>1791</v>
      </c>
      <c r="D411" s="365" t="s">
        <v>1780</v>
      </c>
      <c r="E411" s="290">
        <f>F411-2</f>
        <v>43619</v>
      </c>
      <c r="F411" s="290">
        <v>43621</v>
      </c>
      <c r="G411" s="290">
        <f>F411+2</f>
        <v>43623</v>
      </c>
    </row>
    <row r="412" spans="1:7">
      <c r="B412" s="367" t="s">
        <v>1792</v>
      </c>
      <c r="C412" s="342" t="s">
        <v>384</v>
      </c>
      <c r="D412" s="365"/>
      <c r="E412" s="290">
        <f>E411+7</f>
        <v>43626</v>
      </c>
      <c r="F412" s="290">
        <f>F411+7</f>
        <v>43628</v>
      </c>
      <c r="G412" s="290">
        <f>G411+7</f>
        <v>43630</v>
      </c>
    </row>
    <row r="413" spans="1:7">
      <c r="B413" s="367" t="s">
        <v>1792</v>
      </c>
      <c r="C413" s="342" t="s">
        <v>431</v>
      </c>
      <c r="D413" s="365"/>
      <c r="E413" s="290">
        <f>E412+7</f>
        <v>43633</v>
      </c>
      <c r="F413" s="290">
        <f>F412+7</f>
        <v>43635</v>
      </c>
      <c r="G413" s="290">
        <f>G412+7</f>
        <v>43637</v>
      </c>
    </row>
    <row r="414" spans="1:7">
      <c r="B414" s="367" t="s">
        <v>1792</v>
      </c>
      <c r="C414" s="342" t="s">
        <v>432</v>
      </c>
      <c r="D414" s="365"/>
      <c r="E414" s="290">
        <f>E413+7</f>
        <v>43640</v>
      </c>
      <c r="F414" s="290">
        <f>F413+7</f>
        <v>43642</v>
      </c>
      <c r="G414" s="290">
        <f>G413+7</f>
        <v>43644</v>
      </c>
    </row>
    <row r="415" spans="1:7">
      <c r="E415" s="307"/>
      <c r="F415" s="307"/>
      <c r="G415" s="307"/>
    </row>
    <row r="416" spans="1:7">
      <c r="B416" s="350" t="s">
        <v>1765</v>
      </c>
      <c r="C416" s="350" t="s">
        <v>27</v>
      </c>
      <c r="D416" s="349" t="s">
        <v>28</v>
      </c>
      <c r="E416" s="294" t="s">
        <v>163</v>
      </c>
      <c r="F416" s="294" t="s">
        <v>163</v>
      </c>
      <c r="G416" s="372" t="s">
        <v>1782</v>
      </c>
    </row>
    <row r="417" spans="2:7">
      <c r="B417" s="348"/>
      <c r="C417" s="348"/>
      <c r="D417" s="347"/>
      <c r="E417" s="294" t="s">
        <v>1181</v>
      </c>
      <c r="F417" s="294" t="s">
        <v>30</v>
      </c>
      <c r="G417" s="372" t="s">
        <v>31</v>
      </c>
    </row>
    <row r="418" spans="2:7">
      <c r="B418" s="342" t="s">
        <v>1789</v>
      </c>
      <c r="C418" s="342" t="s">
        <v>1791</v>
      </c>
      <c r="D418" s="365" t="s">
        <v>1790</v>
      </c>
      <c r="E418" s="290">
        <f>F418-2</f>
        <v>43620</v>
      </c>
      <c r="F418" s="290">
        <v>43622</v>
      </c>
      <c r="G418" s="290">
        <f>F418+2</f>
        <v>43624</v>
      </c>
    </row>
    <row r="419" spans="2:7">
      <c r="B419" s="367" t="s">
        <v>1789</v>
      </c>
      <c r="C419" s="342" t="s">
        <v>384</v>
      </c>
      <c r="D419" s="365"/>
      <c r="E419" s="290">
        <f>E418+7</f>
        <v>43627</v>
      </c>
      <c r="F419" s="290">
        <f>F418+7</f>
        <v>43629</v>
      </c>
      <c r="G419" s="290">
        <f>F419+2</f>
        <v>43631</v>
      </c>
    </row>
    <row r="420" spans="2:7">
      <c r="B420" s="367" t="s">
        <v>1789</v>
      </c>
      <c r="C420" s="342" t="s">
        <v>431</v>
      </c>
      <c r="D420" s="365"/>
      <c r="E420" s="290">
        <f>E419+7</f>
        <v>43634</v>
      </c>
      <c r="F420" s="290">
        <f>F419+7</f>
        <v>43636</v>
      </c>
      <c r="G420" s="290">
        <f>F420+2</f>
        <v>43638</v>
      </c>
    </row>
    <row r="421" spans="2:7">
      <c r="B421" s="367" t="s">
        <v>1789</v>
      </c>
      <c r="C421" s="342" t="s">
        <v>432</v>
      </c>
      <c r="D421" s="365"/>
      <c r="E421" s="290">
        <f>E420+7</f>
        <v>43641</v>
      </c>
      <c r="F421" s="290">
        <f>F420+7</f>
        <v>43643</v>
      </c>
      <c r="G421" s="290">
        <f>F421+2</f>
        <v>43645</v>
      </c>
    </row>
    <row r="422" spans="2:7">
      <c r="B422" s="309"/>
      <c r="C422" s="317"/>
      <c r="E422" s="307"/>
      <c r="F422" s="307"/>
      <c r="G422" s="307"/>
    </row>
    <row r="423" spans="2:7">
      <c r="B423" s="350" t="s">
        <v>1765</v>
      </c>
      <c r="C423" s="350" t="s">
        <v>27</v>
      </c>
      <c r="D423" s="349" t="s">
        <v>28</v>
      </c>
      <c r="E423" s="294" t="s">
        <v>163</v>
      </c>
      <c r="F423" s="294" t="s">
        <v>163</v>
      </c>
      <c r="G423" s="372" t="s">
        <v>1782</v>
      </c>
    </row>
    <row r="424" spans="2:7">
      <c r="B424" s="348"/>
      <c r="C424" s="348"/>
      <c r="D424" s="347"/>
      <c r="E424" s="294" t="s">
        <v>1181</v>
      </c>
      <c r="F424" s="294" t="s">
        <v>30</v>
      </c>
      <c r="G424" s="372" t="s">
        <v>31</v>
      </c>
    </row>
    <row r="425" spans="2:7">
      <c r="B425" s="342" t="s">
        <v>1784</v>
      </c>
      <c r="C425" s="342" t="s">
        <v>1788</v>
      </c>
      <c r="D425" s="365" t="s">
        <v>1787</v>
      </c>
      <c r="E425" s="290">
        <f>F425-2</f>
        <v>43621</v>
      </c>
      <c r="F425" s="290">
        <v>43623</v>
      </c>
      <c r="G425" s="290">
        <f>F425+2</f>
        <v>43625</v>
      </c>
    </row>
    <row r="426" spans="2:7">
      <c r="B426" s="367" t="s">
        <v>1784</v>
      </c>
      <c r="C426" s="342" t="s">
        <v>1786</v>
      </c>
      <c r="D426" s="365"/>
      <c r="E426" s="290">
        <f>E425+7</f>
        <v>43628</v>
      </c>
      <c r="F426" s="290">
        <f>F425+7</f>
        <v>43630</v>
      </c>
      <c r="G426" s="290">
        <f>G425+7</f>
        <v>43632</v>
      </c>
    </row>
    <row r="427" spans="2:7">
      <c r="B427" s="367" t="s">
        <v>1784</v>
      </c>
      <c r="C427" s="342" t="s">
        <v>1785</v>
      </c>
      <c r="D427" s="365"/>
      <c r="E427" s="290">
        <f>E426+7</f>
        <v>43635</v>
      </c>
      <c r="F427" s="290">
        <f>F426+7</f>
        <v>43637</v>
      </c>
      <c r="G427" s="290">
        <f>G426+7</f>
        <v>43639</v>
      </c>
    </row>
    <row r="428" spans="2:7">
      <c r="B428" s="367" t="s">
        <v>1784</v>
      </c>
      <c r="C428" s="342" t="s">
        <v>1783</v>
      </c>
      <c r="D428" s="365"/>
      <c r="E428" s="290">
        <f>E427+7</f>
        <v>43642</v>
      </c>
      <c r="F428" s="290">
        <f>F427+7</f>
        <v>43644</v>
      </c>
      <c r="G428" s="290">
        <f>G427+7</f>
        <v>43646</v>
      </c>
    </row>
    <row r="430" spans="2:7">
      <c r="B430" s="350" t="s">
        <v>1765</v>
      </c>
      <c r="C430" s="350" t="s">
        <v>27</v>
      </c>
      <c r="D430" s="349" t="s">
        <v>1638</v>
      </c>
      <c r="E430" s="294" t="s">
        <v>163</v>
      </c>
      <c r="F430" s="294" t="s">
        <v>163</v>
      </c>
      <c r="G430" s="372" t="s">
        <v>1782</v>
      </c>
    </row>
    <row r="431" spans="2:7">
      <c r="B431" s="348"/>
      <c r="C431" s="348"/>
      <c r="D431" s="347"/>
      <c r="E431" s="294" t="s">
        <v>1181</v>
      </c>
      <c r="F431" s="294" t="s">
        <v>30</v>
      </c>
      <c r="G431" s="372" t="s">
        <v>31</v>
      </c>
    </row>
    <row r="432" spans="2:7">
      <c r="B432" s="342" t="s">
        <v>1779</v>
      </c>
      <c r="C432" s="342" t="s">
        <v>1781</v>
      </c>
      <c r="D432" s="365" t="s">
        <v>1780</v>
      </c>
      <c r="E432" s="290">
        <f>F432-2</f>
        <v>43615</v>
      </c>
      <c r="F432" s="290">
        <v>43617</v>
      </c>
      <c r="G432" s="290">
        <f>F432+2</f>
        <v>43619</v>
      </c>
    </row>
    <row r="433" spans="1:8">
      <c r="B433" s="367" t="s">
        <v>1779</v>
      </c>
      <c r="C433" s="342" t="s">
        <v>433</v>
      </c>
      <c r="D433" s="365"/>
      <c r="E433" s="290">
        <f>E432+7</f>
        <v>43622</v>
      </c>
      <c r="F433" s="290">
        <f>F432+7</f>
        <v>43624</v>
      </c>
      <c r="G433" s="290">
        <f>F433+2</f>
        <v>43626</v>
      </c>
    </row>
    <row r="434" spans="1:8">
      <c r="B434" s="367" t="s">
        <v>1779</v>
      </c>
      <c r="C434" s="342" t="s">
        <v>437</v>
      </c>
      <c r="D434" s="365"/>
      <c r="E434" s="290">
        <f>E433+7</f>
        <v>43629</v>
      </c>
      <c r="F434" s="290">
        <f>F433+7</f>
        <v>43631</v>
      </c>
      <c r="G434" s="290">
        <f>F434+2</f>
        <v>43633</v>
      </c>
    </row>
    <row r="435" spans="1:8">
      <c r="B435" s="367" t="s">
        <v>1779</v>
      </c>
      <c r="C435" s="342" t="s">
        <v>438</v>
      </c>
      <c r="D435" s="365"/>
      <c r="E435" s="290">
        <f>E434+7</f>
        <v>43636</v>
      </c>
      <c r="F435" s="290">
        <f>F434+7</f>
        <v>43638</v>
      </c>
      <c r="G435" s="290">
        <f>F435+2</f>
        <v>43640</v>
      </c>
    </row>
    <row r="436" spans="1:8">
      <c r="B436" s="367" t="s">
        <v>1779</v>
      </c>
      <c r="C436" s="342" t="s">
        <v>1778</v>
      </c>
      <c r="D436" s="365"/>
      <c r="E436" s="290">
        <f>E435+7</f>
        <v>43643</v>
      </c>
      <c r="F436" s="290">
        <f>F435+7</f>
        <v>43645</v>
      </c>
      <c r="G436" s="290">
        <f>F436+2</f>
        <v>43647</v>
      </c>
    </row>
    <row r="437" spans="1:8">
      <c r="B437" s="370"/>
      <c r="C437" s="370"/>
      <c r="D437" s="308"/>
      <c r="E437" s="307"/>
      <c r="F437" s="307"/>
      <c r="G437" s="307"/>
    </row>
    <row r="438" spans="1:8" s="351" customFormat="1">
      <c r="A438" s="339" t="s">
        <v>1777</v>
      </c>
      <c r="B438" s="339"/>
      <c r="C438" s="339"/>
      <c r="D438" s="339"/>
      <c r="E438" s="339"/>
      <c r="F438" s="339"/>
      <c r="G438" s="339"/>
      <c r="H438" s="338"/>
    </row>
    <row r="439" spans="1:8">
      <c r="A439" s="312" t="s">
        <v>1776</v>
      </c>
      <c r="F439" s="400"/>
    </row>
    <row r="440" spans="1:8">
      <c r="B440" s="350" t="s">
        <v>1765</v>
      </c>
      <c r="C440" s="350" t="s">
        <v>27</v>
      </c>
      <c r="D440" s="349" t="s">
        <v>28</v>
      </c>
      <c r="E440" s="294" t="s">
        <v>163</v>
      </c>
      <c r="F440" s="294" t="s">
        <v>163</v>
      </c>
      <c r="G440" s="372" t="s">
        <v>1769</v>
      </c>
    </row>
    <row r="441" spans="1:8">
      <c r="B441" s="348"/>
      <c r="C441" s="348"/>
      <c r="D441" s="347"/>
      <c r="E441" s="294" t="s">
        <v>1181</v>
      </c>
      <c r="F441" s="294" t="s">
        <v>30</v>
      </c>
      <c r="G441" s="372" t="s">
        <v>31</v>
      </c>
    </row>
    <row r="442" spans="1:8">
      <c r="B442" s="367" t="s">
        <v>1773</v>
      </c>
      <c r="C442" s="342" t="s">
        <v>1775</v>
      </c>
      <c r="D442" s="365" t="s">
        <v>1774</v>
      </c>
      <c r="E442" s="290">
        <f>F442-5</f>
        <v>43616</v>
      </c>
      <c r="F442" s="290">
        <v>43621</v>
      </c>
      <c r="G442" s="290">
        <f>F442+3</f>
        <v>43624</v>
      </c>
    </row>
    <row r="443" spans="1:8">
      <c r="B443" s="367" t="s">
        <v>1771</v>
      </c>
      <c r="C443" s="342" t="s">
        <v>672</v>
      </c>
      <c r="D443" s="365"/>
      <c r="E443" s="290">
        <f>E442+7</f>
        <v>43623</v>
      </c>
      <c r="F443" s="290">
        <f>F442+7</f>
        <v>43628</v>
      </c>
      <c r="G443" s="290">
        <f>F443+3</f>
        <v>43631</v>
      </c>
    </row>
    <row r="444" spans="1:8">
      <c r="B444" s="367" t="s">
        <v>1773</v>
      </c>
      <c r="C444" s="342" t="s">
        <v>1772</v>
      </c>
      <c r="D444" s="365"/>
      <c r="E444" s="290">
        <f>E443+7</f>
        <v>43630</v>
      </c>
      <c r="F444" s="290">
        <f>F443+7</f>
        <v>43635</v>
      </c>
      <c r="G444" s="290">
        <f>F444+3</f>
        <v>43638</v>
      </c>
    </row>
    <row r="445" spans="1:8">
      <c r="B445" s="367" t="s">
        <v>1771</v>
      </c>
      <c r="C445" s="342" t="s">
        <v>1770</v>
      </c>
      <c r="D445" s="365"/>
      <c r="E445" s="290">
        <f>E444+7</f>
        <v>43637</v>
      </c>
      <c r="F445" s="290">
        <f>F444+7</f>
        <v>43642</v>
      </c>
      <c r="G445" s="290">
        <f>F445+3</f>
        <v>43645</v>
      </c>
    </row>
    <row r="446" spans="1:8">
      <c r="F446" s="400"/>
    </row>
    <row r="447" spans="1:8">
      <c r="B447" s="350" t="s">
        <v>1765</v>
      </c>
      <c r="C447" s="350" t="s">
        <v>27</v>
      </c>
      <c r="D447" s="349" t="s">
        <v>1638</v>
      </c>
      <c r="E447" s="294" t="s">
        <v>163</v>
      </c>
      <c r="F447" s="294" t="s">
        <v>163</v>
      </c>
      <c r="G447" s="372" t="s">
        <v>1769</v>
      </c>
    </row>
    <row r="448" spans="1:8">
      <c r="B448" s="348"/>
      <c r="C448" s="348"/>
      <c r="D448" s="347"/>
      <c r="E448" s="294" t="s">
        <v>1181</v>
      </c>
      <c r="F448" s="294" t="s">
        <v>30</v>
      </c>
      <c r="G448" s="372" t="s">
        <v>31</v>
      </c>
    </row>
    <row r="449" spans="1:7">
      <c r="B449" s="367" t="s">
        <v>1696</v>
      </c>
      <c r="C449" s="342" t="s">
        <v>1687</v>
      </c>
      <c r="D449" s="365" t="s">
        <v>1695</v>
      </c>
      <c r="E449" s="290">
        <f>F449-3</f>
        <v>43620</v>
      </c>
      <c r="F449" s="290">
        <v>43623</v>
      </c>
      <c r="G449" s="290">
        <f>F449+3</f>
        <v>43626</v>
      </c>
    </row>
    <row r="450" spans="1:7">
      <c r="B450" s="367" t="s">
        <v>1694</v>
      </c>
      <c r="C450" s="342" t="s">
        <v>1654</v>
      </c>
      <c r="D450" s="365"/>
      <c r="E450" s="290">
        <f>E449+7</f>
        <v>43627</v>
      </c>
      <c r="F450" s="290">
        <f>F449+7</f>
        <v>43630</v>
      </c>
      <c r="G450" s="290">
        <f>F450+3</f>
        <v>43633</v>
      </c>
    </row>
    <row r="451" spans="1:7">
      <c r="B451" s="367" t="s">
        <v>1693</v>
      </c>
      <c r="C451" s="342" t="s">
        <v>320</v>
      </c>
      <c r="D451" s="365"/>
      <c r="E451" s="290">
        <f>E450+7</f>
        <v>43634</v>
      </c>
      <c r="F451" s="290">
        <f>F450+7</f>
        <v>43637</v>
      </c>
      <c r="G451" s="290">
        <f>F451+3</f>
        <v>43640</v>
      </c>
    </row>
    <row r="452" spans="1:7">
      <c r="B452" s="367" t="s">
        <v>1692</v>
      </c>
      <c r="C452" s="342" t="s">
        <v>320</v>
      </c>
      <c r="D452" s="365"/>
      <c r="E452" s="290">
        <f>E451+7</f>
        <v>43641</v>
      </c>
      <c r="F452" s="290">
        <f>F451+7</f>
        <v>43644</v>
      </c>
      <c r="G452" s="290">
        <f>F452+3</f>
        <v>43647</v>
      </c>
    </row>
    <row r="453" spans="1:7">
      <c r="B453" s="288"/>
      <c r="C453" s="288"/>
    </row>
    <row r="454" spans="1:7">
      <c r="B454" s="350" t="s">
        <v>1765</v>
      </c>
      <c r="C454" s="350" t="s">
        <v>27</v>
      </c>
      <c r="D454" s="349" t="s">
        <v>1638</v>
      </c>
      <c r="E454" s="294" t="s">
        <v>163</v>
      </c>
      <c r="F454" s="294" t="s">
        <v>163</v>
      </c>
      <c r="G454" s="372" t="s">
        <v>1769</v>
      </c>
    </row>
    <row r="455" spans="1:7">
      <c r="B455" s="348"/>
      <c r="C455" s="348"/>
      <c r="D455" s="347"/>
      <c r="E455" s="294" t="s">
        <v>1181</v>
      </c>
      <c r="F455" s="294" t="s">
        <v>30</v>
      </c>
      <c r="G455" s="372" t="s">
        <v>31</v>
      </c>
    </row>
    <row r="456" spans="1:7">
      <c r="B456" s="342" t="s">
        <v>1690</v>
      </c>
      <c r="C456" s="342" t="s">
        <v>1654</v>
      </c>
      <c r="D456" s="365" t="s">
        <v>1689</v>
      </c>
      <c r="E456" s="290">
        <f>F456-3</f>
        <v>43615</v>
      </c>
      <c r="F456" s="290">
        <v>43618</v>
      </c>
      <c r="G456" s="290">
        <f>F456+3</f>
        <v>43621</v>
      </c>
    </row>
    <row r="457" spans="1:7">
      <c r="B457" s="367" t="s">
        <v>1688</v>
      </c>
      <c r="C457" s="342" t="s">
        <v>1687</v>
      </c>
      <c r="D457" s="365"/>
      <c r="E457" s="290">
        <f>E456+7</f>
        <v>43622</v>
      </c>
      <c r="F457" s="290">
        <f>F456+7</f>
        <v>43625</v>
      </c>
      <c r="G457" s="290">
        <f>F457+3</f>
        <v>43628</v>
      </c>
    </row>
    <row r="458" spans="1:7">
      <c r="B458" s="367" t="s">
        <v>1686</v>
      </c>
      <c r="C458" s="342" t="s">
        <v>1654</v>
      </c>
      <c r="D458" s="365"/>
      <c r="E458" s="290">
        <f>E457+7</f>
        <v>43629</v>
      </c>
      <c r="F458" s="290">
        <f>F457+7</f>
        <v>43632</v>
      </c>
      <c r="G458" s="290">
        <f>F458+3</f>
        <v>43635</v>
      </c>
    </row>
    <row r="459" spans="1:7">
      <c r="B459" s="367" t="s">
        <v>1685</v>
      </c>
      <c r="C459" s="342" t="s">
        <v>1654</v>
      </c>
      <c r="D459" s="365"/>
      <c r="E459" s="290">
        <f>E458+7</f>
        <v>43636</v>
      </c>
      <c r="F459" s="290">
        <f>F458+7</f>
        <v>43639</v>
      </c>
      <c r="G459" s="290">
        <f>F459+3</f>
        <v>43642</v>
      </c>
    </row>
    <row r="460" spans="1:7">
      <c r="B460" s="367" t="s">
        <v>1684</v>
      </c>
      <c r="C460" s="342" t="s">
        <v>1654</v>
      </c>
      <c r="D460" s="365"/>
      <c r="E460" s="290">
        <f>E459+7</f>
        <v>43643</v>
      </c>
      <c r="F460" s="290">
        <f>F459+7</f>
        <v>43646</v>
      </c>
      <c r="G460" s="290">
        <f>F460+3</f>
        <v>43649</v>
      </c>
    </row>
    <row r="461" spans="1:7">
      <c r="B461" s="390"/>
      <c r="C461" s="390"/>
      <c r="E461" s="307"/>
      <c r="F461" s="307"/>
      <c r="G461" s="307"/>
    </row>
    <row r="462" spans="1:7">
      <c r="A462" s="341" t="s">
        <v>1768</v>
      </c>
      <c r="B462" s="341"/>
      <c r="C462" s="341"/>
      <c r="E462" s="307"/>
      <c r="F462" s="307"/>
      <c r="G462" s="307"/>
    </row>
    <row r="463" spans="1:7">
      <c r="B463" s="350" t="s">
        <v>719</v>
      </c>
      <c r="C463" s="350" t="s">
        <v>27</v>
      </c>
      <c r="D463" s="349" t="s">
        <v>1638</v>
      </c>
      <c r="E463" s="294" t="s">
        <v>163</v>
      </c>
      <c r="F463" s="294" t="s">
        <v>163</v>
      </c>
      <c r="G463" s="294" t="s">
        <v>1764</v>
      </c>
    </row>
    <row r="464" spans="1:7">
      <c r="B464" s="348"/>
      <c r="C464" s="348"/>
      <c r="D464" s="347"/>
      <c r="E464" s="294" t="s">
        <v>1181</v>
      </c>
      <c r="F464" s="294" t="s">
        <v>30</v>
      </c>
      <c r="G464" s="294" t="s">
        <v>31</v>
      </c>
    </row>
    <row r="465" spans="1:8">
      <c r="B465" s="367" t="s">
        <v>1766</v>
      </c>
      <c r="C465" s="342" t="s">
        <v>1668</v>
      </c>
      <c r="D465" s="365" t="s">
        <v>1767</v>
      </c>
      <c r="E465" s="290">
        <f>F465-3</f>
        <v>43619</v>
      </c>
      <c r="F465" s="290">
        <v>43622</v>
      </c>
      <c r="G465" s="290">
        <f>F465+2</f>
        <v>43624</v>
      </c>
    </row>
    <row r="466" spans="1:8">
      <c r="B466" s="367" t="s">
        <v>1766</v>
      </c>
      <c r="C466" s="342" t="s">
        <v>440</v>
      </c>
      <c r="D466" s="365"/>
      <c r="E466" s="290">
        <f>E465+7</f>
        <v>43626</v>
      </c>
      <c r="F466" s="290">
        <f>F465+7</f>
        <v>43629</v>
      </c>
      <c r="G466" s="290">
        <f>F466+2</f>
        <v>43631</v>
      </c>
    </row>
    <row r="467" spans="1:8">
      <c r="B467" s="367" t="s">
        <v>1766</v>
      </c>
      <c r="C467" s="342" t="s">
        <v>441</v>
      </c>
      <c r="D467" s="365"/>
      <c r="E467" s="290">
        <f>E466+7</f>
        <v>43633</v>
      </c>
      <c r="F467" s="290">
        <f>F466+7</f>
        <v>43636</v>
      </c>
      <c r="G467" s="290">
        <f>F467+2</f>
        <v>43638</v>
      </c>
    </row>
    <row r="468" spans="1:8">
      <c r="B468" s="367" t="s">
        <v>1766</v>
      </c>
      <c r="C468" s="342" t="s">
        <v>442</v>
      </c>
      <c r="D468" s="365"/>
      <c r="E468" s="290">
        <f>E467+7</f>
        <v>43640</v>
      </c>
      <c r="F468" s="290">
        <f>F467+7</f>
        <v>43643</v>
      </c>
      <c r="G468" s="290">
        <f>F468+2</f>
        <v>43645</v>
      </c>
    </row>
    <row r="469" spans="1:8">
      <c r="B469" s="399"/>
      <c r="C469" s="399"/>
      <c r="E469" s="307"/>
      <c r="F469" s="307"/>
      <c r="G469" s="307"/>
    </row>
    <row r="470" spans="1:8">
      <c r="B470" s="350" t="s">
        <v>1765</v>
      </c>
      <c r="C470" s="350" t="s">
        <v>27</v>
      </c>
      <c r="D470" s="349" t="s">
        <v>1638</v>
      </c>
      <c r="E470" s="294" t="s">
        <v>163</v>
      </c>
      <c r="F470" s="294" t="s">
        <v>163</v>
      </c>
      <c r="G470" s="372" t="s">
        <v>1764</v>
      </c>
    </row>
    <row r="471" spans="1:8">
      <c r="B471" s="348"/>
      <c r="C471" s="348"/>
      <c r="D471" s="347"/>
      <c r="E471" s="294" t="s">
        <v>1181</v>
      </c>
      <c r="F471" s="294" t="s">
        <v>30</v>
      </c>
      <c r="G471" s="372" t="s">
        <v>31</v>
      </c>
    </row>
    <row r="472" spans="1:8">
      <c r="B472" s="342" t="s">
        <v>1760</v>
      </c>
      <c r="C472" s="342" t="s">
        <v>1650</v>
      </c>
      <c r="D472" s="365" t="s">
        <v>1763</v>
      </c>
      <c r="E472" s="290">
        <f>F472-3</f>
        <v>43615</v>
      </c>
      <c r="F472" s="290">
        <v>43618</v>
      </c>
      <c r="G472" s="290">
        <f>F472+3</f>
        <v>43621</v>
      </c>
    </row>
    <row r="473" spans="1:8">
      <c r="B473" s="367" t="s">
        <v>1760</v>
      </c>
      <c r="C473" s="366" t="s">
        <v>1762</v>
      </c>
      <c r="D473" s="365"/>
      <c r="E473" s="290">
        <f>E472+7</f>
        <v>43622</v>
      </c>
      <c r="F473" s="290">
        <f>F472+7</f>
        <v>43625</v>
      </c>
      <c r="G473" s="290">
        <f>F473+3</f>
        <v>43628</v>
      </c>
    </row>
    <row r="474" spans="1:8">
      <c r="B474" s="367" t="s">
        <v>1760</v>
      </c>
      <c r="C474" s="366" t="s">
        <v>1676</v>
      </c>
      <c r="D474" s="365"/>
      <c r="E474" s="290">
        <f>E473+7</f>
        <v>43629</v>
      </c>
      <c r="F474" s="290">
        <f>F473+7</f>
        <v>43632</v>
      </c>
      <c r="G474" s="290">
        <f>F474+3</f>
        <v>43635</v>
      </c>
    </row>
    <row r="475" spans="1:8">
      <c r="B475" s="367" t="s">
        <v>1760</v>
      </c>
      <c r="C475" s="366" t="s">
        <v>1761</v>
      </c>
      <c r="D475" s="365"/>
      <c r="E475" s="290">
        <f>E474+7</f>
        <v>43636</v>
      </c>
      <c r="F475" s="290">
        <f>F474+7</f>
        <v>43639</v>
      </c>
      <c r="G475" s="290">
        <f>F475+3</f>
        <v>43642</v>
      </c>
    </row>
    <row r="476" spans="1:8">
      <c r="B476" s="367" t="s">
        <v>1760</v>
      </c>
      <c r="C476" s="366" t="s">
        <v>1671</v>
      </c>
      <c r="D476" s="365"/>
      <c r="E476" s="290">
        <f>E475+7</f>
        <v>43643</v>
      </c>
      <c r="F476" s="290">
        <f>F475+7</f>
        <v>43646</v>
      </c>
      <c r="G476" s="290">
        <f>F476+3</f>
        <v>43649</v>
      </c>
    </row>
    <row r="477" spans="1:8">
      <c r="B477" s="288"/>
      <c r="C477" s="288"/>
    </row>
    <row r="478" spans="1:8">
      <c r="A478" s="339" t="s">
        <v>83</v>
      </c>
      <c r="B478" s="339"/>
      <c r="C478" s="339"/>
      <c r="D478" s="339"/>
      <c r="E478" s="339"/>
      <c r="F478" s="339"/>
      <c r="G478" s="339"/>
      <c r="H478" s="338"/>
    </row>
    <row r="479" spans="1:8">
      <c r="A479" s="312" t="s">
        <v>96</v>
      </c>
    </row>
    <row r="480" spans="1:8">
      <c r="B480" s="350" t="s">
        <v>719</v>
      </c>
      <c r="C480" s="350" t="s">
        <v>27</v>
      </c>
      <c r="D480" s="349" t="s">
        <v>1638</v>
      </c>
      <c r="E480" s="294" t="s">
        <v>163</v>
      </c>
      <c r="F480" s="294" t="s">
        <v>163</v>
      </c>
      <c r="G480" s="294" t="s">
        <v>1759</v>
      </c>
    </row>
    <row r="481" spans="2:7">
      <c r="B481" s="348"/>
      <c r="C481" s="348"/>
      <c r="D481" s="347"/>
      <c r="E481" s="294" t="s">
        <v>1181</v>
      </c>
      <c r="F481" s="294" t="s">
        <v>30</v>
      </c>
      <c r="G481" s="294" t="s">
        <v>31</v>
      </c>
    </row>
    <row r="482" spans="2:7">
      <c r="B482" s="342" t="s">
        <v>1543</v>
      </c>
      <c r="C482" s="342" t="s">
        <v>1542</v>
      </c>
      <c r="D482" s="302" t="s">
        <v>1541</v>
      </c>
      <c r="E482" s="290">
        <f>F482-4</f>
        <v>43615</v>
      </c>
      <c r="F482" s="290">
        <v>43619</v>
      </c>
      <c r="G482" s="290">
        <f>F482+11</f>
        <v>43630</v>
      </c>
    </row>
    <row r="483" spans="2:7">
      <c r="B483" s="367" t="s">
        <v>1540</v>
      </c>
      <c r="C483" s="366" t="s">
        <v>1539</v>
      </c>
      <c r="D483" s="293"/>
      <c r="E483" s="290">
        <f>E482+7</f>
        <v>43622</v>
      </c>
      <c r="F483" s="290">
        <f>F482+7</f>
        <v>43626</v>
      </c>
      <c r="G483" s="290">
        <f>F483+11</f>
        <v>43637</v>
      </c>
    </row>
    <row r="484" spans="2:7">
      <c r="B484" s="342" t="s">
        <v>1538</v>
      </c>
      <c r="C484" s="366" t="s">
        <v>1537</v>
      </c>
      <c r="D484" s="293"/>
      <c r="E484" s="290">
        <f>E483+7</f>
        <v>43629</v>
      </c>
      <c r="F484" s="290">
        <f>F483+7</f>
        <v>43633</v>
      </c>
      <c r="G484" s="290">
        <f>F484+11</f>
        <v>43644</v>
      </c>
    </row>
    <row r="485" spans="2:7">
      <c r="B485" s="367" t="s">
        <v>1536</v>
      </c>
      <c r="C485" s="366" t="s">
        <v>1535</v>
      </c>
      <c r="D485" s="291"/>
      <c r="E485" s="290">
        <f>E484+7</f>
        <v>43636</v>
      </c>
      <c r="F485" s="290">
        <f>F484+7</f>
        <v>43640</v>
      </c>
      <c r="G485" s="290">
        <f>F485+11</f>
        <v>43651</v>
      </c>
    </row>
    <row r="486" spans="2:7">
      <c r="B486" s="398"/>
      <c r="C486" s="398"/>
      <c r="G486" s="397"/>
    </row>
    <row r="487" spans="2:7">
      <c r="B487" s="350" t="s">
        <v>719</v>
      </c>
      <c r="C487" s="350" t="s">
        <v>27</v>
      </c>
      <c r="D487" s="349" t="s">
        <v>1638</v>
      </c>
      <c r="E487" s="294" t="s">
        <v>163</v>
      </c>
      <c r="F487" s="294" t="s">
        <v>163</v>
      </c>
      <c r="G487" s="294" t="s">
        <v>1759</v>
      </c>
    </row>
    <row r="488" spans="2:7">
      <c r="B488" s="348"/>
      <c r="C488" s="348"/>
      <c r="D488" s="347"/>
      <c r="E488" s="294" t="s">
        <v>1181</v>
      </c>
      <c r="F488" s="294" t="s">
        <v>30</v>
      </c>
      <c r="G488" s="294" t="s">
        <v>31</v>
      </c>
    </row>
    <row r="489" spans="2:7">
      <c r="B489" s="367" t="s">
        <v>1757</v>
      </c>
      <c r="C489" s="342" t="s">
        <v>1729</v>
      </c>
      <c r="D489" s="365" t="s">
        <v>1756</v>
      </c>
      <c r="E489" s="290">
        <f>F489-3</f>
        <v>43619</v>
      </c>
      <c r="F489" s="290">
        <v>43622</v>
      </c>
      <c r="G489" s="290">
        <f>F489+10</f>
        <v>43632</v>
      </c>
    </row>
    <row r="490" spans="2:7">
      <c r="B490" s="367" t="s">
        <v>1755</v>
      </c>
      <c r="C490" s="342" t="s">
        <v>1729</v>
      </c>
      <c r="D490" s="365"/>
      <c r="E490" s="290">
        <f>E489+7</f>
        <v>43626</v>
      </c>
      <c r="F490" s="290">
        <f>F489+7</f>
        <v>43629</v>
      </c>
      <c r="G490" s="290">
        <f>F490+10</f>
        <v>43639</v>
      </c>
    </row>
    <row r="491" spans="2:7">
      <c r="B491" s="367" t="s">
        <v>1754</v>
      </c>
      <c r="C491" s="342" t="s">
        <v>1753</v>
      </c>
      <c r="D491" s="365"/>
      <c r="E491" s="290">
        <f>E490+7</f>
        <v>43633</v>
      </c>
      <c r="F491" s="290">
        <f>F490+7</f>
        <v>43636</v>
      </c>
      <c r="G491" s="290">
        <f>F491+10</f>
        <v>43646</v>
      </c>
    </row>
    <row r="492" spans="2:7">
      <c r="B492" s="367" t="s">
        <v>1752</v>
      </c>
      <c r="C492" s="342" t="s">
        <v>1751</v>
      </c>
      <c r="D492" s="365"/>
      <c r="E492" s="290">
        <f>E491+7</f>
        <v>43640</v>
      </c>
      <c r="F492" s="290">
        <f>F491+7</f>
        <v>43643</v>
      </c>
      <c r="G492" s="290">
        <f>F492+10</f>
        <v>43653</v>
      </c>
    </row>
    <row r="493" spans="2:7">
      <c r="B493" s="288"/>
      <c r="C493" s="288"/>
    </row>
    <row r="494" spans="2:7">
      <c r="B494" s="350" t="s">
        <v>719</v>
      </c>
      <c r="C494" s="350" t="s">
        <v>27</v>
      </c>
      <c r="D494" s="349" t="s">
        <v>1638</v>
      </c>
      <c r="E494" s="294" t="s">
        <v>163</v>
      </c>
      <c r="F494" s="294" t="s">
        <v>163</v>
      </c>
      <c r="G494" s="294" t="s">
        <v>1759</v>
      </c>
    </row>
    <row r="495" spans="2:7">
      <c r="B495" s="348"/>
      <c r="C495" s="348"/>
      <c r="D495" s="347"/>
      <c r="E495" s="294" t="s">
        <v>1181</v>
      </c>
      <c r="F495" s="294" t="s">
        <v>30</v>
      </c>
      <c r="G495" s="294" t="s">
        <v>31</v>
      </c>
    </row>
    <row r="496" spans="2:7">
      <c r="B496" s="367" t="s">
        <v>1746</v>
      </c>
      <c r="C496" s="342" t="s">
        <v>1729</v>
      </c>
      <c r="D496" s="365" t="s">
        <v>1750</v>
      </c>
      <c r="E496" s="290">
        <f>F496-3</f>
        <v>43614</v>
      </c>
      <c r="F496" s="290">
        <v>43617</v>
      </c>
      <c r="G496" s="290">
        <f>F496+7</f>
        <v>43624</v>
      </c>
    </row>
    <row r="497" spans="1:7">
      <c r="B497" s="367" t="s">
        <v>1749</v>
      </c>
      <c r="C497" s="342" t="s">
        <v>1729</v>
      </c>
      <c r="D497" s="365"/>
      <c r="E497" s="290">
        <f>E496+7</f>
        <v>43621</v>
      </c>
      <c r="F497" s="290">
        <f>F496+7</f>
        <v>43624</v>
      </c>
      <c r="G497" s="290">
        <f>F497+7</f>
        <v>43631</v>
      </c>
    </row>
    <row r="498" spans="1:7">
      <c r="B498" s="367" t="s">
        <v>1748</v>
      </c>
      <c r="C498" s="342" t="s">
        <v>1729</v>
      </c>
      <c r="D498" s="365"/>
      <c r="E498" s="290">
        <f>E497+7</f>
        <v>43628</v>
      </c>
      <c r="F498" s="290">
        <f>F497+7</f>
        <v>43631</v>
      </c>
      <c r="G498" s="290">
        <f>F498+7</f>
        <v>43638</v>
      </c>
    </row>
    <row r="499" spans="1:7">
      <c r="B499" s="367" t="s">
        <v>1747</v>
      </c>
      <c r="C499" s="342" t="s">
        <v>1745</v>
      </c>
      <c r="D499" s="365"/>
      <c r="E499" s="290">
        <f>E498+7</f>
        <v>43635</v>
      </c>
      <c r="F499" s="290">
        <f>F498+7</f>
        <v>43638</v>
      </c>
      <c r="G499" s="290">
        <f>F499+7</f>
        <v>43645</v>
      </c>
    </row>
    <row r="500" spans="1:7">
      <c r="B500" s="367" t="s">
        <v>1746</v>
      </c>
      <c r="C500" s="342" t="s">
        <v>1745</v>
      </c>
      <c r="D500" s="365"/>
      <c r="E500" s="290">
        <f>E499+7</f>
        <v>43642</v>
      </c>
      <c r="F500" s="290">
        <f>F499+7</f>
        <v>43645</v>
      </c>
      <c r="G500" s="290">
        <f>F500+7</f>
        <v>43652</v>
      </c>
    </row>
    <row r="501" spans="1:7">
      <c r="B501" s="396"/>
      <c r="C501" s="394"/>
      <c r="D501" s="308"/>
      <c r="E501" s="307"/>
      <c r="F501" s="307"/>
      <c r="G501" s="307"/>
    </row>
    <row r="502" spans="1:7">
      <c r="A502" s="312" t="s">
        <v>85</v>
      </c>
      <c r="B502" s="337"/>
      <c r="C502" s="337"/>
      <c r="D502" s="337"/>
      <c r="E502" s="337"/>
      <c r="F502" s="312"/>
      <c r="G502" s="312"/>
    </row>
    <row r="503" spans="1:7">
      <c r="A503" s="312"/>
      <c r="B503" s="350" t="s">
        <v>26</v>
      </c>
      <c r="C503" s="350" t="s">
        <v>27</v>
      </c>
      <c r="D503" s="349" t="s">
        <v>28</v>
      </c>
      <c r="E503" s="294" t="s">
        <v>163</v>
      </c>
      <c r="F503" s="294" t="s">
        <v>163</v>
      </c>
      <c r="G503" s="294" t="s">
        <v>1758</v>
      </c>
    </row>
    <row r="504" spans="1:7" ht="16.5" customHeight="1">
      <c r="A504" s="312"/>
      <c r="B504" s="348"/>
      <c r="C504" s="348"/>
      <c r="D504" s="347"/>
      <c r="E504" s="294" t="s">
        <v>1181</v>
      </c>
      <c r="F504" s="294" t="s">
        <v>30</v>
      </c>
      <c r="G504" s="294" t="s">
        <v>31</v>
      </c>
    </row>
    <row r="505" spans="1:7" ht="16.5" customHeight="1">
      <c r="A505" s="312"/>
      <c r="B505" s="367" t="s">
        <v>1757</v>
      </c>
      <c r="C505" s="342" t="s">
        <v>1729</v>
      </c>
      <c r="D505" s="365" t="s">
        <v>1756</v>
      </c>
      <c r="E505" s="290">
        <f>F505-3</f>
        <v>43619</v>
      </c>
      <c r="F505" s="290">
        <v>43622</v>
      </c>
      <c r="G505" s="290">
        <f>F505+8</f>
        <v>43630</v>
      </c>
    </row>
    <row r="506" spans="1:7" ht="16.5" customHeight="1">
      <c r="A506" s="312"/>
      <c r="B506" s="367" t="s">
        <v>1755</v>
      </c>
      <c r="C506" s="342" t="s">
        <v>1729</v>
      </c>
      <c r="D506" s="365"/>
      <c r="E506" s="290">
        <f>E505+7</f>
        <v>43626</v>
      </c>
      <c r="F506" s="290">
        <f>F505+7</f>
        <v>43629</v>
      </c>
      <c r="G506" s="290">
        <f>F506+8</f>
        <v>43637</v>
      </c>
    </row>
    <row r="507" spans="1:7">
      <c r="A507" s="312"/>
      <c r="B507" s="367" t="s">
        <v>1754</v>
      </c>
      <c r="C507" s="342" t="s">
        <v>1753</v>
      </c>
      <c r="D507" s="365"/>
      <c r="E507" s="290">
        <f>E506+7</f>
        <v>43633</v>
      </c>
      <c r="F507" s="290">
        <f>F506+7</f>
        <v>43636</v>
      </c>
      <c r="G507" s="290">
        <f>F507+8</f>
        <v>43644</v>
      </c>
    </row>
    <row r="508" spans="1:7">
      <c r="A508" s="312"/>
      <c r="B508" s="367" t="s">
        <v>1752</v>
      </c>
      <c r="C508" s="342" t="s">
        <v>1751</v>
      </c>
      <c r="D508" s="365"/>
      <c r="E508" s="290">
        <f>E507+7</f>
        <v>43640</v>
      </c>
      <c r="F508" s="290">
        <f>F507+7</f>
        <v>43643</v>
      </c>
      <c r="G508" s="290">
        <f>F508+8</f>
        <v>43651</v>
      </c>
    </row>
    <row r="509" spans="1:7">
      <c r="A509" s="312"/>
      <c r="B509" s="288"/>
      <c r="C509" s="288"/>
    </row>
    <row r="510" spans="1:7">
      <c r="B510" s="350" t="s">
        <v>719</v>
      </c>
      <c r="C510" s="350" t="s">
        <v>27</v>
      </c>
      <c r="D510" s="349" t="s">
        <v>1638</v>
      </c>
      <c r="E510" s="294" t="s">
        <v>163</v>
      </c>
      <c r="F510" s="294" t="s">
        <v>163</v>
      </c>
      <c r="G510" s="294" t="s">
        <v>212</v>
      </c>
    </row>
    <row r="511" spans="1:7" ht="16.5" customHeight="1">
      <c r="B511" s="348"/>
      <c r="C511" s="348"/>
      <c r="D511" s="347"/>
      <c r="E511" s="294" t="s">
        <v>1181</v>
      </c>
      <c r="F511" s="294" t="s">
        <v>30</v>
      </c>
      <c r="G511" s="294" t="s">
        <v>31</v>
      </c>
    </row>
    <row r="512" spans="1:7" ht="16.5" customHeight="1">
      <c r="B512" s="367" t="s">
        <v>1746</v>
      </c>
      <c r="C512" s="342" t="s">
        <v>1729</v>
      </c>
      <c r="D512" s="365" t="s">
        <v>1750</v>
      </c>
      <c r="E512" s="290">
        <f>F512-3</f>
        <v>43614</v>
      </c>
      <c r="F512" s="290">
        <v>43617</v>
      </c>
      <c r="G512" s="290">
        <f>F512+8</f>
        <v>43625</v>
      </c>
    </row>
    <row r="513" spans="1:7" ht="16.5" customHeight="1">
      <c r="B513" s="367" t="s">
        <v>1749</v>
      </c>
      <c r="C513" s="342" t="s">
        <v>1729</v>
      </c>
      <c r="D513" s="365"/>
      <c r="E513" s="290">
        <f>E512+7</f>
        <v>43621</v>
      </c>
      <c r="F513" s="290">
        <f>F512+7</f>
        <v>43624</v>
      </c>
      <c r="G513" s="290">
        <f>F513+8</f>
        <v>43632</v>
      </c>
    </row>
    <row r="514" spans="1:7" ht="16.5" customHeight="1">
      <c r="B514" s="367" t="s">
        <v>1748</v>
      </c>
      <c r="C514" s="342" t="s">
        <v>1729</v>
      </c>
      <c r="D514" s="365"/>
      <c r="E514" s="290">
        <f>E513+7</f>
        <v>43628</v>
      </c>
      <c r="F514" s="290">
        <f>F513+7</f>
        <v>43631</v>
      </c>
      <c r="G514" s="290">
        <f>F514+8</f>
        <v>43639</v>
      </c>
    </row>
    <row r="515" spans="1:7">
      <c r="B515" s="367" t="s">
        <v>1747</v>
      </c>
      <c r="C515" s="342" t="s">
        <v>1745</v>
      </c>
      <c r="D515" s="365"/>
      <c r="E515" s="290">
        <f>E514+7</f>
        <v>43635</v>
      </c>
      <c r="F515" s="290">
        <f>F514+7</f>
        <v>43638</v>
      </c>
      <c r="G515" s="290">
        <f>F515+8</f>
        <v>43646</v>
      </c>
    </row>
    <row r="516" spans="1:7">
      <c r="B516" s="367" t="s">
        <v>1746</v>
      </c>
      <c r="C516" s="342" t="s">
        <v>1745</v>
      </c>
      <c r="D516" s="365"/>
      <c r="E516" s="290">
        <f>E515+7</f>
        <v>43642</v>
      </c>
      <c r="F516" s="290">
        <f>F515+7</f>
        <v>43645</v>
      </c>
      <c r="G516" s="290">
        <f>F516+8</f>
        <v>43653</v>
      </c>
    </row>
    <row r="517" spans="1:7">
      <c r="B517" s="370"/>
      <c r="C517" s="370"/>
      <c r="D517" s="308"/>
      <c r="E517" s="307"/>
      <c r="F517" s="307"/>
      <c r="G517" s="307"/>
    </row>
    <row r="518" spans="1:7">
      <c r="A518" s="312" t="s">
        <v>214</v>
      </c>
      <c r="D518" s="308"/>
      <c r="E518" s="307"/>
      <c r="F518" s="307"/>
      <c r="G518" s="307"/>
    </row>
    <row r="519" spans="1:7">
      <c r="B519" s="350" t="s">
        <v>719</v>
      </c>
      <c r="C519" s="350" t="s">
        <v>27</v>
      </c>
      <c r="D519" s="349" t="s">
        <v>1638</v>
      </c>
      <c r="E519" s="294" t="s">
        <v>163</v>
      </c>
      <c r="F519" s="294" t="s">
        <v>163</v>
      </c>
      <c r="G519" s="294" t="s">
        <v>214</v>
      </c>
    </row>
    <row r="520" spans="1:7">
      <c r="B520" s="348"/>
      <c r="C520" s="348"/>
      <c r="D520" s="347"/>
      <c r="E520" s="294" t="s">
        <v>1181</v>
      </c>
      <c r="F520" s="294" t="s">
        <v>30</v>
      </c>
      <c r="G520" s="294" t="s">
        <v>31</v>
      </c>
    </row>
    <row r="521" spans="1:7">
      <c r="B521" s="367" t="s">
        <v>1746</v>
      </c>
      <c r="C521" s="342" t="s">
        <v>1729</v>
      </c>
      <c r="D521" s="365" t="s">
        <v>1750</v>
      </c>
      <c r="E521" s="290">
        <f>F521-3</f>
        <v>43614</v>
      </c>
      <c r="F521" s="290">
        <v>43617</v>
      </c>
      <c r="G521" s="290">
        <f>F521+9</f>
        <v>43626</v>
      </c>
    </row>
    <row r="522" spans="1:7">
      <c r="B522" s="367" t="s">
        <v>1749</v>
      </c>
      <c r="C522" s="342" t="s">
        <v>1729</v>
      </c>
      <c r="D522" s="365"/>
      <c r="E522" s="290">
        <f>E521+7</f>
        <v>43621</v>
      </c>
      <c r="F522" s="290">
        <f>F521+7</f>
        <v>43624</v>
      </c>
      <c r="G522" s="290">
        <f>F522+9</f>
        <v>43633</v>
      </c>
    </row>
    <row r="523" spans="1:7" ht="16.5" customHeight="1">
      <c r="B523" s="367" t="s">
        <v>1748</v>
      </c>
      <c r="C523" s="342" t="s">
        <v>1729</v>
      </c>
      <c r="D523" s="365"/>
      <c r="E523" s="290">
        <f>E522+7</f>
        <v>43628</v>
      </c>
      <c r="F523" s="290">
        <f>F522+7</f>
        <v>43631</v>
      </c>
      <c r="G523" s="290">
        <f>F523+9</f>
        <v>43640</v>
      </c>
    </row>
    <row r="524" spans="1:7">
      <c r="B524" s="367" t="s">
        <v>1747</v>
      </c>
      <c r="C524" s="342" t="s">
        <v>1745</v>
      </c>
      <c r="D524" s="365"/>
      <c r="E524" s="290">
        <f>E523+7</f>
        <v>43635</v>
      </c>
      <c r="F524" s="290">
        <f>F523+7</f>
        <v>43638</v>
      </c>
      <c r="G524" s="290">
        <f>F524+9</f>
        <v>43647</v>
      </c>
    </row>
    <row r="525" spans="1:7">
      <c r="B525" s="367" t="s">
        <v>1746</v>
      </c>
      <c r="C525" s="342" t="s">
        <v>1745</v>
      </c>
      <c r="D525" s="365"/>
      <c r="E525" s="290">
        <f>E524+7</f>
        <v>43642</v>
      </c>
      <c r="F525" s="290">
        <f>F524+7</f>
        <v>43645</v>
      </c>
      <c r="G525" s="290">
        <f>F525+9</f>
        <v>43654</v>
      </c>
    </row>
    <row r="526" spans="1:7">
      <c r="B526" s="381"/>
      <c r="C526" s="381"/>
      <c r="D526" s="308"/>
      <c r="E526" s="307"/>
      <c r="F526" s="307"/>
      <c r="G526" s="324"/>
    </row>
    <row r="527" spans="1:7">
      <c r="A527" s="312" t="s">
        <v>91</v>
      </c>
      <c r="B527" s="288"/>
    </row>
    <row r="528" spans="1:7">
      <c r="B528" s="350" t="s">
        <v>719</v>
      </c>
      <c r="C528" s="350" t="s">
        <v>1534</v>
      </c>
      <c r="D528" s="349" t="s">
        <v>1638</v>
      </c>
      <c r="E528" s="294" t="s">
        <v>1533</v>
      </c>
      <c r="F528" s="294" t="s">
        <v>1533</v>
      </c>
      <c r="G528" s="294" t="s">
        <v>1737</v>
      </c>
    </row>
    <row r="529" spans="1:7">
      <c r="B529" s="348"/>
      <c r="C529" s="348"/>
      <c r="D529" s="347"/>
      <c r="E529" s="294" t="s">
        <v>1531</v>
      </c>
      <c r="F529" s="294" t="s">
        <v>1112</v>
      </c>
      <c r="G529" s="294" t="s">
        <v>1113</v>
      </c>
    </row>
    <row r="530" spans="1:7">
      <c r="B530" s="367" t="s">
        <v>1744</v>
      </c>
      <c r="C530" s="342" t="s">
        <v>1729</v>
      </c>
      <c r="D530" s="365" t="s">
        <v>1743</v>
      </c>
      <c r="E530" s="290">
        <f>F530-5</f>
        <v>43616</v>
      </c>
      <c r="F530" s="290">
        <v>43621</v>
      </c>
      <c r="G530" s="290">
        <f>F530+11</f>
        <v>43632</v>
      </c>
    </row>
    <row r="531" spans="1:7">
      <c r="B531" s="367" t="s">
        <v>1742</v>
      </c>
      <c r="C531" s="342" t="s">
        <v>1729</v>
      </c>
      <c r="D531" s="365"/>
      <c r="E531" s="290">
        <f>E530+7</f>
        <v>43623</v>
      </c>
      <c r="F531" s="290">
        <f>F530+7</f>
        <v>43628</v>
      </c>
      <c r="G531" s="290">
        <f>F531+11</f>
        <v>43639</v>
      </c>
    </row>
    <row r="532" spans="1:7">
      <c r="B532" s="367" t="s">
        <v>1741</v>
      </c>
      <c r="C532" s="342" t="s">
        <v>1740</v>
      </c>
      <c r="D532" s="365"/>
      <c r="E532" s="290">
        <f>E531+7</f>
        <v>43630</v>
      </c>
      <c r="F532" s="290">
        <f>F531+7</f>
        <v>43635</v>
      </c>
      <c r="G532" s="290">
        <f>F532+11</f>
        <v>43646</v>
      </c>
    </row>
    <row r="533" spans="1:7">
      <c r="B533" s="367" t="s">
        <v>1739</v>
      </c>
      <c r="C533" s="342" t="s">
        <v>1738</v>
      </c>
      <c r="D533" s="365"/>
      <c r="E533" s="290">
        <f>E532+7</f>
        <v>43637</v>
      </c>
      <c r="F533" s="290">
        <f>F532+7</f>
        <v>43642</v>
      </c>
      <c r="G533" s="290">
        <f>F533+11</f>
        <v>43653</v>
      </c>
    </row>
    <row r="534" spans="1:7">
      <c r="B534" s="288"/>
      <c r="C534" s="288"/>
    </row>
    <row r="535" spans="1:7">
      <c r="B535" s="350" t="s">
        <v>719</v>
      </c>
      <c r="C535" s="350" t="s">
        <v>27</v>
      </c>
      <c r="D535" s="349" t="s">
        <v>1638</v>
      </c>
      <c r="E535" s="294" t="s">
        <v>163</v>
      </c>
      <c r="F535" s="294" t="s">
        <v>163</v>
      </c>
      <c r="G535" s="294" t="s">
        <v>1737</v>
      </c>
    </row>
    <row r="536" spans="1:7">
      <c r="B536" s="348"/>
      <c r="C536" s="348"/>
      <c r="D536" s="347"/>
      <c r="E536" s="294" t="s">
        <v>1181</v>
      </c>
      <c r="F536" s="294" t="s">
        <v>30</v>
      </c>
      <c r="G536" s="294" t="s">
        <v>31</v>
      </c>
    </row>
    <row r="537" spans="1:7">
      <c r="B537" s="367" t="s">
        <v>1730</v>
      </c>
      <c r="C537" s="342" t="s">
        <v>1736</v>
      </c>
      <c r="D537" s="365" t="s">
        <v>1735</v>
      </c>
      <c r="E537" s="290">
        <f>F537-4</f>
        <v>43614</v>
      </c>
      <c r="F537" s="290">
        <v>43618</v>
      </c>
      <c r="G537" s="290">
        <f>F537+8</f>
        <v>43626</v>
      </c>
    </row>
    <row r="538" spans="1:7">
      <c r="B538" s="367" t="s">
        <v>1734</v>
      </c>
      <c r="C538" s="342" t="s">
        <v>1733</v>
      </c>
      <c r="D538" s="365"/>
      <c r="E538" s="290">
        <f>E537+7</f>
        <v>43621</v>
      </c>
      <c r="F538" s="290">
        <f>F537+7</f>
        <v>43625</v>
      </c>
      <c r="G538" s="290">
        <f>F538+8</f>
        <v>43633</v>
      </c>
    </row>
    <row r="539" spans="1:7">
      <c r="B539" s="367" t="s">
        <v>1732</v>
      </c>
      <c r="C539" s="342" t="s">
        <v>1729</v>
      </c>
      <c r="D539" s="365"/>
      <c r="E539" s="290">
        <f>E538+7</f>
        <v>43628</v>
      </c>
      <c r="F539" s="290">
        <f>F538+7</f>
        <v>43632</v>
      </c>
      <c r="G539" s="290">
        <f>F539+8</f>
        <v>43640</v>
      </c>
    </row>
    <row r="540" spans="1:7">
      <c r="B540" s="367" t="s">
        <v>1731</v>
      </c>
      <c r="C540" s="342" t="s">
        <v>1729</v>
      </c>
      <c r="D540" s="365"/>
      <c r="E540" s="290">
        <f>E539+7</f>
        <v>43635</v>
      </c>
      <c r="F540" s="290">
        <f>F539+7</f>
        <v>43639</v>
      </c>
      <c r="G540" s="290">
        <f>F540+8</f>
        <v>43647</v>
      </c>
    </row>
    <row r="541" spans="1:7">
      <c r="B541" s="367" t="s">
        <v>1730</v>
      </c>
      <c r="C541" s="342" t="s">
        <v>1729</v>
      </c>
      <c r="D541" s="365"/>
      <c r="E541" s="290">
        <f>E540+7</f>
        <v>43642</v>
      </c>
      <c r="F541" s="290">
        <f>F540+7</f>
        <v>43646</v>
      </c>
      <c r="G541" s="290">
        <f>F541+8</f>
        <v>43654</v>
      </c>
    </row>
    <row r="542" spans="1:7">
      <c r="B542" s="396"/>
      <c r="C542" s="394"/>
      <c r="D542" s="308"/>
      <c r="E542" s="307"/>
      <c r="F542" s="307"/>
      <c r="G542" s="307"/>
    </row>
    <row r="543" spans="1:7">
      <c r="A543" s="312" t="s">
        <v>92</v>
      </c>
      <c r="B543" s="288"/>
      <c r="C543" s="288"/>
    </row>
    <row r="544" spans="1:7">
      <c r="B544" s="350" t="s">
        <v>719</v>
      </c>
      <c r="C544" s="350" t="s">
        <v>27</v>
      </c>
      <c r="D544" s="349" t="s">
        <v>1638</v>
      </c>
      <c r="E544" s="294" t="s">
        <v>163</v>
      </c>
      <c r="F544" s="294" t="s">
        <v>163</v>
      </c>
      <c r="G544" s="294" t="s">
        <v>218</v>
      </c>
    </row>
    <row r="545" spans="1:7">
      <c r="B545" s="348"/>
      <c r="C545" s="348"/>
      <c r="D545" s="347"/>
      <c r="E545" s="294" t="s">
        <v>1181</v>
      </c>
      <c r="F545" s="294" t="s">
        <v>30</v>
      </c>
      <c r="G545" s="294" t="s">
        <v>31</v>
      </c>
    </row>
    <row r="546" spans="1:7">
      <c r="B546" s="367" t="s">
        <v>1730</v>
      </c>
      <c r="C546" s="342" t="s">
        <v>1736</v>
      </c>
      <c r="D546" s="365" t="s">
        <v>1735</v>
      </c>
      <c r="E546" s="290">
        <f>F546-4</f>
        <v>43614</v>
      </c>
      <c r="F546" s="290">
        <v>43618</v>
      </c>
      <c r="G546" s="290">
        <f>F546+11</f>
        <v>43629</v>
      </c>
    </row>
    <row r="547" spans="1:7">
      <c r="B547" s="367" t="s">
        <v>1734</v>
      </c>
      <c r="C547" s="342" t="s">
        <v>1733</v>
      </c>
      <c r="D547" s="365"/>
      <c r="E547" s="290">
        <f>E546+7</f>
        <v>43621</v>
      </c>
      <c r="F547" s="290">
        <f>F546+7</f>
        <v>43625</v>
      </c>
      <c r="G547" s="290">
        <f>F547+11</f>
        <v>43636</v>
      </c>
    </row>
    <row r="548" spans="1:7">
      <c r="B548" s="367" t="s">
        <v>1732</v>
      </c>
      <c r="C548" s="342" t="s">
        <v>1729</v>
      </c>
      <c r="D548" s="365"/>
      <c r="E548" s="290">
        <f>E547+7</f>
        <v>43628</v>
      </c>
      <c r="F548" s="290">
        <f>F547+7</f>
        <v>43632</v>
      </c>
      <c r="G548" s="290">
        <f>F548+11</f>
        <v>43643</v>
      </c>
    </row>
    <row r="549" spans="1:7">
      <c r="B549" s="367" t="s">
        <v>1731</v>
      </c>
      <c r="C549" s="342" t="s">
        <v>1729</v>
      </c>
      <c r="D549" s="365"/>
      <c r="E549" s="290">
        <f>E548+7</f>
        <v>43635</v>
      </c>
      <c r="F549" s="290">
        <f>F548+7</f>
        <v>43639</v>
      </c>
      <c r="G549" s="290">
        <f>F549+11</f>
        <v>43650</v>
      </c>
    </row>
    <row r="550" spans="1:7">
      <c r="B550" s="367" t="s">
        <v>1730</v>
      </c>
      <c r="C550" s="342" t="s">
        <v>1729</v>
      </c>
      <c r="D550" s="365"/>
      <c r="E550" s="290">
        <f>E549+7</f>
        <v>43642</v>
      </c>
      <c r="F550" s="290">
        <f>F549+7</f>
        <v>43646</v>
      </c>
      <c r="G550" s="290">
        <f>F550+11</f>
        <v>43657</v>
      </c>
    </row>
    <row r="551" spans="1:7">
      <c r="B551" s="396"/>
      <c r="C551" s="394"/>
      <c r="E551" s="307"/>
      <c r="F551" s="307"/>
    </row>
    <row r="552" spans="1:7">
      <c r="A552" s="312" t="s">
        <v>1728</v>
      </c>
      <c r="B552" s="370"/>
      <c r="C552" s="370"/>
      <c r="D552" s="308"/>
      <c r="E552" s="307"/>
      <c r="F552" s="307"/>
      <c r="G552" s="324"/>
    </row>
    <row r="553" spans="1:7">
      <c r="A553" s="312"/>
      <c r="B553" s="350" t="s">
        <v>719</v>
      </c>
      <c r="C553" s="350" t="s">
        <v>27</v>
      </c>
      <c r="D553" s="349" t="s">
        <v>1638</v>
      </c>
      <c r="E553" s="294" t="s">
        <v>163</v>
      </c>
      <c r="F553" s="294" t="s">
        <v>163</v>
      </c>
      <c r="G553" s="294" t="s">
        <v>1728</v>
      </c>
    </row>
    <row r="554" spans="1:7">
      <c r="A554" s="312"/>
      <c r="B554" s="348"/>
      <c r="C554" s="348"/>
      <c r="D554" s="347"/>
      <c r="E554" s="294" t="s">
        <v>1181</v>
      </c>
      <c r="F554" s="294" t="s">
        <v>30</v>
      </c>
      <c r="G554" s="294" t="s">
        <v>31</v>
      </c>
    </row>
    <row r="555" spans="1:7">
      <c r="A555" s="312"/>
      <c r="B555" s="367" t="s">
        <v>1727</v>
      </c>
      <c r="C555" s="342" t="s">
        <v>1726</v>
      </c>
      <c r="D555" s="365" t="s">
        <v>1725</v>
      </c>
      <c r="E555" s="290">
        <f>F555-4</f>
        <v>43614</v>
      </c>
      <c r="F555" s="290">
        <v>43618</v>
      </c>
      <c r="G555" s="290">
        <f>F555+12</f>
        <v>43630</v>
      </c>
    </row>
    <row r="556" spans="1:7">
      <c r="A556" s="312"/>
      <c r="B556" s="367" t="s">
        <v>1724</v>
      </c>
      <c r="C556" s="342" t="s">
        <v>1723</v>
      </c>
      <c r="D556" s="365"/>
      <c r="E556" s="290">
        <f>E555+7</f>
        <v>43621</v>
      </c>
      <c r="F556" s="290">
        <f>F555+7</f>
        <v>43625</v>
      </c>
      <c r="G556" s="290">
        <f>F556+12</f>
        <v>43637</v>
      </c>
    </row>
    <row r="557" spans="1:7">
      <c r="A557" s="312"/>
      <c r="B557" s="367" t="s">
        <v>1722</v>
      </c>
      <c r="C557" s="342" t="s">
        <v>1721</v>
      </c>
      <c r="D557" s="365"/>
      <c r="E557" s="290">
        <f>E556+7</f>
        <v>43628</v>
      </c>
      <c r="F557" s="290">
        <f>F556+7</f>
        <v>43632</v>
      </c>
      <c r="G557" s="290">
        <f>F557+12</f>
        <v>43644</v>
      </c>
    </row>
    <row r="558" spans="1:7">
      <c r="A558" s="312"/>
      <c r="B558" s="367" t="s">
        <v>1720</v>
      </c>
      <c r="C558" s="342" t="s">
        <v>1719</v>
      </c>
      <c r="D558" s="365"/>
      <c r="E558" s="290">
        <f>E557+7</f>
        <v>43635</v>
      </c>
      <c r="F558" s="290">
        <f>F557+7</f>
        <v>43639</v>
      </c>
      <c r="G558" s="290">
        <f>F558+12</f>
        <v>43651</v>
      </c>
    </row>
    <row r="559" spans="1:7">
      <c r="A559" s="312"/>
      <c r="B559" s="367" t="s">
        <v>1718</v>
      </c>
      <c r="C559" s="342" t="s">
        <v>1717</v>
      </c>
      <c r="D559" s="365"/>
      <c r="E559" s="290">
        <f>E558+7</f>
        <v>43642</v>
      </c>
      <c r="F559" s="290">
        <f>F558+7</f>
        <v>43646</v>
      </c>
      <c r="G559" s="290">
        <f>F559+12</f>
        <v>43658</v>
      </c>
    </row>
    <row r="560" spans="1:7">
      <c r="A560" s="312"/>
      <c r="B560" s="395"/>
      <c r="C560" s="394"/>
      <c r="D560" s="308"/>
      <c r="E560" s="307"/>
      <c r="F560" s="307"/>
      <c r="G560" s="324"/>
    </row>
    <row r="561" spans="1:7">
      <c r="A561" s="312" t="s">
        <v>219</v>
      </c>
      <c r="B561" s="337"/>
      <c r="C561" s="337"/>
    </row>
    <row r="562" spans="1:7">
      <c r="B562" s="350" t="s">
        <v>719</v>
      </c>
      <c r="C562" s="350" t="s">
        <v>27</v>
      </c>
      <c r="D562" s="349" t="s">
        <v>1638</v>
      </c>
      <c r="E562" s="294" t="s">
        <v>163</v>
      </c>
      <c r="F562" s="294" t="s">
        <v>163</v>
      </c>
      <c r="G562" s="294" t="s">
        <v>1716</v>
      </c>
    </row>
    <row r="563" spans="1:7">
      <c r="B563" s="348"/>
      <c r="C563" s="348"/>
      <c r="D563" s="347"/>
      <c r="E563" s="294" t="s">
        <v>1181</v>
      </c>
      <c r="F563" s="294" t="s">
        <v>30</v>
      </c>
      <c r="G563" s="294" t="s">
        <v>31</v>
      </c>
    </row>
    <row r="564" spans="1:7">
      <c r="B564" s="367" t="s">
        <v>1696</v>
      </c>
      <c r="C564" s="342" t="s">
        <v>1687</v>
      </c>
      <c r="D564" s="365" t="s">
        <v>1695</v>
      </c>
      <c r="E564" s="290">
        <f>F564-3</f>
        <v>43620</v>
      </c>
      <c r="F564" s="290">
        <v>43623</v>
      </c>
      <c r="G564" s="290">
        <f>F564+9</f>
        <v>43632</v>
      </c>
    </row>
    <row r="565" spans="1:7">
      <c r="B565" s="367" t="s">
        <v>1694</v>
      </c>
      <c r="C565" s="342" t="s">
        <v>1654</v>
      </c>
      <c r="D565" s="365"/>
      <c r="E565" s="290">
        <f>E564+7</f>
        <v>43627</v>
      </c>
      <c r="F565" s="290">
        <f>F564+7</f>
        <v>43630</v>
      </c>
      <c r="G565" s="290">
        <f>F565+9</f>
        <v>43639</v>
      </c>
    </row>
    <row r="566" spans="1:7">
      <c r="B566" s="367" t="s">
        <v>1693</v>
      </c>
      <c r="C566" s="342" t="s">
        <v>320</v>
      </c>
      <c r="D566" s="365"/>
      <c r="E566" s="290">
        <f>E565+7</f>
        <v>43634</v>
      </c>
      <c r="F566" s="290">
        <f>F565+7</f>
        <v>43637</v>
      </c>
      <c r="G566" s="290">
        <f>F566+9</f>
        <v>43646</v>
      </c>
    </row>
    <row r="567" spans="1:7">
      <c r="B567" s="367" t="s">
        <v>1692</v>
      </c>
      <c r="C567" s="342" t="s">
        <v>320</v>
      </c>
      <c r="D567" s="365"/>
      <c r="E567" s="290">
        <f>E566+7</f>
        <v>43641</v>
      </c>
      <c r="F567" s="290">
        <f>F566+7</f>
        <v>43644</v>
      </c>
      <c r="G567" s="290">
        <f>F567+9</f>
        <v>43653</v>
      </c>
    </row>
    <row r="568" spans="1:7">
      <c r="B568" s="393"/>
      <c r="C568" s="381"/>
      <c r="D568" s="308"/>
      <c r="E568" s="307"/>
      <c r="F568" s="307"/>
      <c r="G568" s="307"/>
    </row>
    <row r="569" spans="1:7">
      <c r="A569" s="312" t="s">
        <v>95</v>
      </c>
      <c r="B569" s="337"/>
      <c r="C569" s="337"/>
      <c r="D569" s="312"/>
      <c r="E569" s="312"/>
      <c r="F569" s="312"/>
      <c r="G569" s="368"/>
    </row>
    <row r="570" spans="1:7">
      <c r="B570" s="350" t="s">
        <v>719</v>
      </c>
      <c r="C570" s="350" t="s">
        <v>27</v>
      </c>
      <c r="D570" s="349" t="s">
        <v>1638</v>
      </c>
      <c r="E570" s="294" t="s">
        <v>163</v>
      </c>
      <c r="F570" s="294" t="s">
        <v>163</v>
      </c>
      <c r="G570" s="294" t="s">
        <v>1715</v>
      </c>
    </row>
    <row r="571" spans="1:7">
      <c r="B571" s="348"/>
      <c r="C571" s="348"/>
      <c r="D571" s="347"/>
      <c r="E571" s="294" t="s">
        <v>1181</v>
      </c>
      <c r="F571" s="294" t="s">
        <v>30</v>
      </c>
      <c r="G571" s="294" t="s">
        <v>31</v>
      </c>
    </row>
    <row r="572" spans="1:7">
      <c r="B572" s="367" t="s">
        <v>1701</v>
      </c>
      <c r="C572" s="342" t="s">
        <v>1687</v>
      </c>
      <c r="D572" s="365" t="s">
        <v>1700</v>
      </c>
      <c r="E572" s="290">
        <f>F572-5</f>
        <v>43616</v>
      </c>
      <c r="F572" s="290">
        <v>43621</v>
      </c>
      <c r="G572" s="290">
        <f>F572+9</f>
        <v>43630</v>
      </c>
    </row>
    <row r="573" spans="1:7">
      <c r="B573" s="367" t="s">
        <v>1699</v>
      </c>
      <c r="C573" s="342" t="s">
        <v>1687</v>
      </c>
      <c r="D573" s="365"/>
      <c r="E573" s="290">
        <f>E572+7</f>
        <v>43623</v>
      </c>
      <c r="F573" s="290">
        <f>F572+7</f>
        <v>43628</v>
      </c>
      <c r="G573" s="290">
        <f>F573+9</f>
        <v>43637</v>
      </c>
    </row>
    <row r="574" spans="1:7">
      <c r="B574" s="367" t="s">
        <v>1698</v>
      </c>
      <c r="C574" s="342" t="s">
        <v>319</v>
      </c>
      <c r="D574" s="365"/>
      <c r="E574" s="290">
        <f>E573+7</f>
        <v>43630</v>
      </c>
      <c r="F574" s="290">
        <f>F573+7</f>
        <v>43635</v>
      </c>
      <c r="G574" s="290">
        <f>F574+9</f>
        <v>43644</v>
      </c>
    </row>
    <row r="575" spans="1:7">
      <c r="B575" s="367" t="s">
        <v>1697</v>
      </c>
      <c r="C575" s="342" t="s">
        <v>1687</v>
      </c>
      <c r="D575" s="365"/>
      <c r="E575" s="290">
        <f>E574+7</f>
        <v>43637</v>
      </c>
      <c r="F575" s="290">
        <f>F574+7</f>
        <v>43642</v>
      </c>
      <c r="G575" s="290">
        <f>F575+9</f>
        <v>43651</v>
      </c>
    </row>
    <row r="576" spans="1:7">
      <c r="B576" s="288"/>
      <c r="C576" s="288"/>
      <c r="F576" s="351"/>
    </row>
    <row r="577" spans="1:7">
      <c r="B577" s="350" t="s">
        <v>719</v>
      </c>
      <c r="C577" s="350" t="s">
        <v>27</v>
      </c>
      <c r="D577" s="349" t="s">
        <v>1638</v>
      </c>
      <c r="E577" s="294" t="s">
        <v>163</v>
      </c>
      <c r="F577" s="294" t="s">
        <v>163</v>
      </c>
      <c r="G577" s="294" t="s">
        <v>1715</v>
      </c>
    </row>
    <row r="578" spans="1:7">
      <c r="B578" s="348"/>
      <c r="C578" s="348"/>
      <c r="D578" s="347"/>
      <c r="E578" s="294" t="s">
        <v>1181</v>
      </c>
      <c r="F578" s="294" t="s">
        <v>30</v>
      </c>
      <c r="G578" s="294" t="s">
        <v>31</v>
      </c>
    </row>
    <row r="579" spans="1:7">
      <c r="B579" s="367" t="s">
        <v>1696</v>
      </c>
      <c r="C579" s="342" t="s">
        <v>1687</v>
      </c>
      <c r="D579" s="365" t="s">
        <v>1695</v>
      </c>
      <c r="E579" s="290">
        <f>F579-3</f>
        <v>43620</v>
      </c>
      <c r="F579" s="290">
        <v>43623</v>
      </c>
      <c r="G579" s="290">
        <f>F579+10</f>
        <v>43633</v>
      </c>
    </row>
    <row r="580" spans="1:7">
      <c r="B580" s="367" t="s">
        <v>1694</v>
      </c>
      <c r="C580" s="342" t="s">
        <v>1654</v>
      </c>
      <c r="D580" s="365"/>
      <c r="E580" s="290">
        <f>E579+7</f>
        <v>43627</v>
      </c>
      <c r="F580" s="290">
        <f>F579+7</f>
        <v>43630</v>
      </c>
      <c r="G580" s="290">
        <f>F580+10</f>
        <v>43640</v>
      </c>
    </row>
    <row r="581" spans="1:7">
      <c r="B581" s="367" t="s">
        <v>1693</v>
      </c>
      <c r="C581" s="342" t="s">
        <v>320</v>
      </c>
      <c r="D581" s="365"/>
      <c r="E581" s="290">
        <f>E580+7</f>
        <v>43634</v>
      </c>
      <c r="F581" s="290">
        <f>F580+7</f>
        <v>43637</v>
      </c>
      <c r="G581" s="290">
        <f>F581+10</f>
        <v>43647</v>
      </c>
    </row>
    <row r="582" spans="1:7">
      <c r="B582" s="367" t="s">
        <v>1692</v>
      </c>
      <c r="C582" s="342" t="s">
        <v>320</v>
      </c>
      <c r="D582" s="365"/>
      <c r="E582" s="290">
        <f>E581+7</f>
        <v>43641</v>
      </c>
      <c r="F582" s="290">
        <f>F581+7</f>
        <v>43644</v>
      </c>
      <c r="G582" s="290">
        <f>F582+10</f>
        <v>43654</v>
      </c>
    </row>
    <row r="583" spans="1:7">
      <c r="B583" s="288"/>
      <c r="C583" s="288"/>
    </row>
    <row r="584" spans="1:7">
      <c r="B584" s="350" t="s">
        <v>719</v>
      </c>
      <c r="C584" s="350" t="s">
        <v>27</v>
      </c>
      <c r="D584" s="349" t="s">
        <v>1638</v>
      </c>
      <c r="E584" s="294" t="s">
        <v>163</v>
      </c>
      <c r="F584" s="294" t="s">
        <v>163</v>
      </c>
      <c r="G584" s="294" t="s">
        <v>1715</v>
      </c>
    </row>
    <row r="585" spans="1:7">
      <c r="B585" s="348"/>
      <c r="C585" s="348"/>
      <c r="D585" s="347"/>
      <c r="E585" s="294" t="s">
        <v>1181</v>
      </c>
      <c r="F585" s="294" t="s">
        <v>30</v>
      </c>
      <c r="G585" s="294" t="s">
        <v>31</v>
      </c>
    </row>
    <row r="586" spans="1:7">
      <c r="B586" s="342" t="s">
        <v>1706</v>
      </c>
      <c r="C586" s="342" t="s">
        <v>1713</v>
      </c>
      <c r="D586" s="365" t="s">
        <v>1712</v>
      </c>
      <c r="E586" s="290">
        <f>F586-4</f>
        <v>43614</v>
      </c>
      <c r="F586" s="290">
        <v>43618</v>
      </c>
      <c r="G586" s="290">
        <f>F586+7</f>
        <v>43625</v>
      </c>
    </row>
    <row r="587" spans="1:7">
      <c r="B587" s="367" t="s">
        <v>1703</v>
      </c>
      <c r="C587" s="366" t="s">
        <v>1711</v>
      </c>
      <c r="D587" s="365" t="s">
        <v>1710</v>
      </c>
      <c r="E587" s="290">
        <f>E586+7</f>
        <v>43621</v>
      </c>
      <c r="F587" s="290">
        <f>F586+7</f>
        <v>43625</v>
      </c>
      <c r="G587" s="290">
        <f>F587+7</f>
        <v>43632</v>
      </c>
    </row>
    <row r="588" spans="1:7">
      <c r="B588" s="367" t="s">
        <v>1709</v>
      </c>
      <c r="C588" s="366" t="s">
        <v>1708</v>
      </c>
      <c r="D588" s="365" t="s">
        <v>1707</v>
      </c>
      <c r="E588" s="290">
        <f>E587+7</f>
        <v>43628</v>
      </c>
      <c r="F588" s="290">
        <f>F587+7</f>
        <v>43632</v>
      </c>
      <c r="G588" s="290">
        <f>F588+7</f>
        <v>43639</v>
      </c>
    </row>
    <row r="589" spans="1:7">
      <c r="B589" s="367" t="s">
        <v>1706</v>
      </c>
      <c r="C589" s="366" t="s">
        <v>1705</v>
      </c>
      <c r="D589" s="365" t="s">
        <v>1704</v>
      </c>
      <c r="E589" s="290">
        <f>E588+7</f>
        <v>43635</v>
      </c>
      <c r="F589" s="290">
        <f>F588+7</f>
        <v>43639</v>
      </c>
      <c r="G589" s="290">
        <f>F589+7</f>
        <v>43646</v>
      </c>
    </row>
    <row r="590" spans="1:7">
      <c r="B590" s="367" t="s">
        <v>1703</v>
      </c>
      <c r="C590" s="366" t="s">
        <v>1702</v>
      </c>
      <c r="D590" s="365"/>
      <c r="E590" s="290">
        <f>E589+7</f>
        <v>43642</v>
      </c>
      <c r="F590" s="290">
        <f>F589+7</f>
        <v>43646</v>
      </c>
      <c r="G590" s="290">
        <f>F590+7</f>
        <v>43653</v>
      </c>
    </row>
    <row r="591" spans="1:7">
      <c r="B591" s="392"/>
      <c r="C591" s="391"/>
      <c r="D591" s="391"/>
      <c r="E591" s="307"/>
      <c r="F591" s="307"/>
      <c r="G591" s="351"/>
    </row>
    <row r="592" spans="1:7">
      <c r="A592" s="312" t="s">
        <v>221</v>
      </c>
      <c r="D592" s="312"/>
      <c r="E592" s="312"/>
    </row>
    <row r="593" spans="1:16">
      <c r="B593" s="298" t="s">
        <v>26</v>
      </c>
      <c r="C593" s="298" t="s">
        <v>27</v>
      </c>
      <c r="D593" s="297" t="s">
        <v>28</v>
      </c>
      <c r="E593" s="294" t="s">
        <v>163</v>
      </c>
      <c r="F593" s="294" t="s">
        <v>163</v>
      </c>
      <c r="G593" s="294" t="s">
        <v>1714</v>
      </c>
    </row>
    <row r="594" spans="1:16">
      <c r="B594" s="296"/>
      <c r="C594" s="296"/>
      <c r="D594" s="295"/>
      <c r="E594" s="294" t="s">
        <v>1181</v>
      </c>
      <c r="F594" s="294" t="s">
        <v>30</v>
      </c>
      <c r="G594" s="294" t="s">
        <v>31</v>
      </c>
    </row>
    <row r="595" spans="1:16">
      <c r="B595" s="342" t="s">
        <v>1706</v>
      </c>
      <c r="C595" s="342" t="s">
        <v>1713</v>
      </c>
      <c r="D595" s="365" t="s">
        <v>1712</v>
      </c>
      <c r="E595" s="290">
        <f>F595-4</f>
        <v>43614</v>
      </c>
      <c r="F595" s="290">
        <v>43618</v>
      </c>
      <c r="G595" s="290">
        <f>F595+6</f>
        <v>43624</v>
      </c>
    </row>
    <row r="596" spans="1:16">
      <c r="B596" s="367" t="s">
        <v>1703</v>
      </c>
      <c r="C596" s="366" t="s">
        <v>1711</v>
      </c>
      <c r="D596" s="365" t="s">
        <v>1710</v>
      </c>
      <c r="E596" s="290">
        <f>E595+7</f>
        <v>43621</v>
      </c>
      <c r="F596" s="290">
        <f>F595+7</f>
        <v>43625</v>
      </c>
      <c r="G596" s="290">
        <f>F596+6</f>
        <v>43631</v>
      </c>
    </row>
    <row r="597" spans="1:16">
      <c r="B597" s="367" t="s">
        <v>1709</v>
      </c>
      <c r="C597" s="366" t="s">
        <v>1708</v>
      </c>
      <c r="D597" s="365" t="s">
        <v>1707</v>
      </c>
      <c r="E597" s="290">
        <f>E596+7</f>
        <v>43628</v>
      </c>
      <c r="F597" s="290">
        <f>F596+7</f>
        <v>43632</v>
      </c>
      <c r="G597" s="290">
        <f>F597+6</f>
        <v>43638</v>
      </c>
    </row>
    <row r="598" spans="1:16">
      <c r="B598" s="367" t="s">
        <v>1706</v>
      </c>
      <c r="C598" s="366" t="s">
        <v>1705</v>
      </c>
      <c r="D598" s="365" t="s">
        <v>1704</v>
      </c>
      <c r="E598" s="290">
        <f>E597+7</f>
        <v>43635</v>
      </c>
      <c r="F598" s="290">
        <f>F597+7</f>
        <v>43639</v>
      </c>
      <c r="G598" s="290">
        <f>F598+6</f>
        <v>43645</v>
      </c>
    </row>
    <row r="599" spans="1:16">
      <c r="B599" s="367" t="s">
        <v>1703</v>
      </c>
      <c r="C599" s="366" t="s">
        <v>1702</v>
      </c>
      <c r="D599" s="365"/>
      <c r="E599" s="290">
        <f>E598+7</f>
        <v>43642</v>
      </c>
      <c r="F599" s="290">
        <f>F598+7</f>
        <v>43646</v>
      </c>
      <c r="G599" s="290">
        <f>F599+6</f>
        <v>43652</v>
      </c>
    </row>
    <row r="600" spans="1:16" s="351" customFormat="1">
      <c r="A600" s="288"/>
      <c r="B600" s="370"/>
      <c r="C600" s="370"/>
      <c r="D600" s="308"/>
      <c r="E600" s="307"/>
      <c r="F600" s="307"/>
      <c r="G600" s="288"/>
      <c r="H600" s="288"/>
    </row>
    <row r="601" spans="1:16" s="351" customFormat="1">
      <c r="A601" s="312" t="s">
        <v>88</v>
      </c>
      <c r="B601" s="289"/>
      <c r="C601" s="289"/>
      <c r="D601" s="288"/>
      <c r="E601" s="288"/>
      <c r="F601" s="288"/>
      <c r="G601" s="288"/>
      <c r="H601" s="288"/>
      <c r="I601" s="288"/>
      <c r="J601" s="288"/>
      <c r="K601" s="288"/>
      <c r="L601" s="288"/>
      <c r="M601" s="288"/>
      <c r="N601" s="288"/>
      <c r="O601" s="288"/>
      <c r="P601" s="288"/>
    </row>
    <row r="602" spans="1:16" s="351" customFormat="1">
      <c r="A602" s="312"/>
      <c r="B602" s="298" t="s">
        <v>26</v>
      </c>
      <c r="C602" s="298" t="s">
        <v>27</v>
      </c>
      <c r="D602" s="297" t="s">
        <v>28</v>
      </c>
      <c r="E602" s="294" t="s">
        <v>163</v>
      </c>
      <c r="F602" s="294" t="s">
        <v>163</v>
      </c>
      <c r="G602" s="294" t="s">
        <v>1691</v>
      </c>
      <c r="H602" s="288"/>
      <c r="I602" s="288"/>
      <c r="J602" s="288"/>
      <c r="K602" s="288"/>
      <c r="L602" s="288"/>
      <c r="M602" s="288"/>
      <c r="N602" s="288"/>
      <c r="O602" s="288"/>
      <c r="P602" s="288"/>
    </row>
    <row r="603" spans="1:16" s="351" customFormat="1">
      <c r="A603" s="312"/>
      <c r="B603" s="296"/>
      <c r="C603" s="296"/>
      <c r="D603" s="295"/>
      <c r="E603" s="294" t="s">
        <v>1181</v>
      </c>
      <c r="F603" s="294" t="s">
        <v>30</v>
      </c>
      <c r="G603" s="294" t="s">
        <v>31</v>
      </c>
      <c r="H603" s="288"/>
      <c r="I603" s="288"/>
      <c r="J603" s="288"/>
      <c r="K603" s="288"/>
      <c r="L603" s="288"/>
      <c r="M603" s="288"/>
      <c r="N603" s="288"/>
      <c r="O603" s="288"/>
      <c r="P603" s="288"/>
    </row>
    <row r="604" spans="1:16" s="351" customFormat="1" ht="16.5" customHeight="1">
      <c r="A604" s="312"/>
      <c r="B604" s="367" t="s">
        <v>1701</v>
      </c>
      <c r="C604" s="342" t="s">
        <v>1687</v>
      </c>
      <c r="D604" s="365" t="s">
        <v>1700</v>
      </c>
      <c r="E604" s="290">
        <f>F604-5</f>
        <v>43616</v>
      </c>
      <c r="F604" s="290">
        <v>43621</v>
      </c>
      <c r="G604" s="290">
        <f>F604+6</f>
        <v>43627</v>
      </c>
      <c r="H604" s="288"/>
      <c r="I604" s="288"/>
      <c r="J604" s="288"/>
      <c r="K604" s="288"/>
      <c r="L604" s="288"/>
      <c r="M604" s="288"/>
      <c r="N604" s="288"/>
      <c r="O604" s="288"/>
      <c r="P604" s="288"/>
    </row>
    <row r="605" spans="1:16" s="351" customFormat="1">
      <c r="A605" s="312"/>
      <c r="B605" s="367" t="s">
        <v>1699</v>
      </c>
      <c r="C605" s="342" t="s">
        <v>1687</v>
      </c>
      <c r="D605" s="365"/>
      <c r="E605" s="290">
        <f>E604+7</f>
        <v>43623</v>
      </c>
      <c r="F605" s="290">
        <f>F604+7</f>
        <v>43628</v>
      </c>
      <c r="G605" s="290">
        <f>F605+6</f>
        <v>43634</v>
      </c>
      <c r="H605" s="288"/>
      <c r="I605" s="288"/>
      <c r="J605" s="288"/>
      <c r="K605" s="288"/>
      <c r="L605" s="288"/>
      <c r="M605" s="288"/>
      <c r="N605" s="288"/>
      <c r="O605" s="288"/>
      <c r="P605" s="288"/>
    </row>
    <row r="606" spans="1:16" s="351" customFormat="1" ht="16.5" customHeight="1">
      <c r="A606" s="312"/>
      <c r="B606" s="367" t="s">
        <v>1698</v>
      </c>
      <c r="C606" s="342" t="s">
        <v>319</v>
      </c>
      <c r="D606" s="365"/>
      <c r="E606" s="290">
        <f>E605+7</f>
        <v>43630</v>
      </c>
      <c r="F606" s="290">
        <f>F605+7</f>
        <v>43635</v>
      </c>
      <c r="G606" s="290">
        <f>F606+6</f>
        <v>43641</v>
      </c>
      <c r="H606" s="288"/>
      <c r="I606" s="288"/>
      <c r="J606" s="288"/>
      <c r="K606" s="288"/>
      <c r="L606" s="288"/>
      <c r="M606" s="288"/>
      <c r="N606" s="288"/>
      <c r="O606" s="288"/>
      <c r="P606" s="288"/>
    </row>
    <row r="607" spans="1:16" s="351" customFormat="1">
      <c r="A607" s="288"/>
      <c r="B607" s="367" t="s">
        <v>1697</v>
      </c>
      <c r="C607" s="342" t="s">
        <v>1687</v>
      </c>
      <c r="D607" s="365"/>
      <c r="E607" s="290">
        <f>E606+7</f>
        <v>43637</v>
      </c>
      <c r="F607" s="290">
        <f>F606+7</f>
        <v>43642</v>
      </c>
      <c r="G607" s="290">
        <f>F607+6</f>
        <v>43648</v>
      </c>
      <c r="H607" s="288"/>
      <c r="I607" s="288"/>
      <c r="J607" s="288"/>
      <c r="K607" s="288"/>
      <c r="L607" s="288"/>
      <c r="M607" s="288"/>
      <c r="N607" s="288"/>
      <c r="O607" s="288"/>
      <c r="P607" s="288"/>
    </row>
    <row r="608" spans="1:16" s="351" customFormat="1">
      <c r="A608" s="288"/>
      <c r="B608" s="288"/>
      <c r="C608" s="288"/>
      <c r="D608" s="288"/>
      <c r="E608" s="288"/>
      <c r="F608" s="288"/>
      <c r="G608" s="312"/>
      <c r="H608" s="288"/>
      <c r="I608" s="288"/>
      <c r="J608" s="288"/>
      <c r="K608" s="288"/>
      <c r="L608" s="288"/>
      <c r="M608" s="288"/>
      <c r="N608" s="288"/>
      <c r="O608" s="288"/>
      <c r="P608" s="288"/>
    </row>
    <row r="609" spans="1:7">
      <c r="B609" s="350" t="s">
        <v>719</v>
      </c>
      <c r="C609" s="350" t="s">
        <v>27</v>
      </c>
      <c r="D609" s="349" t="s">
        <v>1638</v>
      </c>
      <c r="E609" s="294" t="s">
        <v>163</v>
      </c>
      <c r="F609" s="294" t="s">
        <v>163</v>
      </c>
      <c r="G609" s="294" t="s">
        <v>215</v>
      </c>
    </row>
    <row r="610" spans="1:7" ht="16.5" customHeight="1">
      <c r="B610" s="348"/>
      <c r="C610" s="348"/>
      <c r="D610" s="347"/>
      <c r="E610" s="294" t="s">
        <v>1181</v>
      </c>
      <c r="F610" s="294" t="s">
        <v>30</v>
      </c>
      <c r="G610" s="294" t="s">
        <v>31</v>
      </c>
    </row>
    <row r="611" spans="1:7" ht="16.5" customHeight="1">
      <c r="B611" s="367" t="s">
        <v>1696</v>
      </c>
      <c r="C611" s="342" t="s">
        <v>1687</v>
      </c>
      <c r="D611" s="365" t="s">
        <v>1695</v>
      </c>
      <c r="E611" s="290">
        <f>F611-3</f>
        <v>43620</v>
      </c>
      <c r="F611" s="290">
        <v>43623</v>
      </c>
      <c r="G611" s="290">
        <f>F611+6</f>
        <v>43629</v>
      </c>
    </row>
    <row r="612" spans="1:7">
      <c r="B612" s="367" t="s">
        <v>1694</v>
      </c>
      <c r="C612" s="342" t="s">
        <v>1654</v>
      </c>
      <c r="D612" s="365"/>
      <c r="E612" s="290">
        <f>E611+7</f>
        <v>43627</v>
      </c>
      <c r="F612" s="290">
        <f>F611+7</f>
        <v>43630</v>
      </c>
      <c r="G612" s="290">
        <f>F612+6</f>
        <v>43636</v>
      </c>
    </row>
    <row r="613" spans="1:7" ht="16.5" customHeight="1">
      <c r="B613" s="367" t="s">
        <v>1693</v>
      </c>
      <c r="C613" s="342" t="s">
        <v>320</v>
      </c>
      <c r="D613" s="365"/>
      <c r="E613" s="290">
        <f>E612+7</f>
        <v>43634</v>
      </c>
      <c r="F613" s="290">
        <f>F612+7</f>
        <v>43637</v>
      </c>
      <c r="G613" s="290">
        <f>F613+6</f>
        <v>43643</v>
      </c>
    </row>
    <row r="614" spans="1:7" ht="16.5" customHeight="1">
      <c r="B614" s="367" t="s">
        <v>1692</v>
      </c>
      <c r="C614" s="342" t="s">
        <v>320</v>
      </c>
      <c r="D614" s="365"/>
      <c r="E614" s="290">
        <f>E613+7</f>
        <v>43641</v>
      </c>
      <c r="F614" s="290">
        <f>F613+7</f>
        <v>43644</v>
      </c>
      <c r="G614" s="290">
        <f>F614+6</f>
        <v>43650</v>
      </c>
    </row>
    <row r="615" spans="1:7">
      <c r="B615" s="288"/>
      <c r="C615" s="288"/>
    </row>
    <row r="616" spans="1:7">
      <c r="B616" s="298" t="s">
        <v>719</v>
      </c>
      <c r="C616" s="298" t="s">
        <v>27</v>
      </c>
      <c r="D616" s="297" t="s">
        <v>1638</v>
      </c>
      <c r="E616" s="294" t="s">
        <v>163</v>
      </c>
      <c r="F616" s="294" t="s">
        <v>163</v>
      </c>
      <c r="G616" s="294" t="s">
        <v>1691</v>
      </c>
    </row>
    <row r="617" spans="1:7">
      <c r="B617" s="296"/>
      <c r="C617" s="296"/>
      <c r="D617" s="295"/>
      <c r="E617" s="294" t="s">
        <v>1181</v>
      </c>
      <c r="F617" s="294" t="s">
        <v>30</v>
      </c>
      <c r="G617" s="294" t="s">
        <v>31</v>
      </c>
    </row>
    <row r="618" spans="1:7" ht="16.5" customHeight="1">
      <c r="B618" s="342" t="s">
        <v>1690</v>
      </c>
      <c r="C618" s="342" t="s">
        <v>1654</v>
      </c>
      <c r="D618" s="365" t="s">
        <v>1689</v>
      </c>
      <c r="E618" s="290">
        <f>F618-3</f>
        <v>43615</v>
      </c>
      <c r="F618" s="290">
        <v>43618</v>
      </c>
      <c r="G618" s="290">
        <f>F618+6</f>
        <v>43624</v>
      </c>
    </row>
    <row r="619" spans="1:7">
      <c r="B619" s="367" t="s">
        <v>1688</v>
      </c>
      <c r="C619" s="366" t="s">
        <v>1687</v>
      </c>
      <c r="D619" s="365"/>
      <c r="E619" s="290">
        <f>E618+7</f>
        <v>43622</v>
      </c>
      <c r="F619" s="290">
        <f>F618+7</f>
        <v>43625</v>
      </c>
      <c r="G619" s="290">
        <f>F619+6</f>
        <v>43631</v>
      </c>
    </row>
    <row r="620" spans="1:7">
      <c r="B620" s="367" t="s">
        <v>1686</v>
      </c>
      <c r="C620" s="366" t="s">
        <v>1654</v>
      </c>
      <c r="D620" s="365"/>
      <c r="E620" s="290">
        <f>E619+7</f>
        <v>43629</v>
      </c>
      <c r="F620" s="290">
        <f>F619+7</f>
        <v>43632</v>
      </c>
      <c r="G620" s="290">
        <f>F620+6</f>
        <v>43638</v>
      </c>
    </row>
    <row r="621" spans="1:7">
      <c r="B621" s="367" t="s">
        <v>1685</v>
      </c>
      <c r="C621" s="366" t="s">
        <v>1654</v>
      </c>
      <c r="D621" s="365"/>
      <c r="E621" s="290">
        <f>E620+7</f>
        <v>43636</v>
      </c>
      <c r="F621" s="290">
        <f>F620+7</f>
        <v>43639</v>
      </c>
      <c r="G621" s="290">
        <f>F621+6</f>
        <v>43645</v>
      </c>
    </row>
    <row r="622" spans="1:7">
      <c r="B622" s="367" t="s">
        <v>1684</v>
      </c>
      <c r="C622" s="366" t="s">
        <v>1654</v>
      </c>
      <c r="D622" s="365"/>
      <c r="E622" s="290">
        <f>E621+7</f>
        <v>43643</v>
      </c>
      <c r="F622" s="290">
        <f>F621+7</f>
        <v>43646</v>
      </c>
      <c r="G622" s="290">
        <f>F622+6</f>
        <v>43652</v>
      </c>
    </row>
    <row r="623" spans="1:7">
      <c r="B623" s="390"/>
      <c r="C623" s="390"/>
      <c r="D623" s="308"/>
      <c r="E623" s="307"/>
      <c r="F623" s="307"/>
      <c r="G623" s="307"/>
    </row>
    <row r="624" spans="1:7">
      <c r="A624" s="312" t="s">
        <v>217</v>
      </c>
    </row>
    <row r="625" spans="1:10">
      <c r="B625" s="350" t="s">
        <v>719</v>
      </c>
      <c r="C625" s="350" t="s">
        <v>1534</v>
      </c>
      <c r="D625" s="349" t="s">
        <v>1638</v>
      </c>
      <c r="E625" s="294" t="s">
        <v>1533</v>
      </c>
      <c r="F625" s="294" t="s">
        <v>1533</v>
      </c>
      <c r="G625" s="294" t="s">
        <v>1663</v>
      </c>
    </row>
    <row r="626" spans="1:10">
      <c r="B626" s="348"/>
      <c r="C626" s="348"/>
      <c r="D626" s="347"/>
      <c r="E626" s="294" t="s">
        <v>1531</v>
      </c>
      <c r="F626" s="294" t="s">
        <v>1112</v>
      </c>
      <c r="G626" s="294" t="s">
        <v>1113</v>
      </c>
    </row>
    <row r="627" spans="1:10">
      <c r="B627" s="342" t="s">
        <v>1683</v>
      </c>
      <c r="C627" s="342" t="s">
        <v>1405</v>
      </c>
      <c r="D627" s="365" t="s">
        <v>1682</v>
      </c>
      <c r="E627" s="290">
        <f>F627-5</f>
        <v>43614</v>
      </c>
      <c r="F627" s="290">
        <v>43619</v>
      </c>
      <c r="G627" s="290">
        <f>F627+6</f>
        <v>43625</v>
      </c>
    </row>
    <row r="628" spans="1:10">
      <c r="B628" s="367" t="s">
        <v>1681</v>
      </c>
      <c r="C628" s="366" t="s">
        <v>1680</v>
      </c>
      <c r="D628" s="365"/>
      <c r="E628" s="290">
        <f>E627+7</f>
        <v>43621</v>
      </c>
      <c r="F628" s="290">
        <f>F627+7</f>
        <v>43626</v>
      </c>
      <c r="G628" s="290">
        <f>F628+6</f>
        <v>43632</v>
      </c>
    </row>
    <row r="629" spans="1:10">
      <c r="B629" s="367" t="s">
        <v>1679</v>
      </c>
      <c r="C629" s="366" t="s">
        <v>1490</v>
      </c>
      <c r="D629" s="365"/>
      <c r="E629" s="290">
        <f>E628+7</f>
        <v>43628</v>
      </c>
      <c r="F629" s="290">
        <f>F628+7</f>
        <v>43633</v>
      </c>
      <c r="G629" s="290">
        <f>F629+6</f>
        <v>43639</v>
      </c>
    </row>
    <row r="630" spans="1:10">
      <c r="B630" s="367" t="s">
        <v>1678</v>
      </c>
      <c r="C630" s="366" t="s">
        <v>1677</v>
      </c>
      <c r="D630" s="365"/>
      <c r="E630" s="290">
        <f>E629+7</f>
        <v>43635</v>
      </c>
      <c r="F630" s="290">
        <f>F629+7</f>
        <v>43640</v>
      </c>
      <c r="G630" s="290">
        <f>F630+6</f>
        <v>43646</v>
      </c>
    </row>
    <row r="631" spans="1:10">
      <c r="B631" s="288"/>
      <c r="C631" s="288"/>
    </row>
    <row r="632" spans="1:10" s="351" customFormat="1">
      <c r="A632" s="288"/>
      <c r="B632" s="350" t="s">
        <v>719</v>
      </c>
      <c r="C632" s="350" t="s">
        <v>1534</v>
      </c>
      <c r="D632" s="349" t="s">
        <v>1638</v>
      </c>
      <c r="E632" s="294" t="s">
        <v>1533</v>
      </c>
      <c r="F632" s="294" t="s">
        <v>1533</v>
      </c>
      <c r="G632" s="294" t="s">
        <v>1663</v>
      </c>
      <c r="H632" s="288"/>
      <c r="I632" s="288"/>
      <c r="J632" s="288"/>
    </row>
    <row r="633" spans="1:10">
      <c r="B633" s="348"/>
      <c r="C633" s="348"/>
      <c r="D633" s="347"/>
      <c r="E633" s="294" t="s">
        <v>1531</v>
      </c>
      <c r="F633" s="294" t="s">
        <v>1112</v>
      </c>
      <c r="G633" s="294" t="s">
        <v>1113</v>
      </c>
    </row>
    <row r="634" spans="1:10">
      <c r="B634" s="342" t="s">
        <v>1672</v>
      </c>
      <c r="C634" s="342" t="s">
        <v>1676</v>
      </c>
      <c r="D634" s="365" t="s">
        <v>1675</v>
      </c>
      <c r="E634" s="290">
        <f>F634-3</f>
        <v>43619</v>
      </c>
      <c r="F634" s="290">
        <v>43622</v>
      </c>
      <c r="G634" s="290">
        <f>F634+5</f>
        <v>43627</v>
      </c>
    </row>
    <row r="635" spans="1:10">
      <c r="B635" s="367" t="s">
        <v>1674</v>
      </c>
      <c r="C635" s="366" t="s">
        <v>1652</v>
      </c>
      <c r="D635" s="365"/>
      <c r="E635" s="290">
        <f>E634+7</f>
        <v>43626</v>
      </c>
      <c r="F635" s="290">
        <f>F634+7</f>
        <v>43629</v>
      </c>
      <c r="G635" s="290">
        <f>F635+5</f>
        <v>43634</v>
      </c>
    </row>
    <row r="636" spans="1:10">
      <c r="B636" s="367" t="s">
        <v>1673</v>
      </c>
      <c r="C636" s="366" t="s">
        <v>1666</v>
      </c>
      <c r="D636" s="365"/>
      <c r="E636" s="290">
        <f>E635+7</f>
        <v>43633</v>
      </c>
      <c r="F636" s="290">
        <f>F635+7</f>
        <v>43636</v>
      </c>
      <c r="G636" s="290">
        <f>F636+5</f>
        <v>43641</v>
      </c>
    </row>
    <row r="637" spans="1:10">
      <c r="B637" s="367" t="s">
        <v>1672</v>
      </c>
      <c r="C637" s="366" t="s">
        <v>1671</v>
      </c>
      <c r="D637" s="365"/>
      <c r="E637" s="290">
        <f>E636+7</f>
        <v>43640</v>
      </c>
      <c r="F637" s="290">
        <f>F636+7</f>
        <v>43643</v>
      </c>
      <c r="G637" s="290">
        <f>F637+5</f>
        <v>43648</v>
      </c>
    </row>
    <row r="638" spans="1:10">
      <c r="B638" s="288"/>
      <c r="C638" s="288"/>
    </row>
    <row r="639" spans="1:10">
      <c r="B639" s="350" t="s">
        <v>719</v>
      </c>
      <c r="C639" s="350" t="s">
        <v>1534</v>
      </c>
      <c r="D639" s="349" t="s">
        <v>1638</v>
      </c>
      <c r="E639" s="294" t="s">
        <v>1533</v>
      </c>
      <c r="F639" s="294" t="s">
        <v>1533</v>
      </c>
      <c r="G639" s="294" t="s">
        <v>1663</v>
      </c>
    </row>
    <row r="640" spans="1:10">
      <c r="B640" s="348"/>
      <c r="C640" s="348"/>
      <c r="D640" s="347"/>
      <c r="E640" s="294" t="s">
        <v>1531</v>
      </c>
      <c r="F640" s="294" t="s">
        <v>1112</v>
      </c>
      <c r="G640" s="294" t="s">
        <v>1113</v>
      </c>
    </row>
    <row r="641" spans="1:8">
      <c r="B641" s="342" t="s">
        <v>1667</v>
      </c>
      <c r="C641" s="342" t="s">
        <v>1670</v>
      </c>
      <c r="D641" s="365" t="s">
        <v>1669</v>
      </c>
      <c r="E641" s="290">
        <f>F641-3</f>
        <v>43620</v>
      </c>
      <c r="F641" s="290">
        <v>43623</v>
      </c>
      <c r="G641" s="290">
        <f>F641+5</f>
        <v>43628</v>
      </c>
    </row>
    <row r="642" spans="1:8">
      <c r="B642" s="367" t="s">
        <v>1665</v>
      </c>
      <c r="C642" s="366" t="s">
        <v>1668</v>
      </c>
      <c r="D642" s="365"/>
      <c r="E642" s="290">
        <f>E641+7</f>
        <v>43627</v>
      </c>
      <c r="F642" s="290">
        <f>F641+7</f>
        <v>43630</v>
      </c>
      <c r="G642" s="290">
        <f>F642+5</f>
        <v>43635</v>
      </c>
    </row>
    <row r="643" spans="1:8">
      <c r="B643" s="367" t="s">
        <v>1667</v>
      </c>
      <c r="C643" s="366" t="s">
        <v>1666</v>
      </c>
      <c r="D643" s="365"/>
      <c r="E643" s="290">
        <f>E642+7</f>
        <v>43634</v>
      </c>
      <c r="F643" s="290">
        <f>F642+7</f>
        <v>43637</v>
      </c>
      <c r="G643" s="290">
        <f>F643+5</f>
        <v>43642</v>
      </c>
    </row>
    <row r="644" spans="1:8">
      <c r="B644" s="367" t="s">
        <v>1665</v>
      </c>
      <c r="C644" s="366" t="s">
        <v>1664</v>
      </c>
      <c r="D644" s="365"/>
      <c r="E644" s="290">
        <f>E643+7</f>
        <v>43641</v>
      </c>
      <c r="F644" s="290">
        <f>F643+7</f>
        <v>43644</v>
      </c>
      <c r="G644" s="290">
        <f>F644+5</f>
        <v>43649</v>
      </c>
    </row>
    <row r="645" spans="1:8">
      <c r="B645" s="288"/>
      <c r="C645" s="288"/>
    </row>
    <row r="646" spans="1:8">
      <c r="B646" s="350" t="s">
        <v>719</v>
      </c>
      <c r="C646" s="350" t="s">
        <v>1534</v>
      </c>
      <c r="D646" s="349" t="s">
        <v>1638</v>
      </c>
      <c r="E646" s="294" t="s">
        <v>1533</v>
      </c>
      <c r="F646" s="294" t="s">
        <v>1533</v>
      </c>
      <c r="G646" s="294" t="s">
        <v>1663</v>
      </c>
    </row>
    <row r="647" spans="1:8">
      <c r="B647" s="348"/>
      <c r="C647" s="348"/>
      <c r="D647" s="347"/>
      <c r="E647" s="294" t="s">
        <v>1531</v>
      </c>
      <c r="F647" s="294" t="s">
        <v>1112</v>
      </c>
      <c r="G647" s="294" t="s">
        <v>1113</v>
      </c>
    </row>
    <row r="648" spans="1:8" s="351" customFormat="1">
      <c r="A648" s="288"/>
      <c r="B648" s="342" t="s">
        <v>1660</v>
      </c>
      <c r="C648" s="342" t="s">
        <v>1654</v>
      </c>
      <c r="D648" s="365" t="s">
        <v>1662</v>
      </c>
      <c r="E648" s="290">
        <f>F648-3</f>
        <v>43614</v>
      </c>
      <c r="F648" s="290">
        <v>43617</v>
      </c>
      <c r="G648" s="290">
        <f>F648+4</f>
        <v>43621</v>
      </c>
      <c r="H648" s="288"/>
    </row>
    <row r="649" spans="1:8">
      <c r="B649" s="367" t="s">
        <v>1659</v>
      </c>
      <c r="C649" s="366" t="s">
        <v>320</v>
      </c>
      <c r="D649" s="365"/>
      <c r="E649" s="290">
        <f>E648+7</f>
        <v>43621</v>
      </c>
      <c r="F649" s="290">
        <f>F648+7</f>
        <v>43624</v>
      </c>
      <c r="G649" s="290">
        <f>F649+4</f>
        <v>43628</v>
      </c>
    </row>
    <row r="650" spans="1:8">
      <c r="B650" s="367" t="s">
        <v>1661</v>
      </c>
      <c r="C650" s="366" t="s">
        <v>1652</v>
      </c>
      <c r="D650" s="365"/>
      <c r="E650" s="290">
        <f>E649+7</f>
        <v>43628</v>
      </c>
      <c r="F650" s="290">
        <f>F649+7</f>
        <v>43631</v>
      </c>
      <c r="G650" s="290">
        <f>F650+4</f>
        <v>43635</v>
      </c>
    </row>
    <row r="651" spans="1:8">
      <c r="B651" s="367" t="s">
        <v>1660</v>
      </c>
      <c r="C651" s="366" t="s">
        <v>1652</v>
      </c>
      <c r="D651" s="365"/>
      <c r="E651" s="290">
        <f>E650+7</f>
        <v>43635</v>
      </c>
      <c r="F651" s="290">
        <f>F650+7</f>
        <v>43638</v>
      </c>
      <c r="G651" s="290">
        <f>F651+4</f>
        <v>43642</v>
      </c>
    </row>
    <row r="652" spans="1:8">
      <c r="B652" s="367" t="s">
        <v>1659</v>
      </c>
      <c r="C652" s="366" t="s">
        <v>1652</v>
      </c>
      <c r="D652" s="365"/>
      <c r="E652" s="290">
        <f>E651+7</f>
        <v>43642</v>
      </c>
      <c r="F652" s="290">
        <f>F651+7</f>
        <v>43645</v>
      </c>
      <c r="G652" s="290">
        <f>F652+4</f>
        <v>43649</v>
      </c>
    </row>
    <row r="653" spans="1:8">
      <c r="B653" s="390"/>
      <c r="C653" s="390"/>
      <c r="E653" s="307"/>
      <c r="F653" s="307"/>
      <c r="G653" s="307"/>
    </row>
    <row r="654" spans="1:8">
      <c r="A654" s="312" t="s">
        <v>1658</v>
      </c>
      <c r="B654" s="309"/>
      <c r="C654" s="317"/>
      <c r="D654" s="308"/>
      <c r="E654" s="307"/>
      <c r="F654" s="307"/>
      <c r="G654" s="307"/>
    </row>
    <row r="655" spans="1:8">
      <c r="B655" s="350" t="s">
        <v>719</v>
      </c>
      <c r="C655" s="350" t="s">
        <v>1534</v>
      </c>
      <c r="D655" s="349" t="s">
        <v>1638</v>
      </c>
      <c r="E655" s="294" t="s">
        <v>1533</v>
      </c>
      <c r="F655" s="294" t="s">
        <v>1533</v>
      </c>
      <c r="G655" s="294" t="s">
        <v>1657</v>
      </c>
    </row>
    <row r="656" spans="1:8">
      <c r="B656" s="348"/>
      <c r="C656" s="348"/>
      <c r="D656" s="347"/>
      <c r="E656" s="294" t="s">
        <v>1531</v>
      </c>
      <c r="F656" s="294" t="s">
        <v>1112</v>
      </c>
      <c r="G656" s="294" t="s">
        <v>1113</v>
      </c>
    </row>
    <row r="657" spans="1:7">
      <c r="B657" s="342" t="s">
        <v>1651</v>
      </c>
      <c r="C657" s="342" t="s">
        <v>1652</v>
      </c>
      <c r="D657" s="365" t="s">
        <v>1656</v>
      </c>
      <c r="E657" s="290">
        <f>F657-5</f>
        <v>43616</v>
      </c>
      <c r="F657" s="290">
        <v>43621</v>
      </c>
      <c r="G657" s="290">
        <f>F657+11</f>
        <v>43632</v>
      </c>
    </row>
    <row r="658" spans="1:7">
      <c r="B658" s="367" t="s">
        <v>1655</v>
      </c>
      <c r="C658" s="366" t="s">
        <v>1654</v>
      </c>
      <c r="D658" s="365"/>
      <c r="E658" s="290">
        <f>E657+7</f>
        <v>43623</v>
      </c>
      <c r="F658" s="290">
        <f>F657+7</f>
        <v>43628</v>
      </c>
      <c r="G658" s="290">
        <f>F658+11</f>
        <v>43639</v>
      </c>
    </row>
    <row r="659" spans="1:7">
      <c r="B659" s="367" t="s">
        <v>1653</v>
      </c>
      <c r="C659" s="366" t="s">
        <v>1652</v>
      </c>
      <c r="D659" s="365"/>
      <c r="E659" s="290">
        <f>E658+7</f>
        <v>43630</v>
      </c>
      <c r="F659" s="290">
        <f>F658+7</f>
        <v>43635</v>
      </c>
      <c r="G659" s="290">
        <f>F659+11</f>
        <v>43646</v>
      </c>
    </row>
    <row r="660" spans="1:7">
      <c r="B660" s="367" t="s">
        <v>1651</v>
      </c>
      <c r="C660" s="366" t="s">
        <v>1650</v>
      </c>
      <c r="D660" s="365"/>
      <c r="E660" s="290">
        <f>E659+7</f>
        <v>43637</v>
      </c>
      <c r="F660" s="290">
        <f>F659+7</f>
        <v>43642</v>
      </c>
      <c r="G660" s="290">
        <f>F660+11</f>
        <v>43653</v>
      </c>
    </row>
    <row r="661" spans="1:7">
      <c r="B661" s="390"/>
      <c r="C661" s="390"/>
      <c r="D661" s="308"/>
      <c r="E661" s="307"/>
      <c r="F661" s="307"/>
    </row>
    <row r="662" spans="1:7">
      <c r="A662" s="312" t="s">
        <v>220</v>
      </c>
    </row>
    <row r="663" spans="1:7">
      <c r="B663" s="350" t="s">
        <v>1487</v>
      </c>
      <c r="C663" s="350" t="s">
        <v>1474</v>
      </c>
      <c r="D663" s="349" t="s">
        <v>1473</v>
      </c>
      <c r="E663" s="294" t="s">
        <v>1472</v>
      </c>
      <c r="F663" s="294" t="s">
        <v>1472</v>
      </c>
      <c r="G663" s="294" t="s">
        <v>1649</v>
      </c>
    </row>
    <row r="664" spans="1:7">
      <c r="B664" s="348"/>
      <c r="C664" s="348"/>
      <c r="D664" s="347"/>
      <c r="E664" s="294" t="s">
        <v>1470</v>
      </c>
      <c r="F664" s="294" t="s">
        <v>1469</v>
      </c>
      <c r="G664" s="294" t="s">
        <v>1468</v>
      </c>
    </row>
    <row r="665" spans="1:7">
      <c r="B665" s="366" t="s">
        <v>1648</v>
      </c>
      <c r="C665" s="366" t="s">
        <v>1647</v>
      </c>
      <c r="D665" s="302" t="s">
        <v>1646</v>
      </c>
      <c r="E665" s="290">
        <f>F665-3</f>
        <v>43614</v>
      </c>
      <c r="F665" s="290">
        <v>43617</v>
      </c>
      <c r="G665" s="290">
        <f>F665+6</f>
        <v>43623</v>
      </c>
    </row>
    <row r="666" spans="1:7">
      <c r="B666" s="366" t="s">
        <v>1645</v>
      </c>
      <c r="C666" s="366" t="s">
        <v>1644</v>
      </c>
      <c r="D666" s="293"/>
      <c r="E666" s="290">
        <f>E665+7</f>
        <v>43621</v>
      </c>
      <c r="F666" s="290">
        <f>F665+7</f>
        <v>43624</v>
      </c>
      <c r="G666" s="290">
        <f>F666+6</f>
        <v>43630</v>
      </c>
    </row>
    <row r="667" spans="1:7">
      <c r="B667" s="366" t="s">
        <v>1643</v>
      </c>
      <c r="C667" s="366" t="s">
        <v>1405</v>
      </c>
      <c r="D667" s="293"/>
      <c r="E667" s="290">
        <f>E666+7</f>
        <v>43628</v>
      </c>
      <c r="F667" s="290">
        <f>F666+7</f>
        <v>43631</v>
      </c>
      <c r="G667" s="290">
        <f>F667+6</f>
        <v>43637</v>
      </c>
    </row>
    <row r="668" spans="1:7">
      <c r="B668" s="366" t="s">
        <v>1642</v>
      </c>
      <c r="C668" s="366" t="s">
        <v>1641</v>
      </c>
      <c r="D668" s="293"/>
      <c r="E668" s="290">
        <f>E667+7</f>
        <v>43635</v>
      </c>
      <c r="F668" s="290">
        <f>F667+7</f>
        <v>43638</v>
      </c>
      <c r="G668" s="290">
        <f>F668+6</f>
        <v>43644</v>
      </c>
    </row>
    <row r="669" spans="1:7">
      <c r="B669" s="366" t="s">
        <v>1640</v>
      </c>
      <c r="C669" s="366" t="s">
        <v>1639</v>
      </c>
      <c r="D669" s="291"/>
      <c r="E669" s="290">
        <f>E668+7</f>
        <v>43642</v>
      </c>
      <c r="F669" s="290">
        <f>F668+7</f>
        <v>43645</v>
      </c>
      <c r="G669" s="290">
        <f>F669+6</f>
        <v>43651</v>
      </c>
    </row>
    <row r="670" spans="1:7">
      <c r="B670" s="389"/>
      <c r="C670" s="387"/>
      <c r="D670" s="308"/>
      <c r="E670" s="307"/>
      <c r="F670" s="307"/>
      <c r="G670" s="307"/>
    </row>
    <row r="671" spans="1:7">
      <c r="A671" s="312" t="s">
        <v>1637</v>
      </c>
      <c r="B671" s="370"/>
      <c r="C671" s="370"/>
      <c r="D671" s="308"/>
      <c r="E671" s="307"/>
      <c r="F671" s="307"/>
      <c r="G671" s="324"/>
    </row>
    <row r="672" spans="1:7">
      <c r="B672" s="350" t="s">
        <v>719</v>
      </c>
      <c r="C672" s="350" t="s">
        <v>1534</v>
      </c>
      <c r="D672" s="349" t="s">
        <v>1638</v>
      </c>
      <c r="E672" s="294" t="s">
        <v>1533</v>
      </c>
      <c r="F672" s="294" t="s">
        <v>1533</v>
      </c>
      <c r="G672" s="294" t="s">
        <v>1637</v>
      </c>
    </row>
    <row r="673" spans="1:8">
      <c r="B673" s="348"/>
      <c r="C673" s="348"/>
      <c r="D673" s="347"/>
      <c r="E673" s="294" t="s">
        <v>1531</v>
      </c>
      <c r="F673" s="294" t="s">
        <v>1112</v>
      </c>
      <c r="G673" s="294" t="s">
        <v>1113</v>
      </c>
    </row>
    <row r="674" spans="1:8">
      <c r="B674" s="342" t="s">
        <v>1636</v>
      </c>
      <c r="C674" s="342" t="s">
        <v>1502</v>
      </c>
      <c r="D674" s="365" t="s">
        <v>1635</v>
      </c>
      <c r="E674" s="290">
        <f>F674-4</f>
        <v>43615</v>
      </c>
      <c r="F674" s="290">
        <v>43619</v>
      </c>
      <c r="G674" s="290">
        <f>F674+12</f>
        <v>43631</v>
      </c>
    </row>
    <row r="675" spans="1:8" ht="16.5" customHeight="1">
      <c r="B675" s="367" t="s">
        <v>1634</v>
      </c>
      <c r="C675" s="366" t="s">
        <v>1495</v>
      </c>
      <c r="D675" s="365"/>
      <c r="E675" s="290">
        <f>E674+7</f>
        <v>43622</v>
      </c>
      <c r="F675" s="290">
        <f>F674+7</f>
        <v>43626</v>
      </c>
      <c r="G675" s="290">
        <f>F675+12</f>
        <v>43638</v>
      </c>
    </row>
    <row r="676" spans="1:8">
      <c r="B676" s="367" t="s">
        <v>1633</v>
      </c>
      <c r="C676" s="366" t="s">
        <v>1492</v>
      </c>
      <c r="D676" s="365"/>
      <c r="E676" s="290">
        <f>E675+7</f>
        <v>43629</v>
      </c>
      <c r="F676" s="290">
        <f>F675+7</f>
        <v>43633</v>
      </c>
      <c r="G676" s="290">
        <f>F676+12</f>
        <v>43645</v>
      </c>
    </row>
    <row r="677" spans="1:8">
      <c r="B677" s="367" t="s">
        <v>1632</v>
      </c>
      <c r="C677" s="366" t="s">
        <v>1490</v>
      </c>
      <c r="D677" s="365"/>
      <c r="E677" s="290">
        <f>E676+7</f>
        <v>43636</v>
      </c>
      <c r="F677" s="290">
        <f>F676+7</f>
        <v>43640</v>
      </c>
      <c r="G677" s="290">
        <f>F677+12</f>
        <v>43652</v>
      </c>
    </row>
    <row r="678" spans="1:8">
      <c r="B678" s="379"/>
      <c r="C678" s="388"/>
      <c r="D678" s="308"/>
      <c r="E678" s="307"/>
      <c r="F678" s="307"/>
      <c r="G678" s="324"/>
    </row>
    <row r="679" spans="1:8">
      <c r="A679" s="312" t="s">
        <v>1631</v>
      </c>
      <c r="B679" s="370"/>
      <c r="C679" s="370"/>
      <c r="D679" s="308"/>
      <c r="E679" s="307"/>
      <c r="F679" s="307"/>
      <c r="G679" s="324"/>
    </row>
    <row r="680" spans="1:8">
      <c r="B680" s="350" t="s">
        <v>1487</v>
      </c>
      <c r="C680" s="350" t="s">
        <v>1474</v>
      </c>
      <c r="D680" s="349" t="s">
        <v>1473</v>
      </c>
      <c r="E680" s="294" t="s">
        <v>1472</v>
      </c>
      <c r="F680" s="294" t="s">
        <v>1472</v>
      </c>
      <c r="G680" s="294" t="s">
        <v>1630</v>
      </c>
    </row>
    <row r="681" spans="1:8">
      <c r="B681" s="348"/>
      <c r="C681" s="348"/>
      <c r="D681" s="347"/>
      <c r="E681" s="294" t="s">
        <v>1470</v>
      </c>
      <c r="F681" s="294" t="s">
        <v>1469</v>
      </c>
      <c r="G681" s="294" t="s">
        <v>1468</v>
      </c>
    </row>
    <row r="682" spans="1:8">
      <c r="B682" s="366" t="s">
        <v>1629</v>
      </c>
      <c r="C682" s="366" t="s">
        <v>1628</v>
      </c>
      <c r="D682" s="302" t="s">
        <v>1627</v>
      </c>
      <c r="E682" s="290">
        <f>F682-4</f>
        <v>43616</v>
      </c>
      <c r="F682" s="290">
        <v>43620</v>
      </c>
      <c r="G682" s="290">
        <f>F682+11</f>
        <v>43631</v>
      </c>
    </row>
    <row r="683" spans="1:8">
      <c r="B683" s="366" t="s">
        <v>1626</v>
      </c>
      <c r="C683" s="366" t="s">
        <v>1625</v>
      </c>
      <c r="D683" s="293"/>
      <c r="E683" s="290">
        <f>E682+7</f>
        <v>43623</v>
      </c>
      <c r="F683" s="290">
        <f>F682+7</f>
        <v>43627</v>
      </c>
      <c r="G683" s="290">
        <f>F683+11</f>
        <v>43638</v>
      </c>
    </row>
    <row r="684" spans="1:8">
      <c r="B684" s="366" t="s">
        <v>1624</v>
      </c>
      <c r="C684" s="366" t="s">
        <v>1623</v>
      </c>
      <c r="D684" s="293"/>
      <c r="E684" s="290">
        <f>E683+7</f>
        <v>43630</v>
      </c>
      <c r="F684" s="290">
        <f>F683+7</f>
        <v>43634</v>
      </c>
      <c r="G684" s="290">
        <f>F684+11</f>
        <v>43645</v>
      </c>
    </row>
    <row r="685" spans="1:8">
      <c r="B685" s="366" t="s">
        <v>1622</v>
      </c>
      <c r="C685" s="366" t="s">
        <v>1621</v>
      </c>
      <c r="D685" s="291"/>
      <c r="E685" s="290">
        <f>E684+7</f>
        <v>43637</v>
      </c>
      <c r="F685" s="290">
        <f>F684+7</f>
        <v>43641</v>
      </c>
      <c r="G685" s="290">
        <f>F685+11</f>
        <v>43652</v>
      </c>
    </row>
    <row r="686" spans="1:8">
      <c r="B686" s="387"/>
      <c r="C686" s="387"/>
      <c r="D686" s="308"/>
      <c r="E686" s="307"/>
      <c r="F686" s="307"/>
      <c r="G686" s="307"/>
    </row>
    <row r="687" spans="1:8">
      <c r="A687" s="362" t="s">
        <v>201</v>
      </c>
      <c r="B687" s="363"/>
      <c r="C687" s="363"/>
      <c r="D687" s="362"/>
      <c r="E687" s="362"/>
      <c r="F687" s="362"/>
      <c r="G687" s="362"/>
      <c r="H687" s="338"/>
    </row>
    <row r="688" spans="1:8">
      <c r="A688" s="312" t="s">
        <v>1620</v>
      </c>
    </row>
    <row r="689" spans="1:8">
      <c r="B689" s="350" t="s">
        <v>1487</v>
      </c>
      <c r="C689" s="350" t="s">
        <v>1474</v>
      </c>
      <c r="D689" s="349" t="s">
        <v>1473</v>
      </c>
      <c r="E689" s="294" t="s">
        <v>1472</v>
      </c>
      <c r="F689" s="294" t="s">
        <v>1472</v>
      </c>
      <c r="G689" s="294" t="s">
        <v>1619</v>
      </c>
    </row>
    <row r="690" spans="1:8">
      <c r="B690" s="348"/>
      <c r="C690" s="348"/>
      <c r="D690" s="347"/>
      <c r="E690" s="294" t="s">
        <v>1470</v>
      </c>
      <c r="F690" s="294" t="s">
        <v>1469</v>
      </c>
      <c r="G690" s="294" t="s">
        <v>1468</v>
      </c>
    </row>
    <row r="691" spans="1:8">
      <c r="B691" s="366" t="s">
        <v>1186</v>
      </c>
      <c r="C691" s="366"/>
      <c r="D691" s="302" t="s">
        <v>1616</v>
      </c>
      <c r="E691" s="290">
        <f>F691-5</f>
        <v>43616</v>
      </c>
      <c r="F691" s="290">
        <v>43621</v>
      </c>
      <c r="G691" s="290">
        <f>F691+27</f>
        <v>43648</v>
      </c>
    </row>
    <row r="692" spans="1:8">
      <c r="B692" s="366" t="s">
        <v>1615</v>
      </c>
      <c r="C692" s="366" t="s">
        <v>1614</v>
      </c>
      <c r="D692" s="293"/>
      <c r="E692" s="290">
        <f>E691+7</f>
        <v>43623</v>
      </c>
      <c r="F692" s="290">
        <f>F691+7</f>
        <v>43628</v>
      </c>
      <c r="G692" s="290">
        <f>F692+27</f>
        <v>43655</v>
      </c>
    </row>
    <row r="693" spans="1:8">
      <c r="B693" s="366" t="s">
        <v>1613</v>
      </c>
      <c r="C693" s="366" t="s">
        <v>1612</v>
      </c>
      <c r="D693" s="293"/>
      <c r="E693" s="290">
        <f>E692+7</f>
        <v>43630</v>
      </c>
      <c r="F693" s="290">
        <f>F692+7</f>
        <v>43635</v>
      </c>
      <c r="G693" s="290">
        <f>F693+27</f>
        <v>43662</v>
      </c>
    </row>
    <row r="694" spans="1:8">
      <c r="B694" s="366" t="s">
        <v>1611</v>
      </c>
      <c r="C694" s="366" t="s">
        <v>1610</v>
      </c>
      <c r="D694" s="291"/>
      <c r="E694" s="290">
        <f>E693+7</f>
        <v>43637</v>
      </c>
      <c r="F694" s="290">
        <f>F693+7</f>
        <v>43642</v>
      </c>
      <c r="G694" s="290">
        <f>F694+27</f>
        <v>43669</v>
      </c>
    </row>
    <row r="695" spans="1:8">
      <c r="B695" s="288"/>
      <c r="C695" s="288"/>
    </row>
    <row r="696" spans="1:8">
      <c r="A696" s="312" t="s">
        <v>1618</v>
      </c>
      <c r="B696" s="288"/>
      <c r="C696" s="288"/>
    </row>
    <row r="697" spans="1:8">
      <c r="B697" s="350" t="s">
        <v>1487</v>
      </c>
      <c r="C697" s="350" t="s">
        <v>1474</v>
      </c>
      <c r="D697" s="349" t="s">
        <v>1473</v>
      </c>
      <c r="E697" s="294" t="s">
        <v>1472</v>
      </c>
      <c r="F697" s="294" t="s">
        <v>1472</v>
      </c>
      <c r="G697" s="294" t="s">
        <v>1617</v>
      </c>
    </row>
    <row r="698" spans="1:8">
      <c r="B698" s="348"/>
      <c r="C698" s="348"/>
      <c r="D698" s="347"/>
      <c r="E698" s="294" t="s">
        <v>1470</v>
      </c>
      <c r="F698" s="294" t="s">
        <v>1469</v>
      </c>
      <c r="G698" s="294" t="s">
        <v>1468</v>
      </c>
    </row>
    <row r="699" spans="1:8">
      <c r="B699" s="366" t="s">
        <v>1186</v>
      </c>
      <c r="C699" s="366"/>
      <c r="D699" s="302" t="s">
        <v>1616</v>
      </c>
      <c r="E699" s="290">
        <f>F699-5</f>
        <v>43616</v>
      </c>
      <c r="F699" s="290">
        <v>43621</v>
      </c>
      <c r="G699" s="290">
        <f>F699+22</f>
        <v>43643</v>
      </c>
    </row>
    <row r="700" spans="1:8">
      <c r="B700" s="366" t="s">
        <v>1615</v>
      </c>
      <c r="C700" s="366" t="s">
        <v>1614</v>
      </c>
      <c r="D700" s="293"/>
      <c r="E700" s="290">
        <f>E699+7</f>
        <v>43623</v>
      </c>
      <c r="F700" s="290">
        <f>F699+7</f>
        <v>43628</v>
      </c>
      <c r="G700" s="290">
        <f>F700+22</f>
        <v>43650</v>
      </c>
    </row>
    <row r="701" spans="1:8">
      <c r="B701" s="366" t="s">
        <v>1613</v>
      </c>
      <c r="C701" s="366" t="s">
        <v>1612</v>
      </c>
      <c r="D701" s="293"/>
      <c r="E701" s="290">
        <f>E700+7</f>
        <v>43630</v>
      </c>
      <c r="F701" s="290">
        <f>F700+7</f>
        <v>43635</v>
      </c>
      <c r="G701" s="290">
        <f>F701+22</f>
        <v>43657</v>
      </c>
    </row>
    <row r="702" spans="1:8">
      <c r="B702" s="366" t="s">
        <v>1611</v>
      </c>
      <c r="C702" s="366" t="s">
        <v>1610</v>
      </c>
      <c r="D702" s="291"/>
      <c r="E702" s="290">
        <f>E701+7</f>
        <v>43637</v>
      </c>
      <c r="F702" s="290">
        <f>F701+7</f>
        <v>43642</v>
      </c>
      <c r="G702" s="290">
        <f>F702+22</f>
        <v>43664</v>
      </c>
    </row>
    <row r="703" spans="1:8">
      <c r="B703" s="370"/>
      <c r="C703" s="370"/>
      <c r="D703" s="308"/>
      <c r="E703" s="307"/>
      <c r="F703" s="307"/>
    </row>
    <row r="704" spans="1:8">
      <c r="A704" s="312" t="s">
        <v>1609</v>
      </c>
      <c r="B704" s="337"/>
      <c r="C704" s="337"/>
      <c r="E704" s="337"/>
      <c r="F704" s="312"/>
      <c r="G704" s="312"/>
      <c r="H704" s="368"/>
    </row>
    <row r="705" spans="1:7">
      <c r="B705" s="350" t="s">
        <v>1487</v>
      </c>
      <c r="C705" s="350" t="s">
        <v>1474</v>
      </c>
      <c r="D705" s="349" t="s">
        <v>1473</v>
      </c>
      <c r="E705" s="294" t="s">
        <v>1472</v>
      </c>
      <c r="F705" s="294" t="s">
        <v>1472</v>
      </c>
      <c r="G705" s="294" t="s">
        <v>1608</v>
      </c>
    </row>
    <row r="706" spans="1:7">
      <c r="B706" s="348"/>
      <c r="C706" s="348"/>
      <c r="D706" s="347"/>
      <c r="E706" s="294" t="s">
        <v>1470</v>
      </c>
      <c r="F706" s="294" t="s">
        <v>1469</v>
      </c>
      <c r="G706" s="294" t="s">
        <v>1468</v>
      </c>
    </row>
    <row r="707" spans="1:7">
      <c r="B707" s="366" t="s">
        <v>1607</v>
      </c>
      <c r="C707" s="366" t="s">
        <v>549</v>
      </c>
      <c r="D707" s="302" t="s">
        <v>1606</v>
      </c>
      <c r="E707" s="290">
        <f>F707-3</f>
        <v>43620</v>
      </c>
      <c r="F707" s="290">
        <v>43623</v>
      </c>
      <c r="G707" s="290">
        <f>F707+25</f>
        <v>43648</v>
      </c>
    </row>
    <row r="708" spans="1:7">
      <c r="B708" s="366" t="s">
        <v>1605</v>
      </c>
      <c r="C708" s="366" t="s">
        <v>1604</v>
      </c>
      <c r="D708" s="293"/>
      <c r="E708" s="290">
        <f>E707+7</f>
        <v>43627</v>
      </c>
      <c r="F708" s="290">
        <f>F707+7</f>
        <v>43630</v>
      </c>
      <c r="G708" s="290">
        <f>F708+25</f>
        <v>43655</v>
      </c>
    </row>
    <row r="709" spans="1:7">
      <c r="A709" s="386"/>
      <c r="B709" s="366" t="s">
        <v>1186</v>
      </c>
      <c r="C709" s="366"/>
      <c r="D709" s="293"/>
      <c r="E709" s="290">
        <f>E708+7</f>
        <v>43634</v>
      </c>
      <c r="F709" s="290">
        <f>F708+7</f>
        <v>43637</v>
      </c>
      <c r="G709" s="290">
        <f>F709+25</f>
        <v>43662</v>
      </c>
    </row>
    <row r="710" spans="1:7">
      <c r="B710" s="366" t="s">
        <v>1603</v>
      </c>
      <c r="C710" s="366" t="s">
        <v>70</v>
      </c>
      <c r="D710" s="291"/>
      <c r="E710" s="290">
        <f>E709+7</f>
        <v>43641</v>
      </c>
      <c r="F710" s="290">
        <f>F709+7</f>
        <v>43644</v>
      </c>
      <c r="G710" s="290">
        <f>F710+25</f>
        <v>43669</v>
      </c>
    </row>
    <row r="711" spans="1:7">
      <c r="B711" s="288"/>
      <c r="C711" s="288"/>
      <c r="F711" s="307"/>
      <c r="G711" s="307"/>
    </row>
    <row r="712" spans="1:7">
      <c r="A712" s="312" t="s">
        <v>1602</v>
      </c>
      <c r="B712" s="288"/>
      <c r="C712" s="288"/>
      <c r="F712" s="385"/>
      <c r="G712" s="385"/>
    </row>
    <row r="713" spans="1:7">
      <c r="B713" s="350" t="s">
        <v>1487</v>
      </c>
      <c r="C713" s="350" t="s">
        <v>1474</v>
      </c>
      <c r="D713" s="349" t="s">
        <v>1473</v>
      </c>
      <c r="E713" s="294" t="s">
        <v>1472</v>
      </c>
      <c r="F713" s="294" t="s">
        <v>1472</v>
      </c>
      <c r="G713" s="294" t="s">
        <v>1601</v>
      </c>
    </row>
    <row r="714" spans="1:7">
      <c r="B714" s="348"/>
      <c r="C714" s="348"/>
      <c r="D714" s="347"/>
      <c r="E714" s="294" t="s">
        <v>1470</v>
      </c>
      <c r="F714" s="294" t="s">
        <v>1469</v>
      </c>
      <c r="G714" s="294" t="s">
        <v>1468</v>
      </c>
    </row>
    <row r="715" spans="1:7">
      <c r="B715" s="366" t="s">
        <v>1598</v>
      </c>
      <c r="C715" s="366" t="s">
        <v>394</v>
      </c>
      <c r="D715" s="302" t="s">
        <v>1597</v>
      </c>
      <c r="E715" s="290">
        <f>F715-5</f>
        <v>43615</v>
      </c>
      <c r="F715" s="290">
        <v>43620</v>
      </c>
      <c r="G715" s="290">
        <f>F715+34</f>
        <v>43654</v>
      </c>
    </row>
    <row r="716" spans="1:7">
      <c r="B716" s="366" t="s">
        <v>1596</v>
      </c>
      <c r="C716" s="366" t="s">
        <v>1595</v>
      </c>
      <c r="D716" s="293"/>
      <c r="E716" s="290">
        <f>E715+7</f>
        <v>43622</v>
      </c>
      <c r="F716" s="290">
        <f>F715+7</f>
        <v>43627</v>
      </c>
      <c r="G716" s="290">
        <f>F716+34</f>
        <v>43661</v>
      </c>
    </row>
    <row r="717" spans="1:7">
      <c r="B717" s="366" t="s">
        <v>1594</v>
      </c>
      <c r="C717" s="366" t="s">
        <v>540</v>
      </c>
      <c r="D717" s="293"/>
      <c r="E717" s="290">
        <f>E716+7</f>
        <v>43629</v>
      </c>
      <c r="F717" s="290">
        <f>F716+7</f>
        <v>43634</v>
      </c>
      <c r="G717" s="290">
        <f>F717+34</f>
        <v>43668</v>
      </c>
    </row>
    <row r="718" spans="1:7">
      <c r="B718" s="366" t="s">
        <v>1593</v>
      </c>
      <c r="C718" s="366" t="s">
        <v>232</v>
      </c>
      <c r="D718" s="291"/>
      <c r="E718" s="290">
        <f>E717+7</f>
        <v>43636</v>
      </c>
      <c r="F718" s="290">
        <f>F717+7</f>
        <v>43641</v>
      </c>
      <c r="G718" s="290">
        <f>F718+34</f>
        <v>43675</v>
      </c>
    </row>
    <row r="719" spans="1:7">
      <c r="B719" s="288"/>
      <c r="C719" s="288"/>
      <c r="F719" s="307"/>
    </row>
    <row r="720" spans="1:7">
      <c r="A720" s="312" t="s">
        <v>1600</v>
      </c>
      <c r="B720" s="288"/>
      <c r="C720" s="288"/>
      <c r="F720" s="385"/>
    </row>
    <row r="721" spans="1:10">
      <c r="B721" s="350" t="s">
        <v>1487</v>
      </c>
      <c r="C721" s="350" t="s">
        <v>1474</v>
      </c>
      <c r="D721" s="349" t="s">
        <v>1473</v>
      </c>
      <c r="E721" s="294" t="s">
        <v>1472</v>
      </c>
      <c r="F721" s="294" t="s">
        <v>1472</v>
      </c>
      <c r="G721" s="294" t="s">
        <v>1599</v>
      </c>
    </row>
    <row r="722" spans="1:10">
      <c r="B722" s="348"/>
      <c r="C722" s="348"/>
      <c r="D722" s="347"/>
      <c r="E722" s="294" t="s">
        <v>1470</v>
      </c>
      <c r="F722" s="294" t="s">
        <v>1469</v>
      </c>
      <c r="G722" s="294" t="s">
        <v>1468</v>
      </c>
    </row>
    <row r="723" spans="1:10">
      <c r="B723" s="366" t="s">
        <v>1598</v>
      </c>
      <c r="C723" s="366" t="s">
        <v>394</v>
      </c>
      <c r="D723" s="302" t="s">
        <v>1597</v>
      </c>
      <c r="E723" s="290">
        <f>F723-5</f>
        <v>43615</v>
      </c>
      <c r="F723" s="290">
        <v>43620</v>
      </c>
      <c r="G723" s="290">
        <f>F723+41</f>
        <v>43661</v>
      </c>
    </row>
    <row r="724" spans="1:10">
      <c r="B724" s="366" t="s">
        <v>1596</v>
      </c>
      <c r="C724" s="366" t="s">
        <v>1595</v>
      </c>
      <c r="D724" s="293"/>
      <c r="E724" s="290">
        <f>E723+7</f>
        <v>43622</v>
      </c>
      <c r="F724" s="290">
        <f>F723+7</f>
        <v>43627</v>
      </c>
      <c r="G724" s="290">
        <f>F724+41</f>
        <v>43668</v>
      </c>
    </row>
    <row r="725" spans="1:10">
      <c r="B725" s="366" t="s">
        <v>1594</v>
      </c>
      <c r="C725" s="366" t="s">
        <v>540</v>
      </c>
      <c r="D725" s="293"/>
      <c r="E725" s="290">
        <f>E724+7</f>
        <v>43629</v>
      </c>
      <c r="F725" s="290">
        <f>F724+7</f>
        <v>43634</v>
      </c>
      <c r="G725" s="290">
        <f>F725+41</f>
        <v>43675</v>
      </c>
    </row>
    <row r="726" spans="1:10">
      <c r="B726" s="366" t="s">
        <v>1593</v>
      </c>
      <c r="C726" s="366" t="s">
        <v>232</v>
      </c>
      <c r="D726" s="291"/>
      <c r="E726" s="290">
        <f>E725+7</f>
        <v>43636</v>
      </c>
      <c r="F726" s="290">
        <f>F725+7</f>
        <v>43641</v>
      </c>
      <c r="G726" s="290">
        <f>F726+41</f>
        <v>43682</v>
      </c>
    </row>
    <row r="727" spans="1:10">
      <c r="B727" s="288"/>
      <c r="C727" s="288"/>
      <c r="D727" s="308"/>
      <c r="E727" s="307"/>
      <c r="F727" s="307"/>
    </row>
    <row r="728" spans="1:10">
      <c r="A728" s="312" t="s">
        <v>1592</v>
      </c>
      <c r="B728" s="288"/>
      <c r="C728" s="288"/>
    </row>
    <row r="729" spans="1:10">
      <c r="B729" s="350" t="s">
        <v>1487</v>
      </c>
      <c r="C729" s="350" t="s">
        <v>1474</v>
      </c>
      <c r="D729" s="349" t="s">
        <v>1473</v>
      </c>
      <c r="E729" s="294" t="s">
        <v>1472</v>
      </c>
      <c r="F729" s="294" t="s">
        <v>1472</v>
      </c>
      <c r="G729" s="294" t="s">
        <v>1591</v>
      </c>
    </row>
    <row r="730" spans="1:10">
      <c r="B730" s="348"/>
      <c r="C730" s="348"/>
      <c r="D730" s="347"/>
      <c r="E730" s="294" t="s">
        <v>1470</v>
      </c>
      <c r="F730" s="294" t="s">
        <v>1469</v>
      </c>
      <c r="G730" s="294" t="s">
        <v>1468</v>
      </c>
    </row>
    <row r="731" spans="1:10">
      <c r="B731" s="366" t="s">
        <v>1590</v>
      </c>
      <c r="C731" s="366" t="s">
        <v>1502</v>
      </c>
      <c r="D731" s="302" t="s">
        <v>1589</v>
      </c>
      <c r="E731" s="290">
        <f>F731-6</f>
        <v>43615</v>
      </c>
      <c r="F731" s="290">
        <v>43621</v>
      </c>
      <c r="G731" s="290">
        <f>F731+18</f>
        <v>43639</v>
      </c>
    </row>
    <row r="732" spans="1:10">
      <c r="B732" s="366" t="s">
        <v>1588</v>
      </c>
      <c r="C732" s="366" t="s">
        <v>1495</v>
      </c>
      <c r="D732" s="293"/>
      <c r="E732" s="290">
        <f>E731+7</f>
        <v>43622</v>
      </c>
      <c r="F732" s="290">
        <f>F731+7</f>
        <v>43628</v>
      </c>
      <c r="G732" s="290">
        <f>F732+18</f>
        <v>43646</v>
      </c>
    </row>
    <row r="733" spans="1:10">
      <c r="B733" s="366" t="s">
        <v>1587</v>
      </c>
      <c r="C733" s="366" t="s">
        <v>633</v>
      </c>
      <c r="D733" s="293"/>
      <c r="E733" s="290">
        <f>E732+7</f>
        <v>43629</v>
      </c>
      <c r="F733" s="290">
        <f>F732+7</f>
        <v>43635</v>
      </c>
      <c r="G733" s="290">
        <f>F733+18</f>
        <v>43653</v>
      </c>
    </row>
    <row r="734" spans="1:10">
      <c r="B734" s="366" t="s">
        <v>1586</v>
      </c>
      <c r="C734" s="366" t="s">
        <v>634</v>
      </c>
      <c r="D734" s="291"/>
      <c r="E734" s="290">
        <f>E733+7</f>
        <v>43636</v>
      </c>
      <c r="F734" s="290">
        <f>F733+7</f>
        <v>43642</v>
      </c>
      <c r="G734" s="290">
        <f>F734+18</f>
        <v>43660</v>
      </c>
    </row>
    <row r="735" spans="1:10">
      <c r="B735" s="384"/>
      <c r="C735" s="384"/>
      <c r="E735" s="307"/>
      <c r="F735" s="307"/>
      <c r="G735" s="307"/>
    </row>
    <row r="736" spans="1:10" s="383" customFormat="1">
      <c r="A736" s="362" t="s">
        <v>227</v>
      </c>
      <c r="B736" s="363"/>
      <c r="C736" s="363"/>
      <c r="D736" s="362"/>
      <c r="E736" s="362"/>
      <c r="F736" s="362"/>
      <c r="G736" s="362"/>
      <c r="H736" s="338"/>
      <c r="I736" s="351"/>
      <c r="J736" s="351"/>
    </row>
    <row r="737" spans="1:10" s="303" customFormat="1">
      <c r="A737" s="312" t="s">
        <v>238</v>
      </c>
      <c r="B737" s="360"/>
      <c r="C737" s="360"/>
      <c r="D737" s="337"/>
      <c r="E737" s="337"/>
      <c r="F737" s="359"/>
      <c r="G737" s="359"/>
      <c r="H737" s="299"/>
      <c r="I737" s="288"/>
      <c r="J737" s="288"/>
    </row>
    <row r="738" spans="1:10" s="303" customFormat="1">
      <c r="A738" s="299"/>
      <c r="B738" s="350" t="s">
        <v>1487</v>
      </c>
      <c r="C738" s="350" t="s">
        <v>1474</v>
      </c>
      <c r="D738" s="349" t="s">
        <v>1473</v>
      </c>
      <c r="E738" s="294" t="s">
        <v>1472</v>
      </c>
      <c r="F738" s="294" t="s">
        <v>1472</v>
      </c>
      <c r="G738" s="294" t="s">
        <v>1585</v>
      </c>
      <c r="H738" s="288"/>
      <c r="I738" s="288"/>
      <c r="J738" s="288"/>
    </row>
    <row r="739" spans="1:10" s="303" customFormat="1">
      <c r="A739" s="299"/>
      <c r="B739" s="348"/>
      <c r="C739" s="348"/>
      <c r="D739" s="347"/>
      <c r="E739" s="294" t="s">
        <v>1470</v>
      </c>
      <c r="F739" s="294" t="s">
        <v>1469</v>
      </c>
      <c r="G739" s="294" t="s">
        <v>1468</v>
      </c>
      <c r="H739" s="288"/>
      <c r="I739" s="288"/>
      <c r="J739" s="288"/>
    </row>
    <row r="740" spans="1:10" s="303" customFormat="1">
      <c r="A740" s="299"/>
      <c r="B740" s="366" t="s">
        <v>1521</v>
      </c>
      <c r="C740" s="366" t="s">
        <v>1520</v>
      </c>
      <c r="D740" s="302" t="s">
        <v>1519</v>
      </c>
      <c r="E740" s="290">
        <f>F740-4</f>
        <v>43619</v>
      </c>
      <c r="F740" s="290">
        <v>43623</v>
      </c>
      <c r="G740" s="290">
        <f>F740+18</f>
        <v>43641</v>
      </c>
      <c r="H740" s="288"/>
      <c r="I740" s="288"/>
      <c r="J740" s="288"/>
    </row>
    <row r="741" spans="1:10" s="303" customFormat="1">
      <c r="A741" s="299"/>
      <c r="B741" s="366" t="s">
        <v>1518</v>
      </c>
      <c r="C741" s="366" t="s">
        <v>1517</v>
      </c>
      <c r="D741" s="293"/>
      <c r="E741" s="290">
        <f>E740+7</f>
        <v>43626</v>
      </c>
      <c r="F741" s="290">
        <f>F740+7</f>
        <v>43630</v>
      </c>
      <c r="G741" s="290">
        <f>F741+18</f>
        <v>43648</v>
      </c>
      <c r="H741" s="288"/>
      <c r="I741" s="288"/>
      <c r="J741" s="288"/>
    </row>
    <row r="742" spans="1:10" s="303" customFormat="1">
      <c r="A742" s="299"/>
      <c r="B742" s="366" t="s">
        <v>1516</v>
      </c>
      <c r="C742" s="366" t="s">
        <v>1515</v>
      </c>
      <c r="D742" s="293"/>
      <c r="E742" s="290">
        <f>E741+7</f>
        <v>43633</v>
      </c>
      <c r="F742" s="290">
        <f>F741+7</f>
        <v>43637</v>
      </c>
      <c r="G742" s="290">
        <f>F742+18</f>
        <v>43655</v>
      </c>
      <c r="H742" s="288"/>
      <c r="I742" s="288"/>
      <c r="J742" s="288"/>
    </row>
    <row r="743" spans="1:10" s="303" customFormat="1">
      <c r="A743" s="299"/>
      <c r="B743" s="366" t="s">
        <v>1514</v>
      </c>
      <c r="C743" s="366" t="s">
        <v>1513</v>
      </c>
      <c r="D743" s="291"/>
      <c r="E743" s="290">
        <f>E742+7</f>
        <v>43640</v>
      </c>
      <c r="F743" s="290">
        <f>F742+7</f>
        <v>43644</v>
      </c>
      <c r="G743" s="290">
        <f>F743+18</f>
        <v>43662</v>
      </c>
      <c r="H743" s="288"/>
      <c r="I743" s="288"/>
      <c r="J743" s="288"/>
    </row>
    <row r="744" spans="1:10" s="303" customFormat="1">
      <c r="A744" s="299"/>
      <c r="B744" s="299"/>
      <c r="C744" s="299"/>
      <c r="D744" s="299"/>
      <c r="E744" s="307"/>
      <c r="F744" s="307"/>
      <c r="G744" s="307"/>
      <c r="H744" s="288"/>
      <c r="I744" s="288"/>
      <c r="J744" s="288"/>
    </row>
    <row r="745" spans="1:10" s="303" customFormat="1">
      <c r="A745" s="299"/>
      <c r="B745" s="350" t="s">
        <v>1487</v>
      </c>
      <c r="C745" s="350" t="s">
        <v>1474</v>
      </c>
      <c r="D745" s="349" t="s">
        <v>1473</v>
      </c>
      <c r="E745" s="294" t="s">
        <v>1472</v>
      </c>
      <c r="F745" s="294" t="s">
        <v>1472</v>
      </c>
      <c r="G745" s="294" t="s">
        <v>1585</v>
      </c>
      <c r="H745" s="288"/>
      <c r="I745" s="288"/>
      <c r="J745" s="288"/>
    </row>
    <row r="746" spans="1:10" s="303" customFormat="1">
      <c r="A746" s="299"/>
      <c r="B746" s="348"/>
      <c r="C746" s="348"/>
      <c r="D746" s="347"/>
      <c r="E746" s="294" t="s">
        <v>1470</v>
      </c>
      <c r="F746" s="294" t="s">
        <v>1469</v>
      </c>
      <c r="G746" s="294" t="s">
        <v>1468</v>
      </c>
      <c r="H746" s="288"/>
      <c r="I746" s="288"/>
      <c r="J746" s="288"/>
    </row>
    <row r="747" spans="1:10" s="303" customFormat="1">
      <c r="A747" s="299"/>
      <c r="B747" s="342" t="s">
        <v>1550</v>
      </c>
      <c r="C747" s="342" t="s">
        <v>1515</v>
      </c>
      <c r="D747" s="302" t="s">
        <v>1549</v>
      </c>
      <c r="E747" s="290">
        <f>F747-2</f>
        <v>43615</v>
      </c>
      <c r="F747" s="290">
        <v>43617</v>
      </c>
      <c r="G747" s="290">
        <f>F747+17</f>
        <v>43634</v>
      </c>
      <c r="H747" s="288" t="s">
        <v>1584</v>
      </c>
      <c r="I747" s="288"/>
      <c r="J747" s="288"/>
    </row>
    <row r="748" spans="1:10" s="303" customFormat="1">
      <c r="A748" s="299"/>
      <c r="B748" s="367" t="s">
        <v>1548</v>
      </c>
      <c r="C748" s="366" t="s">
        <v>1547</v>
      </c>
      <c r="D748" s="293"/>
      <c r="E748" s="290">
        <f>E747+7</f>
        <v>43622</v>
      </c>
      <c r="F748" s="290">
        <f>F747+7</f>
        <v>43624</v>
      </c>
      <c r="G748" s="290">
        <f>G747+7</f>
        <v>43641</v>
      </c>
      <c r="H748" s="288" t="s">
        <v>1584</v>
      </c>
      <c r="I748" s="288"/>
      <c r="J748" s="288"/>
    </row>
    <row r="749" spans="1:10" s="303" customFormat="1">
      <c r="A749" s="299"/>
      <c r="B749" s="342" t="s">
        <v>1546</v>
      </c>
      <c r="C749" s="366" t="s">
        <v>1545</v>
      </c>
      <c r="D749" s="293"/>
      <c r="E749" s="290">
        <f>E748+7</f>
        <v>43629</v>
      </c>
      <c r="F749" s="290">
        <f>F748+7</f>
        <v>43631</v>
      </c>
      <c r="G749" s="290">
        <f>G748+7</f>
        <v>43648</v>
      </c>
      <c r="H749" s="288" t="s">
        <v>1584</v>
      </c>
      <c r="I749" s="288"/>
      <c r="J749" s="288"/>
    </row>
    <row r="750" spans="1:10" s="303" customFormat="1">
      <c r="A750" s="299"/>
      <c r="B750" s="367" t="s">
        <v>1405</v>
      </c>
      <c r="C750" s="366"/>
      <c r="D750" s="293"/>
      <c r="E750" s="290">
        <f>E749+7</f>
        <v>43636</v>
      </c>
      <c r="F750" s="290">
        <f>F749+7</f>
        <v>43638</v>
      </c>
      <c r="G750" s="290">
        <f>G749+7</f>
        <v>43655</v>
      </c>
      <c r="H750" s="288" t="s">
        <v>1584</v>
      </c>
      <c r="I750" s="288"/>
      <c r="J750" s="288"/>
    </row>
    <row r="751" spans="1:10" s="303" customFormat="1">
      <c r="A751" s="299"/>
      <c r="B751" s="342" t="s">
        <v>1544</v>
      </c>
      <c r="C751" s="342" t="s">
        <v>1466</v>
      </c>
      <c r="D751" s="291"/>
      <c r="E751" s="290">
        <f>E750+7</f>
        <v>43643</v>
      </c>
      <c r="F751" s="290">
        <f>F750+7</f>
        <v>43645</v>
      </c>
      <c r="G751" s="290">
        <f>G750+7</f>
        <v>43662</v>
      </c>
      <c r="H751" s="288"/>
      <c r="I751" s="288"/>
      <c r="J751" s="288"/>
    </row>
    <row r="752" spans="1:10" s="303" customFormat="1">
      <c r="A752" s="299"/>
      <c r="B752" s="381"/>
      <c r="C752" s="381"/>
      <c r="D752" s="308"/>
      <c r="E752" s="307"/>
      <c r="F752" s="307"/>
      <c r="G752" s="307"/>
      <c r="H752" s="288"/>
      <c r="I752" s="288"/>
      <c r="J752" s="288"/>
    </row>
    <row r="753" spans="1:16" s="303" customFormat="1">
      <c r="A753" s="382" t="s">
        <v>229</v>
      </c>
      <c r="B753" s="300"/>
      <c r="C753" s="300"/>
      <c r="D753" s="299"/>
      <c r="E753" s="299"/>
      <c r="F753" s="299"/>
      <c r="G753" s="299"/>
      <c r="H753" s="299"/>
      <c r="I753" s="288"/>
      <c r="J753" s="288"/>
    </row>
    <row r="754" spans="1:16" s="303" customFormat="1">
      <c r="A754" s="299"/>
      <c r="B754" s="350" t="s">
        <v>1487</v>
      </c>
      <c r="C754" s="350" t="s">
        <v>1474</v>
      </c>
      <c r="D754" s="349" t="s">
        <v>1473</v>
      </c>
      <c r="E754" s="294" t="s">
        <v>1472</v>
      </c>
      <c r="F754" s="294" t="s">
        <v>1472</v>
      </c>
      <c r="G754" s="294" t="s">
        <v>1583</v>
      </c>
      <c r="H754" s="294" t="s">
        <v>1582</v>
      </c>
      <c r="I754" s="288"/>
      <c r="J754" s="288"/>
    </row>
    <row r="755" spans="1:16" s="303" customFormat="1">
      <c r="A755" s="299"/>
      <c r="B755" s="348"/>
      <c r="C755" s="348"/>
      <c r="D755" s="347"/>
      <c r="E755" s="294" t="s">
        <v>1470</v>
      </c>
      <c r="F755" s="294" t="s">
        <v>1469</v>
      </c>
      <c r="G755" s="294" t="s">
        <v>1468</v>
      </c>
      <c r="H755" s="294" t="s">
        <v>1468</v>
      </c>
      <c r="I755" s="288"/>
      <c r="J755" s="288"/>
      <c r="K755" s="288"/>
      <c r="L755" s="288"/>
      <c r="M755" s="288"/>
      <c r="N755" s="288"/>
      <c r="O755" s="288"/>
      <c r="P755" s="288"/>
    </row>
    <row r="756" spans="1:16" s="303" customFormat="1" ht="16.5" customHeight="1">
      <c r="A756" s="299"/>
      <c r="B756" s="366" t="s">
        <v>1543</v>
      </c>
      <c r="C756" s="366" t="s">
        <v>1542</v>
      </c>
      <c r="D756" s="302" t="s">
        <v>1581</v>
      </c>
      <c r="E756" s="290">
        <f>F756-5</f>
        <v>43615</v>
      </c>
      <c r="F756" s="290">
        <v>43620</v>
      </c>
      <c r="G756" s="290">
        <f>F756+23</f>
        <v>43643</v>
      </c>
      <c r="H756" s="294" t="s">
        <v>1580</v>
      </c>
      <c r="I756" s="288"/>
      <c r="J756" s="288"/>
      <c r="K756" s="288"/>
      <c r="L756" s="288"/>
      <c r="M756" s="288"/>
      <c r="N756" s="288"/>
      <c r="O756" s="288"/>
      <c r="P756" s="288"/>
    </row>
    <row r="757" spans="1:16" s="303" customFormat="1">
      <c r="A757" s="299"/>
      <c r="B757" s="366" t="s">
        <v>1540</v>
      </c>
      <c r="C757" s="366" t="s">
        <v>1539</v>
      </c>
      <c r="D757" s="293"/>
      <c r="E757" s="290">
        <f>E756+7</f>
        <v>43622</v>
      </c>
      <c r="F757" s="290">
        <f>F756+7</f>
        <v>43627</v>
      </c>
      <c r="G757" s="290">
        <f>F757+23</f>
        <v>43650</v>
      </c>
      <c r="H757" s="366" t="s">
        <v>1579</v>
      </c>
      <c r="I757" s="288"/>
      <c r="J757" s="288"/>
      <c r="K757" s="288"/>
      <c r="L757" s="288"/>
      <c r="M757" s="288"/>
      <c r="N757" s="288"/>
      <c r="O757" s="288"/>
      <c r="P757" s="288"/>
    </row>
    <row r="758" spans="1:16" s="303" customFormat="1">
      <c r="A758" s="299"/>
      <c r="B758" s="366" t="s">
        <v>1538</v>
      </c>
      <c r="C758" s="366" t="s">
        <v>1537</v>
      </c>
      <c r="D758" s="293"/>
      <c r="E758" s="290">
        <f>E757+7</f>
        <v>43629</v>
      </c>
      <c r="F758" s="290">
        <f>F757+7</f>
        <v>43634</v>
      </c>
      <c r="G758" s="290">
        <f>F758+23</f>
        <v>43657</v>
      </c>
      <c r="H758" s="366" t="s">
        <v>1579</v>
      </c>
      <c r="I758" s="288"/>
      <c r="J758" s="288"/>
      <c r="K758" s="288"/>
      <c r="L758" s="288"/>
      <c r="M758" s="288"/>
      <c r="N758" s="288"/>
      <c r="O758" s="288"/>
      <c r="P758" s="288"/>
    </row>
    <row r="759" spans="1:16" s="303" customFormat="1">
      <c r="A759" s="299"/>
      <c r="B759" s="366" t="s">
        <v>1536</v>
      </c>
      <c r="C759" s="366" t="s">
        <v>1535</v>
      </c>
      <c r="D759" s="291"/>
      <c r="E759" s="290">
        <f>E758+7</f>
        <v>43636</v>
      </c>
      <c r="F759" s="290">
        <f>F758+7</f>
        <v>43641</v>
      </c>
      <c r="G759" s="290">
        <f>F759+23</f>
        <v>43664</v>
      </c>
      <c r="H759" s="366" t="s">
        <v>1579</v>
      </c>
      <c r="I759" s="288"/>
      <c r="J759" s="288"/>
      <c r="K759" s="288"/>
      <c r="L759" s="288"/>
      <c r="M759" s="288"/>
      <c r="N759" s="288"/>
      <c r="O759" s="288"/>
      <c r="P759" s="288"/>
    </row>
    <row r="760" spans="1:16" s="303" customFormat="1">
      <c r="A760" s="299"/>
      <c r="B760" s="288"/>
      <c r="C760" s="288"/>
      <c r="D760" s="288"/>
      <c r="E760" s="307"/>
      <c r="F760" s="307"/>
      <c r="G760" s="307"/>
      <c r="H760" s="343"/>
      <c r="I760" s="288"/>
      <c r="J760" s="288"/>
      <c r="K760" s="288"/>
      <c r="L760" s="288"/>
      <c r="M760" s="288"/>
      <c r="N760" s="288"/>
      <c r="O760" s="288"/>
      <c r="P760" s="288"/>
    </row>
    <row r="761" spans="1:16" s="303" customFormat="1">
      <c r="A761" s="312" t="s">
        <v>1568</v>
      </c>
      <c r="B761" s="288"/>
      <c r="C761" s="288"/>
      <c r="D761" s="288"/>
      <c r="E761" s="299"/>
      <c r="F761" s="299"/>
      <c r="G761" s="299"/>
      <c r="H761" s="299"/>
      <c r="I761" s="288"/>
      <c r="J761" s="288"/>
    </row>
    <row r="762" spans="1:16" s="303" customFormat="1">
      <c r="A762" s="299"/>
      <c r="B762" s="350" t="s">
        <v>1487</v>
      </c>
      <c r="C762" s="350" t="s">
        <v>1474</v>
      </c>
      <c r="D762" s="349" t="s">
        <v>1473</v>
      </c>
      <c r="E762" s="294" t="s">
        <v>1472</v>
      </c>
      <c r="F762" s="294" t="s">
        <v>1472</v>
      </c>
      <c r="G762" s="294" t="s">
        <v>1578</v>
      </c>
      <c r="H762" s="299"/>
      <c r="I762" s="288"/>
      <c r="J762" s="288"/>
    </row>
    <row r="763" spans="1:16" s="303" customFormat="1">
      <c r="A763" s="299"/>
      <c r="B763" s="348"/>
      <c r="C763" s="348"/>
      <c r="D763" s="347"/>
      <c r="E763" s="294" t="s">
        <v>1470</v>
      </c>
      <c r="F763" s="294" t="s">
        <v>1469</v>
      </c>
      <c r="G763" s="294" t="s">
        <v>1468</v>
      </c>
      <c r="H763" s="299"/>
      <c r="I763" s="288"/>
      <c r="J763" s="288"/>
    </row>
    <row r="764" spans="1:16" s="303" customFormat="1">
      <c r="A764" s="299"/>
      <c r="B764" s="342" t="s">
        <v>1577</v>
      </c>
      <c r="C764" s="342" t="s">
        <v>1576</v>
      </c>
      <c r="D764" s="302" t="s">
        <v>1575</v>
      </c>
      <c r="E764" s="290">
        <f>F764-3</f>
        <v>43614</v>
      </c>
      <c r="F764" s="290">
        <v>43617</v>
      </c>
      <c r="G764" s="290">
        <f>F764+12</f>
        <v>43629</v>
      </c>
      <c r="H764" s="299"/>
      <c r="I764" s="288"/>
      <c r="J764" s="288"/>
    </row>
    <row r="765" spans="1:16" s="303" customFormat="1">
      <c r="A765" s="299"/>
      <c r="B765" s="367" t="s">
        <v>1574</v>
      </c>
      <c r="C765" s="366" t="s">
        <v>1542</v>
      </c>
      <c r="D765" s="293"/>
      <c r="E765" s="290">
        <f>E764+7</f>
        <v>43621</v>
      </c>
      <c r="F765" s="290">
        <f>F764+7</f>
        <v>43624</v>
      </c>
      <c r="G765" s="290">
        <f>F765+12</f>
        <v>43636</v>
      </c>
      <c r="H765" s="299"/>
      <c r="I765" s="288"/>
      <c r="J765" s="288"/>
    </row>
    <row r="766" spans="1:16" s="303" customFormat="1">
      <c r="A766" s="299"/>
      <c r="B766" s="342" t="s">
        <v>1573</v>
      </c>
      <c r="C766" s="366" t="s">
        <v>1572</v>
      </c>
      <c r="D766" s="293"/>
      <c r="E766" s="290">
        <f>E765+7</f>
        <v>43628</v>
      </c>
      <c r="F766" s="290">
        <f>F765+7</f>
        <v>43631</v>
      </c>
      <c r="G766" s="290">
        <f>F766+12</f>
        <v>43643</v>
      </c>
      <c r="H766" s="299"/>
      <c r="I766" s="288"/>
      <c r="J766" s="288"/>
    </row>
    <row r="767" spans="1:16" s="303" customFormat="1">
      <c r="A767" s="299"/>
      <c r="B767" s="367" t="s">
        <v>1571</v>
      </c>
      <c r="C767" s="366" t="s">
        <v>1461</v>
      </c>
      <c r="D767" s="293"/>
      <c r="E767" s="290">
        <f>E766+7</f>
        <v>43635</v>
      </c>
      <c r="F767" s="290">
        <f>F766+7</f>
        <v>43638</v>
      </c>
      <c r="G767" s="290">
        <f>F767+12</f>
        <v>43650</v>
      </c>
      <c r="H767" s="299"/>
      <c r="I767" s="288"/>
      <c r="J767" s="288"/>
    </row>
    <row r="768" spans="1:16" s="303" customFormat="1">
      <c r="A768" s="299"/>
      <c r="B768" s="342" t="s">
        <v>1570</v>
      </c>
      <c r="C768" s="342" t="s">
        <v>1569</v>
      </c>
      <c r="D768" s="291"/>
      <c r="E768" s="290">
        <f>E767+7</f>
        <v>43642</v>
      </c>
      <c r="F768" s="290">
        <f>F767+7</f>
        <v>43645</v>
      </c>
      <c r="G768" s="290">
        <f>F768+12</f>
        <v>43657</v>
      </c>
      <c r="H768" s="299"/>
      <c r="I768" s="288"/>
      <c r="J768" s="288"/>
    </row>
    <row r="769" spans="1:10" s="303" customFormat="1">
      <c r="A769" s="299"/>
      <c r="B769" s="288"/>
      <c r="C769" s="288"/>
      <c r="D769" s="299"/>
      <c r="E769" s="307"/>
      <c r="F769" s="307"/>
      <c r="G769" s="307"/>
      <c r="H769" s="299"/>
      <c r="I769" s="288"/>
      <c r="J769" s="288"/>
    </row>
    <row r="770" spans="1:10" s="303" customFormat="1">
      <c r="A770" s="299"/>
      <c r="B770" s="298" t="s">
        <v>1487</v>
      </c>
      <c r="C770" s="298" t="s">
        <v>1534</v>
      </c>
      <c r="D770" s="297" t="s">
        <v>1473</v>
      </c>
      <c r="E770" s="294" t="s">
        <v>1533</v>
      </c>
      <c r="F770" s="294" t="s">
        <v>1533</v>
      </c>
      <c r="G770" s="294" t="s">
        <v>1568</v>
      </c>
      <c r="H770" s="299"/>
      <c r="I770" s="288"/>
      <c r="J770" s="288"/>
    </row>
    <row r="771" spans="1:10" s="303" customFormat="1">
      <c r="A771" s="299"/>
      <c r="B771" s="296"/>
      <c r="C771" s="296"/>
      <c r="D771" s="295"/>
      <c r="E771" s="294" t="s">
        <v>1531</v>
      </c>
      <c r="F771" s="294" t="s">
        <v>1112</v>
      </c>
      <c r="G771" s="294" t="s">
        <v>1113</v>
      </c>
      <c r="H771" s="299"/>
      <c r="I771" s="288"/>
      <c r="J771" s="288"/>
    </row>
    <row r="772" spans="1:10" s="303" customFormat="1" ht="16.5" customHeight="1">
      <c r="A772" s="299"/>
      <c r="B772" s="342" t="s">
        <v>1567</v>
      </c>
      <c r="C772" s="342" t="s">
        <v>1566</v>
      </c>
      <c r="D772" s="302" t="s">
        <v>1565</v>
      </c>
      <c r="E772" s="290">
        <f>F772-7</f>
        <v>43615</v>
      </c>
      <c r="F772" s="290">
        <v>43622</v>
      </c>
      <c r="G772" s="290">
        <f>F772+11</f>
        <v>43633</v>
      </c>
      <c r="H772" s="299"/>
      <c r="I772" s="288"/>
      <c r="J772" s="288"/>
    </row>
    <row r="773" spans="1:10" s="303" customFormat="1">
      <c r="A773" s="299"/>
      <c r="B773" s="367" t="s">
        <v>1564</v>
      </c>
      <c r="C773" s="366" t="s">
        <v>1563</v>
      </c>
      <c r="D773" s="293"/>
      <c r="E773" s="290">
        <f>E772+7</f>
        <v>43622</v>
      </c>
      <c r="F773" s="290">
        <f>F772+7</f>
        <v>43629</v>
      </c>
      <c r="G773" s="290">
        <f>G772+7</f>
        <v>43640</v>
      </c>
      <c r="H773" s="299"/>
      <c r="I773" s="288"/>
      <c r="J773" s="288"/>
    </row>
    <row r="774" spans="1:10" s="303" customFormat="1">
      <c r="A774" s="299"/>
      <c r="B774" s="342" t="s">
        <v>1562</v>
      </c>
      <c r="C774" s="366" t="s">
        <v>1561</v>
      </c>
      <c r="D774" s="293"/>
      <c r="E774" s="290">
        <f>E773+7</f>
        <v>43629</v>
      </c>
      <c r="F774" s="290">
        <f>F773+7</f>
        <v>43636</v>
      </c>
      <c r="G774" s="290">
        <f>G773+7</f>
        <v>43647</v>
      </c>
      <c r="H774" s="299"/>
      <c r="I774" s="288"/>
      <c r="J774" s="288"/>
    </row>
    <row r="775" spans="1:10" s="303" customFormat="1">
      <c r="A775" s="299"/>
      <c r="B775" s="367" t="s">
        <v>1560</v>
      </c>
      <c r="C775" s="366" t="s">
        <v>1559</v>
      </c>
      <c r="D775" s="291"/>
      <c r="E775" s="290">
        <f>E774+7</f>
        <v>43636</v>
      </c>
      <c r="F775" s="290">
        <f>F774+7</f>
        <v>43643</v>
      </c>
      <c r="G775" s="290">
        <f>G774+7</f>
        <v>43654</v>
      </c>
      <c r="H775" s="299"/>
      <c r="I775" s="288"/>
      <c r="J775" s="288"/>
    </row>
    <row r="776" spans="1:10" s="303" customFormat="1">
      <c r="A776" s="299"/>
      <c r="B776" s="381"/>
      <c r="C776" s="381"/>
      <c r="D776" s="308"/>
      <c r="E776" s="307"/>
      <c r="F776" s="307"/>
      <c r="G776" s="380"/>
      <c r="H776" s="299"/>
      <c r="I776" s="288"/>
      <c r="J776" s="288"/>
    </row>
    <row r="777" spans="1:10" s="303" customFormat="1">
      <c r="A777" s="312" t="s">
        <v>1558</v>
      </c>
      <c r="B777" s="300"/>
      <c r="C777" s="300"/>
      <c r="D777" s="299"/>
      <c r="E777" s="299"/>
      <c r="F777" s="299"/>
      <c r="G777" s="299"/>
      <c r="H777" s="299"/>
      <c r="I777" s="288"/>
      <c r="J777" s="288"/>
    </row>
    <row r="778" spans="1:10" s="303" customFormat="1">
      <c r="A778" s="312"/>
      <c r="B778" s="298" t="s">
        <v>1487</v>
      </c>
      <c r="C778" s="298" t="s">
        <v>1534</v>
      </c>
      <c r="D778" s="297" t="s">
        <v>1473</v>
      </c>
      <c r="E778" s="294" t="s">
        <v>1533</v>
      </c>
      <c r="F778" s="294" t="s">
        <v>1533</v>
      </c>
      <c r="G778" s="294" t="s">
        <v>1532</v>
      </c>
      <c r="H778" s="299"/>
      <c r="I778" s="288"/>
      <c r="J778" s="288"/>
    </row>
    <row r="779" spans="1:10" s="303" customFormat="1">
      <c r="A779" s="312"/>
      <c r="B779" s="296"/>
      <c r="C779" s="296"/>
      <c r="D779" s="295"/>
      <c r="E779" s="294" t="s">
        <v>1531</v>
      </c>
      <c r="F779" s="294" t="s">
        <v>1112</v>
      </c>
      <c r="G779" s="294" t="s">
        <v>1113</v>
      </c>
      <c r="H779" s="299"/>
      <c r="I779" s="288"/>
      <c r="J779" s="288"/>
    </row>
    <row r="780" spans="1:10" s="303" customFormat="1">
      <c r="A780" s="312"/>
      <c r="B780" s="342" t="s">
        <v>1557</v>
      </c>
      <c r="C780" s="342" t="s">
        <v>1556</v>
      </c>
      <c r="D780" s="302" t="s">
        <v>1555</v>
      </c>
      <c r="E780" s="290">
        <f>F780-2</f>
        <v>43620</v>
      </c>
      <c r="F780" s="290">
        <v>43622</v>
      </c>
      <c r="G780" s="290">
        <f>F780+17</f>
        <v>43639</v>
      </c>
      <c r="H780" s="299"/>
      <c r="I780" s="288"/>
      <c r="J780" s="288"/>
    </row>
    <row r="781" spans="1:10" s="303" customFormat="1">
      <c r="A781" s="312"/>
      <c r="B781" s="367" t="s">
        <v>1554</v>
      </c>
      <c r="C781" s="366" t="s">
        <v>1553</v>
      </c>
      <c r="D781" s="293"/>
      <c r="E781" s="290">
        <f>E780+7</f>
        <v>43627</v>
      </c>
      <c r="F781" s="290">
        <f>F780+7</f>
        <v>43629</v>
      </c>
      <c r="G781" s="290">
        <f>G780+7</f>
        <v>43646</v>
      </c>
      <c r="H781" s="299"/>
      <c r="I781" s="288"/>
      <c r="J781" s="288"/>
    </row>
    <row r="782" spans="1:10" s="303" customFormat="1">
      <c r="A782" s="312"/>
      <c r="B782" s="342" t="s">
        <v>1552</v>
      </c>
      <c r="C782" s="366" t="s">
        <v>1551</v>
      </c>
      <c r="D782" s="293"/>
      <c r="E782" s="290">
        <f>E781+7</f>
        <v>43634</v>
      </c>
      <c r="F782" s="290">
        <f>F781+7</f>
        <v>43636</v>
      </c>
      <c r="G782" s="290">
        <f>G781+7</f>
        <v>43653</v>
      </c>
      <c r="H782" s="299"/>
      <c r="I782" s="288"/>
      <c r="J782" s="288"/>
    </row>
    <row r="783" spans="1:10" s="303" customFormat="1">
      <c r="A783" s="312"/>
      <c r="B783" s="367" t="s">
        <v>1405</v>
      </c>
      <c r="C783" s="366"/>
      <c r="D783" s="291"/>
      <c r="E783" s="290">
        <f>E782+7</f>
        <v>43641</v>
      </c>
      <c r="F783" s="290">
        <f>F782+7</f>
        <v>43643</v>
      </c>
      <c r="G783" s="290">
        <f>G782+7</f>
        <v>43660</v>
      </c>
      <c r="H783" s="299"/>
      <c r="I783" s="288"/>
      <c r="J783" s="288"/>
    </row>
    <row r="784" spans="1:10" s="303" customFormat="1">
      <c r="A784" s="312"/>
      <c r="B784" s="312"/>
      <c r="C784" s="312"/>
      <c r="D784" s="312"/>
      <c r="E784" s="299"/>
      <c r="F784" s="299"/>
      <c r="G784" s="299"/>
      <c r="H784" s="299"/>
      <c r="I784" s="288"/>
      <c r="J784" s="288"/>
    </row>
    <row r="785" spans="1:16" s="303" customFormat="1">
      <c r="A785" s="299"/>
      <c r="B785" s="298" t="s">
        <v>1487</v>
      </c>
      <c r="C785" s="298" t="s">
        <v>1534</v>
      </c>
      <c r="D785" s="297" t="s">
        <v>1473</v>
      </c>
      <c r="E785" s="294" t="s">
        <v>1533</v>
      </c>
      <c r="F785" s="294" t="s">
        <v>1533</v>
      </c>
      <c r="G785" s="294" t="s">
        <v>1532</v>
      </c>
      <c r="H785" s="299"/>
      <c r="I785" s="288"/>
      <c r="J785" s="288"/>
    </row>
    <row r="786" spans="1:16" s="303" customFormat="1">
      <c r="A786" s="299"/>
      <c r="B786" s="296"/>
      <c r="C786" s="296"/>
      <c r="D786" s="295"/>
      <c r="E786" s="294" t="s">
        <v>1531</v>
      </c>
      <c r="F786" s="294" t="s">
        <v>1112</v>
      </c>
      <c r="G786" s="294" t="s">
        <v>1113</v>
      </c>
      <c r="H786" s="299"/>
      <c r="I786" s="288"/>
      <c r="J786" s="288"/>
    </row>
    <row r="787" spans="1:16" s="303" customFormat="1">
      <c r="A787" s="299"/>
      <c r="B787" s="342" t="s">
        <v>1550</v>
      </c>
      <c r="C787" s="342" t="s">
        <v>1515</v>
      </c>
      <c r="D787" s="302" t="s">
        <v>1549</v>
      </c>
      <c r="E787" s="290">
        <f>F787-2</f>
        <v>43615</v>
      </c>
      <c r="F787" s="290">
        <v>43617</v>
      </c>
      <c r="G787" s="290">
        <f>F787+18</f>
        <v>43635</v>
      </c>
      <c r="H787" s="299"/>
      <c r="I787" s="288"/>
      <c r="J787" s="288"/>
    </row>
    <row r="788" spans="1:16" s="303" customFormat="1">
      <c r="A788" s="299"/>
      <c r="B788" s="367" t="s">
        <v>1548</v>
      </c>
      <c r="C788" s="366" t="s">
        <v>1547</v>
      </c>
      <c r="D788" s="293"/>
      <c r="E788" s="290">
        <f>E787+7</f>
        <v>43622</v>
      </c>
      <c r="F788" s="290">
        <f>F787+7</f>
        <v>43624</v>
      </c>
      <c r="G788" s="290">
        <f>G787+7</f>
        <v>43642</v>
      </c>
      <c r="H788" s="299"/>
      <c r="I788" s="288"/>
      <c r="J788" s="288"/>
    </row>
    <row r="789" spans="1:16" s="303" customFormat="1">
      <c r="A789" s="299"/>
      <c r="B789" s="342" t="s">
        <v>1546</v>
      </c>
      <c r="C789" s="366" t="s">
        <v>1545</v>
      </c>
      <c r="D789" s="293"/>
      <c r="E789" s="290">
        <f>E788+7</f>
        <v>43629</v>
      </c>
      <c r="F789" s="290">
        <f>F788+7</f>
        <v>43631</v>
      </c>
      <c r="G789" s="290">
        <f>G788+7</f>
        <v>43649</v>
      </c>
      <c r="H789" s="299"/>
      <c r="I789" s="288"/>
      <c r="J789" s="288"/>
    </row>
    <row r="790" spans="1:16" s="303" customFormat="1">
      <c r="A790" s="299"/>
      <c r="B790" s="367" t="s">
        <v>1405</v>
      </c>
      <c r="C790" s="366"/>
      <c r="D790" s="293"/>
      <c r="E790" s="290">
        <f>E789+7</f>
        <v>43636</v>
      </c>
      <c r="F790" s="290">
        <f>F789+7</f>
        <v>43638</v>
      </c>
      <c r="G790" s="290">
        <f>G789+7</f>
        <v>43656</v>
      </c>
      <c r="H790" s="299"/>
      <c r="I790" s="288"/>
      <c r="J790" s="288"/>
    </row>
    <row r="791" spans="1:16" s="303" customFormat="1">
      <c r="A791" s="299"/>
      <c r="B791" s="342" t="s">
        <v>1544</v>
      </c>
      <c r="C791" s="342" t="s">
        <v>1466</v>
      </c>
      <c r="D791" s="291"/>
      <c r="E791" s="290">
        <f>E790+7</f>
        <v>43643</v>
      </c>
      <c r="F791" s="290">
        <f>F790+7</f>
        <v>43645</v>
      </c>
      <c r="G791" s="290">
        <f>G790+7</f>
        <v>43663</v>
      </c>
      <c r="H791" s="299"/>
      <c r="I791" s="288"/>
      <c r="J791" s="288"/>
    </row>
    <row r="792" spans="1:16" s="303" customFormat="1">
      <c r="A792" s="299"/>
      <c r="B792" s="288"/>
      <c r="C792" s="288"/>
      <c r="D792" s="299"/>
      <c r="E792" s="299"/>
      <c r="F792" s="299"/>
      <c r="G792" s="299"/>
      <c r="H792" s="299"/>
      <c r="I792" s="288"/>
      <c r="J792" s="288"/>
    </row>
    <row r="793" spans="1:16" s="303" customFormat="1">
      <c r="A793" s="299"/>
      <c r="B793" s="298" t="s">
        <v>1487</v>
      </c>
      <c r="C793" s="298" t="s">
        <v>1534</v>
      </c>
      <c r="D793" s="297" t="s">
        <v>1473</v>
      </c>
      <c r="E793" s="294" t="s">
        <v>1533</v>
      </c>
      <c r="F793" s="294" t="s">
        <v>1533</v>
      </c>
      <c r="G793" s="294" t="s">
        <v>1532</v>
      </c>
      <c r="H793" s="288"/>
      <c r="I793" s="288"/>
      <c r="J793" s="288"/>
      <c r="K793" s="288"/>
      <c r="L793" s="288"/>
      <c r="M793" s="288"/>
      <c r="N793" s="288"/>
      <c r="O793" s="288"/>
      <c r="P793" s="288"/>
    </row>
    <row r="794" spans="1:16" s="303" customFormat="1">
      <c r="A794" s="299"/>
      <c r="B794" s="296"/>
      <c r="C794" s="296"/>
      <c r="D794" s="295"/>
      <c r="E794" s="294" t="s">
        <v>1531</v>
      </c>
      <c r="F794" s="294" t="s">
        <v>1112</v>
      </c>
      <c r="G794" s="294" t="s">
        <v>1113</v>
      </c>
      <c r="H794" s="299"/>
      <c r="I794" s="288"/>
      <c r="J794" s="288"/>
    </row>
    <row r="795" spans="1:16" s="303" customFormat="1" ht="16.5" customHeight="1">
      <c r="A795" s="299"/>
      <c r="B795" s="342" t="s">
        <v>1543</v>
      </c>
      <c r="C795" s="342" t="s">
        <v>1542</v>
      </c>
      <c r="D795" s="302" t="s">
        <v>1541</v>
      </c>
      <c r="E795" s="290">
        <f>F795-4</f>
        <v>43615</v>
      </c>
      <c r="F795" s="290">
        <v>43619</v>
      </c>
      <c r="G795" s="290">
        <f>F795+20</f>
        <v>43639</v>
      </c>
      <c r="H795" s="299"/>
      <c r="I795" s="288"/>
      <c r="J795" s="288"/>
    </row>
    <row r="796" spans="1:16" s="303" customFormat="1">
      <c r="A796" s="299"/>
      <c r="B796" s="367" t="s">
        <v>1540</v>
      </c>
      <c r="C796" s="366" t="s">
        <v>1539</v>
      </c>
      <c r="D796" s="293"/>
      <c r="E796" s="290">
        <f>E795+7</f>
        <v>43622</v>
      </c>
      <c r="F796" s="290">
        <f>F795+7</f>
        <v>43626</v>
      </c>
      <c r="G796" s="290">
        <f>F796+20</f>
        <v>43646</v>
      </c>
      <c r="H796" s="299"/>
      <c r="I796" s="288"/>
      <c r="J796" s="288"/>
    </row>
    <row r="797" spans="1:16" s="303" customFormat="1">
      <c r="A797" s="299"/>
      <c r="B797" s="342" t="s">
        <v>1538</v>
      </c>
      <c r="C797" s="366" t="s">
        <v>1537</v>
      </c>
      <c r="D797" s="293"/>
      <c r="E797" s="290">
        <f>E796+7</f>
        <v>43629</v>
      </c>
      <c r="F797" s="290">
        <f>F796+7</f>
        <v>43633</v>
      </c>
      <c r="G797" s="290">
        <f>F797+20</f>
        <v>43653</v>
      </c>
      <c r="H797" s="299"/>
      <c r="I797" s="288"/>
      <c r="J797" s="288"/>
    </row>
    <row r="798" spans="1:16" s="303" customFormat="1">
      <c r="A798" s="299"/>
      <c r="B798" s="367" t="s">
        <v>1536</v>
      </c>
      <c r="C798" s="366" t="s">
        <v>1535</v>
      </c>
      <c r="D798" s="291"/>
      <c r="E798" s="290">
        <f>E797+7</f>
        <v>43636</v>
      </c>
      <c r="F798" s="290">
        <f>F797+7</f>
        <v>43640</v>
      </c>
      <c r="G798" s="290">
        <f>F798+20</f>
        <v>43660</v>
      </c>
      <c r="H798" s="299"/>
      <c r="I798" s="288"/>
      <c r="J798" s="288"/>
    </row>
    <row r="799" spans="1:16" s="303" customFormat="1">
      <c r="A799" s="299"/>
      <c r="B799" s="299"/>
      <c r="C799" s="299"/>
      <c r="D799" s="299"/>
      <c r="E799" s="299"/>
      <c r="F799" s="299"/>
      <c r="G799" s="299"/>
      <c r="H799" s="299"/>
      <c r="I799" s="288"/>
      <c r="J799" s="288"/>
    </row>
    <row r="800" spans="1:16" s="303" customFormat="1">
      <c r="A800" s="299"/>
      <c r="B800" s="298" t="s">
        <v>1487</v>
      </c>
      <c r="C800" s="298" t="s">
        <v>1534</v>
      </c>
      <c r="D800" s="297" t="s">
        <v>1473</v>
      </c>
      <c r="E800" s="294" t="s">
        <v>1533</v>
      </c>
      <c r="F800" s="294" t="s">
        <v>1533</v>
      </c>
      <c r="G800" s="294" t="s">
        <v>1532</v>
      </c>
      <c r="H800" s="299"/>
      <c r="I800" s="288"/>
      <c r="J800" s="288"/>
    </row>
    <row r="801" spans="1:16" s="303" customFormat="1">
      <c r="A801" s="299"/>
      <c r="B801" s="296"/>
      <c r="C801" s="296"/>
      <c r="D801" s="295"/>
      <c r="E801" s="294" t="s">
        <v>1531</v>
      </c>
      <c r="F801" s="294" t="s">
        <v>1112</v>
      </c>
      <c r="G801" s="294" t="s">
        <v>1113</v>
      </c>
      <c r="H801" s="288"/>
      <c r="I801" s="288"/>
      <c r="J801" s="288"/>
      <c r="K801" s="288"/>
      <c r="L801" s="288"/>
      <c r="M801" s="288"/>
      <c r="N801" s="288"/>
      <c r="O801" s="288"/>
      <c r="P801" s="288"/>
    </row>
    <row r="802" spans="1:16" s="303" customFormat="1">
      <c r="A802" s="299"/>
      <c r="B802" s="342" t="s">
        <v>1530</v>
      </c>
      <c r="C802" s="342" t="s">
        <v>1529</v>
      </c>
      <c r="D802" s="302" t="s">
        <v>1528</v>
      </c>
      <c r="E802" s="290">
        <f>F802-5</f>
        <v>43614</v>
      </c>
      <c r="F802" s="290">
        <v>43619</v>
      </c>
      <c r="G802" s="290">
        <f>F802+17</f>
        <v>43636</v>
      </c>
      <c r="H802" s="288"/>
      <c r="I802" s="288"/>
      <c r="J802" s="288"/>
      <c r="K802" s="288"/>
      <c r="L802" s="288"/>
      <c r="M802" s="288"/>
      <c r="N802" s="288"/>
      <c r="O802" s="288"/>
      <c r="P802" s="288"/>
    </row>
    <row r="803" spans="1:16" s="303" customFormat="1">
      <c r="A803" s="299"/>
      <c r="B803" s="367" t="s">
        <v>1527</v>
      </c>
      <c r="C803" s="366" t="s">
        <v>1526</v>
      </c>
      <c r="D803" s="293"/>
      <c r="E803" s="290">
        <f>E802+7</f>
        <v>43621</v>
      </c>
      <c r="F803" s="290">
        <f>F802+7</f>
        <v>43626</v>
      </c>
      <c r="G803" s="290">
        <f>F803+17</f>
        <v>43643</v>
      </c>
      <c r="H803" s="288"/>
      <c r="I803" s="288"/>
      <c r="J803" s="288"/>
      <c r="K803" s="288"/>
      <c r="L803" s="288"/>
      <c r="M803" s="288"/>
      <c r="N803" s="288"/>
      <c r="O803" s="288"/>
      <c r="P803" s="288"/>
    </row>
    <row r="804" spans="1:16" s="303" customFormat="1">
      <c r="A804" s="299"/>
      <c r="B804" s="342" t="s">
        <v>1525</v>
      </c>
      <c r="C804" s="366" t="s">
        <v>1524</v>
      </c>
      <c r="D804" s="293"/>
      <c r="E804" s="290">
        <f>E803+7</f>
        <v>43628</v>
      </c>
      <c r="F804" s="290">
        <f>F803+7</f>
        <v>43633</v>
      </c>
      <c r="G804" s="290">
        <f>F804+17</f>
        <v>43650</v>
      </c>
      <c r="H804" s="288"/>
      <c r="I804" s="288"/>
      <c r="J804" s="288"/>
      <c r="K804" s="288"/>
      <c r="L804" s="288"/>
      <c r="M804" s="288"/>
      <c r="N804" s="288"/>
      <c r="O804" s="288"/>
      <c r="P804" s="288"/>
    </row>
    <row r="805" spans="1:16" s="303" customFormat="1">
      <c r="A805" s="299"/>
      <c r="B805" s="367" t="s">
        <v>1523</v>
      </c>
      <c r="C805" s="366" t="s">
        <v>1522</v>
      </c>
      <c r="D805" s="291"/>
      <c r="E805" s="290">
        <f>E804+7</f>
        <v>43635</v>
      </c>
      <c r="F805" s="290">
        <f>F804+7</f>
        <v>43640</v>
      </c>
      <c r="G805" s="290">
        <f>F805+17</f>
        <v>43657</v>
      </c>
      <c r="H805" s="288"/>
      <c r="I805" s="288"/>
      <c r="J805" s="288"/>
      <c r="K805" s="288"/>
      <c r="L805" s="288"/>
      <c r="M805" s="288"/>
      <c r="N805" s="288"/>
      <c r="O805" s="288"/>
      <c r="P805" s="288"/>
    </row>
    <row r="806" spans="1:16" s="303" customFormat="1">
      <c r="A806" s="299"/>
      <c r="B806" s="299"/>
      <c r="C806" s="299"/>
      <c r="D806" s="299"/>
      <c r="E806" s="307"/>
      <c r="F806" s="307"/>
      <c r="G806" s="307"/>
      <c r="H806" s="288"/>
      <c r="I806" s="288"/>
      <c r="J806" s="288"/>
      <c r="K806" s="288"/>
      <c r="L806" s="288"/>
      <c r="M806" s="288"/>
      <c r="N806" s="288"/>
      <c r="O806" s="288"/>
      <c r="P806" s="288"/>
    </row>
    <row r="807" spans="1:16" s="303" customFormat="1">
      <c r="A807" s="312" t="s">
        <v>121</v>
      </c>
      <c r="B807" s="300"/>
      <c r="C807" s="300"/>
      <c r="D807" s="299"/>
      <c r="E807" s="299"/>
      <c r="F807" s="299"/>
      <c r="G807" s="299"/>
      <c r="H807" s="299"/>
      <c r="I807" s="288"/>
      <c r="J807" s="288"/>
    </row>
    <row r="808" spans="1:16" s="303" customFormat="1">
      <c r="A808" s="312"/>
      <c r="B808" s="298" t="s">
        <v>1487</v>
      </c>
      <c r="C808" s="298" t="s">
        <v>1474</v>
      </c>
      <c r="D808" s="297" t="s">
        <v>1473</v>
      </c>
      <c r="E808" s="294" t="s">
        <v>1472</v>
      </c>
      <c r="F808" s="294" t="s">
        <v>1472</v>
      </c>
      <c r="G808" s="294" t="s">
        <v>1486</v>
      </c>
      <c r="H808" s="294" t="s">
        <v>1511</v>
      </c>
      <c r="I808" s="288"/>
      <c r="J808" s="288"/>
    </row>
    <row r="809" spans="1:16" s="303" customFormat="1">
      <c r="A809" s="299"/>
      <c r="B809" s="296"/>
      <c r="C809" s="296"/>
      <c r="D809" s="295"/>
      <c r="E809" s="294" t="s">
        <v>1470</v>
      </c>
      <c r="F809" s="294" t="s">
        <v>1469</v>
      </c>
      <c r="G809" s="294" t="s">
        <v>1468</v>
      </c>
      <c r="H809" s="294" t="s">
        <v>31</v>
      </c>
      <c r="I809" s="288"/>
      <c r="J809" s="288"/>
    </row>
    <row r="810" spans="1:16" s="303" customFormat="1">
      <c r="A810" s="299"/>
      <c r="B810" s="366" t="s">
        <v>1521</v>
      </c>
      <c r="C810" s="366" t="s">
        <v>1520</v>
      </c>
      <c r="D810" s="302" t="s">
        <v>1519</v>
      </c>
      <c r="E810" s="290">
        <f>F810-4</f>
        <v>43619</v>
      </c>
      <c r="F810" s="290">
        <v>43623</v>
      </c>
      <c r="G810" s="290">
        <f>F810+10</f>
        <v>43633</v>
      </c>
      <c r="H810" s="340" t="s">
        <v>1476</v>
      </c>
      <c r="I810" s="288"/>
      <c r="J810" s="288"/>
    </row>
    <row r="811" spans="1:16" s="303" customFormat="1">
      <c r="A811" s="299"/>
      <c r="B811" s="366" t="s">
        <v>1518</v>
      </c>
      <c r="C811" s="366" t="s">
        <v>1517</v>
      </c>
      <c r="D811" s="293"/>
      <c r="E811" s="290">
        <f>E810+7</f>
        <v>43626</v>
      </c>
      <c r="F811" s="290">
        <f>F810+7</f>
        <v>43630</v>
      </c>
      <c r="G811" s="290">
        <f>F811+10</f>
        <v>43640</v>
      </c>
      <c r="H811" s="340" t="s">
        <v>1476</v>
      </c>
      <c r="I811" s="288"/>
      <c r="J811" s="288"/>
    </row>
    <row r="812" spans="1:16" s="303" customFormat="1">
      <c r="A812" s="299"/>
      <c r="B812" s="366" t="s">
        <v>1516</v>
      </c>
      <c r="C812" s="366" t="s">
        <v>1515</v>
      </c>
      <c r="D812" s="293"/>
      <c r="E812" s="290">
        <f>E811+7</f>
        <v>43633</v>
      </c>
      <c r="F812" s="290">
        <f>F811+7</f>
        <v>43637</v>
      </c>
      <c r="G812" s="290">
        <f>F812+10</f>
        <v>43647</v>
      </c>
      <c r="H812" s="340" t="s">
        <v>1476</v>
      </c>
      <c r="I812" s="288"/>
      <c r="J812" s="288"/>
    </row>
    <row r="813" spans="1:16" s="303" customFormat="1">
      <c r="A813" s="299"/>
      <c r="B813" s="366" t="s">
        <v>1514</v>
      </c>
      <c r="C813" s="366" t="s">
        <v>1513</v>
      </c>
      <c r="D813" s="291"/>
      <c r="E813" s="290">
        <f>E812+7</f>
        <v>43640</v>
      </c>
      <c r="F813" s="290">
        <f>F812+7</f>
        <v>43644</v>
      </c>
      <c r="G813" s="290">
        <f>F813+10</f>
        <v>43654</v>
      </c>
      <c r="H813" s="340" t="s">
        <v>1476</v>
      </c>
      <c r="I813" s="288"/>
      <c r="J813" s="288"/>
    </row>
    <row r="814" spans="1:16" s="303" customFormat="1">
      <c r="A814" s="299"/>
      <c r="B814" s="299"/>
      <c r="C814" s="299"/>
      <c r="D814" s="299"/>
      <c r="E814" s="299"/>
      <c r="F814" s="299"/>
      <c r="G814" s="299"/>
      <c r="H814" s="299"/>
      <c r="I814" s="288"/>
      <c r="J814" s="288"/>
    </row>
    <row r="815" spans="1:16" s="303" customFormat="1">
      <c r="A815" s="299"/>
      <c r="B815" s="298" t="s">
        <v>1487</v>
      </c>
      <c r="C815" s="298" t="s">
        <v>1474</v>
      </c>
      <c r="D815" s="297" t="s">
        <v>1473</v>
      </c>
      <c r="E815" s="294" t="s">
        <v>1472</v>
      </c>
      <c r="F815" s="294" t="s">
        <v>1472</v>
      </c>
      <c r="G815" s="294" t="s">
        <v>1486</v>
      </c>
      <c r="H815" s="294" t="s">
        <v>1511</v>
      </c>
      <c r="I815" s="288"/>
      <c r="J815" s="288"/>
    </row>
    <row r="816" spans="1:16" s="303" customFormat="1">
      <c r="A816" s="299"/>
      <c r="B816" s="296"/>
      <c r="C816" s="296"/>
      <c r="D816" s="295"/>
      <c r="E816" s="294" t="s">
        <v>1470</v>
      </c>
      <c r="F816" s="294" t="s">
        <v>1469</v>
      </c>
      <c r="G816" s="294" t="s">
        <v>1468</v>
      </c>
      <c r="H816" s="294" t="s">
        <v>31</v>
      </c>
      <c r="I816" s="288"/>
      <c r="J816" s="288"/>
    </row>
    <row r="817" spans="1:10" s="303" customFormat="1" ht="16.5" customHeight="1">
      <c r="A817" s="299"/>
      <c r="B817" s="366" t="s">
        <v>1485</v>
      </c>
      <c r="C817" s="366" t="s">
        <v>1484</v>
      </c>
      <c r="D817" s="302" t="s">
        <v>1483</v>
      </c>
      <c r="E817" s="290">
        <f>F817-6</f>
        <v>43615</v>
      </c>
      <c r="F817" s="290">
        <v>43621</v>
      </c>
      <c r="G817" s="290">
        <f>F817+10</f>
        <v>43631</v>
      </c>
      <c r="H817" s="340" t="s">
        <v>1476</v>
      </c>
      <c r="I817" s="288"/>
      <c r="J817" s="288"/>
    </row>
    <row r="818" spans="1:10" s="303" customFormat="1">
      <c r="A818" s="299"/>
      <c r="B818" s="366" t="s">
        <v>1482</v>
      </c>
      <c r="C818" s="366" t="s">
        <v>1481</v>
      </c>
      <c r="D818" s="293"/>
      <c r="E818" s="290">
        <f>E817+7</f>
        <v>43622</v>
      </c>
      <c r="F818" s="290">
        <f>F817+7</f>
        <v>43628</v>
      </c>
      <c r="G818" s="290">
        <f>F818+10</f>
        <v>43638</v>
      </c>
      <c r="H818" s="340" t="s">
        <v>1476</v>
      </c>
      <c r="I818" s="288"/>
      <c r="J818" s="288"/>
    </row>
    <row r="819" spans="1:10" s="303" customFormat="1">
      <c r="A819" s="299"/>
      <c r="B819" s="366" t="s">
        <v>1480</v>
      </c>
      <c r="C819" s="366" t="s">
        <v>1479</v>
      </c>
      <c r="D819" s="293"/>
      <c r="E819" s="290">
        <f>E818+7</f>
        <v>43629</v>
      </c>
      <c r="F819" s="290">
        <f>F818+7</f>
        <v>43635</v>
      </c>
      <c r="G819" s="290">
        <f>F819+10</f>
        <v>43645</v>
      </c>
      <c r="H819" s="340" t="s">
        <v>1476</v>
      </c>
      <c r="I819" s="288"/>
      <c r="J819" s="288"/>
    </row>
    <row r="820" spans="1:10" s="303" customFormat="1">
      <c r="A820" s="299"/>
      <c r="B820" s="366" t="s">
        <v>1478</v>
      </c>
      <c r="C820" s="366" t="s">
        <v>1477</v>
      </c>
      <c r="D820" s="291"/>
      <c r="E820" s="290">
        <f>E819+7</f>
        <v>43636</v>
      </c>
      <c r="F820" s="290">
        <f>F819+7</f>
        <v>43642</v>
      </c>
      <c r="G820" s="290">
        <f>F820+10</f>
        <v>43652</v>
      </c>
      <c r="H820" s="340" t="s">
        <v>1476</v>
      </c>
      <c r="I820" s="288"/>
      <c r="J820" s="288"/>
    </row>
    <row r="821" spans="1:10" s="303" customFormat="1">
      <c r="A821" s="299"/>
      <c r="B821" s="288"/>
      <c r="C821" s="288"/>
      <c r="D821" s="299"/>
      <c r="E821" s="299"/>
      <c r="F821" s="299"/>
      <c r="G821" s="307"/>
      <c r="H821" s="343"/>
      <c r="I821" s="288"/>
      <c r="J821" s="288"/>
    </row>
    <row r="822" spans="1:10" s="303" customFormat="1">
      <c r="A822" s="299"/>
      <c r="B822" s="298" t="s">
        <v>1487</v>
      </c>
      <c r="C822" s="298" t="s">
        <v>1474</v>
      </c>
      <c r="D822" s="297" t="s">
        <v>1473</v>
      </c>
      <c r="E822" s="294" t="s">
        <v>1472</v>
      </c>
      <c r="F822" s="294" t="s">
        <v>1472</v>
      </c>
      <c r="G822" s="294" t="s">
        <v>1512</v>
      </c>
      <c r="H822" s="294" t="s">
        <v>1511</v>
      </c>
      <c r="I822" s="288"/>
      <c r="J822" s="288"/>
    </row>
    <row r="823" spans="1:10" s="303" customFormat="1">
      <c r="A823" s="299"/>
      <c r="B823" s="296"/>
      <c r="C823" s="296"/>
      <c r="D823" s="295"/>
      <c r="E823" s="294" t="s">
        <v>1470</v>
      </c>
      <c r="F823" s="294" t="s">
        <v>1469</v>
      </c>
      <c r="G823" s="294" t="s">
        <v>1468</v>
      </c>
      <c r="H823" s="294" t="s">
        <v>31</v>
      </c>
      <c r="I823" s="288"/>
      <c r="J823" s="288"/>
    </row>
    <row r="824" spans="1:10" s="303" customFormat="1">
      <c r="A824" s="299"/>
      <c r="B824" s="366" t="s">
        <v>1510</v>
      </c>
      <c r="C824" s="366" t="s">
        <v>1510</v>
      </c>
      <c r="D824" s="302" t="s">
        <v>1509</v>
      </c>
      <c r="E824" s="290">
        <f>F824-2</f>
        <v>43615</v>
      </c>
      <c r="F824" s="290">
        <v>43617</v>
      </c>
      <c r="G824" s="290">
        <f>F824+8</f>
        <v>43625</v>
      </c>
      <c r="H824" s="340" t="s">
        <v>1504</v>
      </c>
      <c r="I824" s="288"/>
      <c r="J824" s="288"/>
    </row>
    <row r="825" spans="1:10" s="303" customFormat="1">
      <c r="A825" s="299"/>
      <c r="B825" s="366" t="s">
        <v>1508</v>
      </c>
      <c r="C825" s="366" t="s">
        <v>1502</v>
      </c>
      <c r="D825" s="293"/>
      <c r="E825" s="290">
        <f>E824+7</f>
        <v>43622</v>
      </c>
      <c r="F825" s="290">
        <f>F824+7</f>
        <v>43624</v>
      </c>
      <c r="G825" s="290">
        <f>G824+7</f>
        <v>43632</v>
      </c>
      <c r="H825" s="340" t="s">
        <v>1504</v>
      </c>
      <c r="I825" s="288"/>
      <c r="J825" s="288"/>
    </row>
    <row r="826" spans="1:10" s="303" customFormat="1">
      <c r="A826" s="299"/>
      <c r="B826" s="366" t="s">
        <v>1507</v>
      </c>
      <c r="C826" s="366" t="s">
        <v>1495</v>
      </c>
      <c r="D826" s="293"/>
      <c r="E826" s="290">
        <f>E825+7</f>
        <v>43629</v>
      </c>
      <c r="F826" s="290">
        <f>F825+7</f>
        <v>43631</v>
      </c>
      <c r="G826" s="290">
        <f>G825+7</f>
        <v>43639</v>
      </c>
      <c r="H826" s="340" t="s">
        <v>1504</v>
      </c>
      <c r="I826" s="288"/>
      <c r="J826" s="288"/>
    </row>
    <row r="827" spans="1:10" s="303" customFormat="1">
      <c r="A827" s="299"/>
      <c r="B827" s="366" t="s">
        <v>1506</v>
      </c>
      <c r="C827" s="366" t="s">
        <v>1492</v>
      </c>
      <c r="D827" s="293"/>
      <c r="E827" s="290">
        <f>E826+7</f>
        <v>43636</v>
      </c>
      <c r="F827" s="290">
        <f>F826+7</f>
        <v>43638</v>
      </c>
      <c r="G827" s="290">
        <f>G826+7</f>
        <v>43646</v>
      </c>
      <c r="H827" s="340" t="s">
        <v>1504</v>
      </c>
      <c r="I827" s="288"/>
      <c r="J827" s="288"/>
    </row>
    <row r="828" spans="1:10" s="303" customFormat="1">
      <c r="A828" s="299"/>
      <c r="B828" s="366" t="s">
        <v>1505</v>
      </c>
      <c r="C828" s="366" t="s">
        <v>1490</v>
      </c>
      <c r="D828" s="291"/>
      <c r="E828" s="290">
        <f>E827+7</f>
        <v>43643</v>
      </c>
      <c r="F828" s="290">
        <f>F827+7</f>
        <v>43645</v>
      </c>
      <c r="G828" s="290">
        <f>G827+7</f>
        <v>43653</v>
      </c>
      <c r="H828" s="340" t="s">
        <v>1504</v>
      </c>
      <c r="I828" s="288"/>
      <c r="J828" s="288"/>
    </row>
    <row r="829" spans="1:10" s="303" customFormat="1">
      <c r="A829" s="299"/>
      <c r="B829" s="299"/>
      <c r="C829" s="299"/>
      <c r="D829" s="299"/>
      <c r="E829" s="307"/>
      <c r="F829" s="307"/>
      <c r="G829" s="307"/>
      <c r="H829" s="299"/>
      <c r="I829" s="288"/>
      <c r="J829" s="288"/>
    </row>
    <row r="830" spans="1:10" s="303" customFormat="1">
      <c r="A830" s="299"/>
      <c r="B830" s="298" t="s">
        <v>1487</v>
      </c>
      <c r="C830" s="298" t="s">
        <v>1474</v>
      </c>
      <c r="D830" s="297" t="s">
        <v>1473</v>
      </c>
      <c r="E830" s="294" t="s">
        <v>1472</v>
      </c>
      <c r="F830" s="294" t="s">
        <v>1472</v>
      </c>
      <c r="G830" s="294" t="s">
        <v>1497</v>
      </c>
      <c r="H830" s="288"/>
      <c r="I830" s="288"/>
      <c r="J830" s="288"/>
    </row>
    <row r="831" spans="1:10" s="303" customFormat="1">
      <c r="A831" s="299"/>
      <c r="B831" s="296"/>
      <c r="C831" s="296"/>
      <c r="D831" s="295"/>
      <c r="E831" s="294" t="s">
        <v>1470</v>
      </c>
      <c r="F831" s="294" t="s">
        <v>1469</v>
      </c>
      <c r="G831" s="294" t="s">
        <v>1468</v>
      </c>
      <c r="H831" s="288"/>
      <c r="I831" s="288"/>
      <c r="J831" s="288"/>
    </row>
    <row r="832" spans="1:10" s="303" customFormat="1">
      <c r="A832" s="299"/>
      <c r="B832" s="366" t="s">
        <v>1503</v>
      </c>
      <c r="C832" s="366" t="s">
        <v>1502</v>
      </c>
      <c r="D832" s="302" t="s">
        <v>1501</v>
      </c>
      <c r="E832" s="290">
        <f>F832-4</f>
        <v>43615</v>
      </c>
      <c r="F832" s="290">
        <v>43619</v>
      </c>
      <c r="G832" s="290">
        <f>F832+9</f>
        <v>43628</v>
      </c>
      <c r="H832" s="288"/>
      <c r="I832" s="288"/>
      <c r="J832" s="288"/>
    </row>
    <row r="833" spans="1:10" s="303" customFormat="1">
      <c r="A833" s="299"/>
      <c r="B833" s="366" t="s">
        <v>1500</v>
      </c>
      <c r="C833" s="366" t="s">
        <v>1495</v>
      </c>
      <c r="D833" s="293"/>
      <c r="E833" s="290">
        <f>E832+7</f>
        <v>43622</v>
      </c>
      <c r="F833" s="290">
        <f>F832+7</f>
        <v>43626</v>
      </c>
      <c r="G833" s="290">
        <f>G832+7</f>
        <v>43635</v>
      </c>
      <c r="H833" s="288"/>
      <c r="I833" s="288"/>
      <c r="J833" s="288"/>
    </row>
    <row r="834" spans="1:10" s="303" customFormat="1">
      <c r="A834" s="299"/>
      <c r="B834" s="366" t="s">
        <v>1499</v>
      </c>
      <c r="C834" s="366" t="s">
        <v>1492</v>
      </c>
      <c r="D834" s="293"/>
      <c r="E834" s="290">
        <f>E833+7</f>
        <v>43629</v>
      </c>
      <c r="F834" s="290">
        <f>F833+7</f>
        <v>43633</v>
      </c>
      <c r="G834" s="290">
        <f>G833+7</f>
        <v>43642</v>
      </c>
      <c r="H834" s="288"/>
      <c r="I834" s="288"/>
      <c r="J834" s="288"/>
    </row>
    <row r="835" spans="1:10" s="303" customFormat="1">
      <c r="A835" s="299"/>
      <c r="B835" s="366" t="s">
        <v>1498</v>
      </c>
      <c r="C835" s="366" t="s">
        <v>1490</v>
      </c>
      <c r="D835" s="291"/>
      <c r="E835" s="290">
        <f>E834+7</f>
        <v>43636</v>
      </c>
      <c r="F835" s="290">
        <f>F834+7</f>
        <v>43640</v>
      </c>
      <c r="G835" s="290">
        <f>G834+7</f>
        <v>43649</v>
      </c>
      <c r="H835" s="288"/>
      <c r="I835" s="288"/>
      <c r="J835" s="288"/>
    </row>
    <row r="836" spans="1:10" s="303" customFormat="1">
      <c r="A836" s="299"/>
      <c r="B836" s="299"/>
      <c r="C836" s="299"/>
      <c r="D836" s="299"/>
      <c r="E836" s="307"/>
      <c r="F836" s="307"/>
      <c r="G836" s="307"/>
      <c r="H836" s="288"/>
      <c r="I836" s="288"/>
      <c r="J836" s="288"/>
    </row>
    <row r="837" spans="1:10" s="303" customFormat="1">
      <c r="A837" s="299"/>
      <c r="B837" s="298" t="s">
        <v>1487</v>
      </c>
      <c r="C837" s="298" t="s">
        <v>1474</v>
      </c>
      <c r="D837" s="297" t="s">
        <v>1473</v>
      </c>
      <c r="E837" s="294" t="s">
        <v>1472</v>
      </c>
      <c r="F837" s="294" t="s">
        <v>1472</v>
      </c>
      <c r="G837" s="294" t="s">
        <v>1497</v>
      </c>
      <c r="H837" s="299"/>
      <c r="I837" s="288"/>
      <c r="J837" s="288"/>
    </row>
    <row r="838" spans="1:10" s="303" customFormat="1">
      <c r="A838" s="299"/>
      <c r="B838" s="296"/>
      <c r="C838" s="296"/>
      <c r="D838" s="295"/>
      <c r="E838" s="294" t="s">
        <v>1470</v>
      </c>
      <c r="F838" s="294" t="s">
        <v>1469</v>
      </c>
      <c r="G838" s="294" t="s">
        <v>1468</v>
      </c>
      <c r="H838" s="299"/>
      <c r="I838" s="288"/>
      <c r="J838" s="288"/>
    </row>
    <row r="839" spans="1:10" s="303" customFormat="1">
      <c r="A839" s="299"/>
      <c r="B839" s="366" t="s">
        <v>1496</v>
      </c>
      <c r="C839" s="366" t="s">
        <v>1495</v>
      </c>
      <c r="D839" s="302" t="s">
        <v>1494</v>
      </c>
      <c r="E839" s="290">
        <f>F839-6</f>
        <v>43616</v>
      </c>
      <c r="F839" s="290">
        <v>43622</v>
      </c>
      <c r="G839" s="290">
        <f>F839+13</f>
        <v>43635</v>
      </c>
      <c r="H839" s="299"/>
      <c r="I839" s="288"/>
      <c r="J839" s="288"/>
    </row>
    <row r="840" spans="1:10" s="303" customFormat="1">
      <c r="A840" s="299"/>
      <c r="B840" s="366" t="s">
        <v>1493</v>
      </c>
      <c r="C840" s="366" t="s">
        <v>1492</v>
      </c>
      <c r="D840" s="293"/>
      <c r="E840" s="290">
        <f>E839+7</f>
        <v>43623</v>
      </c>
      <c r="F840" s="290">
        <f>F839+7</f>
        <v>43629</v>
      </c>
      <c r="G840" s="290">
        <f>G839+7</f>
        <v>43642</v>
      </c>
      <c r="H840" s="299"/>
      <c r="I840" s="288"/>
      <c r="J840" s="288"/>
    </row>
    <row r="841" spans="1:10" s="303" customFormat="1">
      <c r="A841" s="299"/>
      <c r="B841" s="366" t="s">
        <v>1491</v>
      </c>
      <c r="C841" s="366" t="s">
        <v>1490</v>
      </c>
      <c r="D841" s="293"/>
      <c r="E841" s="290">
        <f>E840+7</f>
        <v>43630</v>
      </c>
      <c r="F841" s="290">
        <f>F840+7</f>
        <v>43636</v>
      </c>
      <c r="G841" s="290">
        <f>G840+7</f>
        <v>43649</v>
      </c>
      <c r="H841" s="299"/>
      <c r="I841" s="288"/>
      <c r="J841" s="288"/>
    </row>
    <row r="842" spans="1:10" s="303" customFormat="1">
      <c r="A842" s="299"/>
      <c r="B842" s="366" t="s">
        <v>1489</v>
      </c>
      <c r="C842" s="366" t="s">
        <v>1488</v>
      </c>
      <c r="D842" s="291"/>
      <c r="E842" s="290">
        <f>E841+7</f>
        <v>43637</v>
      </c>
      <c r="F842" s="290">
        <f>F841+7</f>
        <v>43643</v>
      </c>
      <c r="G842" s="290">
        <f>G841+7</f>
        <v>43656</v>
      </c>
      <c r="H842" s="299"/>
      <c r="I842" s="288"/>
      <c r="J842" s="288"/>
    </row>
    <row r="843" spans="1:10" s="303" customFormat="1">
      <c r="A843" s="299"/>
      <c r="B843" s="379"/>
      <c r="C843" s="378"/>
      <c r="D843" s="308"/>
      <c r="E843" s="307"/>
      <c r="F843" s="307"/>
      <c r="G843" s="307"/>
      <c r="H843" s="299"/>
      <c r="I843" s="288"/>
      <c r="J843" s="288"/>
    </row>
    <row r="844" spans="1:10" s="303" customFormat="1">
      <c r="A844" s="312" t="s">
        <v>115</v>
      </c>
      <c r="B844" s="337"/>
      <c r="C844" s="337"/>
      <c r="D844" s="337"/>
      <c r="E844" s="337"/>
      <c r="F844" s="312"/>
      <c r="G844" s="312"/>
      <c r="H844" s="335"/>
      <c r="I844" s="288"/>
      <c r="J844" s="288"/>
    </row>
    <row r="845" spans="1:10" s="303" customFormat="1">
      <c r="A845" s="299"/>
      <c r="B845" s="298" t="s">
        <v>1487</v>
      </c>
      <c r="C845" s="298" t="s">
        <v>1474</v>
      </c>
      <c r="D845" s="297" t="s">
        <v>1473</v>
      </c>
      <c r="E845" s="294" t="s">
        <v>1472</v>
      </c>
      <c r="F845" s="294" t="s">
        <v>1472</v>
      </c>
      <c r="G845" s="294" t="s">
        <v>1486</v>
      </c>
      <c r="H845" s="294" t="s">
        <v>228</v>
      </c>
      <c r="I845" s="288"/>
      <c r="J845" s="288"/>
    </row>
    <row r="846" spans="1:10" s="303" customFormat="1">
      <c r="A846" s="299"/>
      <c r="B846" s="296"/>
      <c r="C846" s="296"/>
      <c r="D846" s="295"/>
      <c r="E846" s="294" t="s">
        <v>1470</v>
      </c>
      <c r="F846" s="294" t="s">
        <v>1469</v>
      </c>
      <c r="G846" s="294" t="s">
        <v>1468</v>
      </c>
      <c r="H846" s="294" t="s">
        <v>31</v>
      </c>
      <c r="I846" s="288"/>
      <c r="J846" s="288"/>
    </row>
    <row r="847" spans="1:10" s="303" customFormat="1" ht="16.5" customHeight="1">
      <c r="A847" s="299"/>
      <c r="B847" s="366" t="s">
        <v>1485</v>
      </c>
      <c r="C847" s="366" t="s">
        <v>1484</v>
      </c>
      <c r="D847" s="302" t="s">
        <v>1483</v>
      </c>
      <c r="E847" s="290">
        <f>F847-6</f>
        <v>43615</v>
      </c>
      <c r="F847" s="290">
        <v>43621</v>
      </c>
      <c r="G847" s="290">
        <f>F847+17</f>
        <v>43638</v>
      </c>
      <c r="H847" s="294" t="s">
        <v>1476</v>
      </c>
      <c r="I847" s="288"/>
      <c r="J847" s="288"/>
    </row>
    <row r="848" spans="1:10" s="303" customFormat="1">
      <c r="A848" s="299"/>
      <c r="B848" s="366" t="s">
        <v>1482</v>
      </c>
      <c r="C848" s="366" t="s">
        <v>1481</v>
      </c>
      <c r="D848" s="293"/>
      <c r="E848" s="290">
        <f>E847+7</f>
        <v>43622</v>
      </c>
      <c r="F848" s="290">
        <f>F847+7</f>
        <v>43628</v>
      </c>
      <c r="G848" s="290">
        <f>F848+17</f>
        <v>43645</v>
      </c>
      <c r="H848" s="294" t="s">
        <v>1476</v>
      </c>
      <c r="I848" s="288"/>
      <c r="J848" s="288"/>
    </row>
    <row r="849" spans="1:16" s="303" customFormat="1">
      <c r="A849" s="299"/>
      <c r="B849" s="366" t="s">
        <v>1480</v>
      </c>
      <c r="C849" s="366" t="s">
        <v>1479</v>
      </c>
      <c r="D849" s="293"/>
      <c r="E849" s="290">
        <f>E848+7</f>
        <v>43629</v>
      </c>
      <c r="F849" s="290">
        <f>F848+7</f>
        <v>43635</v>
      </c>
      <c r="G849" s="290">
        <f>F849+17</f>
        <v>43652</v>
      </c>
      <c r="H849" s="294" t="s">
        <v>1476</v>
      </c>
      <c r="I849" s="288"/>
      <c r="J849" s="288"/>
    </row>
    <row r="850" spans="1:16" s="303" customFormat="1">
      <c r="A850" s="299"/>
      <c r="B850" s="366" t="s">
        <v>1478</v>
      </c>
      <c r="C850" s="366" t="s">
        <v>1477</v>
      </c>
      <c r="D850" s="291"/>
      <c r="E850" s="290">
        <f>E849+7</f>
        <v>43636</v>
      </c>
      <c r="F850" s="290">
        <f>F849+7</f>
        <v>43642</v>
      </c>
      <c r="G850" s="290">
        <f>F850+17</f>
        <v>43659</v>
      </c>
      <c r="H850" s="294" t="s">
        <v>1476</v>
      </c>
      <c r="I850" s="288"/>
      <c r="J850" s="288"/>
    </row>
    <row r="851" spans="1:16" s="303" customFormat="1">
      <c r="A851" s="299"/>
      <c r="B851" s="370"/>
      <c r="C851" s="370"/>
      <c r="D851" s="308"/>
      <c r="E851" s="307"/>
      <c r="F851" s="307"/>
      <c r="G851" s="299"/>
      <c r="H851" s="299"/>
      <c r="I851" s="288"/>
      <c r="J851" s="288"/>
    </row>
    <row r="852" spans="1:16" s="303" customFormat="1">
      <c r="A852" s="341" t="s">
        <v>1475</v>
      </c>
      <c r="B852" s="341"/>
      <c r="C852" s="337"/>
      <c r="D852" s="312"/>
      <c r="E852" s="312"/>
      <c r="F852" s="312"/>
      <c r="G852" s="335"/>
      <c r="H852" s="299"/>
      <c r="I852" s="288"/>
      <c r="J852" s="288"/>
      <c r="K852" s="288"/>
      <c r="L852" s="288"/>
      <c r="M852" s="288"/>
      <c r="N852" s="288"/>
      <c r="O852" s="288"/>
      <c r="P852" s="288"/>
    </row>
    <row r="853" spans="1:16" s="303" customFormat="1">
      <c r="A853" s="299"/>
      <c r="B853" s="298" t="s">
        <v>719</v>
      </c>
      <c r="C853" s="298" t="s">
        <v>1474</v>
      </c>
      <c r="D853" s="297" t="s">
        <v>1473</v>
      </c>
      <c r="E853" s="294" t="s">
        <v>1472</v>
      </c>
      <c r="F853" s="294" t="s">
        <v>1472</v>
      </c>
      <c r="G853" s="294" t="s">
        <v>1471</v>
      </c>
      <c r="H853" s="299"/>
      <c r="I853" s="288"/>
      <c r="J853" s="288"/>
      <c r="K853" s="288"/>
      <c r="L853" s="288"/>
      <c r="M853" s="288"/>
      <c r="N853" s="288"/>
      <c r="O853" s="288"/>
      <c r="P853" s="288"/>
    </row>
    <row r="854" spans="1:16" s="303" customFormat="1">
      <c r="A854" s="299"/>
      <c r="B854" s="296"/>
      <c r="C854" s="296"/>
      <c r="D854" s="295"/>
      <c r="E854" s="294" t="s">
        <v>1470</v>
      </c>
      <c r="F854" s="294" t="s">
        <v>1469</v>
      </c>
      <c r="G854" s="294" t="s">
        <v>1468</v>
      </c>
      <c r="H854" s="299"/>
      <c r="I854" s="288"/>
      <c r="J854" s="288"/>
    </row>
    <row r="855" spans="1:16" s="303" customFormat="1">
      <c r="A855" s="299"/>
      <c r="B855" s="342" t="s">
        <v>1467</v>
      </c>
      <c r="C855" s="342" t="s">
        <v>1466</v>
      </c>
      <c r="D855" s="302" t="s">
        <v>1465</v>
      </c>
      <c r="E855" s="290">
        <f>F855-5</f>
        <v>43616</v>
      </c>
      <c r="F855" s="290">
        <v>43621</v>
      </c>
      <c r="G855" s="290">
        <f>F855+14</f>
        <v>43635</v>
      </c>
      <c r="H855" s="299"/>
      <c r="I855" s="288"/>
      <c r="J855" s="288"/>
    </row>
    <row r="856" spans="1:16" s="303" customFormat="1">
      <c r="A856" s="299"/>
      <c r="B856" s="367" t="s">
        <v>1464</v>
      </c>
      <c r="C856" s="342" t="s">
        <v>1463</v>
      </c>
      <c r="D856" s="293"/>
      <c r="E856" s="290">
        <f>E855+7</f>
        <v>43623</v>
      </c>
      <c r="F856" s="290">
        <f>F855+7</f>
        <v>43628</v>
      </c>
      <c r="G856" s="290">
        <f>G855+7</f>
        <v>43642</v>
      </c>
      <c r="H856" s="299"/>
      <c r="I856" s="288"/>
      <c r="J856" s="288"/>
    </row>
    <row r="857" spans="1:16" s="303" customFormat="1">
      <c r="A857" s="299"/>
      <c r="B857" s="367" t="s">
        <v>1462</v>
      </c>
      <c r="C857" s="342" t="s">
        <v>1461</v>
      </c>
      <c r="D857" s="293"/>
      <c r="E857" s="290">
        <f>E856+7</f>
        <v>43630</v>
      </c>
      <c r="F857" s="290">
        <f>F856+7</f>
        <v>43635</v>
      </c>
      <c r="G857" s="290">
        <f>G856+7</f>
        <v>43649</v>
      </c>
      <c r="H857" s="299"/>
      <c r="I857" s="288"/>
      <c r="J857" s="288"/>
    </row>
    <row r="858" spans="1:16" s="303" customFormat="1">
      <c r="A858" s="299"/>
      <c r="B858" s="367" t="s">
        <v>1460</v>
      </c>
      <c r="C858" s="342" t="s">
        <v>1459</v>
      </c>
      <c r="D858" s="291"/>
      <c r="E858" s="290">
        <f>E857+7</f>
        <v>43637</v>
      </c>
      <c r="F858" s="290">
        <f>F857+7</f>
        <v>43642</v>
      </c>
      <c r="G858" s="290">
        <f>G857+7</f>
        <v>43656</v>
      </c>
      <c r="H858" s="299"/>
      <c r="I858" s="288"/>
      <c r="J858" s="288"/>
    </row>
    <row r="859" spans="1:16" s="303" customFormat="1">
      <c r="A859" s="299"/>
      <c r="B859" s="377"/>
      <c r="C859" s="299"/>
      <c r="D859" s="299"/>
      <c r="E859" s="307"/>
      <c r="F859" s="307"/>
      <c r="G859" s="307"/>
      <c r="H859" s="299"/>
      <c r="I859" s="288"/>
      <c r="J859" s="288"/>
    </row>
    <row r="860" spans="1:16" s="303" customFormat="1">
      <c r="A860" s="299"/>
      <c r="B860" s="298" t="s">
        <v>719</v>
      </c>
      <c r="C860" s="298" t="s">
        <v>27</v>
      </c>
      <c r="D860" s="297" t="s">
        <v>28</v>
      </c>
      <c r="E860" s="294" t="s">
        <v>163</v>
      </c>
      <c r="F860" s="294" t="s">
        <v>163</v>
      </c>
      <c r="G860" s="294" t="s">
        <v>1458</v>
      </c>
      <c r="H860" s="299"/>
      <c r="I860" s="288"/>
      <c r="J860" s="288"/>
    </row>
    <row r="861" spans="1:16" s="303" customFormat="1">
      <c r="A861" s="299"/>
      <c r="B861" s="296"/>
      <c r="C861" s="296"/>
      <c r="D861" s="295"/>
      <c r="E861" s="294" t="s">
        <v>1181</v>
      </c>
      <c r="F861" s="294" t="s">
        <v>30</v>
      </c>
      <c r="G861" s="294" t="s">
        <v>31</v>
      </c>
      <c r="H861" s="299"/>
      <c r="I861" s="288"/>
      <c r="J861" s="288"/>
    </row>
    <row r="862" spans="1:16" s="303" customFormat="1">
      <c r="A862" s="299"/>
      <c r="B862" s="342" t="s">
        <v>1457</v>
      </c>
      <c r="C862" s="342" t="s">
        <v>1456</v>
      </c>
      <c r="D862" s="302" t="s">
        <v>1455</v>
      </c>
      <c r="E862" s="290">
        <f>F862-3</f>
        <v>43614</v>
      </c>
      <c r="F862" s="290">
        <v>43617</v>
      </c>
      <c r="G862" s="290">
        <f>F862+14</f>
        <v>43631</v>
      </c>
      <c r="H862" s="299"/>
      <c r="I862" s="288"/>
      <c r="J862" s="288"/>
    </row>
    <row r="863" spans="1:16" s="303" customFormat="1">
      <c r="A863" s="299"/>
      <c r="B863" s="367" t="s">
        <v>1454</v>
      </c>
      <c r="C863" s="342" t="s">
        <v>375</v>
      </c>
      <c r="D863" s="293"/>
      <c r="E863" s="290">
        <f>E862+7</f>
        <v>43621</v>
      </c>
      <c r="F863" s="290">
        <f>F862+7</f>
        <v>43624</v>
      </c>
      <c r="G863" s="290">
        <f>G862+7</f>
        <v>43638</v>
      </c>
      <c r="H863" s="299"/>
      <c r="I863" s="288"/>
      <c r="J863" s="288"/>
    </row>
    <row r="864" spans="1:16" s="303" customFormat="1">
      <c r="A864" s="299"/>
      <c r="B864" s="367" t="s">
        <v>1453</v>
      </c>
      <c r="C864" s="342" t="s">
        <v>394</v>
      </c>
      <c r="D864" s="293"/>
      <c r="E864" s="290">
        <f>E863+7</f>
        <v>43628</v>
      </c>
      <c r="F864" s="290">
        <f>F863+7</f>
        <v>43631</v>
      </c>
      <c r="G864" s="290">
        <f>G863+7</f>
        <v>43645</v>
      </c>
      <c r="H864" s="299"/>
      <c r="I864" s="288"/>
      <c r="J864" s="288"/>
    </row>
    <row r="865" spans="1:10" s="303" customFormat="1">
      <c r="A865" s="299"/>
      <c r="B865" s="367" t="s">
        <v>1452</v>
      </c>
      <c r="C865" s="342" t="s">
        <v>539</v>
      </c>
      <c r="D865" s="291"/>
      <c r="E865" s="290">
        <f>E864+7</f>
        <v>43635</v>
      </c>
      <c r="F865" s="290">
        <f>F864+7</f>
        <v>43638</v>
      </c>
      <c r="G865" s="290">
        <f>G864+7</f>
        <v>43652</v>
      </c>
      <c r="H865" s="299"/>
      <c r="I865" s="288"/>
      <c r="J865" s="288"/>
    </row>
    <row r="866" spans="1:10" s="303" customFormat="1">
      <c r="A866" s="299"/>
      <c r="B866" s="376"/>
      <c r="C866" s="375"/>
      <c r="D866" s="308"/>
      <c r="E866" s="307"/>
      <c r="F866" s="307"/>
      <c r="G866" s="307"/>
      <c r="H866" s="299"/>
      <c r="I866" s="288"/>
      <c r="J866" s="288"/>
    </row>
    <row r="867" spans="1:10" s="351" customFormat="1">
      <c r="A867" s="339" t="s">
        <v>203</v>
      </c>
      <c r="B867" s="339"/>
      <c r="C867" s="339"/>
      <c r="D867" s="339"/>
      <c r="E867" s="339"/>
      <c r="F867" s="339"/>
      <c r="G867" s="339"/>
      <c r="H867" s="338"/>
    </row>
    <row r="868" spans="1:10">
      <c r="A868" s="312" t="s">
        <v>80</v>
      </c>
      <c r="B868" s="288"/>
      <c r="C868" s="288"/>
    </row>
    <row r="869" spans="1:10">
      <c r="B869" s="374" t="s">
        <v>26</v>
      </c>
      <c r="C869" s="374" t="s">
        <v>27</v>
      </c>
      <c r="D869" s="373" t="s">
        <v>28</v>
      </c>
      <c r="E869" s="294" t="s">
        <v>163</v>
      </c>
      <c r="F869" s="294" t="s">
        <v>163</v>
      </c>
      <c r="G869" s="372" t="s">
        <v>211</v>
      </c>
    </row>
    <row r="870" spans="1:10">
      <c r="B870" s="374"/>
      <c r="C870" s="374"/>
      <c r="D870" s="373"/>
      <c r="E870" s="294" t="s">
        <v>1181</v>
      </c>
      <c r="F870" s="294" t="s">
        <v>30</v>
      </c>
      <c r="G870" s="372" t="s">
        <v>31</v>
      </c>
    </row>
    <row r="871" spans="1:10">
      <c r="B871" s="366" t="s">
        <v>1451</v>
      </c>
      <c r="C871" s="366" t="s">
        <v>1450</v>
      </c>
      <c r="D871" s="365" t="s">
        <v>1449</v>
      </c>
      <c r="E871" s="290">
        <v>43619</v>
      </c>
      <c r="F871" s="290">
        <v>43623</v>
      </c>
      <c r="G871" s="290">
        <f>F871+13</f>
        <v>43636</v>
      </c>
    </row>
    <row r="872" spans="1:10">
      <c r="B872" s="366" t="s">
        <v>280</v>
      </c>
      <c r="C872" s="366" t="s">
        <v>1448</v>
      </c>
      <c r="D872" s="365"/>
      <c r="E872" s="290">
        <f>E871+7</f>
        <v>43626</v>
      </c>
      <c r="F872" s="290">
        <f>F871+7</f>
        <v>43630</v>
      </c>
      <c r="G872" s="290">
        <f>G871+7</f>
        <v>43643</v>
      </c>
    </row>
    <row r="873" spans="1:10">
      <c r="B873" s="367" t="s">
        <v>1447</v>
      </c>
      <c r="C873" s="366" t="s">
        <v>1446</v>
      </c>
      <c r="D873" s="365"/>
      <c r="E873" s="290">
        <f>E872+7</f>
        <v>43633</v>
      </c>
      <c r="F873" s="290">
        <f>F872+7</f>
        <v>43637</v>
      </c>
      <c r="G873" s="290">
        <f>G872+7</f>
        <v>43650</v>
      </c>
    </row>
    <row r="874" spans="1:10">
      <c r="B874" s="367" t="s">
        <v>1445</v>
      </c>
      <c r="C874" s="366" t="s">
        <v>1444</v>
      </c>
      <c r="D874" s="365"/>
      <c r="E874" s="290">
        <f>E873+7</f>
        <v>43640</v>
      </c>
      <c r="F874" s="290">
        <f>F873+7</f>
        <v>43644</v>
      </c>
      <c r="G874" s="290">
        <f>G873+7</f>
        <v>43657</v>
      </c>
    </row>
    <row r="875" spans="1:10">
      <c r="B875" s="288"/>
      <c r="C875" s="288"/>
    </row>
    <row r="876" spans="1:10">
      <c r="A876" s="312"/>
      <c r="B876" s="350" t="s">
        <v>26</v>
      </c>
      <c r="C876" s="350" t="s">
        <v>27</v>
      </c>
      <c r="D876" s="349" t="s">
        <v>28</v>
      </c>
      <c r="E876" s="294" t="s">
        <v>163</v>
      </c>
      <c r="F876" s="294" t="s">
        <v>163</v>
      </c>
      <c r="G876" s="372" t="s">
        <v>211</v>
      </c>
    </row>
    <row r="877" spans="1:10">
      <c r="A877" s="312"/>
      <c r="B877" s="348"/>
      <c r="C877" s="348"/>
      <c r="D877" s="347"/>
      <c r="E877" s="294" t="s">
        <v>1181</v>
      </c>
      <c r="F877" s="294" t="s">
        <v>30</v>
      </c>
      <c r="G877" s="372" t="s">
        <v>31</v>
      </c>
    </row>
    <row r="878" spans="1:10">
      <c r="A878" s="312"/>
      <c r="B878" s="366" t="s">
        <v>1186</v>
      </c>
      <c r="C878" s="366" t="s">
        <v>1411</v>
      </c>
      <c r="D878" s="365" t="s">
        <v>1443</v>
      </c>
      <c r="E878" s="290">
        <v>43615</v>
      </c>
      <c r="F878" s="290">
        <v>43621</v>
      </c>
      <c r="G878" s="290">
        <f>F878+16</f>
        <v>43637</v>
      </c>
    </row>
    <row r="879" spans="1:10">
      <c r="A879" s="312"/>
      <c r="B879" s="366" t="s">
        <v>307</v>
      </c>
      <c r="C879" s="366" t="s">
        <v>1442</v>
      </c>
      <c r="D879" s="365"/>
      <c r="E879" s="290">
        <f>E878+7</f>
        <v>43622</v>
      </c>
      <c r="F879" s="290">
        <f>F878+7</f>
        <v>43628</v>
      </c>
      <c r="G879" s="290">
        <f>G878+7</f>
        <v>43644</v>
      </c>
    </row>
    <row r="880" spans="1:10">
      <c r="A880" s="312"/>
      <c r="B880" s="367" t="s">
        <v>416</v>
      </c>
      <c r="C880" s="366" t="s">
        <v>1441</v>
      </c>
      <c r="D880" s="365"/>
      <c r="E880" s="290">
        <f>E879+7</f>
        <v>43629</v>
      </c>
      <c r="F880" s="290">
        <f>F879+7</f>
        <v>43635</v>
      </c>
      <c r="G880" s="290">
        <f>G879+7</f>
        <v>43651</v>
      </c>
    </row>
    <row r="881" spans="1:7">
      <c r="A881" s="312"/>
      <c r="B881" s="367" t="s">
        <v>312</v>
      </c>
      <c r="C881" s="366" t="s">
        <v>1440</v>
      </c>
      <c r="D881" s="365"/>
      <c r="E881" s="290">
        <f>E880+7</f>
        <v>43636</v>
      </c>
      <c r="F881" s="290">
        <f>F880+7</f>
        <v>43642</v>
      </c>
      <c r="G881" s="290">
        <f>G880+7</f>
        <v>43658</v>
      </c>
    </row>
    <row r="882" spans="1:7">
      <c r="B882" s="288"/>
      <c r="C882" s="371"/>
    </row>
    <row r="883" spans="1:7">
      <c r="A883" s="312" t="s">
        <v>78</v>
      </c>
    </row>
    <row r="884" spans="1:7">
      <c r="B884" s="298" t="s">
        <v>26</v>
      </c>
      <c r="C884" s="298" t="s">
        <v>27</v>
      </c>
      <c r="D884" s="297" t="s">
        <v>28</v>
      </c>
      <c r="E884" s="294" t="s">
        <v>163</v>
      </c>
      <c r="F884" s="294" t="s">
        <v>163</v>
      </c>
      <c r="G884" s="357" t="s">
        <v>206</v>
      </c>
    </row>
    <row r="885" spans="1:7">
      <c r="B885" s="296"/>
      <c r="C885" s="296"/>
      <c r="D885" s="295"/>
      <c r="E885" s="294" t="s">
        <v>1181</v>
      </c>
      <c r="F885" s="294" t="s">
        <v>30</v>
      </c>
      <c r="G885" s="294" t="s">
        <v>31</v>
      </c>
    </row>
    <row r="886" spans="1:7">
      <c r="B886" s="366" t="s">
        <v>1451</v>
      </c>
      <c r="C886" s="366" t="s">
        <v>1450</v>
      </c>
      <c r="D886" s="365" t="s">
        <v>1449</v>
      </c>
      <c r="E886" s="290">
        <v>43619</v>
      </c>
      <c r="F886" s="290">
        <v>43623</v>
      </c>
      <c r="G886" s="290">
        <f>F886+17</f>
        <v>43640</v>
      </c>
    </row>
    <row r="887" spans="1:7">
      <c r="B887" s="366" t="s">
        <v>280</v>
      </c>
      <c r="C887" s="366" t="s">
        <v>1448</v>
      </c>
      <c r="D887" s="365"/>
      <c r="E887" s="290">
        <f>E886+7</f>
        <v>43626</v>
      </c>
      <c r="F887" s="290">
        <f>F886+7</f>
        <v>43630</v>
      </c>
      <c r="G887" s="290">
        <f>G886+7</f>
        <v>43647</v>
      </c>
    </row>
    <row r="888" spans="1:7">
      <c r="B888" s="367" t="s">
        <v>1447</v>
      </c>
      <c r="C888" s="366" t="s">
        <v>1446</v>
      </c>
      <c r="D888" s="365"/>
      <c r="E888" s="290">
        <f>E887+7</f>
        <v>43633</v>
      </c>
      <c r="F888" s="290">
        <f>F887+7</f>
        <v>43637</v>
      </c>
      <c r="G888" s="290">
        <f>G887+7</f>
        <v>43654</v>
      </c>
    </row>
    <row r="889" spans="1:7">
      <c r="B889" s="367" t="s">
        <v>1445</v>
      </c>
      <c r="C889" s="366" t="s">
        <v>1444</v>
      </c>
      <c r="D889" s="365"/>
      <c r="E889" s="290">
        <f>E888+7</f>
        <v>43640</v>
      </c>
      <c r="F889" s="290">
        <f>F888+7</f>
        <v>43644</v>
      </c>
      <c r="G889" s="290">
        <f>G888+7</f>
        <v>43661</v>
      </c>
    </row>
    <row r="890" spans="1:7">
      <c r="B890" s="288"/>
      <c r="C890" s="288"/>
    </row>
    <row r="891" spans="1:7">
      <c r="B891" s="298" t="s">
        <v>26</v>
      </c>
      <c r="C891" s="298" t="s">
        <v>27</v>
      </c>
      <c r="D891" s="297" t="s">
        <v>28</v>
      </c>
      <c r="E891" s="294" t="s">
        <v>163</v>
      </c>
      <c r="F891" s="294" t="s">
        <v>163</v>
      </c>
      <c r="G891" s="357" t="s">
        <v>206</v>
      </c>
    </row>
    <row r="892" spans="1:7">
      <c r="B892" s="296"/>
      <c r="C892" s="296"/>
      <c r="D892" s="295"/>
      <c r="E892" s="294" t="s">
        <v>1181</v>
      </c>
      <c r="F892" s="294" t="s">
        <v>30</v>
      </c>
      <c r="G892" s="294" t="s">
        <v>31</v>
      </c>
    </row>
    <row r="893" spans="1:7">
      <c r="B893" s="366" t="s">
        <v>1186</v>
      </c>
      <c r="C893" s="366" t="s">
        <v>1411</v>
      </c>
      <c r="D893" s="365" t="s">
        <v>1443</v>
      </c>
      <c r="E893" s="290">
        <v>43615</v>
      </c>
      <c r="F893" s="290">
        <v>43621</v>
      </c>
      <c r="G893" s="290">
        <f>F893+13</f>
        <v>43634</v>
      </c>
    </row>
    <row r="894" spans="1:7">
      <c r="B894" s="366" t="s">
        <v>307</v>
      </c>
      <c r="C894" s="366" t="s">
        <v>1442</v>
      </c>
      <c r="D894" s="365"/>
      <c r="E894" s="290">
        <f>E893+7</f>
        <v>43622</v>
      </c>
      <c r="F894" s="290">
        <f>F893+7</f>
        <v>43628</v>
      </c>
      <c r="G894" s="290">
        <f>G893+7</f>
        <v>43641</v>
      </c>
    </row>
    <row r="895" spans="1:7">
      <c r="B895" s="367" t="s">
        <v>416</v>
      </c>
      <c r="C895" s="366" t="s">
        <v>1441</v>
      </c>
      <c r="D895" s="365"/>
      <c r="E895" s="290">
        <f>E894+7</f>
        <v>43629</v>
      </c>
      <c r="F895" s="290">
        <f>F894+7</f>
        <v>43635</v>
      </c>
      <c r="G895" s="290">
        <f>G894+7</f>
        <v>43648</v>
      </c>
    </row>
    <row r="896" spans="1:7">
      <c r="B896" s="367" t="s">
        <v>312</v>
      </c>
      <c r="C896" s="366" t="s">
        <v>1440</v>
      </c>
      <c r="D896" s="365"/>
      <c r="E896" s="290">
        <f>E895+7</f>
        <v>43636</v>
      </c>
      <c r="F896" s="290">
        <f>F895+7</f>
        <v>43642</v>
      </c>
      <c r="G896" s="290">
        <f>G895+7</f>
        <v>43655</v>
      </c>
    </row>
    <row r="897" spans="1:10">
      <c r="B897" s="370"/>
      <c r="C897" s="370"/>
      <c r="D897" s="308"/>
      <c r="E897" s="307"/>
      <c r="F897" s="307"/>
      <c r="G897" s="307"/>
    </row>
    <row r="898" spans="1:10">
      <c r="A898" s="312" t="s">
        <v>76</v>
      </c>
      <c r="B898" s="337"/>
      <c r="C898" s="337"/>
      <c r="D898" s="312"/>
      <c r="E898" s="312"/>
      <c r="F898" s="312"/>
      <c r="G898" s="368"/>
    </row>
    <row r="899" spans="1:10">
      <c r="B899" s="298" t="s">
        <v>26</v>
      </c>
      <c r="C899" s="298" t="s">
        <v>27</v>
      </c>
      <c r="D899" s="297" t="s">
        <v>28</v>
      </c>
      <c r="E899" s="294" t="s">
        <v>163</v>
      </c>
      <c r="F899" s="294" t="s">
        <v>163</v>
      </c>
      <c r="G899" s="357" t="s">
        <v>204</v>
      </c>
    </row>
    <row r="900" spans="1:10">
      <c r="B900" s="296"/>
      <c r="C900" s="296"/>
      <c r="D900" s="295"/>
      <c r="E900" s="294" t="s">
        <v>1181</v>
      </c>
      <c r="F900" s="294" t="s">
        <v>30</v>
      </c>
      <c r="G900" s="294" t="s">
        <v>31</v>
      </c>
    </row>
    <row r="901" spans="1:10">
      <c r="B901" s="366" t="s">
        <v>1439</v>
      </c>
      <c r="C901" s="366" t="s">
        <v>207</v>
      </c>
      <c r="D901" s="365" t="s">
        <v>1438</v>
      </c>
      <c r="E901" s="290">
        <v>43615</v>
      </c>
      <c r="F901" s="290">
        <v>43619</v>
      </c>
      <c r="G901" s="290">
        <f>F901+13</f>
        <v>43632</v>
      </c>
    </row>
    <row r="902" spans="1:10">
      <c r="B902" s="367" t="s">
        <v>1437</v>
      </c>
      <c r="C902" s="366" t="s">
        <v>632</v>
      </c>
      <c r="D902" s="365"/>
      <c r="E902" s="290">
        <f>E901+7</f>
        <v>43622</v>
      </c>
      <c r="F902" s="290">
        <f>F901+7</f>
        <v>43626</v>
      </c>
      <c r="G902" s="290">
        <f>F902+13</f>
        <v>43639</v>
      </c>
    </row>
    <row r="903" spans="1:10">
      <c r="B903" s="367" t="s">
        <v>1436</v>
      </c>
      <c r="C903" s="366" t="s">
        <v>1435</v>
      </c>
      <c r="D903" s="365"/>
      <c r="E903" s="290">
        <f>E902+7</f>
        <v>43629</v>
      </c>
      <c r="F903" s="290">
        <f>F902+7</f>
        <v>43633</v>
      </c>
      <c r="G903" s="290">
        <f>F903+13</f>
        <v>43646</v>
      </c>
    </row>
    <row r="904" spans="1:10">
      <c r="B904" s="367" t="s">
        <v>205</v>
      </c>
      <c r="C904" s="366" t="s">
        <v>1434</v>
      </c>
      <c r="D904" s="365"/>
      <c r="E904" s="290">
        <f>E903+7</f>
        <v>43636</v>
      </c>
      <c r="F904" s="290">
        <f>F903+7</f>
        <v>43640</v>
      </c>
      <c r="G904" s="290">
        <f>F904+13</f>
        <v>43653</v>
      </c>
    </row>
    <row r="905" spans="1:10">
      <c r="B905" s="369"/>
      <c r="C905" s="369"/>
      <c r="D905" s="308"/>
      <c r="E905" s="307"/>
      <c r="F905" s="307"/>
    </row>
    <row r="906" spans="1:10">
      <c r="A906" s="312" t="s">
        <v>75</v>
      </c>
      <c r="B906" s="337"/>
      <c r="C906" s="337"/>
      <c r="D906" s="337"/>
      <c r="E906" s="337"/>
      <c r="F906" s="312"/>
      <c r="G906" s="312"/>
      <c r="H906" s="368"/>
      <c r="I906" s="351"/>
      <c r="J906" s="351"/>
    </row>
    <row r="907" spans="1:10">
      <c r="B907" s="350" t="s">
        <v>26</v>
      </c>
      <c r="C907" s="350" t="s">
        <v>27</v>
      </c>
      <c r="D907" s="349" t="s">
        <v>28</v>
      </c>
      <c r="E907" s="294" t="s">
        <v>163</v>
      </c>
      <c r="F907" s="294" t="s">
        <v>163</v>
      </c>
      <c r="G907" s="294" t="s">
        <v>75</v>
      </c>
    </row>
    <row r="908" spans="1:10">
      <c r="B908" s="348"/>
      <c r="C908" s="348"/>
      <c r="D908" s="347"/>
      <c r="E908" s="294" t="s">
        <v>1181</v>
      </c>
      <c r="F908" s="294" t="s">
        <v>30</v>
      </c>
      <c r="G908" s="294" t="s">
        <v>31</v>
      </c>
    </row>
    <row r="909" spans="1:10">
      <c r="B909" s="366" t="s">
        <v>1439</v>
      </c>
      <c r="C909" s="366" t="s">
        <v>207</v>
      </c>
      <c r="D909" s="365" t="s">
        <v>1438</v>
      </c>
      <c r="E909" s="290">
        <v>43615</v>
      </c>
      <c r="F909" s="290">
        <v>43619</v>
      </c>
      <c r="G909" s="290">
        <f>F909+18</f>
        <v>43637</v>
      </c>
    </row>
    <row r="910" spans="1:10">
      <c r="B910" s="367" t="s">
        <v>1437</v>
      </c>
      <c r="C910" s="366" t="s">
        <v>632</v>
      </c>
      <c r="D910" s="365"/>
      <c r="E910" s="290">
        <f>E909+7</f>
        <v>43622</v>
      </c>
      <c r="F910" s="290">
        <f>F909+7</f>
        <v>43626</v>
      </c>
      <c r="G910" s="290">
        <f>F910+18</f>
        <v>43644</v>
      </c>
    </row>
    <row r="911" spans="1:10">
      <c r="B911" s="367" t="s">
        <v>1436</v>
      </c>
      <c r="C911" s="366" t="s">
        <v>1435</v>
      </c>
      <c r="D911" s="365"/>
      <c r="E911" s="290">
        <f>E910+7</f>
        <v>43629</v>
      </c>
      <c r="F911" s="290">
        <f>F910+7</f>
        <v>43633</v>
      </c>
      <c r="G911" s="290">
        <f>F911+18</f>
        <v>43651</v>
      </c>
    </row>
    <row r="912" spans="1:10">
      <c r="B912" s="367" t="s">
        <v>205</v>
      </c>
      <c r="C912" s="366" t="s">
        <v>1434</v>
      </c>
      <c r="D912" s="365"/>
      <c r="E912" s="290">
        <f>E911+7</f>
        <v>43636</v>
      </c>
      <c r="F912" s="290">
        <f>F911+7</f>
        <v>43640</v>
      </c>
      <c r="G912" s="290">
        <f>F912+18</f>
        <v>43658</v>
      </c>
    </row>
    <row r="913" spans="1:10">
      <c r="B913" s="288"/>
      <c r="C913" s="288"/>
    </row>
    <row r="914" spans="1:10">
      <c r="A914" s="341" t="s">
        <v>1433</v>
      </c>
      <c r="B914" s="341"/>
      <c r="C914" s="354"/>
      <c r="D914" s="307"/>
      <c r="E914" s="308"/>
      <c r="F914" s="307"/>
      <c r="G914" s="307"/>
    </row>
    <row r="915" spans="1:10">
      <c r="B915" s="350" t="s">
        <v>26</v>
      </c>
      <c r="C915" s="350" t="s">
        <v>27</v>
      </c>
      <c r="D915" s="349" t="s">
        <v>28</v>
      </c>
      <c r="E915" s="294" t="s">
        <v>163</v>
      </c>
      <c r="F915" s="294" t="s">
        <v>163</v>
      </c>
      <c r="G915" s="294" t="s">
        <v>74</v>
      </c>
      <c r="H915" s="294" t="s">
        <v>1432</v>
      </c>
    </row>
    <row r="916" spans="1:10">
      <c r="B916" s="348"/>
      <c r="C916" s="348"/>
      <c r="D916" s="347"/>
      <c r="E916" s="294" t="s">
        <v>1181</v>
      </c>
      <c r="F916" s="294" t="s">
        <v>30</v>
      </c>
      <c r="G916" s="294" t="s">
        <v>31</v>
      </c>
      <c r="H916" s="294" t="s">
        <v>31</v>
      </c>
    </row>
    <row r="917" spans="1:10">
      <c r="B917" s="306" t="s">
        <v>1186</v>
      </c>
      <c r="C917" s="306"/>
      <c r="D917" s="302" t="s">
        <v>1431</v>
      </c>
      <c r="E917" s="290">
        <v>43619</v>
      </c>
      <c r="F917" s="290">
        <v>43622</v>
      </c>
      <c r="G917" s="290">
        <v>43633</v>
      </c>
      <c r="H917" s="340" t="s">
        <v>73</v>
      </c>
    </row>
    <row r="918" spans="1:10">
      <c r="B918" s="306" t="s">
        <v>1430</v>
      </c>
      <c r="C918" s="306" t="s">
        <v>1429</v>
      </c>
      <c r="D918" s="293"/>
      <c r="E918" s="290">
        <f>E917+7</f>
        <v>43626</v>
      </c>
      <c r="F918" s="290">
        <f>F917+7</f>
        <v>43629</v>
      </c>
      <c r="G918" s="290">
        <f>G917+7</f>
        <v>43640</v>
      </c>
      <c r="H918" s="340" t="s">
        <v>73</v>
      </c>
    </row>
    <row r="919" spans="1:10">
      <c r="B919" s="306" t="s">
        <v>1186</v>
      </c>
      <c r="C919" s="306"/>
      <c r="D919" s="293"/>
      <c r="E919" s="290">
        <f>E918+7</f>
        <v>43633</v>
      </c>
      <c r="F919" s="290">
        <f>F918+7</f>
        <v>43636</v>
      </c>
      <c r="G919" s="290">
        <f>G918+7</f>
        <v>43647</v>
      </c>
      <c r="H919" s="340" t="s">
        <v>73</v>
      </c>
    </row>
    <row r="920" spans="1:10">
      <c r="B920" s="292" t="s">
        <v>1428</v>
      </c>
      <c r="C920" s="345" t="s">
        <v>1427</v>
      </c>
      <c r="D920" s="291"/>
      <c r="E920" s="290">
        <f>E919+7</f>
        <v>43640</v>
      </c>
      <c r="F920" s="290">
        <f>F919+7</f>
        <v>43643</v>
      </c>
      <c r="G920" s="290">
        <f>G919+7</f>
        <v>43654</v>
      </c>
      <c r="H920" s="340" t="s">
        <v>73</v>
      </c>
    </row>
    <row r="921" spans="1:10">
      <c r="B921" s="288"/>
      <c r="C921" s="288"/>
      <c r="E921" s="307"/>
      <c r="F921" s="364"/>
      <c r="G921" s="307"/>
      <c r="H921" s="343"/>
    </row>
    <row r="922" spans="1:10">
      <c r="A922" s="362" t="s">
        <v>122</v>
      </c>
      <c r="B922" s="363"/>
      <c r="C922" s="363"/>
      <c r="D922" s="362"/>
      <c r="E922" s="362"/>
      <c r="F922" s="362"/>
      <c r="G922" s="362"/>
      <c r="H922" s="362"/>
      <c r="I922" s="333"/>
      <c r="J922" s="333"/>
    </row>
    <row r="923" spans="1:10">
      <c r="A923" s="312" t="s">
        <v>123</v>
      </c>
      <c r="B923" s="337"/>
      <c r="C923" s="360"/>
      <c r="D923" s="337"/>
      <c r="E923" s="337"/>
      <c r="F923" s="312"/>
      <c r="G923" s="359"/>
      <c r="H923" s="335"/>
    </row>
    <row r="924" spans="1:10">
      <c r="A924" s="299"/>
      <c r="B924" s="298" t="s">
        <v>26</v>
      </c>
      <c r="C924" s="298" t="s">
        <v>27</v>
      </c>
      <c r="D924" s="297" t="s">
        <v>28</v>
      </c>
      <c r="E924" s="294" t="s">
        <v>163</v>
      </c>
      <c r="F924" s="294" t="s">
        <v>163</v>
      </c>
      <c r="G924" s="357" t="s">
        <v>239</v>
      </c>
      <c r="H924" s="299"/>
    </row>
    <row r="925" spans="1:10">
      <c r="A925" s="299"/>
      <c r="B925" s="296"/>
      <c r="C925" s="296"/>
      <c r="D925" s="295"/>
      <c r="E925" s="294" t="s">
        <v>1181</v>
      </c>
      <c r="F925" s="294" t="s">
        <v>30</v>
      </c>
      <c r="G925" s="357" t="s">
        <v>31</v>
      </c>
      <c r="H925" s="299"/>
    </row>
    <row r="926" spans="1:10">
      <c r="A926" s="299"/>
      <c r="B926" s="292" t="s">
        <v>501</v>
      </c>
      <c r="C926" s="345" t="s">
        <v>1426</v>
      </c>
      <c r="D926" s="302" t="s">
        <v>1425</v>
      </c>
      <c r="E926" s="290">
        <v>43615</v>
      </c>
      <c r="F926" s="290">
        <v>43619</v>
      </c>
      <c r="G926" s="290">
        <f>F926+21</f>
        <v>43640</v>
      </c>
      <c r="H926" s="299"/>
    </row>
    <row r="927" spans="1:10">
      <c r="A927" s="299"/>
      <c r="B927" s="322" t="s">
        <v>502</v>
      </c>
      <c r="C927" s="345" t="s">
        <v>1424</v>
      </c>
      <c r="D927" s="293"/>
      <c r="E927" s="290">
        <f>E926+7</f>
        <v>43622</v>
      </c>
      <c r="F927" s="290">
        <f>F926+7</f>
        <v>43626</v>
      </c>
      <c r="G927" s="290">
        <f>G926+7</f>
        <v>43647</v>
      </c>
      <c r="H927" s="299"/>
    </row>
    <row r="928" spans="1:10">
      <c r="A928" s="299"/>
      <c r="B928" s="292" t="s">
        <v>503</v>
      </c>
      <c r="C928" s="345" t="s">
        <v>1423</v>
      </c>
      <c r="D928" s="293"/>
      <c r="E928" s="290">
        <f>E927+7</f>
        <v>43629</v>
      </c>
      <c r="F928" s="290">
        <f>F927+7</f>
        <v>43633</v>
      </c>
      <c r="G928" s="290">
        <f>G927+7</f>
        <v>43654</v>
      </c>
      <c r="H928" s="299"/>
    </row>
    <row r="929" spans="1:8">
      <c r="A929" s="299"/>
      <c r="B929" s="292" t="s">
        <v>185</v>
      </c>
      <c r="C929" s="345" t="s">
        <v>1422</v>
      </c>
      <c r="D929" s="291"/>
      <c r="E929" s="290">
        <f>E928+7</f>
        <v>43636</v>
      </c>
      <c r="F929" s="290">
        <f>F928+7</f>
        <v>43640</v>
      </c>
      <c r="G929" s="290">
        <f>G928+7</f>
        <v>43661</v>
      </c>
      <c r="H929" s="299"/>
    </row>
    <row r="930" spans="1:8">
      <c r="A930" s="299"/>
      <c r="B930" s="300"/>
      <c r="C930" s="300"/>
      <c r="D930" s="299"/>
      <c r="E930" s="299"/>
      <c r="F930" s="299"/>
      <c r="G930" s="299"/>
      <c r="H930" s="299"/>
    </row>
    <row r="931" spans="1:8">
      <c r="A931" s="299"/>
      <c r="B931" s="298" t="s">
        <v>26</v>
      </c>
      <c r="C931" s="298" t="s">
        <v>27</v>
      </c>
      <c r="D931" s="297" t="s">
        <v>28</v>
      </c>
      <c r="E931" s="294" t="s">
        <v>163</v>
      </c>
      <c r="F931" s="294" t="s">
        <v>163</v>
      </c>
      <c r="G931" s="357" t="s">
        <v>239</v>
      </c>
      <c r="H931" s="299"/>
    </row>
    <row r="932" spans="1:8">
      <c r="A932" s="299"/>
      <c r="B932" s="296"/>
      <c r="C932" s="296"/>
      <c r="D932" s="295"/>
      <c r="E932" s="294" t="s">
        <v>1181</v>
      </c>
      <c r="F932" s="294" t="s">
        <v>30</v>
      </c>
      <c r="G932" s="294" t="s">
        <v>31</v>
      </c>
      <c r="H932" s="299"/>
    </row>
    <row r="933" spans="1:8">
      <c r="A933" s="299"/>
      <c r="B933" s="306" t="s">
        <v>241</v>
      </c>
      <c r="C933" s="306" t="s">
        <v>1419</v>
      </c>
      <c r="D933" s="302" t="s">
        <v>1418</v>
      </c>
      <c r="E933" s="290">
        <v>43619</v>
      </c>
      <c r="F933" s="290">
        <v>43623</v>
      </c>
      <c r="G933" s="290">
        <v>43643</v>
      </c>
      <c r="H933" s="299"/>
    </row>
    <row r="934" spans="1:8">
      <c r="A934" s="299"/>
      <c r="B934" s="292" t="s">
        <v>415</v>
      </c>
      <c r="C934" s="345" t="s">
        <v>1416</v>
      </c>
      <c r="D934" s="293"/>
      <c r="E934" s="290">
        <f>E933+7</f>
        <v>43626</v>
      </c>
      <c r="F934" s="290">
        <f>F933+7</f>
        <v>43630</v>
      </c>
      <c r="G934" s="290">
        <f>G933+7</f>
        <v>43650</v>
      </c>
      <c r="H934" s="299"/>
    </row>
    <row r="935" spans="1:8">
      <c r="A935" s="299"/>
      <c r="B935" s="316" t="s">
        <v>46</v>
      </c>
      <c r="C935" s="361" t="s">
        <v>1417</v>
      </c>
      <c r="D935" s="293"/>
      <c r="E935" s="290">
        <f>E934+7</f>
        <v>43633</v>
      </c>
      <c r="F935" s="290">
        <f>F934+7</f>
        <v>43637</v>
      </c>
      <c r="G935" s="290">
        <f>G934+7</f>
        <v>43657</v>
      </c>
      <c r="H935" s="299"/>
    </row>
    <row r="936" spans="1:8">
      <c r="A936" s="299"/>
      <c r="B936" s="306" t="s">
        <v>347</v>
      </c>
      <c r="C936" s="306" t="s">
        <v>1416</v>
      </c>
      <c r="D936" s="291"/>
      <c r="E936" s="290">
        <f>E935+7</f>
        <v>43640</v>
      </c>
      <c r="F936" s="290">
        <f>F935+7</f>
        <v>43644</v>
      </c>
      <c r="G936" s="290">
        <f>G935+7</f>
        <v>43664</v>
      </c>
      <c r="H936" s="299"/>
    </row>
    <row r="937" spans="1:8">
      <c r="A937" s="299"/>
      <c r="B937" s="299"/>
      <c r="C937" s="300"/>
      <c r="D937" s="299"/>
      <c r="E937" s="299"/>
      <c r="F937" s="299"/>
      <c r="G937" s="299"/>
      <c r="H937" s="299"/>
    </row>
    <row r="938" spans="1:8">
      <c r="A938" s="312"/>
      <c r="B938" s="298" t="s">
        <v>26</v>
      </c>
      <c r="C938" s="298" t="s">
        <v>27</v>
      </c>
      <c r="D938" s="297" t="s">
        <v>28</v>
      </c>
      <c r="E938" s="294" t="s">
        <v>163</v>
      </c>
      <c r="F938" s="294" t="s">
        <v>163</v>
      </c>
      <c r="G938" s="294" t="s">
        <v>240</v>
      </c>
      <c r="H938" s="335"/>
    </row>
    <row r="939" spans="1:8">
      <c r="A939" s="312"/>
      <c r="B939" s="296"/>
      <c r="C939" s="296"/>
      <c r="D939" s="295"/>
      <c r="E939" s="294" t="s">
        <v>1181</v>
      </c>
      <c r="F939" s="294" t="s">
        <v>30</v>
      </c>
      <c r="G939" s="294" t="s">
        <v>31</v>
      </c>
      <c r="H939" s="335"/>
    </row>
    <row r="940" spans="1:8">
      <c r="A940" s="312"/>
      <c r="B940" s="306" t="s">
        <v>328</v>
      </c>
      <c r="C940" s="306" t="s">
        <v>33</v>
      </c>
      <c r="D940" s="302" t="s">
        <v>1414</v>
      </c>
      <c r="E940" s="290">
        <v>43613</v>
      </c>
      <c r="F940" s="290">
        <v>43617</v>
      </c>
      <c r="G940" s="290">
        <f>F940+18</f>
        <v>43635</v>
      </c>
      <c r="H940" s="335"/>
    </row>
    <row r="941" spans="1:8">
      <c r="A941" s="312"/>
      <c r="B941" s="306" t="s">
        <v>495</v>
      </c>
      <c r="C941" s="306" t="s">
        <v>99</v>
      </c>
      <c r="D941" s="293"/>
      <c r="E941" s="290">
        <f>E940+7</f>
        <v>43620</v>
      </c>
      <c r="F941" s="290">
        <f>F940+7</f>
        <v>43624</v>
      </c>
      <c r="G941" s="290">
        <f>G940+7</f>
        <v>43642</v>
      </c>
      <c r="H941" s="335"/>
    </row>
    <row r="942" spans="1:8">
      <c r="A942" s="312"/>
      <c r="B942" s="306" t="s">
        <v>496</v>
      </c>
      <c r="C942" s="306" t="s">
        <v>1413</v>
      </c>
      <c r="D942" s="293"/>
      <c r="E942" s="290">
        <f>E941+7</f>
        <v>43627</v>
      </c>
      <c r="F942" s="290">
        <f>F941+7</f>
        <v>43631</v>
      </c>
      <c r="G942" s="290">
        <f>G941+7</f>
        <v>43649</v>
      </c>
      <c r="H942" s="335"/>
    </row>
    <row r="943" spans="1:8">
      <c r="A943" s="312"/>
      <c r="B943" s="306" t="s">
        <v>335</v>
      </c>
      <c r="C943" s="306" t="s">
        <v>65</v>
      </c>
      <c r="D943" s="293"/>
      <c r="E943" s="290">
        <f>E942+7</f>
        <v>43634</v>
      </c>
      <c r="F943" s="290">
        <f>F942+7</f>
        <v>43638</v>
      </c>
      <c r="G943" s="290">
        <f>G942+7</f>
        <v>43656</v>
      </c>
      <c r="H943" s="335"/>
    </row>
    <row r="944" spans="1:8">
      <c r="A944" s="312"/>
      <c r="B944" s="292" t="s">
        <v>360</v>
      </c>
      <c r="C944" s="306" t="s">
        <v>98</v>
      </c>
      <c r="D944" s="291"/>
      <c r="E944" s="290">
        <f>E943+7</f>
        <v>43641</v>
      </c>
      <c r="F944" s="290">
        <f>F943+7</f>
        <v>43645</v>
      </c>
      <c r="G944" s="290">
        <f>G943+7</f>
        <v>43663</v>
      </c>
      <c r="H944" s="335"/>
    </row>
    <row r="945" spans="1:8">
      <c r="A945" s="312"/>
      <c r="B945" s="337"/>
      <c r="C945" s="354"/>
      <c r="D945" s="308"/>
      <c r="E945" s="308"/>
      <c r="F945" s="299"/>
      <c r="G945" s="307"/>
      <c r="H945" s="335"/>
    </row>
    <row r="946" spans="1:8">
      <c r="A946" s="312" t="s">
        <v>1421</v>
      </c>
      <c r="B946" s="360"/>
      <c r="C946" s="360"/>
      <c r="D946" s="337"/>
      <c r="E946" s="337"/>
      <c r="F946" s="312"/>
      <c r="G946" s="359"/>
      <c r="H946" s="335"/>
    </row>
    <row r="947" spans="1:8">
      <c r="A947" s="312"/>
      <c r="B947" s="298" t="s">
        <v>26</v>
      </c>
      <c r="C947" s="298" t="s">
        <v>27</v>
      </c>
      <c r="D947" s="297" t="s">
        <v>28</v>
      </c>
      <c r="E947" s="294" t="s">
        <v>163</v>
      </c>
      <c r="F947" s="294" t="s">
        <v>163</v>
      </c>
      <c r="G947" s="294" t="s">
        <v>1420</v>
      </c>
    </row>
    <row r="948" spans="1:8">
      <c r="A948" s="312"/>
      <c r="B948" s="296"/>
      <c r="C948" s="296"/>
      <c r="D948" s="295"/>
      <c r="E948" s="294" t="s">
        <v>1181</v>
      </c>
      <c r="F948" s="294" t="s">
        <v>30</v>
      </c>
      <c r="G948" s="294" t="s">
        <v>31</v>
      </c>
    </row>
    <row r="949" spans="1:8">
      <c r="A949" s="312"/>
      <c r="B949" s="306" t="s">
        <v>241</v>
      </c>
      <c r="C949" s="306" t="s">
        <v>1419</v>
      </c>
      <c r="D949" s="302" t="s">
        <v>1418</v>
      </c>
      <c r="E949" s="290">
        <v>43619</v>
      </c>
      <c r="F949" s="290">
        <v>43623</v>
      </c>
      <c r="G949" s="290">
        <v>43644</v>
      </c>
    </row>
    <row r="950" spans="1:8">
      <c r="A950" s="312"/>
      <c r="B950" s="292" t="s">
        <v>415</v>
      </c>
      <c r="C950" s="345" t="s">
        <v>1416</v>
      </c>
      <c r="D950" s="293"/>
      <c r="E950" s="290">
        <f>E949+7</f>
        <v>43626</v>
      </c>
      <c r="F950" s="290">
        <f>F949+7</f>
        <v>43630</v>
      </c>
      <c r="G950" s="290">
        <f>G949+7</f>
        <v>43651</v>
      </c>
    </row>
    <row r="951" spans="1:8">
      <c r="A951" s="312"/>
      <c r="B951" s="316" t="s">
        <v>46</v>
      </c>
      <c r="C951" s="361" t="s">
        <v>1417</v>
      </c>
      <c r="D951" s="293"/>
      <c r="E951" s="290">
        <f>E950+7</f>
        <v>43633</v>
      </c>
      <c r="F951" s="290">
        <f>F950+7</f>
        <v>43637</v>
      </c>
      <c r="G951" s="290">
        <f>G950+7</f>
        <v>43658</v>
      </c>
    </row>
    <row r="952" spans="1:8">
      <c r="A952" s="312"/>
      <c r="B952" s="306" t="s">
        <v>347</v>
      </c>
      <c r="C952" s="306" t="s">
        <v>1416</v>
      </c>
      <c r="D952" s="291"/>
      <c r="E952" s="290">
        <f>E951+7</f>
        <v>43640</v>
      </c>
      <c r="F952" s="290">
        <f>F951+7</f>
        <v>43644</v>
      </c>
      <c r="G952" s="290">
        <f>G951+7</f>
        <v>43665</v>
      </c>
    </row>
    <row r="953" spans="1:8">
      <c r="A953" s="312"/>
      <c r="B953" s="309"/>
      <c r="C953" s="317"/>
      <c r="D953" s="308"/>
      <c r="E953" s="308"/>
      <c r="F953" s="307"/>
      <c r="G953" s="307"/>
      <c r="H953" s="335"/>
    </row>
    <row r="954" spans="1:8">
      <c r="A954" s="312" t="s">
        <v>126</v>
      </c>
      <c r="B954" s="360"/>
      <c r="C954" s="360"/>
      <c r="D954" s="337"/>
      <c r="E954" s="337"/>
      <c r="F954" s="312"/>
      <c r="G954" s="359"/>
      <c r="H954" s="335"/>
    </row>
    <row r="955" spans="1:8">
      <c r="A955" s="312"/>
      <c r="B955" s="298" t="s">
        <v>26</v>
      </c>
      <c r="C955" s="298" t="s">
        <v>27</v>
      </c>
      <c r="D955" s="297" t="s">
        <v>28</v>
      </c>
      <c r="E955" s="294" t="s">
        <v>163</v>
      </c>
      <c r="F955" s="294" t="s">
        <v>163</v>
      </c>
      <c r="G955" s="294" t="s">
        <v>240</v>
      </c>
      <c r="H955" s="294" t="s">
        <v>126</v>
      </c>
    </row>
    <row r="956" spans="1:8">
      <c r="A956" s="312"/>
      <c r="B956" s="296"/>
      <c r="C956" s="296"/>
      <c r="D956" s="295"/>
      <c r="E956" s="294" t="s">
        <v>1181</v>
      </c>
      <c r="F956" s="294" t="s">
        <v>30</v>
      </c>
      <c r="G956" s="294" t="s">
        <v>31</v>
      </c>
      <c r="H956" s="294" t="s">
        <v>31</v>
      </c>
    </row>
    <row r="957" spans="1:8">
      <c r="A957" s="312"/>
      <c r="B957" s="306" t="s">
        <v>328</v>
      </c>
      <c r="C957" s="306" t="s">
        <v>33</v>
      </c>
      <c r="D957" s="302" t="s">
        <v>1414</v>
      </c>
      <c r="E957" s="290">
        <v>43613</v>
      </c>
      <c r="F957" s="290">
        <v>43617</v>
      </c>
      <c r="G957" s="290">
        <f>F957+18</f>
        <v>43635</v>
      </c>
      <c r="H957" s="294" t="s">
        <v>1415</v>
      </c>
    </row>
    <row r="958" spans="1:8">
      <c r="A958" s="312"/>
      <c r="B958" s="306" t="s">
        <v>495</v>
      </c>
      <c r="C958" s="306" t="s">
        <v>99</v>
      </c>
      <c r="D958" s="293"/>
      <c r="E958" s="290">
        <f>E957+7</f>
        <v>43620</v>
      </c>
      <c r="F958" s="290">
        <f>F957+7</f>
        <v>43624</v>
      </c>
      <c r="G958" s="290">
        <f>G957+7</f>
        <v>43642</v>
      </c>
      <c r="H958" s="294" t="s">
        <v>1415</v>
      </c>
    </row>
    <row r="959" spans="1:8">
      <c r="A959" s="312"/>
      <c r="B959" s="306" t="s">
        <v>496</v>
      </c>
      <c r="C959" s="306" t="s">
        <v>1413</v>
      </c>
      <c r="D959" s="293"/>
      <c r="E959" s="290">
        <f>E958+7</f>
        <v>43627</v>
      </c>
      <c r="F959" s="290">
        <f>F958+7</f>
        <v>43631</v>
      </c>
      <c r="G959" s="290">
        <f>G958+7</f>
        <v>43649</v>
      </c>
      <c r="H959" s="294" t="s">
        <v>1415</v>
      </c>
    </row>
    <row r="960" spans="1:8">
      <c r="A960" s="312"/>
      <c r="B960" s="306" t="s">
        <v>335</v>
      </c>
      <c r="C960" s="306" t="s">
        <v>65</v>
      </c>
      <c r="D960" s="293"/>
      <c r="E960" s="290">
        <f>E959+7</f>
        <v>43634</v>
      </c>
      <c r="F960" s="290">
        <f>F959+7</f>
        <v>43638</v>
      </c>
      <c r="G960" s="290">
        <f>G959+7</f>
        <v>43656</v>
      </c>
      <c r="H960" s="294" t="s">
        <v>1415</v>
      </c>
    </row>
    <row r="961" spans="1:9">
      <c r="A961" s="312"/>
      <c r="B961" s="292" t="s">
        <v>360</v>
      </c>
      <c r="C961" s="306" t="s">
        <v>98</v>
      </c>
      <c r="D961" s="291"/>
      <c r="E961" s="290">
        <f>E960+7</f>
        <v>43641</v>
      </c>
      <c r="F961" s="290">
        <f>F960+7</f>
        <v>43645</v>
      </c>
      <c r="G961" s="290">
        <f>G960+7</f>
        <v>43663</v>
      </c>
      <c r="H961" s="294" t="s">
        <v>1415</v>
      </c>
    </row>
    <row r="962" spans="1:9">
      <c r="A962" s="312" t="s">
        <v>244</v>
      </c>
      <c r="B962" s="300"/>
      <c r="C962" s="300"/>
      <c r="D962" s="299"/>
      <c r="E962" s="299"/>
      <c r="F962" s="299"/>
      <c r="G962" s="299"/>
      <c r="H962" s="299"/>
    </row>
    <row r="963" spans="1:9">
      <c r="A963" s="299"/>
      <c r="B963" s="298" t="s">
        <v>26</v>
      </c>
      <c r="C963" s="298" t="s">
        <v>27</v>
      </c>
      <c r="D963" s="297" t="s">
        <v>28</v>
      </c>
      <c r="E963" s="294" t="s">
        <v>163</v>
      </c>
      <c r="F963" s="294" t="s">
        <v>163</v>
      </c>
      <c r="G963" s="294" t="s">
        <v>244</v>
      </c>
      <c r="H963" s="299"/>
      <c r="I963" s="351"/>
    </row>
    <row r="964" spans="1:9">
      <c r="A964" s="299"/>
      <c r="B964" s="296"/>
      <c r="C964" s="296"/>
      <c r="D964" s="295"/>
      <c r="E964" s="294" t="s">
        <v>1181</v>
      </c>
      <c r="F964" s="294" t="s">
        <v>30</v>
      </c>
      <c r="G964" s="294" t="s">
        <v>31</v>
      </c>
      <c r="H964" s="299"/>
    </row>
    <row r="965" spans="1:9" ht="16.5" customHeight="1">
      <c r="A965" s="299"/>
      <c r="B965" s="306" t="s">
        <v>328</v>
      </c>
      <c r="C965" s="306" t="s">
        <v>33</v>
      </c>
      <c r="D965" s="302" t="s">
        <v>1414</v>
      </c>
      <c r="E965" s="290">
        <v>43613</v>
      </c>
      <c r="F965" s="290">
        <v>43617</v>
      </c>
      <c r="G965" s="290">
        <f>F965+21</f>
        <v>43638</v>
      </c>
      <c r="H965" s="299"/>
    </row>
    <row r="966" spans="1:9">
      <c r="A966" s="299"/>
      <c r="B966" s="306" t="s">
        <v>495</v>
      </c>
      <c r="C966" s="306" t="s">
        <v>99</v>
      </c>
      <c r="D966" s="293"/>
      <c r="E966" s="290">
        <f>E965+7</f>
        <v>43620</v>
      </c>
      <c r="F966" s="290">
        <f>F965+7</f>
        <v>43624</v>
      </c>
      <c r="G966" s="290">
        <f>G965+7</f>
        <v>43645</v>
      </c>
      <c r="H966" s="299"/>
    </row>
    <row r="967" spans="1:9">
      <c r="A967" s="299"/>
      <c r="B967" s="306" t="s">
        <v>496</v>
      </c>
      <c r="C967" s="306" t="s">
        <v>1413</v>
      </c>
      <c r="D967" s="293"/>
      <c r="E967" s="290">
        <f>E966+7</f>
        <v>43627</v>
      </c>
      <c r="F967" s="290">
        <f>F966+7</f>
        <v>43631</v>
      </c>
      <c r="G967" s="290">
        <f>G966+7</f>
        <v>43652</v>
      </c>
      <c r="H967" s="299"/>
    </row>
    <row r="968" spans="1:9">
      <c r="A968" s="299"/>
      <c r="B968" s="306" t="s">
        <v>335</v>
      </c>
      <c r="C968" s="306" t="s">
        <v>65</v>
      </c>
      <c r="D968" s="293"/>
      <c r="E968" s="290">
        <f>E967+7</f>
        <v>43634</v>
      </c>
      <c r="F968" s="290">
        <f>F967+7</f>
        <v>43638</v>
      </c>
      <c r="G968" s="290">
        <f>G967+7</f>
        <v>43659</v>
      </c>
      <c r="H968" s="299"/>
    </row>
    <row r="969" spans="1:9">
      <c r="A969" s="299"/>
      <c r="B969" s="292" t="s">
        <v>360</v>
      </c>
      <c r="C969" s="306" t="s">
        <v>98</v>
      </c>
      <c r="D969" s="291"/>
      <c r="E969" s="290">
        <f>E968+7</f>
        <v>43641</v>
      </c>
      <c r="F969" s="290">
        <f>F968+7</f>
        <v>43645</v>
      </c>
      <c r="G969" s="290">
        <f>G968+7</f>
        <v>43666</v>
      </c>
      <c r="H969" s="299"/>
    </row>
    <row r="970" spans="1:9">
      <c r="A970" s="299"/>
      <c r="B970" s="309"/>
      <c r="C970" s="317"/>
      <c r="D970" s="308"/>
      <c r="E970" s="307"/>
      <c r="F970" s="307"/>
      <c r="G970" s="307"/>
      <c r="H970" s="299"/>
    </row>
    <row r="971" spans="1:9">
      <c r="A971" s="312" t="s">
        <v>245</v>
      </c>
      <c r="B971" s="300"/>
      <c r="C971" s="300"/>
      <c r="D971" s="299"/>
      <c r="E971" s="299"/>
      <c r="F971" s="299"/>
      <c r="G971" s="299"/>
      <c r="H971" s="299"/>
    </row>
    <row r="972" spans="1:9">
      <c r="A972" s="299"/>
      <c r="B972" s="298" t="s">
        <v>26</v>
      </c>
      <c r="C972" s="298" t="s">
        <v>27</v>
      </c>
      <c r="D972" s="297" t="s">
        <v>28</v>
      </c>
      <c r="E972" s="294" t="s">
        <v>163</v>
      </c>
      <c r="F972" s="294" t="s">
        <v>163</v>
      </c>
      <c r="G972" s="294" t="s">
        <v>244</v>
      </c>
      <c r="H972" s="294" t="s">
        <v>245</v>
      </c>
    </row>
    <row r="973" spans="1:9">
      <c r="A973" s="299"/>
      <c r="B973" s="296"/>
      <c r="C973" s="296"/>
      <c r="D973" s="295"/>
      <c r="E973" s="294" t="s">
        <v>1181</v>
      </c>
      <c r="F973" s="294" t="s">
        <v>30</v>
      </c>
      <c r="G973" s="294" t="s">
        <v>31</v>
      </c>
      <c r="H973" s="294" t="s">
        <v>31</v>
      </c>
    </row>
    <row r="974" spans="1:9" ht="16.5" customHeight="1">
      <c r="A974" s="299"/>
      <c r="B974" s="306" t="s">
        <v>328</v>
      </c>
      <c r="C974" s="306" t="s">
        <v>33</v>
      </c>
      <c r="D974" s="302" t="s">
        <v>1414</v>
      </c>
      <c r="E974" s="290">
        <v>43613</v>
      </c>
      <c r="F974" s="290">
        <v>43617</v>
      </c>
      <c r="G974" s="290">
        <f>F974+21</f>
        <v>43638</v>
      </c>
      <c r="H974" s="358" t="s">
        <v>1412</v>
      </c>
    </row>
    <row r="975" spans="1:9">
      <c r="A975" s="299"/>
      <c r="B975" s="306" t="s">
        <v>495</v>
      </c>
      <c r="C975" s="306" t="s">
        <v>99</v>
      </c>
      <c r="D975" s="293"/>
      <c r="E975" s="290">
        <f>E974+7</f>
        <v>43620</v>
      </c>
      <c r="F975" s="290">
        <f>F974+7</f>
        <v>43624</v>
      </c>
      <c r="G975" s="290">
        <f>G974+7</f>
        <v>43645</v>
      </c>
      <c r="H975" s="358" t="s">
        <v>1412</v>
      </c>
    </row>
    <row r="976" spans="1:9">
      <c r="A976" s="299"/>
      <c r="B976" s="306" t="s">
        <v>496</v>
      </c>
      <c r="C976" s="306" t="s">
        <v>1413</v>
      </c>
      <c r="D976" s="293"/>
      <c r="E976" s="290">
        <f>E975+7</f>
        <v>43627</v>
      </c>
      <c r="F976" s="290">
        <f>F975+7</f>
        <v>43631</v>
      </c>
      <c r="G976" s="290">
        <f>G975+7</f>
        <v>43652</v>
      </c>
      <c r="H976" s="358" t="s">
        <v>1412</v>
      </c>
    </row>
    <row r="977" spans="1:10">
      <c r="A977" s="299"/>
      <c r="B977" s="306" t="s">
        <v>335</v>
      </c>
      <c r="C977" s="306" t="s">
        <v>65</v>
      </c>
      <c r="D977" s="293"/>
      <c r="E977" s="290">
        <f>E976+7</f>
        <v>43634</v>
      </c>
      <c r="F977" s="290">
        <f>F976+7</f>
        <v>43638</v>
      </c>
      <c r="G977" s="290">
        <f>G976+7</f>
        <v>43659</v>
      </c>
      <c r="H977" s="358" t="s">
        <v>1412</v>
      </c>
    </row>
    <row r="978" spans="1:10">
      <c r="A978" s="299"/>
      <c r="B978" s="292" t="s">
        <v>360</v>
      </c>
      <c r="C978" s="306" t="s">
        <v>98</v>
      </c>
      <c r="D978" s="291"/>
      <c r="E978" s="290">
        <f>E977+7</f>
        <v>43641</v>
      </c>
      <c r="F978" s="290">
        <f>F977+7</f>
        <v>43645</v>
      </c>
      <c r="G978" s="290">
        <f>G977+7</f>
        <v>43666</v>
      </c>
      <c r="H978" s="358" t="s">
        <v>1412</v>
      </c>
    </row>
    <row r="979" spans="1:10">
      <c r="A979" s="299"/>
      <c r="B979" s="309"/>
      <c r="C979" s="317"/>
      <c r="D979" s="308"/>
      <c r="E979" s="307"/>
      <c r="F979" s="307"/>
      <c r="G979" s="307"/>
      <c r="H979" s="299"/>
    </row>
    <row r="980" spans="1:10">
      <c r="A980" s="312" t="s">
        <v>128</v>
      </c>
      <c r="B980" s="300"/>
      <c r="C980" s="300"/>
      <c r="D980" s="299"/>
      <c r="E980" s="299"/>
      <c r="F980" s="299"/>
      <c r="G980" s="299"/>
      <c r="H980" s="299"/>
    </row>
    <row r="981" spans="1:10">
      <c r="A981" s="299"/>
      <c r="B981" s="298" t="s">
        <v>26</v>
      </c>
      <c r="C981" s="298" t="s">
        <v>27</v>
      </c>
      <c r="D981" s="297" t="s">
        <v>28</v>
      </c>
      <c r="E981" s="294" t="s">
        <v>163</v>
      </c>
      <c r="F981" s="294" t="s">
        <v>163</v>
      </c>
      <c r="G981" s="357" t="s">
        <v>242</v>
      </c>
      <c r="H981" s="299"/>
    </row>
    <row r="982" spans="1:10">
      <c r="A982" s="299"/>
      <c r="B982" s="296"/>
      <c r="C982" s="296"/>
      <c r="D982" s="295"/>
      <c r="E982" s="294" t="s">
        <v>1181</v>
      </c>
      <c r="F982" s="294" t="s">
        <v>30</v>
      </c>
      <c r="G982" s="294" t="s">
        <v>31</v>
      </c>
      <c r="H982" s="299"/>
    </row>
    <row r="983" spans="1:10">
      <c r="A983" s="299"/>
      <c r="B983" s="306" t="s">
        <v>1186</v>
      </c>
      <c r="C983" s="345" t="s">
        <v>1411</v>
      </c>
      <c r="D983" s="302" t="s">
        <v>1410</v>
      </c>
      <c r="E983" s="290">
        <v>43614</v>
      </c>
      <c r="F983" s="290">
        <v>43618</v>
      </c>
      <c r="G983" s="290">
        <v>43641</v>
      </c>
      <c r="H983" s="299"/>
    </row>
    <row r="984" spans="1:10">
      <c r="A984" s="299"/>
      <c r="B984" s="292" t="s">
        <v>152</v>
      </c>
      <c r="C984" s="345" t="s">
        <v>1409</v>
      </c>
      <c r="D984" s="293"/>
      <c r="E984" s="290">
        <f>E983+7</f>
        <v>43621</v>
      </c>
      <c r="F984" s="290">
        <f>F983+7</f>
        <v>43625</v>
      </c>
      <c r="G984" s="290">
        <f>G983+7</f>
        <v>43648</v>
      </c>
      <c r="H984" s="299"/>
    </row>
    <row r="985" spans="1:10">
      <c r="A985" s="299"/>
      <c r="B985" s="292" t="s">
        <v>1408</v>
      </c>
      <c r="C985" s="345" t="s">
        <v>566</v>
      </c>
      <c r="D985" s="293"/>
      <c r="E985" s="290">
        <f>E984+7</f>
        <v>43628</v>
      </c>
      <c r="F985" s="290">
        <f>F984+7</f>
        <v>43632</v>
      </c>
      <c r="G985" s="290">
        <f>G984+7</f>
        <v>43655</v>
      </c>
      <c r="H985" s="299"/>
    </row>
    <row r="986" spans="1:10">
      <c r="A986" s="299"/>
      <c r="B986" s="316" t="s">
        <v>1407</v>
      </c>
      <c r="C986" s="345" t="s">
        <v>1406</v>
      </c>
      <c r="D986" s="293"/>
      <c r="E986" s="290">
        <f>E985+7</f>
        <v>43635</v>
      </c>
      <c r="F986" s="290">
        <f>F985+7</f>
        <v>43639</v>
      </c>
      <c r="G986" s="290">
        <f>G985+7</f>
        <v>43662</v>
      </c>
      <c r="H986" s="299"/>
    </row>
    <row r="987" spans="1:10">
      <c r="A987" s="299"/>
      <c r="B987" s="306" t="s">
        <v>1405</v>
      </c>
      <c r="C987" s="345"/>
      <c r="D987" s="291"/>
      <c r="E987" s="290">
        <f>E986+7</f>
        <v>43642</v>
      </c>
      <c r="F987" s="290">
        <f>F986+7</f>
        <v>43646</v>
      </c>
      <c r="G987" s="290">
        <f>G986+7</f>
        <v>43669</v>
      </c>
      <c r="H987" s="299"/>
    </row>
    <row r="988" spans="1:10">
      <c r="A988" s="299"/>
      <c r="B988" s="309"/>
      <c r="C988" s="309"/>
      <c r="D988" s="352"/>
      <c r="E988" s="307"/>
      <c r="F988" s="307"/>
      <c r="G988" s="307"/>
      <c r="H988" s="299"/>
    </row>
    <row r="989" spans="1:10">
      <c r="A989" s="312" t="s">
        <v>127</v>
      </c>
      <c r="B989" s="300"/>
      <c r="C989" s="300"/>
      <c r="D989" s="299"/>
      <c r="E989" s="299"/>
      <c r="F989" s="299"/>
      <c r="G989" s="299"/>
      <c r="H989" s="299"/>
    </row>
    <row r="990" spans="1:10">
      <c r="A990" s="299"/>
      <c r="B990" s="298" t="s">
        <v>26</v>
      </c>
      <c r="C990" s="298" t="s">
        <v>27</v>
      </c>
      <c r="D990" s="297" t="s">
        <v>28</v>
      </c>
      <c r="E990" s="294" t="s">
        <v>163</v>
      </c>
      <c r="F990" s="294" t="s">
        <v>163</v>
      </c>
      <c r="G990" s="357" t="s">
        <v>127</v>
      </c>
      <c r="H990" s="299"/>
      <c r="J990" s="312"/>
    </row>
    <row r="991" spans="1:10">
      <c r="A991" s="299"/>
      <c r="B991" s="296"/>
      <c r="C991" s="296"/>
      <c r="D991" s="295"/>
      <c r="E991" s="294" t="s">
        <v>1181</v>
      </c>
      <c r="F991" s="294" t="s">
        <v>30</v>
      </c>
      <c r="G991" s="294" t="s">
        <v>31</v>
      </c>
      <c r="H991" s="299"/>
    </row>
    <row r="992" spans="1:10">
      <c r="A992" s="299"/>
      <c r="B992" s="306" t="s">
        <v>1186</v>
      </c>
      <c r="C992" s="345" t="s">
        <v>1411</v>
      </c>
      <c r="D992" s="302" t="s">
        <v>1410</v>
      </c>
      <c r="E992" s="290">
        <v>43614</v>
      </c>
      <c r="F992" s="290">
        <v>43618</v>
      </c>
      <c r="G992" s="290">
        <v>43638</v>
      </c>
      <c r="H992" s="299"/>
    </row>
    <row r="993" spans="1:10">
      <c r="A993" s="299"/>
      <c r="B993" s="292" t="s">
        <v>152</v>
      </c>
      <c r="C993" s="345" t="s">
        <v>1409</v>
      </c>
      <c r="D993" s="293"/>
      <c r="E993" s="290">
        <f>E992+7</f>
        <v>43621</v>
      </c>
      <c r="F993" s="290">
        <f>F992+7</f>
        <v>43625</v>
      </c>
      <c r="G993" s="290">
        <f>G992+7</f>
        <v>43645</v>
      </c>
      <c r="H993" s="299"/>
    </row>
    <row r="994" spans="1:10">
      <c r="A994" s="299"/>
      <c r="B994" s="292" t="s">
        <v>1408</v>
      </c>
      <c r="C994" s="345" t="s">
        <v>566</v>
      </c>
      <c r="D994" s="293"/>
      <c r="E994" s="290">
        <f>E993+7</f>
        <v>43628</v>
      </c>
      <c r="F994" s="290">
        <f>F993+7</f>
        <v>43632</v>
      </c>
      <c r="G994" s="290">
        <f>G993+7</f>
        <v>43652</v>
      </c>
      <c r="H994" s="299"/>
    </row>
    <row r="995" spans="1:10">
      <c r="A995" s="299"/>
      <c r="B995" s="316" t="s">
        <v>1407</v>
      </c>
      <c r="C995" s="345" t="s">
        <v>1406</v>
      </c>
      <c r="D995" s="293"/>
      <c r="E995" s="290">
        <f>E994+7</f>
        <v>43635</v>
      </c>
      <c r="F995" s="290">
        <f>F994+7</f>
        <v>43639</v>
      </c>
      <c r="G995" s="290">
        <f>G994+7</f>
        <v>43659</v>
      </c>
      <c r="H995" s="299"/>
    </row>
    <row r="996" spans="1:10">
      <c r="A996" s="299"/>
      <c r="B996" s="306" t="s">
        <v>1405</v>
      </c>
      <c r="C996" s="345"/>
      <c r="D996" s="291"/>
      <c r="E996" s="290">
        <f>E995+7</f>
        <v>43642</v>
      </c>
      <c r="F996" s="290">
        <f>F995+7</f>
        <v>43646</v>
      </c>
      <c r="G996" s="290">
        <f>G995+7</f>
        <v>43666</v>
      </c>
      <c r="H996" s="299"/>
    </row>
    <row r="997" spans="1:10">
      <c r="A997" s="299"/>
      <c r="B997" s="309"/>
      <c r="C997" s="309"/>
      <c r="D997" s="352"/>
      <c r="E997" s="307"/>
      <c r="F997" s="307"/>
      <c r="G997" s="307"/>
      <c r="H997" s="299"/>
    </row>
    <row r="998" spans="1:10">
      <c r="B998" s="288"/>
      <c r="I998" s="299"/>
    </row>
    <row r="999" spans="1:10">
      <c r="B999" s="356"/>
      <c r="C999" s="356"/>
      <c r="E999" s="307"/>
      <c r="F999" s="307"/>
      <c r="G999" s="307"/>
    </row>
    <row r="1000" spans="1:10">
      <c r="A1000" s="339" t="s">
        <v>129</v>
      </c>
      <c r="B1000" s="339"/>
      <c r="C1000" s="339"/>
      <c r="D1000" s="339"/>
      <c r="E1000" s="339"/>
      <c r="F1000" s="339"/>
      <c r="G1000" s="339"/>
      <c r="H1000" s="338"/>
      <c r="I1000" s="351"/>
      <c r="J1000" s="351"/>
    </row>
    <row r="1001" spans="1:10">
      <c r="A1001" s="312" t="s">
        <v>142</v>
      </c>
      <c r="B1001" s="355"/>
      <c r="C1001" s="354"/>
      <c r="D1001" s="353"/>
      <c r="E1001" s="353"/>
      <c r="F1001" s="307"/>
      <c r="G1001" s="307"/>
      <c r="H1001" s="335"/>
    </row>
    <row r="1002" spans="1:10">
      <c r="A1002" s="312"/>
      <c r="B1002" s="350" t="s">
        <v>26</v>
      </c>
      <c r="C1002" s="350" t="s">
        <v>27</v>
      </c>
      <c r="D1002" s="349" t="s">
        <v>28</v>
      </c>
      <c r="E1002" s="294" t="s">
        <v>163</v>
      </c>
      <c r="F1002" s="294" t="s">
        <v>163</v>
      </c>
      <c r="G1002" s="294" t="s">
        <v>142</v>
      </c>
      <c r="H1002" s="335"/>
    </row>
    <row r="1003" spans="1:10">
      <c r="A1003" s="312"/>
      <c r="B1003" s="348"/>
      <c r="C1003" s="348"/>
      <c r="D1003" s="347"/>
      <c r="E1003" s="294" t="s">
        <v>1181</v>
      </c>
      <c r="F1003" s="294" t="s">
        <v>30</v>
      </c>
      <c r="G1003" s="294" t="s">
        <v>31</v>
      </c>
      <c r="H1003" s="335"/>
    </row>
    <row r="1004" spans="1:10">
      <c r="A1004" s="312"/>
      <c r="B1004" s="292" t="s">
        <v>1404</v>
      </c>
      <c r="C1004" s="345" t="s">
        <v>1403</v>
      </c>
      <c r="D1004" s="302" t="s">
        <v>1402</v>
      </c>
      <c r="E1004" s="290">
        <v>43615</v>
      </c>
      <c r="F1004" s="290">
        <v>43620</v>
      </c>
      <c r="G1004" s="290">
        <f>F1004+32</f>
        <v>43652</v>
      </c>
      <c r="H1004" s="335"/>
    </row>
    <row r="1005" spans="1:10">
      <c r="A1005" s="312"/>
      <c r="B1005" s="292" t="s">
        <v>1401</v>
      </c>
      <c r="C1005" s="345" t="s">
        <v>1400</v>
      </c>
      <c r="D1005" s="293"/>
      <c r="E1005" s="290">
        <f>E1004+7</f>
        <v>43622</v>
      </c>
      <c r="F1005" s="290">
        <f>F1004+7</f>
        <v>43627</v>
      </c>
      <c r="G1005" s="290">
        <f>G1004+7</f>
        <v>43659</v>
      </c>
      <c r="H1005" s="335"/>
    </row>
    <row r="1006" spans="1:10">
      <c r="A1006" s="312"/>
      <c r="B1006" s="292" t="s">
        <v>1399</v>
      </c>
      <c r="C1006" s="345" t="s">
        <v>1398</v>
      </c>
      <c r="D1006" s="293"/>
      <c r="E1006" s="290">
        <f>E1005+7</f>
        <v>43629</v>
      </c>
      <c r="F1006" s="290">
        <f>F1005+7</f>
        <v>43634</v>
      </c>
      <c r="G1006" s="290">
        <f>G1005+7</f>
        <v>43666</v>
      </c>
      <c r="H1006" s="335"/>
    </row>
    <row r="1007" spans="1:10">
      <c r="A1007" s="312"/>
      <c r="B1007" s="292" t="s">
        <v>1397</v>
      </c>
      <c r="C1007" s="345" t="s">
        <v>1396</v>
      </c>
      <c r="D1007" s="291"/>
      <c r="E1007" s="290">
        <f>E1006+7</f>
        <v>43636</v>
      </c>
      <c r="F1007" s="290">
        <f>F1006+7</f>
        <v>43641</v>
      </c>
      <c r="G1007" s="290">
        <f>G1006+7</f>
        <v>43673</v>
      </c>
      <c r="H1007" s="335"/>
    </row>
    <row r="1008" spans="1:10">
      <c r="A1008" s="312"/>
      <c r="B1008" s="309"/>
      <c r="C1008" s="317"/>
      <c r="D1008" s="308"/>
      <c r="E1008" s="307"/>
      <c r="F1008" s="307"/>
      <c r="G1008" s="307"/>
      <c r="H1008" s="335"/>
    </row>
    <row r="1009" spans="1:10">
      <c r="A1009" s="312" t="s">
        <v>250</v>
      </c>
      <c r="B1009" s="337"/>
      <c r="C1009" s="337"/>
      <c r="D1009" s="312"/>
      <c r="E1009" s="312"/>
      <c r="F1009" s="312"/>
      <c r="G1009" s="335"/>
      <c r="H1009" s="299"/>
    </row>
    <row r="1010" spans="1:10">
      <c r="A1010" s="299"/>
      <c r="B1010" s="350" t="s">
        <v>26</v>
      </c>
      <c r="C1010" s="350" t="s">
        <v>27</v>
      </c>
      <c r="D1010" s="349" t="s">
        <v>28</v>
      </c>
      <c r="E1010" s="294" t="s">
        <v>163</v>
      </c>
      <c r="F1010" s="294" t="s">
        <v>163</v>
      </c>
      <c r="G1010" s="294" t="s">
        <v>250</v>
      </c>
      <c r="H1010" s="299"/>
    </row>
    <row r="1011" spans="1:10">
      <c r="A1011" s="299"/>
      <c r="B1011" s="348"/>
      <c r="C1011" s="348"/>
      <c r="D1011" s="347"/>
      <c r="E1011" s="294" t="s">
        <v>1181</v>
      </c>
      <c r="F1011" s="294" t="s">
        <v>30</v>
      </c>
      <c r="G1011" s="294" t="s">
        <v>31</v>
      </c>
      <c r="H1011" s="299"/>
    </row>
    <row r="1012" spans="1:10">
      <c r="A1012" s="299"/>
      <c r="B1012" s="292" t="s">
        <v>398</v>
      </c>
      <c r="C1012" s="345" t="s">
        <v>1345</v>
      </c>
      <c r="D1012" s="302" t="s">
        <v>1389</v>
      </c>
      <c r="E1012" s="290">
        <v>43616</v>
      </c>
      <c r="F1012" s="290">
        <v>43620</v>
      </c>
      <c r="G1012" s="290">
        <f>F1012+30</f>
        <v>43650</v>
      </c>
      <c r="H1012" s="299"/>
    </row>
    <row r="1013" spans="1:10">
      <c r="A1013" s="299"/>
      <c r="B1013" s="292" t="s">
        <v>399</v>
      </c>
      <c r="C1013" s="345" t="s">
        <v>400</v>
      </c>
      <c r="D1013" s="293"/>
      <c r="E1013" s="290">
        <f>E1012+7</f>
        <v>43623</v>
      </c>
      <c r="F1013" s="290">
        <f>F1012+7</f>
        <v>43627</v>
      </c>
      <c r="G1013" s="290">
        <f>G1012+7</f>
        <v>43657</v>
      </c>
      <c r="H1013" s="299"/>
    </row>
    <row r="1014" spans="1:10">
      <c r="A1014" s="299"/>
      <c r="B1014" s="292" t="s">
        <v>401</v>
      </c>
      <c r="C1014" s="345" t="s">
        <v>615</v>
      </c>
      <c r="D1014" s="293"/>
      <c r="E1014" s="290">
        <f>E1013+7</f>
        <v>43630</v>
      </c>
      <c r="F1014" s="290">
        <f>F1013+7</f>
        <v>43634</v>
      </c>
      <c r="G1014" s="290">
        <f>G1013+7</f>
        <v>43664</v>
      </c>
      <c r="H1014" s="299"/>
    </row>
    <row r="1015" spans="1:10">
      <c r="A1015" s="299"/>
      <c r="B1015" s="292" t="s">
        <v>402</v>
      </c>
      <c r="C1015" s="345" t="s">
        <v>403</v>
      </c>
      <c r="D1015" s="291"/>
      <c r="E1015" s="290">
        <f>E1014+7</f>
        <v>43637</v>
      </c>
      <c r="F1015" s="290">
        <f>F1014+7</f>
        <v>43641</v>
      </c>
      <c r="G1015" s="290">
        <f>G1014+7</f>
        <v>43671</v>
      </c>
      <c r="H1015" s="299"/>
    </row>
    <row r="1016" spans="1:10">
      <c r="A1016" s="299"/>
      <c r="B1016" s="309"/>
      <c r="C1016" s="317"/>
      <c r="D1016" s="308"/>
      <c r="E1016" s="307"/>
      <c r="F1016" s="307"/>
      <c r="G1016" s="307"/>
      <c r="H1016" s="299"/>
    </row>
    <row r="1017" spans="1:10">
      <c r="A1017" s="299"/>
      <c r="B1017" s="350" t="s">
        <v>26</v>
      </c>
      <c r="C1017" s="350" t="s">
        <v>27</v>
      </c>
      <c r="D1017" s="349" t="s">
        <v>28</v>
      </c>
      <c r="E1017" s="294" t="s">
        <v>163</v>
      </c>
      <c r="F1017" s="294" t="s">
        <v>163</v>
      </c>
      <c r="G1017" s="294" t="s">
        <v>250</v>
      </c>
      <c r="H1017" s="299"/>
    </row>
    <row r="1018" spans="1:10">
      <c r="A1018" s="299"/>
      <c r="B1018" s="348"/>
      <c r="C1018" s="348"/>
      <c r="D1018" s="347"/>
      <c r="E1018" s="294" t="s">
        <v>1181</v>
      </c>
      <c r="F1018" s="294" t="s">
        <v>30</v>
      </c>
      <c r="G1018" s="294" t="s">
        <v>31</v>
      </c>
      <c r="H1018" s="299"/>
    </row>
    <row r="1019" spans="1:10">
      <c r="A1019" s="299"/>
      <c r="B1019" s="292" t="s">
        <v>483</v>
      </c>
      <c r="C1019" s="342" t="s">
        <v>1379</v>
      </c>
      <c r="D1019" s="302" t="s">
        <v>1378</v>
      </c>
      <c r="E1019" s="290">
        <v>43613</v>
      </c>
      <c r="F1019" s="290">
        <v>43617</v>
      </c>
      <c r="G1019" s="290">
        <f>F1019+32</f>
        <v>43649</v>
      </c>
      <c r="H1019" s="299"/>
    </row>
    <row r="1020" spans="1:10">
      <c r="A1020" s="299"/>
      <c r="B1020" s="292" t="s">
        <v>484</v>
      </c>
      <c r="C1020" s="345" t="s">
        <v>1377</v>
      </c>
      <c r="D1020" s="293"/>
      <c r="E1020" s="290">
        <f>E1019+7</f>
        <v>43620</v>
      </c>
      <c r="F1020" s="290">
        <f>F1019+7</f>
        <v>43624</v>
      </c>
      <c r="G1020" s="290">
        <f>G1019+7</f>
        <v>43656</v>
      </c>
      <c r="H1020" s="299"/>
      <c r="J1020" s="299"/>
    </row>
    <row r="1021" spans="1:10">
      <c r="A1021" s="299"/>
      <c r="B1021" s="292" t="s">
        <v>485</v>
      </c>
      <c r="C1021" s="345" t="s">
        <v>1376</v>
      </c>
      <c r="D1021" s="293"/>
      <c r="E1021" s="290">
        <f>E1020+7</f>
        <v>43627</v>
      </c>
      <c r="F1021" s="290">
        <f>F1020+7</f>
        <v>43631</v>
      </c>
      <c r="G1021" s="290">
        <f>G1020+7</f>
        <v>43663</v>
      </c>
      <c r="H1021" s="299"/>
      <c r="J1021" s="299"/>
    </row>
    <row r="1022" spans="1:10">
      <c r="A1022" s="299"/>
      <c r="B1022" s="292" t="s">
        <v>183</v>
      </c>
      <c r="C1022" s="345" t="s">
        <v>1375</v>
      </c>
      <c r="D1022" s="293"/>
      <c r="E1022" s="290">
        <f>E1021+7</f>
        <v>43634</v>
      </c>
      <c r="F1022" s="290">
        <f>F1021+7</f>
        <v>43638</v>
      </c>
      <c r="G1022" s="290">
        <f>G1021+7</f>
        <v>43670</v>
      </c>
      <c r="H1022" s="299"/>
      <c r="J1022" s="299"/>
    </row>
    <row r="1023" spans="1:10">
      <c r="A1023" s="299"/>
      <c r="B1023" s="292" t="s">
        <v>1374</v>
      </c>
      <c r="C1023" s="345" t="s">
        <v>1373</v>
      </c>
      <c r="D1023" s="291"/>
      <c r="E1023" s="290">
        <f>E1022+7</f>
        <v>43641</v>
      </c>
      <c r="F1023" s="290">
        <f>F1022+7</f>
        <v>43645</v>
      </c>
      <c r="G1023" s="290">
        <f>G1022+7</f>
        <v>43677</v>
      </c>
      <c r="H1023" s="299"/>
      <c r="J1023" s="299"/>
    </row>
    <row r="1024" spans="1:10">
      <c r="A1024" s="299"/>
      <c r="B1024" s="309"/>
      <c r="C1024" s="317"/>
      <c r="D1024" s="308"/>
      <c r="E1024" s="307"/>
      <c r="F1024" s="307"/>
      <c r="G1024" s="307"/>
      <c r="H1024" s="299"/>
      <c r="J1024" s="299"/>
    </row>
    <row r="1025" spans="1:10">
      <c r="A1025" s="312" t="s">
        <v>1395</v>
      </c>
      <c r="B1025" s="309"/>
      <c r="C1025" s="317"/>
      <c r="D1025" s="308"/>
      <c r="E1025" s="307"/>
      <c r="F1025" s="307"/>
      <c r="G1025" s="307"/>
      <c r="H1025" s="299"/>
      <c r="J1025" s="299"/>
    </row>
    <row r="1026" spans="1:10">
      <c r="A1026" s="299"/>
      <c r="B1026" s="350" t="s">
        <v>26</v>
      </c>
      <c r="C1026" s="350" t="s">
        <v>27</v>
      </c>
      <c r="D1026" s="349" t="s">
        <v>28</v>
      </c>
      <c r="E1026" s="294" t="s">
        <v>163</v>
      </c>
      <c r="F1026" s="294" t="s">
        <v>163</v>
      </c>
      <c r="G1026" s="294" t="s">
        <v>1395</v>
      </c>
      <c r="H1026" s="299"/>
      <c r="J1026" s="299"/>
    </row>
    <row r="1027" spans="1:10">
      <c r="A1027" s="299"/>
      <c r="B1027" s="348"/>
      <c r="C1027" s="348"/>
      <c r="D1027" s="347"/>
      <c r="E1027" s="294" t="s">
        <v>1181</v>
      </c>
      <c r="F1027" s="294" t="s">
        <v>30</v>
      </c>
      <c r="G1027" s="294" t="s">
        <v>31</v>
      </c>
      <c r="H1027" s="299"/>
      <c r="J1027" s="299"/>
    </row>
    <row r="1028" spans="1:10">
      <c r="A1028" s="299"/>
      <c r="B1028" s="292" t="s">
        <v>483</v>
      </c>
      <c r="C1028" s="342" t="s">
        <v>1379</v>
      </c>
      <c r="D1028" s="302" t="s">
        <v>1378</v>
      </c>
      <c r="E1028" s="290">
        <v>43613</v>
      </c>
      <c r="F1028" s="290">
        <v>43617</v>
      </c>
      <c r="G1028" s="290">
        <f>F1028+37</f>
        <v>43654</v>
      </c>
      <c r="H1028" s="299"/>
      <c r="J1028" s="299"/>
    </row>
    <row r="1029" spans="1:10">
      <c r="A1029" s="299"/>
      <c r="B1029" s="292" t="s">
        <v>484</v>
      </c>
      <c r="C1029" s="345" t="s">
        <v>1377</v>
      </c>
      <c r="D1029" s="293"/>
      <c r="E1029" s="290">
        <f>E1028+7</f>
        <v>43620</v>
      </c>
      <c r="F1029" s="290">
        <f>F1028+7</f>
        <v>43624</v>
      </c>
      <c r="G1029" s="290">
        <f>G1028+7</f>
        <v>43661</v>
      </c>
      <c r="H1029" s="299"/>
      <c r="J1029" s="299"/>
    </row>
    <row r="1030" spans="1:10">
      <c r="A1030" s="299"/>
      <c r="B1030" s="292" t="s">
        <v>485</v>
      </c>
      <c r="C1030" s="345" t="s">
        <v>1376</v>
      </c>
      <c r="D1030" s="293"/>
      <c r="E1030" s="290">
        <f>E1029+7</f>
        <v>43627</v>
      </c>
      <c r="F1030" s="290">
        <f>F1029+7</f>
        <v>43631</v>
      </c>
      <c r="G1030" s="290">
        <f>G1029+7</f>
        <v>43668</v>
      </c>
      <c r="H1030" s="299"/>
      <c r="J1030" s="299"/>
    </row>
    <row r="1031" spans="1:10">
      <c r="A1031" s="299"/>
      <c r="B1031" s="292" t="s">
        <v>183</v>
      </c>
      <c r="C1031" s="345" t="s">
        <v>1375</v>
      </c>
      <c r="D1031" s="293"/>
      <c r="E1031" s="290">
        <f>E1030+7</f>
        <v>43634</v>
      </c>
      <c r="F1031" s="290">
        <f>F1030+7</f>
        <v>43638</v>
      </c>
      <c r="G1031" s="290">
        <f>G1030+7</f>
        <v>43675</v>
      </c>
      <c r="H1031" s="299"/>
      <c r="J1031" s="299"/>
    </row>
    <row r="1032" spans="1:10">
      <c r="A1032" s="299"/>
      <c r="B1032" s="292" t="s">
        <v>1374</v>
      </c>
      <c r="C1032" s="345" t="s">
        <v>1373</v>
      </c>
      <c r="D1032" s="291"/>
      <c r="E1032" s="290">
        <f>E1031+7</f>
        <v>43641</v>
      </c>
      <c r="F1032" s="290">
        <f>F1031+7</f>
        <v>43645</v>
      </c>
      <c r="G1032" s="290">
        <f>G1031+7</f>
        <v>43682</v>
      </c>
      <c r="H1032" s="299"/>
      <c r="J1032" s="299"/>
    </row>
    <row r="1033" spans="1:10">
      <c r="A1033" s="299"/>
      <c r="B1033" s="299"/>
      <c r="C1033" s="299"/>
      <c r="D1033" s="299"/>
      <c r="E1033" s="299"/>
      <c r="F1033" s="299"/>
      <c r="G1033" s="299"/>
      <c r="H1033" s="299"/>
      <c r="J1033" s="299"/>
    </row>
    <row r="1034" spans="1:10">
      <c r="A1034" s="312" t="s">
        <v>1394</v>
      </c>
      <c r="B1034" s="309"/>
      <c r="C1034" s="317"/>
      <c r="D1034" s="308"/>
      <c r="E1034" s="308"/>
      <c r="F1034" s="307"/>
      <c r="G1034" s="323"/>
      <c r="H1034" s="299"/>
      <c r="J1034" s="299"/>
    </row>
    <row r="1035" spans="1:10">
      <c r="A1035" s="312"/>
      <c r="B1035" s="298" t="s">
        <v>26</v>
      </c>
      <c r="C1035" s="298" t="s">
        <v>27</v>
      </c>
      <c r="D1035" s="297" t="s">
        <v>28</v>
      </c>
      <c r="E1035" s="294" t="s">
        <v>163</v>
      </c>
      <c r="F1035" s="294" t="s">
        <v>163</v>
      </c>
      <c r="G1035" s="294" t="s">
        <v>1394</v>
      </c>
      <c r="H1035" s="299"/>
      <c r="J1035" s="299"/>
    </row>
    <row r="1036" spans="1:10">
      <c r="A1036" s="312"/>
      <c r="B1036" s="296"/>
      <c r="C1036" s="296"/>
      <c r="D1036" s="295"/>
      <c r="E1036" s="294" t="s">
        <v>1181</v>
      </c>
      <c r="F1036" s="294" t="s">
        <v>30</v>
      </c>
      <c r="G1036" s="294" t="s">
        <v>31</v>
      </c>
      <c r="H1036" s="299"/>
      <c r="J1036" s="299"/>
    </row>
    <row r="1037" spans="1:10">
      <c r="A1037" s="312"/>
      <c r="B1037" s="292" t="s">
        <v>358</v>
      </c>
      <c r="C1037" s="342" t="s">
        <v>359</v>
      </c>
      <c r="D1037" s="302" t="s">
        <v>1393</v>
      </c>
      <c r="E1037" s="290">
        <v>43613</v>
      </c>
      <c r="F1037" s="290">
        <v>43617</v>
      </c>
      <c r="G1037" s="290">
        <f>F1037+31</f>
        <v>43648</v>
      </c>
      <c r="H1037" s="299"/>
      <c r="J1037" s="299"/>
    </row>
    <row r="1038" spans="1:10">
      <c r="A1038" s="312"/>
      <c r="B1038" s="292" t="s">
        <v>488</v>
      </c>
      <c r="C1038" s="345" t="s">
        <v>1392</v>
      </c>
      <c r="D1038" s="293"/>
      <c r="E1038" s="290">
        <f>E1037+7</f>
        <v>43620</v>
      </c>
      <c r="F1038" s="290">
        <f>F1037+7</f>
        <v>43624</v>
      </c>
      <c r="G1038" s="290">
        <f>G1037+7</f>
        <v>43655</v>
      </c>
      <c r="H1038" s="299"/>
      <c r="J1038" s="299"/>
    </row>
    <row r="1039" spans="1:10">
      <c r="A1039" s="312"/>
      <c r="B1039" s="292" t="s">
        <v>489</v>
      </c>
      <c r="C1039" s="345" t="s">
        <v>487</v>
      </c>
      <c r="D1039" s="293"/>
      <c r="E1039" s="290">
        <f>E1038+7</f>
        <v>43627</v>
      </c>
      <c r="F1039" s="290">
        <f>F1038+7</f>
        <v>43631</v>
      </c>
      <c r="G1039" s="290">
        <f>G1038+7</f>
        <v>43662</v>
      </c>
      <c r="H1039" s="299"/>
      <c r="J1039" s="299"/>
    </row>
    <row r="1040" spans="1:10">
      <c r="A1040" s="312"/>
      <c r="B1040" s="292" t="s">
        <v>1391</v>
      </c>
      <c r="C1040" s="345" t="s">
        <v>262</v>
      </c>
      <c r="D1040" s="293"/>
      <c r="E1040" s="290">
        <f>E1039+7</f>
        <v>43634</v>
      </c>
      <c r="F1040" s="290">
        <f>F1039+7</f>
        <v>43638</v>
      </c>
      <c r="G1040" s="290">
        <f>G1039+7</f>
        <v>43669</v>
      </c>
      <c r="H1040" s="299"/>
      <c r="J1040" s="299"/>
    </row>
    <row r="1041" spans="1:10">
      <c r="A1041" s="312"/>
      <c r="B1041" s="292" t="s">
        <v>490</v>
      </c>
      <c r="C1041" s="345" t="s">
        <v>1390</v>
      </c>
      <c r="D1041" s="291"/>
      <c r="E1041" s="290">
        <f>E1040+7</f>
        <v>43641</v>
      </c>
      <c r="F1041" s="290">
        <f>F1040+7</f>
        <v>43645</v>
      </c>
      <c r="G1041" s="290">
        <f>G1040+7</f>
        <v>43676</v>
      </c>
      <c r="H1041" s="299"/>
      <c r="J1041" s="299"/>
    </row>
    <row r="1042" spans="1:10">
      <c r="A1042" s="299"/>
      <c r="B1042" s="309"/>
      <c r="C1042" s="309"/>
      <c r="D1042" s="352"/>
      <c r="E1042" s="307"/>
      <c r="F1042" s="307"/>
      <c r="G1042" s="307"/>
      <c r="H1042" s="299"/>
      <c r="J1042" s="299"/>
    </row>
    <row r="1043" spans="1:10">
      <c r="A1043" s="312" t="s">
        <v>251</v>
      </c>
      <c r="B1043" s="300"/>
      <c r="C1043" s="300"/>
      <c r="D1043" s="299"/>
      <c r="E1043" s="299"/>
      <c r="F1043" s="299"/>
      <c r="G1043" s="299"/>
      <c r="H1043" s="299"/>
      <c r="J1043" s="299"/>
    </row>
    <row r="1044" spans="1:10">
      <c r="A1044" s="299"/>
      <c r="B1044" s="298" t="s">
        <v>26</v>
      </c>
      <c r="C1044" s="298" t="s">
        <v>27</v>
      </c>
      <c r="D1044" s="297" t="s">
        <v>28</v>
      </c>
      <c r="E1044" s="294" t="s">
        <v>163</v>
      </c>
      <c r="F1044" s="294" t="s">
        <v>163</v>
      </c>
      <c r="G1044" s="294" t="s">
        <v>252</v>
      </c>
      <c r="H1044" s="299"/>
      <c r="I1044" s="351"/>
      <c r="J1044" s="299"/>
    </row>
    <row r="1045" spans="1:10">
      <c r="A1045" s="299"/>
      <c r="B1045" s="296"/>
      <c r="C1045" s="296"/>
      <c r="D1045" s="295"/>
      <c r="E1045" s="294" t="s">
        <v>1181</v>
      </c>
      <c r="F1045" s="294" t="s">
        <v>30</v>
      </c>
      <c r="G1045" s="290" t="s">
        <v>31</v>
      </c>
      <c r="H1045" s="299"/>
      <c r="J1045" s="299"/>
    </row>
    <row r="1046" spans="1:10">
      <c r="A1046" s="299"/>
      <c r="B1046" s="292" t="s">
        <v>483</v>
      </c>
      <c r="C1046" s="342" t="s">
        <v>1379</v>
      </c>
      <c r="D1046" s="302" t="s">
        <v>1378</v>
      </c>
      <c r="E1046" s="290">
        <v>43613</v>
      </c>
      <c r="F1046" s="290">
        <v>43617</v>
      </c>
      <c r="G1046" s="290">
        <f>F1046+28</f>
        <v>43645</v>
      </c>
      <c r="H1046" s="299"/>
      <c r="J1046" s="299"/>
    </row>
    <row r="1047" spans="1:10">
      <c r="A1047" s="299"/>
      <c r="B1047" s="292" t="s">
        <v>484</v>
      </c>
      <c r="C1047" s="345" t="s">
        <v>1377</v>
      </c>
      <c r="D1047" s="293"/>
      <c r="E1047" s="290">
        <f>E1046+7</f>
        <v>43620</v>
      </c>
      <c r="F1047" s="290">
        <f>F1046+7</f>
        <v>43624</v>
      </c>
      <c r="G1047" s="290">
        <f>G1046+7</f>
        <v>43652</v>
      </c>
      <c r="H1047" s="299"/>
      <c r="J1047" s="299"/>
    </row>
    <row r="1048" spans="1:10">
      <c r="A1048" s="299"/>
      <c r="B1048" s="292" t="s">
        <v>485</v>
      </c>
      <c r="C1048" s="345" t="s">
        <v>1376</v>
      </c>
      <c r="D1048" s="293"/>
      <c r="E1048" s="290">
        <f>E1047+7</f>
        <v>43627</v>
      </c>
      <c r="F1048" s="290">
        <f>F1047+7</f>
        <v>43631</v>
      </c>
      <c r="G1048" s="290">
        <f>G1047+7</f>
        <v>43659</v>
      </c>
      <c r="H1048" s="299"/>
      <c r="J1048" s="299"/>
    </row>
    <row r="1049" spans="1:10">
      <c r="A1049" s="299"/>
      <c r="B1049" s="292" t="s">
        <v>183</v>
      </c>
      <c r="C1049" s="345" t="s">
        <v>1375</v>
      </c>
      <c r="D1049" s="293"/>
      <c r="E1049" s="290">
        <f>E1048+7</f>
        <v>43634</v>
      </c>
      <c r="F1049" s="290">
        <f>F1048+7</f>
        <v>43638</v>
      </c>
      <c r="G1049" s="290">
        <f>G1048+7</f>
        <v>43666</v>
      </c>
      <c r="H1049" s="299"/>
      <c r="J1049" s="299"/>
    </row>
    <row r="1050" spans="1:10">
      <c r="A1050" s="299"/>
      <c r="B1050" s="292" t="s">
        <v>1374</v>
      </c>
      <c r="C1050" s="345" t="s">
        <v>1373</v>
      </c>
      <c r="D1050" s="291"/>
      <c r="E1050" s="290">
        <f>E1049+7</f>
        <v>43641</v>
      </c>
      <c r="F1050" s="290">
        <f>F1049+7</f>
        <v>43645</v>
      </c>
      <c r="G1050" s="290">
        <f>G1049+7</f>
        <v>43673</v>
      </c>
      <c r="H1050" s="299"/>
      <c r="J1050" s="299"/>
    </row>
    <row r="1051" spans="1:10">
      <c r="A1051" s="299"/>
      <c r="B1051" s="309"/>
      <c r="C1051" s="317"/>
      <c r="D1051" s="308"/>
      <c r="E1051" s="307"/>
      <c r="F1051" s="307"/>
      <c r="G1051" s="299"/>
      <c r="H1051" s="299"/>
      <c r="J1051" s="299"/>
    </row>
    <row r="1052" spans="1:10">
      <c r="A1052" s="312" t="s">
        <v>253</v>
      </c>
      <c r="B1052" s="337"/>
      <c r="C1052" s="337"/>
      <c r="D1052" s="312"/>
      <c r="E1052" s="312"/>
      <c r="F1052" s="312"/>
      <c r="G1052" s="335"/>
      <c r="H1052" s="299"/>
      <c r="J1052" s="299"/>
    </row>
    <row r="1053" spans="1:10">
      <c r="A1053" s="299"/>
      <c r="B1053" s="298" t="s">
        <v>26</v>
      </c>
      <c r="C1053" s="298" t="s">
        <v>27</v>
      </c>
      <c r="D1053" s="297" t="s">
        <v>28</v>
      </c>
      <c r="E1053" s="294" t="s">
        <v>163</v>
      </c>
      <c r="F1053" s="294" t="s">
        <v>163</v>
      </c>
      <c r="G1053" s="294" t="s">
        <v>253</v>
      </c>
      <c r="H1053" s="299"/>
      <c r="J1053" s="299"/>
    </row>
    <row r="1054" spans="1:10">
      <c r="A1054" s="299"/>
      <c r="B1054" s="296"/>
      <c r="C1054" s="296"/>
      <c r="D1054" s="295"/>
      <c r="E1054" s="294" t="s">
        <v>1181</v>
      </c>
      <c r="F1054" s="294" t="s">
        <v>30</v>
      </c>
      <c r="G1054" s="294" t="s">
        <v>31</v>
      </c>
      <c r="H1054" s="299"/>
      <c r="J1054" s="299"/>
    </row>
    <row r="1055" spans="1:10">
      <c r="A1055" s="299"/>
      <c r="B1055" s="292" t="s">
        <v>398</v>
      </c>
      <c r="C1055" s="345" t="s">
        <v>1345</v>
      </c>
      <c r="D1055" s="302" t="s">
        <v>1389</v>
      </c>
      <c r="E1055" s="290">
        <v>43616</v>
      </c>
      <c r="F1055" s="290">
        <v>43620</v>
      </c>
      <c r="G1055" s="290">
        <f>F1055+20</f>
        <v>43640</v>
      </c>
      <c r="H1055" s="299"/>
      <c r="J1055" s="299"/>
    </row>
    <row r="1056" spans="1:10">
      <c r="A1056" s="299"/>
      <c r="B1056" s="292" t="s">
        <v>399</v>
      </c>
      <c r="C1056" s="345" t="s">
        <v>400</v>
      </c>
      <c r="D1056" s="293"/>
      <c r="E1056" s="290">
        <f>E1055+7</f>
        <v>43623</v>
      </c>
      <c r="F1056" s="290">
        <f>F1055+7</f>
        <v>43627</v>
      </c>
      <c r="G1056" s="290">
        <f>G1055+7</f>
        <v>43647</v>
      </c>
      <c r="H1056" s="299"/>
      <c r="J1056" s="299"/>
    </row>
    <row r="1057" spans="1:10">
      <c r="A1057" s="299"/>
      <c r="B1057" s="292" t="s">
        <v>401</v>
      </c>
      <c r="C1057" s="345" t="s">
        <v>615</v>
      </c>
      <c r="D1057" s="293"/>
      <c r="E1057" s="290">
        <f>E1056+7</f>
        <v>43630</v>
      </c>
      <c r="F1057" s="290">
        <f>F1056+7</f>
        <v>43634</v>
      </c>
      <c r="G1057" s="290">
        <f>G1056+7</f>
        <v>43654</v>
      </c>
      <c r="H1057" s="299"/>
      <c r="J1057" s="299"/>
    </row>
    <row r="1058" spans="1:10">
      <c r="A1058" s="299"/>
      <c r="B1058" s="292" t="s">
        <v>402</v>
      </c>
      <c r="C1058" s="345" t="s">
        <v>403</v>
      </c>
      <c r="D1058" s="291"/>
      <c r="E1058" s="290">
        <f>E1057+7</f>
        <v>43637</v>
      </c>
      <c r="F1058" s="290">
        <f>F1057+7</f>
        <v>43641</v>
      </c>
      <c r="G1058" s="290">
        <f>G1057+7</f>
        <v>43661</v>
      </c>
      <c r="H1058" s="299"/>
      <c r="J1058" s="299"/>
    </row>
    <row r="1059" spans="1:10">
      <c r="A1059" s="299"/>
      <c r="B1059" s="309"/>
      <c r="C1059" s="317"/>
      <c r="D1059" s="308"/>
      <c r="E1059" s="307"/>
      <c r="F1059" s="307"/>
      <c r="G1059" s="307"/>
      <c r="H1059" s="299"/>
      <c r="J1059" s="299"/>
    </row>
    <row r="1060" spans="1:10">
      <c r="A1060" s="299"/>
      <c r="B1060" s="350" t="s">
        <v>26</v>
      </c>
      <c r="C1060" s="350" t="s">
        <v>27</v>
      </c>
      <c r="D1060" s="349" t="s">
        <v>28</v>
      </c>
      <c r="E1060" s="294" t="s">
        <v>163</v>
      </c>
      <c r="F1060" s="294" t="s">
        <v>163</v>
      </c>
      <c r="G1060" s="294" t="s">
        <v>253</v>
      </c>
      <c r="H1060" s="299"/>
      <c r="J1060" s="299"/>
    </row>
    <row r="1061" spans="1:10">
      <c r="A1061" s="299"/>
      <c r="B1061" s="348"/>
      <c r="C1061" s="348"/>
      <c r="D1061" s="347"/>
      <c r="E1061" s="294" t="s">
        <v>1181</v>
      </c>
      <c r="F1061" s="294" t="s">
        <v>30</v>
      </c>
      <c r="G1061" s="294" t="s">
        <v>31</v>
      </c>
      <c r="H1061" s="299"/>
      <c r="J1061" s="299"/>
    </row>
    <row r="1062" spans="1:10">
      <c r="A1062" s="299"/>
      <c r="B1062" s="292" t="s">
        <v>1388</v>
      </c>
      <c r="C1062" s="342" t="s">
        <v>1387</v>
      </c>
      <c r="D1062" s="302" t="s">
        <v>1386</v>
      </c>
      <c r="E1062" s="290">
        <v>43619</v>
      </c>
      <c r="F1062" s="290">
        <v>43623</v>
      </c>
      <c r="G1062" s="290">
        <f>F1062+19</f>
        <v>43642</v>
      </c>
      <c r="H1062" s="299"/>
      <c r="J1062" s="299"/>
    </row>
    <row r="1063" spans="1:10">
      <c r="A1063" s="299"/>
      <c r="B1063" s="292" t="s">
        <v>1385</v>
      </c>
      <c r="C1063" s="342" t="s">
        <v>1384</v>
      </c>
      <c r="D1063" s="293"/>
      <c r="E1063" s="290">
        <f>E1062+7</f>
        <v>43626</v>
      </c>
      <c r="F1063" s="290">
        <f>F1062+7</f>
        <v>43630</v>
      </c>
      <c r="G1063" s="290">
        <f>G1062+7</f>
        <v>43649</v>
      </c>
      <c r="H1063" s="299"/>
      <c r="J1063" s="299"/>
    </row>
    <row r="1064" spans="1:10">
      <c r="A1064" s="299"/>
      <c r="B1064" s="292" t="s">
        <v>1383</v>
      </c>
      <c r="C1064" s="345" t="s">
        <v>1382</v>
      </c>
      <c r="D1064" s="293"/>
      <c r="E1064" s="290">
        <f>E1063+7</f>
        <v>43633</v>
      </c>
      <c r="F1064" s="290">
        <f>F1063+7</f>
        <v>43637</v>
      </c>
      <c r="G1064" s="290">
        <f>G1063+7</f>
        <v>43656</v>
      </c>
      <c r="H1064" s="299"/>
      <c r="J1064" s="299"/>
    </row>
    <row r="1065" spans="1:10">
      <c r="A1065" s="299"/>
      <c r="B1065" s="292" t="s">
        <v>1381</v>
      </c>
      <c r="C1065" s="345" t="s">
        <v>1380</v>
      </c>
      <c r="D1065" s="291"/>
      <c r="E1065" s="290">
        <f>E1064+7</f>
        <v>43640</v>
      </c>
      <c r="F1065" s="290">
        <f>F1064+7</f>
        <v>43644</v>
      </c>
      <c r="G1065" s="290">
        <f>G1064+7</f>
        <v>43663</v>
      </c>
      <c r="H1065" s="299"/>
      <c r="J1065" s="299"/>
    </row>
    <row r="1066" spans="1:10">
      <c r="A1066" s="299"/>
      <c r="B1066" s="299"/>
      <c r="C1066" s="299"/>
      <c r="D1066" s="299"/>
      <c r="E1066" s="299"/>
      <c r="F1066" s="299"/>
      <c r="G1066" s="299"/>
      <c r="H1066" s="299"/>
      <c r="J1066" s="299"/>
    </row>
    <row r="1067" spans="1:10">
      <c r="A1067" s="299"/>
      <c r="B1067" s="298" t="s">
        <v>26</v>
      </c>
      <c r="C1067" s="298" t="s">
        <v>27</v>
      </c>
      <c r="D1067" s="297" t="s">
        <v>28</v>
      </c>
      <c r="E1067" s="294" t="s">
        <v>163</v>
      </c>
      <c r="F1067" s="294" t="s">
        <v>163</v>
      </c>
      <c r="G1067" s="294" t="s">
        <v>253</v>
      </c>
      <c r="H1067" s="299"/>
      <c r="J1067" s="299"/>
    </row>
    <row r="1068" spans="1:10">
      <c r="A1068" s="299"/>
      <c r="B1068" s="296"/>
      <c r="C1068" s="296"/>
      <c r="D1068" s="295"/>
      <c r="E1068" s="294" t="s">
        <v>1181</v>
      </c>
      <c r="F1068" s="294" t="s">
        <v>30</v>
      </c>
      <c r="G1068" s="290" t="s">
        <v>31</v>
      </c>
      <c r="H1068" s="299"/>
      <c r="J1068" s="299"/>
    </row>
    <row r="1069" spans="1:10">
      <c r="A1069" s="299"/>
      <c r="B1069" s="292" t="s">
        <v>483</v>
      </c>
      <c r="C1069" s="342" t="s">
        <v>1379</v>
      </c>
      <c r="D1069" s="302" t="s">
        <v>1378</v>
      </c>
      <c r="E1069" s="290">
        <v>43613</v>
      </c>
      <c r="F1069" s="290">
        <v>43617</v>
      </c>
      <c r="G1069" s="290">
        <f>F1069+19</f>
        <v>43636</v>
      </c>
      <c r="H1069" s="299"/>
      <c r="J1069" s="299"/>
    </row>
    <row r="1070" spans="1:10">
      <c r="A1070" s="299"/>
      <c r="B1070" s="292" t="s">
        <v>484</v>
      </c>
      <c r="C1070" s="345" t="s">
        <v>1377</v>
      </c>
      <c r="D1070" s="293"/>
      <c r="E1070" s="290">
        <f>E1069+7</f>
        <v>43620</v>
      </c>
      <c r="F1070" s="290">
        <f>F1069+7</f>
        <v>43624</v>
      </c>
      <c r="G1070" s="290">
        <f>G1069+7</f>
        <v>43643</v>
      </c>
      <c r="H1070" s="299"/>
      <c r="J1070" s="299"/>
    </row>
    <row r="1071" spans="1:10">
      <c r="A1071" s="299"/>
      <c r="B1071" s="292" t="s">
        <v>485</v>
      </c>
      <c r="C1071" s="345" t="s">
        <v>1376</v>
      </c>
      <c r="D1071" s="293"/>
      <c r="E1071" s="290">
        <f>E1070+7</f>
        <v>43627</v>
      </c>
      <c r="F1071" s="290">
        <f>F1070+7</f>
        <v>43631</v>
      </c>
      <c r="G1071" s="290">
        <f>G1070+7</f>
        <v>43650</v>
      </c>
      <c r="H1071" s="299"/>
      <c r="J1071" s="299"/>
    </row>
    <row r="1072" spans="1:10">
      <c r="A1072" s="299"/>
      <c r="B1072" s="292" t="s">
        <v>183</v>
      </c>
      <c r="C1072" s="345" t="s">
        <v>1375</v>
      </c>
      <c r="D1072" s="293"/>
      <c r="E1072" s="290">
        <f>E1071+7</f>
        <v>43634</v>
      </c>
      <c r="F1072" s="290">
        <f>F1071+7</f>
        <v>43638</v>
      </c>
      <c r="G1072" s="290">
        <f>G1071+7</f>
        <v>43657</v>
      </c>
      <c r="H1072" s="299"/>
      <c r="J1072" s="299"/>
    </row>
    <row r="1073" spans="1:10">
      <c r="A1073" s="299"/>
      <c r="B1073" s="292" t="s">
        <v>1374</v>
      </c>
      <c r="C1073" s="345" t="s">
        <v>1373</v>
      </c>
      <c r="D1073" s="291"/>
      <c r="E1073" s="290">
        <f>E1072+7</f>
        <v>43641</v>
      </c>
      <c r="F1073" s="290">
        <f>F1072+7</f>
        <v>43645</v>
      </c>
      <c r="G1073" s="290">
        <f>G1072+7</f>
        <v>43664</v>
      </c>
      <c r="H1073" s="299"/>
      <c r="J1073" s="299"/>
    </row>
    <row r="1074" spans="1:10">
      <c r="A1074" s="299"/>
      <c r="B1074" s="299"/>
      <c r="C1074" s="317"/>
      <c r="D1074" s="308"/>
      <c r="E1074" s="307"/>
      <c r="F1074" s="307"/>
      <c r="G1074" s="307"/>
      <c r="H1074" s="299"/>
      <c r="J1074" s="299"/>
    </row>
    <row r="1075" spans="1:10">
      <c r="A1075" s="312" t="s">
        <v>136</v>
      </c>
      <c r="B1075" s="337"/>
      <c r="C1075" s="337"/>
      <c r="D1075" s="312"/>
      <c r="E1075" s="312"/>
      <c r="F1075" s="312"/>
      <c r="G1075" s="335"/>
      <c r="H1075" s="299"/>
      <c r="J1075" s="299"/>
    </row>
    <row r="1076" spans="1:10">
      <c r="A1076" s="299"/>
      <c r="B1076" s="298" t="s">
        <v>26</v>
      </c>
      <c r="C1076" s="298" t="s">
        <v>27</v>
      </c>
      <c r="D1076" s="297" t="s">
        <v>28</v>
      </c>
      <c r="E1076" s="294" t="s">
        <v>163</v>
      </c>
      <c r="F1076" s="294" t="s">
        <v>163</v>
      </c>
      <c r="G1076" s="294" t="s">
        <v>136</v>
      </c>
      <c r="H1076" s="299"/>
      <c r="J1076" s="299"/>
    </row>
    <row r="1077" spans="1:10">
      <c r="A1077" s="299"/>
      <c r="B1077" s="296"/>
      <c r="C1077" s="296"/>
      <c r="D1077" s="295"/>
      <c r="E1077" s="294" t="s">
        <v>1181</v>
      </c>
      <c r="F1077" s="294" t="s">
        <v>30</v>
      </c>
      <c r="G1077" s="294" t="s">
        <v>31</v>
      </c>
      <c r="H1077" s="299"/>
      <c r="J1077" s="299"/>
    </row>
    <row r="1078" spans="1:10">
      <c r="A1078" s="299"/>
      <c r="B1078" s="306" t="s">
        <v>1367</v>
      </c>
      <c r="C1078" s="306" t="s">
        <v>36</v>
      </c>
      <c r="D1078" s="302" t="s">
        <v>1366</v>
      </c>
      <c r="E1078" s="290">
        <v>43612</v>
      </c>
      <c r="F1078" s="290">
        <v>43617</v>
      </c>
      <c r="G1078" s="290">
        <f>F1078+33</f>
        <v>43650</v>
      </c>
      <c r="H1078" s="299"/>
      <c r="J1078" s="299"/>
    </row>
    <row r="1079" spans="1:10">
      <c r="A1079" s="299"/>
      <c r="B1079" s="306" t="s">
        <v>1365</v>
      </c>
      <c r="C1079" s="306" t="s">
        <v>1364</v>
      </c>
      <c r="D1079" s="293"/>
      <c r="E1079" s="290">
        <f>E1078+7</f>
        <v>43619</v>
      </c>
      <c r="F1079" s="290">
        <f>F1078+7</f>
        <v>43624</v>
      </c>
      <c r="G1079" s="290">
        <f>G1078+7</f>
        <v>43657</v>
      </c>
      <c r="H1079" s="299"/>
      <c r="J1079" s="299"/>
    </row>
    <row r="1080" spans="1:10">
      <c r="A1080" s="299"/>
      <c r="B1080" s="306" t="s">
        <v>1363</v>
      </c>
      <c r="C1080" s="306" t="s">
        <v>190</v>
      </c>
      <c r="D1080" s="293"/>
      <c r="E1080" s="290">
        <f>E1079+7</f>
        <v>43626</v>
      </c>
      <c r="F1080" s="290">
        <f>F1079+7</f>
        <v>43631</v>
      </c>
      <c r="G1080" s="290">
        <f>G1079+7</f>
        <v>43664</v>
      </c>
      <c r="H1080" s="299"/>
      <c r="J1080" s="299"/>
    </row>
    <row r="1081" spans="1:10">
      <c r="A1081" s="299"/>
      <c r="B1081" s="306" t="s">
        <v>1362</v>
      </c>
      <c r="C1081" s="306" t="s">
        <v>1361</v>
      </c>
      <c r="D1081" s="293"/>
      <c r="E1081" s="290">
        <f>E1080+7</f>
        <v>43633</v>
      </c>
      <c r="F1081" s="290">
        <f>F1080+7</f>
        <v>43638</v>
      </c>
      <c r="G1081" s="290">
        <f>G1080+7</f>
        <v>43671</v>
      </c>
      <c r="H1081" s="299"/>
      <c r="J1081" s="299"/>
    </row>
    <row r="1082" spans="1:10">
      <c r="A1082" s="299"/>
      <c r="B1082" s="306" t="s">
        <v>1360</v>
      </c>
      <c r="C1082" s="306" t="s">
        <v>1359</v>
      </c>
      <c r="D1082" s="291"/>
      <c r="E1082" s="290">
        <f>E1081+7</f>
        <v>43640</v>
      </c>
      <c r="F1082" s="290">
        <f>F1081+7</f>
        <v>43645</v>
      </c>
      <c r="G1082" s="290">
        <f>G1081+7</f>
        <v>43678</v>
      </c>
      <c r="H1082" s="299"/>
      <c r="J1082" s="299"/>
    </row>
    <row r="1083" spans="1:10">
      <c r="A1083" s="299"/>
      <c r="B1083" s="309"/>
      <c r="C1083" s="317"/>
      <c r="D1083" s="308"/>
      <c r="E1083" s="307"/>
      <c r="F1083" s="307"/>
      <c r="G1083" s="307"/>
      <c r="H1083" s="299"/>
      <c r="J1083" s="299"/>
    </row>
    <row r="1084" spans="1:10">
      <c r="A1084" s="299"/>
      <c r="B1084" s="298" t="s">
        <v>26</v>
      </c>
      <c r="C1084" s="298" t="s">
        <v>27</v>
      </c>
      <c r="D1084" s="297" t="s">
        <v>28</v>
      </c>
      <c r="E1084" s="294" t="s">
        <v>163</v>
      </c>
      <c r="F1084" s="294" t="s">
        <v>163</v>
      </c>
      <c r="G1084" s="294" t="s">
        <v>1372</v>
      </c>
      <c r="H1084" s="299"/>
      <c r="J1084" s="299"/>
    </row>
    <row r="1085" spans="1:10">
      <c r="A1085" s="299"/>
      <c r="B1085" s="296"/>
      <c r="C1085" s="296"/>
      <c r="D1085" s="295"/>
      <c r="E1085" s="294" t="s">
        <v>1181</v>
      </c>
      <c r="F1085" s="294" t="s">
        <v>30</v>
      </c>
      <c r="G1085" s="290" t="s">
        <v>31</v>
      </c>
      <c r="H1085" s="299"/>
      <c r="J1085" s="299"/>
    </row>
    <row r="1086" spans="1:10">
      <c r="A1086" s="299"/>
      <c r="B1086" s="292" t="s">
        <v>411</v>
      </c>
      <c r="C1086" s="345" t="s">
        <v>375</v>
      </c>
      <c r="D1086" s="302" t="s">
        <v>1371</v>
      </c>
      <c r="E1086" s="290">
        <v>43615</v>
      </c>
      <c r="F1086" s="290">
        <v>43620</v>
      </c>
      <c r="G1086" s="290">
        <f>F1086+32</f>
        <v>43652</v>
      </c>
      <c r="H1086" s="299"/>
      <c r="J1086" s="299"/>
    </row>
    <row r="1087" spans="1:10">
      <c r="A1087" s="299"/>
      <c r="B1087" s="292" t="s">
        <v>412</v>
      </c>
      <c r="C1087" s="345" t="s">
        <v>1369</v>
      </c>
      <c r="D1087" s="293"/>
      <c r="E1087" s="290">
        <f>E1086+7</f>
        <v>43622</v>
      </c>
      <c r="F1087" s="290">
        <f>F1086+7</f>
        <v>43627</v>
      </c>
      <c r="G1087" s="290">
        <f>G1086+7</f>
        <v>43659</v>
      </c>
      <c r="H1087" s="299"/>
      <c r="J1087" s="299"/>
    </row>
    <row r="1088" spans="1:10">
      <c r="A1088" s="299"/>
      <c r="B1088" s="292" t="s">
        <v>413</v>
      </c>
      <c r="C1088" s="345" t="s">
        <v>1368</v>
      </c>
      <c r="D1088" s="293"/>
      <c r="E1088" s="290">
        <f>E1087+7</f>
        <v>43629</v>
      </c>
      <c r="F1088" s="290">
        <f>F1087+7</f>
        <v>43634</v>
      </c>
      <c r="G1088" s="290">
        <f>G1087+7</f>
        <v>43666</v>
      </c>
      <c r="H1088" s="299"/>
      <c r="J1088" s="299"/>
    </row>
    <row r="1089" spans="1:10">
      <c r="A1089" s="299"/>
      <c r="B1089" s="292" t="s">
        <v>414</v>
      </c>
      <c r="C1089" s="345" t="s">
        <v>619</v>
      </c>
      <c r="D1089" s="291"/>
      <c r="E1089" s="290">
        <f>E1088+7</f>
        <v>43636</v>
      </c>
      <c r="F1089" s="290">
        <f>F1088+7</f>
        <v>43641</v>
      </c>
      <c r="G1089" s="290">
        <f>G1088+7</f>
        <v>43673</v>
      </c>
      <c r="H1089" s="299"/>
      <c r="J1089" s="299"/>
    </row>
    <row r="1090" spans="1:10">
      <c r="A1090" s="299"/>
      <c r="B1090" s="309"/>
      <c r="C1090" s="317"/>
      <c r="D1090" s="308"/>
      <c r="E1090" s="307"/>
      <c r="F1090" s="307"/>
      <c r="G1090" s="307"/>
      <c r="H1090" s="299"/>
      <c r="J1090" s="299"/>
    </row>
    <row r="1091" spans="1:10">
      <c r="A1091" s="312" t="s">
        <v>137</v>
      </c>
      <c r="B1091" s="337"/>
      <c r="C1091" s="337"/>
      <c r="D1091" s="312"/>
      <c r="E1091" s="312"/>
      <c r="F1091" s="312"/>
      <c r="G1091" s="335"/>
      <c r="H1091" s="299"/>
      <c r="J1091" s="299"/>
    </row>
    <row r="1092" spans="1:10">
      <c r="A1092" s="312"/>
      <c r="B1092" s="298" t="s">
        <v>26</v>
      </c>
      <c r="C1092" s="298" t="s">
        <v>27</v>
      </c>
      <c r="D1092" s="297" t="s">
        <v>28</v>
      </c>
      <c r="E1092" s="294" t="s">
        <v>163</v>
      </c>
      <c r="F1092" s="294" t="s">
        <v>163</v>
      </c>
      <c r="G1092" s="294" t="s">
        <v>137</v>
      </c>
      <c r="H1092" s="299"/>
      <c r="J1092" s="299"/>
    </row>
    <row r="1093" spans="1:10">
      <c r="A1093" s="312"/>
      <c r="B1093" s="296"/>
      <c r="C1093" s="296"/>
      <c r="D1093" s="295"/>
      <c r="E1093" s="294" t="s">
        <v>1181</v>
      </c>
      <c r="F1093" s="294" t="s">
        <v>30</v>
      </c>
      <c r="G1093" s="290" t="s">
        <v>31</v>
      </c>
      <c r="H1093" s="299"/>
      <c r="J1093" s="299"/>
    </row>
    <row r="1094" spans="1:10">
      <c r="A1094" s="312"/>
      <c r="B1094" s="306" t="s">
        <v>1367</v>
      </c>
      <c r="C1094" s="306" t="s">
        <v>36</v>
      </c>
      <c r="D1094" s="302" t="s">
        <v>1366</v>
      </c>
      <c r="E1094" s="290">
        <v>43612</v>
      </c>
      <c r="F1094" s="290">
        <v>43617</v>
      </c>
      <c r="G1094" s="290">
        <f>F1094+37</f>
        <v>43654</v>
      </c>
      <c r="H1094" s="299"/>
      <c r="J1094" s="299"/>
    </row>
    <row r="1095" spans="1:10">
      <c r="A1095" s="312"/>
      <c r="B1095" s="306" t="s">
        <v>1365</v>
      </c>
      <c r="C1095" s="306" t="s">
        <v>1364</v>
      </c>
      <c r="D1095" s="293"/>
      <c r="E1095" s="290">
        <f>E1094+7</f>
        <v>43619</v>
      </c>
      <c r="F1095" s="290">
        <f>F1094+7</f>
        <v>43624</v>
      </c>
      <c r="G1095" s="290">
        <f>G1094+7</f>
        <v>43661</v>
      </c>
      <c r="H1095" s="299"/>
      <c r="J1095" s="299"/>
    </row>
    <row r="1096" spans="1:10">
      <c r="A1096" s="312"/>
      <c r="B1096" s="306" t="s">
        <v>1363</v>
      </c>
      <c r="C1096" s="306" t="s">
        <v>190</v>
      </c>
      <c r="D1096" s="293"/>
      <c r="E1096" s="290">
        <f>E1095+7</f>
        <v>43626</v>
      </c>
      <c r="F1096" s="290">
        <f>F1095+7</f>
        <v>43631</v>
      </c>
      <c r="G1096" s="290">
        <f>G1095+7</f>
        <v>43668</v>
      </c>
      <c r="H1096" s="299"/>
      <c r="J1096" s="299"/>
    </row>
    <row r="1097" spans="1:10">
      <c r="A1097" s="312"/>
      <c r="B1097" s="306" t="s">
        <v>1362</v>
      </c>
      <c r="C1097" s="306" t="s">
        <v>1361</v>
      </c>
      <c r="D1097" s="293"/>
      <c r="E1097" s="290">
        <f>E1096+7</f>
        <v>43633</v>
      </c>
      <c r="F1097" s="290">
        <f>F1096+7</f>
        <v>43638</v>
      </c>
      <c r="G1097" s="290">
        <f>G1096+7</f>
        <v>43675</v>
      </c>
      <c r="H1097" s="299"/>
      <c r="J1097" s="299"/>
    </row>
    <row r="1098" spans="1:10">
      <c r="A1098" s="312"/>
      <c r="B1098" s="306" t="s">
        <v>1360</v>
      </c>
      <c r="C1098" s="306" t="s">
        <v>1359</v>
      </c>
      <c r="D1098" s="291"/>
      <c r="E1098" s="290">
        <f>E1097+7</f>
        <v>43640</v>
      </c>
      <c r="F1098" s="290">
        <f>F1097+7</f>
        <v>43645</v>
      </c>
      <c r="G1098" s="290">
        <f>G1097+7</f>
        <v>43682</v>
      </c>
      <c r="H1098" s="299"/>
      <c r="J1098" s="299"/>
    </row>
    <row r="1099" spans="1:10">
      <c r="A1099" s="312"/>
      <c r="B1099" s="346"/>
      <c r="C1099" s="317"/>
      <c r="D1099" s="308"/>
      <c r="E1099" s="307"/>
      <c r="F1099" s="307"/>
      <c r="G1099" s="307"/>
      <c r="H1099" s="299"/>
      <c r="J1099" s="299"/>
    </row>
    <row r="1100" spans="1:10">
      <c r="A1100" s="312" t="s">
        <v>138</v>
      </c>
      <c r="B1100" s="325"/>
      <c r="C1100" s="325"/>
      <c r="D1100" s="324"/>
      <c r="E1100" s="324"/>
      <c r="F1100" s="323"/>
      <c r="G1100" s="323"/>
      <c r="H1100" s="299"/>
      <c r="J1100" s="299"/>
    </row>
    <row r="1101" spans="1:10">
      <c r="A1101" s="312"/>
      <c r="B1101" s="298" t="s">
        <v>26</v>
      </c>
      <c r="C1101" s="298" t="s">
        <v>27</v>
      </c>
      <c r="D1101" s="297" t="s">
        <v>28</v>
      </c>
      <c r="E1101" s="294" t="s">
        <v>163</v>
      </c>
      <c r="F1101" s="294" t="s">
        <v>163</v>
      </c>
      <c r="G1101" s="294" t="s">
        <v>138</v>
      </c>
      <c r="H1101" s="327"/>
      <c r="J1101" s="299"/>
    </row>
    <row r="1102" spans="1:10">
      <c r="A1102" s="312"/>
      <c r="B1102" s="296"/>
      <c r="C1102" s="296"/>
      <c r="D1102" s="295"/>
      <c r="E1102" s="294" t="s">
        <v>1181</v>
      </c>
      <c r="F1102" s="294" t="s">
        <v>30</v>
      </c>
      <c r="G1102" s="294" t="s">
        <v>31</v>
      </c>
      <c r="H1102" s="327"/>
      <c r="J1102" s="299"/>
    </row>
    <row r="1103" spans="1:10">
      <c r="A1103" s="312"/>
      <c r="B1103" s="306" t="s">
        <v>1367</v>
      </c>
      <c r="C1103" s="306" t="s">
        <v>36</v>
      </c>
      <c r="D1103" s="302" t="s">
        <v>1366</v>
      </c>
      <c r="E1103" s="290">
        <v>43612</v>
      </c>
      <c r="F1103" s="290">
        <v>43617</v>
      </c>
      <c r="G1103" s="290">
        <f>F1103+36</f>
        <v>43653</v>
      </c>
      <c r="H1103" s="327"/>
      <c r="J1103" s="299"/>
    </row>
    <row r="1104" spans="1:10">
      <c r="A1104" s="312"/>
      <c r="B1104" s="306" t="s">
        <v>1365</v>
      </c>
      <c r="C1104" s="306" t="s">
        <v>1364</v>
      </c>
      <c r="D1104" s="293"/>
      <c r="E1104" s="290">
        <f>E1103+7</f>
        <v>43619</v>
      </c>
      <c r="F1104" s="290">
        <f>F1103+7</f>
        <v>43624</v>
      </c>
      <c r="G1104" s="290">
        <f>G1103+7</f>
        <v>43660</v>
      </c>
      <c r="H1104" s="343"/>
      <c r="J1104" s="299"/>
    </row>
    <row r="1105" spans="1:10">
      <c r="A1105" s="312"/>
      <c r="B1105" s="306" t="s">
        <v>1363</v>
      </c>
      <c r="C1105" s="306" t="s">
        <v>190</v>
      </c>
      <c r="D1105" s="293"/>
      <c r="E1105" s="290">
        <f>E1104+7</f>
        <v>43626</v>
      </c>
      <c r="F1105" s="290">
        <f>F1104+7</f>
        <v>43631</v>
      </c>
      <c r="G1105" s="290">
        <f>G1104+7</f>
        <v>43667</v>
      </c>
      <c r="H1105" s="343"/>
      <c r="J1105" s="299"/>
    </row>
    <row r="1106" spans="1:10">
      <c r="A1106" s="312"/>
      <c r="B1106" s="306" t="s">
        <v>1362</v>
      </c>
      <c r="C1106" s="306" t="s">
        <v>1361</v>
      </c>
      <c r="D1106" s="293"/>
      <c r="E1106" s="290">
        <f>E1105+7</f>
        <v>43633</v>
      </c>
      <c r="F1106" s="290">
        <f>F1105+7</f>
        <v>43638</v>
      </c>
      <c r="G1106" s="290">
        <f>G1105+7</f>
        <v>43674</v>
      </c>
      <c r="H1106" s="343"/>
      <c r="J1106" s="299"/>
    </row>
    <row r="1107" spans="1:10">
      <c r="A1107" s="312"/>
      <c r="B1107" s="306" t="s">
        <v>1360</v>
      </c>
      <c r="C1107" s="306" t="s">
        <v>1359</v>
      </c>
      <c r="D1107" s="291"/>
      <c r="E1107" s="290">
        <f>E1106+7</f>
        <v>43640</v>
      </c>
      <c r="F1107" s="290">
        <f>F1106+7</f>
        <v>43645</v>
      </c>
      <c r="G1107" s="290">
        <f>G1106+7</f>
        <v>43681</v>
      </c>
      <c r="H1107" s="343"/>
      <c r="J1107" s="299"/>
    </row>
    <row r="1108" spans="1:10">
      <c r="A1108" s="312"/>
      <c r="B1108" s="309"/>
      <c r="C1108" s="317"/>
      <c r="D1108" s="308"/>
      <c r="E1108" s="307"/>
      <c r="F1108" s="307"/>
      <c r="G1108" s="299"/>
      <c r="H1108" s="299"/>
      <c r="J1108" s="299"/>
    </row>
    <row r="1109" spans="1:10">
      <c r="A1109" s="312" t="s">
        <v>134</v>
      </c>
      <c r="B1109" s="300"/>
      <c r="C1109" s="300"/>
      <c r="D1109" s="299"/>
      <c r="E1109" s="299"/>
      <c r="F1109" s="299"/>
      <c r="G1109" s="299"/>
      <c r="H1109" s="299"/>
      <c r="J1109" s="299"/>
    </row>
    <row r="1110" spans="1:10">
      <c r="A1110" s="299"/>
      <c r="B1110" s="298" t="s">
        <v>26</v>
      </c>
      <c r="C1110" s="298" t="s">
        <v>27</v>
      </c>
      <c r="D1110" s="297" t="s">
        <v>28</v>
      </c>
      <c r="E1110" s="294" t="s">
        <v>163</v>
      </c>
      <c r="F1110" s="294" t="s">
        <v>163</v>
      </c>
      <c r="G1110" s="294" t="s">
        <v>134</v>
      </c>
      <c r="H1110" s="299"/>
      <c r="J1110" s="299"/>
    </row>
    <row r="1111" spans="1:10">
      <c r="A1111" s="299"/>
      <c r="B1111" s="296"/>
      <c r="C1111" s="296"/>
      <c r="D1111" s="295"/>
      <c r="E1111" s="294" t="s">
        <v>1181</v>
      </c>
      <c r="F1111" s="294" t="s">
        <v>30</v>
      </c>
      <c r="G1111" s="290" t="s">
        <v>31</v>
      </c>
      <c r="H1111" s="299"/>
      <c r="J1111" s="299"/>
    </row>
    <row r="1112" spans="1:10">
      <c r="A1112" s="299"/>
      <c r="B1112" s="306" t="s">
        <v>1367</v>
      </c>
      <c r="C1112" s="306" t="s">
        <v>36</v>
      </c>
      <c r="D1112" s="302" t="s">
        <v>1366</v>
      </c>
      <c r="E1112" s="290">
        <v>43612</v>
      </c>
      <c r="F1112" s="290">
        <v>43617</v>
      </c>
      <c r="G1112" s="290">
        <f>F1112+40</f>
        <v>43657</v>
      </c>
      <c r="H1112" s="299"/>
      <c r="J1112" s="299"/>
    </row>
    <row r="1113" spans="1:10">
      <c r="A1113" s="299"/>
      <c r="B1113" s="306" t="s">
        <v>1365</v>
      </c>
      <c r="C1113" s="306" t="s">
        <v>1364</v>
      </c>
      <c r="D1113" s="293"/>
      <c r="E1113" s="290">
        <f>E1112+7</f>
        <v>43619</v>
      </c>
      <c r="F1113" s="290">
        <f>F1112+7</f>
        <v>43624</v>
      </c>
      <c r="G1113" s="290">
        <f>G1112+7</f>
        <v>43664</v>
      </c>
      <c r="H1113" s="299"/>
      <c r="J1113" s="299"/>
    </row>
    <row r="1114" spans="1:10">
      <c r="A1114" s="299"/>
      <c r="B1114" s="306" t="s">
        <v>1363</v>
      </c>
      <c r="C1114" s="306" t="s">
        <v>190</v>
      </c>
      <c r="D1114" s="293"/>
      <c r="E1114" s="290">
        <f>E1113+7</f>
        <v>43626</v>
      </c>
      <c r="F1114" s="290">
        <f>F1113+7</f>
        <v>43631</v>
      </c>
      <c r="G1114" s="290">
        <f>G1113+7</f>
        <v>43671</v>
      </c>
      <c r="H1114" s="299"/>
      <c r="J1114" s="299"/>
    </row>
    <row r="1115" spans="1:10">
      <c r="A1115" s="299"/>
      <c r="B1115" s="306" t="s">
        <v>1362</v>
      </c>
      <c r="C1115" s="306" t="s">
        <v>1361</v>
      </c>
      <c r="D1115" s="293"/>
      <c r="E1115" s="290">
        <f>E1114+7</f>
        <v>43633</v>
      </c>
      <c r="F1115" s="290">
        <f>F1114+7</f>
        <v>43638</v>
      </c>
      <c r="G1115" s="290">
        <f>G1114+7</f>
        <v>43678</v>
      </c>
      <c r="H1115" s="299"/>
      <c r="J1115" s="299"/>
    </row>
    <row r="1116" spans="1:10">
      <c r="A1116" s="299"/>
      <c r="B1116" s="306" t="s">
        <v>1360</v>
      </c>
      <c r="C1116" s="306" t="s">
        <v>1359</v>
      </c>
      <c r="D1116" s="291"/>
      <c r="E1116" s="290">
        <f>E1115+7</f>
        <v>43640</v>
      </c>
      <c r="F1116" s="290">
        <f>F1115+7</f>
        <v>43645</v>
      </c>
      <c r="G1116" s="290">
        <f>G1115+7</f>
        <v>43685</v>
      </c>
      <c r="H1116" s="299"/>
      <c r="J1116" s="299"/>
    </row>
    <row r="1117" spans="1:10">
      <c r="A1117" s="299"/>
      <c r="B1117" s="309"/>
      <c r="C1117" s="317"/>
      <c r="D1117" s="308"/>
      <c r="E1117" s="307"/>
      <c r="F1117" s="307"/>
      <c r="G1117" s="307"/>
      <c r="H1117" s="299"/>
      <c r="J1117" s="299"/>
    </row>
    <row r="1118" spans="1:10">
      <c r="A1118" s="299"/>
      <c r="B1118" s="298" t="s">
        <v>26</v>
      </c>
      <c r="C1118" s="298" t="s">
        <v>27</v>
      </c>
      <c r="D1118" s="297" t="s">
        <v>28</v>
      </c>
      <c r="E1118" s="294" t="s">
        <v>163</v>
      </c>
      <c r="F1118" s="294" t="s">
        <v>163</v>
      </c>
      <c r="G1118" s="294" t="s">
        <v>134</v>
      </c>
      <c r="H1118" s="299"/>
      <c r="J1118" s="299"/>
    </row>
    <row r="1119" spans="1:10">
      <c r="A1119" s="299"/>
      <c r="B1119" s="296"/>
      <c r="C1119" s="296"/>
      <c r="D1119" s="295"/>
      <c r="E1119" s="294" t="s">
        <v>1181</v>
      </c>
      <c r="F1119" s="294" t="s">
        <v>30</v>
      </c>
      <c r="G1119" s="290" t="s">
        <v>31</v>
      </c>
      <c r="H1119" s="299"/>
      <c r="J1119" s="299"/>
    </row>
    <row r="1120" spans="1:10">
      <c r="A1120" s="299"/>
      <c r="B1120" s="292" t="s">
        <v>411</v>
      </c>
      <c r="C1120" s="345" t="s">
        <v>375</v>
      </c>
      <c r="D1120" s="302" t="s">
        <v>1370</v>
      </c>
      <c r="E1120" s="290">
        <v>43615</v>
      </c>
      <c r="F1120" s="290">
        <v>43620</v>
      </c>
      <c r="G1120" s="290">
        <f>F1120+40</f>
        <v>43660</v>
      </c>
      <c r="H1120" s="299"/>
      <c r="J1120" s="299"/>
    </row>
    <row r="1121" spans="1:10">
      <c r="A1121" s="299"/>
      <c r="B1121" s="292" t="s">
        <v>412</v>
      </c>
      <c r="C1121" s="345" t="s">
        <v>1369</v>
      </c>
      <c r="D1121" s="293"/>
      <c r="E1121" s="290">
        <f>E1120+7</f>
        <v>43622</v>
      </c>
      <c r="F1121" s="290">
        <f>F1120+7</f>
        <v>43627</v>
      </c>
      <c r="G1121" s="290">
        <f>G1120+7</f>
        <v>43667</v>
      </c>
      <c r="H1121" s="299"/>
      <c r="J1121" s="299"/>
    </row>
    <row r="1122" spans="1:10">
      <c r="A1122" s="299"/>
      <c r="B1122" s="292" t="s">
        <v>413</v>
      </c>
      <c r="C1122" s="345" t="s">
        <v>1368</v>
      </c>
      <c r="D1122" s="293"/>
      <c r="E1122" s="290">
        <f>E1121+7</f>
        <v>43629</v>
      </c>
      <c r="F1122" s="290">
        <f>F1121+7</f>
        <v>43634</v>
      </c>
      <c r="G1122" s="290">
        <f>G1121+7</f>
        <v>43674</v>
      </c>
      <c r="H1122" s="299"/>
      <c r="J1122" s="299"/>
    </row>
    <row r="1123" spans="1:10">
      <c r="A1123" s="299"/>
      <c r="B1123" s="292" t="s">
        <v>414</v>
      </c>
      <c r="C1123" s="345" t="s">
        <v>619</v>
      </c>
      <c r="D1123" s="291"/>
      <c r="E1123" s="290">
        <f>E1122+7</f>
        <v>43636</v>
      </c>
      <c r="F1123" s="290">
        <f>F1122+7</f>
        <v>43641</v>
      </c>
      <c r="G1123" s="290">
        <f>G1122+7</f>
        <v>43681</v>
      </c>
      <c r="H1123" s="299"/>
      <c r="J1123" s="299"/>
    </row>
    <row r="1124" spans="1:10">
      <c r="A1124" s="299"/>
      <c r="B1124" s="299"/>
      <c r="C1124" s="299"/>
      <c r="D1124" s="299"/>
      <c r="E1124" s="307"/>
      <c r="F1124" s="307"/>
      <c r="G1124" s="307"/>
      <c r="H1124" s="299"/>
      <c r="J1124" s="299"/>
    </row>
    <row r="1125" spans="1:10">
      <c r="A1125" s="312" t="s">
        <v>132</v>
      </c>
      <c r="B1125" s="299"/>
      <c r="C1125" s="299"/>
      <c r="D1125" s="299"/>
      <c r="E1125" s="299"/>
      <c r="F1125" s="299"/>
      <c r="G1125" s="299"/>
      <c r="H1125" s="299"/>
      <c r="J1125" s="299"/>
    </row>
    <row r="1126" spans="1:10">
      <c r="A1126" s="299"/>
      <c r="B1126" s="298" t="s">
        <v>26</v>
      </c>
      <c r="C1126" s="298" t="s">
        <v>27</v>
      </c>
      <c r="D1126" s="297" t="s">
        <v>28</v>
      </c>
      <c r="E1126" s="294" t="s">
        <v>163</v>
      </c>
      <c r="F1126" s="294" t="s">
        <v>163</v>
      </c>
      <c r="G1126" s="290" t="s">
        <v>132</v>
      </c>
      <c r="H1126" s="299"/>
      <c r="J1126" s="299"/>
    </row>
    <row r="1127" spans="1:10">
      <c r="A1127" s="299"/>
      <c r="B1127" s="296"/>
      <c r="C1127" s="296"/>
      <c r="D1127" s="295"/>
      <c r="E1127" s="294" t="s">
        <v>1181</v>
      </c>
      <c r="F1127" s="294" t="s">
        <v>30</v>
      </c>
      <c r="G1127" s="294" t="s">
        <v>31</v>
      </c>
      <c r="H1127" s="299"/>
      <c r="J1127" s="299"/>
    </row>
    <row r="1128" spans="1:10">
      <c r="A1128" s="299"/>
      <c r="B1128" s="306" t="s">
        <v>1367</v>
      </c>
      <c r="C1128" s="306" t="s">
        <v>36</v>
      </c>
      <c r="D1128" s="302" t="s">
        <v>1366</v>
      </c>
      <c r="E1128" s="290">
        <v>43612</v>
      </c>
      <c r="F1128" s="290">
        <v>43617</v>
      </c>
      <c r="G1128" s="290">
        <f>F1128+42</f>
        <v>43659</v>
      </c>
      <c r="H1128" s="299"/>
      <c r="J1128" s="299"/>
    </row>
    <row r="1129" spans="1:10">
      <c r="A1129" s="299"/>
      <c r="B1129" s="306" t="s">
        <v>1365</v>
      </c>
      <c r="C1129" s="306" t="s">
        <v>1364</v>
      </c>
      <c r="D1129" s="293"/>
      <c r="E1129" s="290">
        <f>E1128+7</f>
        <v>43619</v>
      </c>
      <c r="F1129" s="290">
        <f>F1128+7</f>
        <v>43624</v>
      </c>
      <c r="G1129" s="290">
        <f>G1128+7</f>
        <v>43666</v>
      </c>
      <c r="H1129" s="299"/>
      <c r="J1129" s="299"/>
    </row>
    <row r="1130" spans="1:10">
      <c r="A1130" s="299"/>
      <c r="B1130" s="306" t="s">
        <v>1363</v>
      </c>
      <c r="C1130" s="306" t="s">
        <v>190</v>
      </c>
      <c r="D1130" s="293"/>
      <c r="E1130" s="290">
        <f>E1129+7</f>
        <v>43626</v>
      </c>
      <c r="F1130" s="290">
        <f>F1129+7</f>
        <v>43631</v>
      </c>
      <c r="G1130" s="290">
        <f>G1129+7</f>
        <v>43673</v>
      </c>
      <c r="H1130" s="299"/>
      <c r="J1130" s="299"/>
    </row>
    <row r="1131" spans="1:10">
      <c r="A1131" s="299"/>
      <c r="B1131" s="306" t="s">
        <v>1362</v>
      </c>
      <c r="C1131" s="306" t="s">
        <v>1361</v>
      </c>
      <c r="D1131" s="293"/>
      <c r="E1131" s="290">
        <f>E1130+7</f>
        <v>43633</v>
      </c>
      <c r="F1131" s="290">
        <f>F1130+7</f>
        <v>43638</v>
      </c>
      <c r="G1131" s="290">
        <f>G1130+7</f>
        <v>43680</v>
      </c>
      <c r="H1131" s="299"/>
      <c r="J1131" s="299"/>
    </row>
    <row r="1132" spans="1:10">
      <c r="A1132" s="299"/>
      <c r="B1132" s="306" t="s">
        <v>1360</v>
      </c>
      <c r="C1132" s="306" t="s">
        <v>1359</v>
      </c>
      <c r="D1132" s="291"/>
      <c r="E1132" s="290">
        <f>E1131+7</f>
        <v>43640</v>
      </c>
      <c r="F1132" s="290">
        <f>F1131+7</f>
        <v>43645</v>
      </c>
      <c r="G1132" s="290">
        <f>G1131+7</f>
        <v>43687</v>
      </c>
      <c r="H1132" s="299"/>
      <c r="J1132" s="299"/>
    </row>
    <row r="1133" spans="1:10">
      <c r="A1133" s="299"/>
      <c r="B1133" s="309"/>
      <c r="C1133" s="317"/>
      <c r="D1133" s="308"/>
      <c r="E1133" s="307"/>
      <c r="F1133" s="307"/>
      <c r="G1133" s="307"/>
      <c r="H1133" s="299"/>
      <c r="J1133" s="299"/>
    </row>
    <row r="1134" spans="1:10">
      <c r="A1134" s="341" t="s">
        <v>1357</v>
      </c>
      <c r="B1134" s="341"/>
      <c r="C1134" s="317"/>
      <c r="D1134" s="308"/>
      <c r="E1134" s="307"/>
      <c r="F1134" s="307"/>
      <c r="G1134" s="307"/>
      <c r="H1134" s="299"/>
      <c r="J1134" s="299"/>
    </row>
    <row r="1135" spans="1:10">
      <c r="A1135" s="299"/>
      <c r="B1135" s="298" t="s">
        <v>26</v>
      </c>
      <c r="C1135" s="298" t="s">
        <v>27</v>
      </c>
      <c r="D1135" s="297" t="s">
        <v>28</v>
      </c>
      <c r="E1135" s="294" t="s">
        <v>163</v>
      </c>
      <c r="F1135" s="294" t="s">
        <v>163</v>
      </c>
      <c r="G1135" s="294" t="s">
        <v>1358</v>
      </c>
      <c r="H1135" s="294" t="s">
        <v>1357</v>
      </c>
      <c r="J1135" s="299"/>
    </row>
    <row r="1136" spans="1:10">
      <c r="A1136" s="299"/>
      <c r="B1136" s="296"/>
      <c r="C1136" s="296"/>
      <c r="D1136" s="295"/>
      <c r="E1136" s="294" t="s">
        <v>1181</v>
      </c>
      <c r="F1136" s="294" t="s">
        <v>30</v>
      </c>
      <c r="G1136" s="294" t="s">
        <v>31</v>
      </c>
      <c r="H1136" s="340"/>
      <c r="J1136" s="333"/>
    </row>
    <row r="1137" spans="1:10">
      <c r="A1137" s="299"/>
      <c r="B1137" s="292" t="s">
        <v>398</v>
      </c>
      <c r="C1137" s="345" t="s">
        <v>1345</v>
      </c>
      <c r="D1137" s="302" t="s">
        <v>1356</v>
      </c>
      <c r="E1137" s="290">
        <v>43616</v>
      </c>
      <c r="F1137" s="290">
        <v>43620</v>
      </c>
      <c r="G1137" s="290">
        <f>F1137+20</f>
        <v>43640</v>
      </c>
      <c r="H1137" s="340" t="s">
        <v>1355</v>
      </c>
      <c r="J1137" s="299"/>
    </row>
    <row r="1138" spans="1:10">
      <c r="A1138" s="299"/>
      <c r="B1138" s="292" t="s">
        <v>399</v>
      </c>
      <c r="C1138" s="345" t="s">
        <v>400</v>
      </c>
      <c r="D1138" s="293"/>
      <c r="E1138" s="290">
        <f>E1137+7</f>
        <v>43623</v>
      </c>
      <c r="F1138" s="290">
        <f>F1137+7</f>
        <v>43627</v>
      </c>
      <c r="G1138" s="290">
        <f>G1137+7</f>
        <v>43647</v>
      </c>
      <c r="H1138" s="340" t="s">
        <v>1355</v>
      </c>
      <c r="J1138" s="299"/>
    </row>
    <row r="1139" spans="1:10">
      <c r="A1139" s="299"/>
      <c r="B1139" s="292" t="s">
        <v>401</v>
      </c>
      <c r="C1139" s="345" t="s">
        <v>615</v>
      </c>
      <c r="D1139" s="293"/>
      <c r="E1139" s="290">
        <f>E1138+7</f>
        <v>43630</v>
      </c>
      <c r="F1139" s="290">
        <f>F1138+7</f>
        <v>43634</v>
      </c>
      <c r="G1139" s="290">
        <f>G1138+7</f>
        <v>43654</v>
      </c>
      <c r="H1139" s="340" t="s">
        <v>1355</v>
      </c>
      <c r="J1139" s="299"/>
    </row>
    <row r="1140" spans="1:10">
      <c r="A1140" s="299"/>
      <c r="B1140" s="292" t="s">
        <v>402</v>
      </c>
      <c r="C1140" s="345" t="s">
        <v>403</v>
      </c>
      <c r="D1140" s="291"/>
      <c r="E1140" s="290">
        <f>E1139+7</f>
        <v>43637</v>
      </c>
      <c r="F1140" s="290">
        <f>F1139+7</f>
        <v>43641</v>
      </c>
      <c r="G1140" s="290">
        <f>G1139+7</f>
        <v>43661</v>
      </c>
      <c r="H1140" s="340" t="s">
        <v>1355</v>
      </c>
      <c r="J1140" s="299"/>
    </row>
    <row r="1141" spans="1:10">
      <c r="A1141" s="299"/>
      <c r="B1141" s="309"/>
      <c r="C1141" s="317"/>
      <c r="D1141" s="308"/>
      <c r="E1141" s="307"/>
      <c r="F1141" s="307"/>
      <c r="G1141" s="307"/>
      <c r="H1141" s="299"/>
      <c r="J1141" s="299"/>
    </row>
    <row r="1142" spans="1:10">
      <c r="A1142" s="341" t="s">
        <v>1354</v>
      </c>
      <c r="B1142" s="341"/>
      <c r="C1142" s="300"/>
      <c r="D1142" s="299"/>
      <c r="E1142" s="299"/>
      <c r="F1142" s="299"/>
      <c r="G1142" s="299"/>
      <c r="H1142" s="299"/>
      <c r="J1142" s="299"/>
    </row>
    <row r="1143" spans="1:10">
      <c r="A1143" s="299"/>
      <c r="B1143" s="298" t="s">
        <v>26</v>
      </c>
      <c r="C1143" s="298" t="s">
        <v>27</v>
      </c>
      <c r="D1143" s="297" t="s">
        <v>28</v>
      </c>
      <c r="E1143" s="294" t="s">
        <v>163</v>
      </c>
      <c r="F1143" s="294" t="s">
        <v>163</v>
      </c>
      <c r="G1143" s="294" t="s">
        <v>1344</v>
      </c>
      <c r="H1143" s="294" t="s">
        <v>1354</v>
      </c>
      <c r="J1143" s="299"/>
    </row>
    <row r="1144" spans="1:10">
      <c r="A1144" s="299"/>
      <c r="B1144" s="296"/>
      <c r="C1144" s="296"/>
      <c r="D1144" s="295"/>
      <c r="E1144" s="294" t="s">
        <v>1181</v>
      </c>
      <c r="F1144" s="294" t="s">
        <v>30</v>
      </c>
      <c r="G1144" s="294" t="s">
        <v>31</v>
      </c>
      <c r="H1144" s="340"/>
      <c r="J1144" s="299"/>
    </row>
    <row r="1145" spans="1:10">
      <c r="A1145" s="299"/>
      <c r="B1145" s="292" t="s">
        <v>1353</v>
      </c>
      <c r="C1145" s="342" t="s">
        <v>1352</v>
      </c>
      <c r="D1145" s="302" t="s">
        <v>1351</v>
      </c>
      <c r="E1145" s="290">
        <v>43616</v>
      </c>
      <c r="F1145" s="290">
        <v>43621</v>
      </c>
      <c r="G1145" s="290">
        <f>F1145+20</f>
        <v>43641</v>
      </c>
      <c r="H1145" s="340" t="s">
        <v>1344</v>
      </c>
      <c r="J1145" s="299"/>
    </row>
    <row r="1146" spans="1:10">
      <c r="A1146" s="299"/>
      <c r="B1146" s="292" t="s">
        <v>1350</v>
      </c>
      <c r="C1146" s="342" t="s">
        <v>1349</v>
      </c>
      <c r="D1146" s="293"/>
      <c r="E1146" s="290">
        <f>E1145+7</f>
        <v>43623</v>
      </c>
      <c r="F1146" s="290">
        <f>F1145+7</f>
        <v>43628</v>
      </c>
      <c r="G1146" s="290">
        <f>G1145+7</f>
        <v>43648</v>
      </c>
      <c r="H1146" s="340" t="s">
        <v>1344</v>
      </c>
      <c r="J1146" s="299"/>
    </row>
    <row r="1147" spans="1:10">
      <c r="A1147" s="299"/>
      <c r="B1147" s="292" t="s">
        <v>1348</v>
      </c>
      <c r="C1147" s="342" t="s">
        <v>1347</v>
      </c>
      <c r="D1147" s="293"/>
      <c r="E1147" s="290">
        <f>E1146+7</f>
        <v>43630</v>
      </c>
      <c r="F1147" s="290">
        <f>F1146+7</f>
        <v>43635</v>
      </c>
      <c r="G1147" s="290">
        <f>G1146+7</f>
        <v>43655</v>
      </c>
      <c r="H1147" s="340" t="s">
        <v>1344</v>
      </c>
      <c r="J1147" s="299"/>
    </row>
    <row r="1148" spans="1:10">
      <c r="A1148" s="299"/>
      <c r="B1148" s="292" t="s">
        <v>1346</v>
      </c>
      <c r="C1148" s="342" t="s">
        <v>1345</v>
      </c>
      <c r="D1148" s="291"/>
      <c r="E1148" s="290">
        <f>E1147+7</f>
        <v>43637</v>
      </c>
      <c r="F1148" s="290">
        <f>F1147+7</f>
        <v>43642</v>
      </c>
      <c r="G1148" s="290">
        <f>G1147+7</f>
        <v>43662</v>
      </c>
      <c r="H1148" s="340" t="s">
        <v>1344</v>
      </c>
      <c r="J1148" s="299"/>
    </row>
    <row r="1149" spans="1:10">
      <c r="A1149" s="299"/>
      <c r="B1149" s="344"/>
      <c r="C1149" s="344"/>
      <c r="D1149" s="308"/>
      <c r="E1149" s="307"/>
      <c r="F1149" s="307"/>
      <c r="G1149" s="307"/>
      <c r="H1149" s="335"/>
      <c r="J1149" s="299"/>
    </row>
    <row r="1150" spans="1:10">
      <c r="A1150" s="299"/>
      <c r="B1150" s="309"/>
      <c r="C1150" s="317"/>
      <c r="D1150" s="308"/>
      <c r="E1150" s="307"/>
      <c r="F1150" s="307"/>
      <c r="G1150" s="307"/>
      <c r="H1150" s="343"/>
      <c r="J1150" s="299"/>
    </row>
    <row r="1151" spans="1:10">
      <c r="A1151" s="341" t="s">
        <v>1343</v>
      </c>
      <c r="B1151" s="341"/>
      <c r="C1151" s="325"/>
      <c r="D1151" s="324"/>
      <c r="E1151" s="324"/>
      <c r="F1151" s="323"/>
      <c r="G1151" s="323"/>
      <c r="H1151" s="335"/>
      <c r="J1151" s="299"/>
    </row>
    <row r="1152" spans="1:10">
      <c r="A1152" s="299"/>
      <c r="B1152" s="298" t="s">
        <v>719</v>
      </c>
      <c r="C1152" s="298" t="s">
        <v>27</v>
      </c>
      <c r="D1152" s="297" t="s">
        <v>28</v>
      </c>
      <c r="E1152" s="294" t="s">
        <v>163</v>
      </c>
      <c r="F1152" s="294" t="s">
        <v>163</v>
      </c>
      <c r="G1152" s="294" t="s">
        <v>1342</v>
      </c>
      <c r="H1152" s="299"/>
      <c r="J1152" s="299"/>
    </row>
    <row r="1153" spans="1:10">
      <c r="A1153" s="299"/>
      <c r="B1153" s="296"/>
      <c r="C1153" s="296"/>
      <c r="D1153" s="295"/>
      <c r="E1153" s="294" t="s">
        <v>1181</v>
      </c>
      <c r="F1153" s="294" t="s">
        <v>30</v>
      </c>
      <c r="G1153" s="294" t="s">
        <v>31</v>
      </c>
      <c r="H1153" s="299"/>
      <c r="J1153" s="299"/>
    </row>
    <row r="1154" spans="1:10">
      <c r="A1154" s="299"/>
      <c r="B1154" s="292" t="s">
        <v>1341</v>
      </c>
      <c r="C1154" s="342" t="s">
        <v>1340</v>
      </c>
      <c r="D1154" s="302" t="s">
        <v>1339</v>
      </c>
      <c r="E1154" s="290">
        <v>43614</v>
      </c>
      <c r="F1154" s="290">
        <v>43618</v>
      </c>
      <c r="G1154" s="290">
        <f>F1154+36</f>
        <v>43654</v>
      </c>
      <c r="H1154" s="299"/>
      <c r="J1154" s="299"/>
    </row>
    <row r="1155" spans="1:10">
      <c r="A1155" s="299"/>
      <c r="B1155" s="292" t="s">
        <v>117</v>
      </c>
      <c r="C1155" s="342" t="s">
        <v>1338</v>
      </c>
      <c r="D1155" s="293"/>
      <c r="E1155" s="290">
        <f>E1154+7</f>
        <v>43621</v>
      </c>
      <c r="F1155" s="290">
        <f>F1154+7</f>
        <v>43625</v>
      </c>
      <c r="G1155" s="290">
        <f>G1154+7</f>
        <v>43661</v>
      </c>
      <c r="H1155" s="299"/>
      <c r="J1155" s="299"/>
    </row>
    <row r="1156" spans="1:10">
      <c r="A1156" s="299"/>
      <c r="B1156" s="292" t="s">
        <v>604</v>
      </c>
      <c r="C1156" s="342" t="s">
        <v>608</v>
      </c>
      <c r="D1156" s="293"/>
      <c r="E1156" s="290">
        <f>E1155+7</f>
        <v>43628</v>
      </c>
      <c r="F1156" s="290">
        <f>F1155+7</f>
        <v>43632</v>
      </c>
      <c r="G1156" s="290">
        <f>G1155+7</f>
        <v>43668</v>
      </c>
      <c r="H1156" s="299"/>
      <c r="J1156" s="299"/>
    </row>
    <row r="1157" spans="1:10">
      <c r="A1157" s="299"/>
      <c r="B1157" s="292" t="s">
        <v>605</v>
      </c>
      <c r="C1157" s="342" t="s">
        <v>55</v>
      </c>
      <c r="D1157" s="293"/>
      <c r="E1157" s="290">
        <f>E1156+7</f>
        <v>43635</v>
      </c>
      <c r="F1157" s="290">
        <f>F1156+7</f>
        <v>43639</v>
      </c>
      <c r="G1157" s="290">
        <f>G1156+7</f>
        <v>43675</v>
      </c>
      <c r="H1157" s="299"/>
      <c r="J1157" s="299"/>
    </row>
    <row r="1158" spans="1:10">
      <c r="A1158" s="299"/>
      <c r="B1158" s="292" t="s">
        <v>606</v>
      </c>
      <c r="C1158" s="342" t="s">
        <v>1337</v>
      </c>
      <c r="D1158" s="291"/>
      <c r="E1158" s="290">
        <f>E1157+7</f>
        <v>43642</v>
      </c>
      <c r="F1158" s="290">
        <f>F1157+7</f>
        <v>43646</v>
      </c>
      <c r="G1158" s="290">
        <f>G1157+7</f>
        <v>43682</v>
      </c>
      <c r="H1158" s="299"/>
      <c r="J1158" s="299"/>
    </row>
    <row r="1159" spans="1:10">
      <c r="A1159" s="299"/>
      <c r="B1159" s="309"/>
      <c r="C1159" s="317"/>
      <c r="D1159" s="308"/>
      <c r="E1159" s="307"/>
      <c r="F1159" s="307"/>
      <c r="G1159" s="307"/>
      <c r="H1159" s="335"/>
      <c r="J1159" s="299"/>
    </row>
    <row r="1160" spans="1:10">
      <c r="A1160" s="341" t="s">
        <v>259</v>
      </c>
      <c r="B1160" s="341"/>
      <c r="C1160" s="300"/>
      <c r="D1160" s="299"/>
      <c r="E1160" s="299"/>
      <c r="F1160" s="299"/>
      <c r="G1160" s="299"/>
      <c r="H1160" s="299"/>
      <c r="J1160" s="299"/>
    </row>
    <row r="1161" spans="1:10">
      <c r="A1161" s="299"/>
      <c r="B1161" s="298" t="s">
        <v>26</v>
      </c>
      <c r="C1161" s="298" t="s">
        <v>27</v>
      </c>
      <c r="D1161" s="297" t="s">
        <v>28</v>
      </c>
      <c r="E1161" s="294" t="s">
        <v>163</v>
      </c>
      <c r="F1161" s="294" t="s">
        <v>163</v>
      </c>
      <c r="G1161" s="294" t="s">
        <v>1336</v>
      </c>
      <c r="H1161" s="294" t="s">
        <v>1335</v>
      </c>
      <c r="J1161" s="299"/>
    </row>
    <row r="1162" spans="1:10">
      <c r="A1162" s="299"/>
      <c r="B1162" s="296"/>
      <c r="C1162" s="296"/>
      <c r="D1162" s="295"/>
      <c r="E1162" s="294" t="s">
        <v>1181</v>
      </c>
      <c r="F1162" s="294" t="s">
        <v>30</v>
      </c>
      <c r="G1162" s="294" t="s">
        <v>31</v>
      </c>
      <c r="H1162" s="294" t="s">
        <v>31</v>
      </c>
      <c r="J1162" s="299"/>
    </row>
    <row r="1163" spans="1:10">
      <c r="A1163" s="299"/>
      <c r="B1163" s="292" t="s">
        <v>1334</v>
      </c>
      <c r="C1163" s="292" t="s">
        <v>1333</v>
      </c>
      <c r="D1163" s="302" t="s">
        <v>1332</v>
      </c>
      <c r="E1163" s="290">
        <v>43615</v>
      </c>
      <c r="F1163" s="290">
        <v>43619</v>
      </c>
      <c r="G1163" s="290">
        <f>F1163+22</f>
        <v>43641</v>
      </c>
      <c r="H1163" s="340" t="s">
        <v>1329</v>
      </c>
      <c r="J1163" s="299"/>
    </row>
    <row r="1164" spans="1:10">
      <c r="A1164" s="299"/>
      <c r="B1164" s="292" t="s">
        <v>196</v>
      </c>
      <c r="C1164" s="292" t="s">
        <v>254</v>
      </c>
      <c r="D1164" s="293"/>
      <c r="E1164" s="290">
        <f>E1163+7</f>
        <v>43622</v>
      </c>
      <c r="F1164" s="290">
        <f>F1163+7</f>
        <v>43626</v>
      </c>
      <c r="G1164" s="290">
        <f>G1163+7</f>
        <v>43648</v>
      </c>
      <c r="H1164" s="340" t="s">
        <v>1329</v>
      </c>
      <c r="J1164" s="299"/>
    </row>
    <row r="1165" spans="1:10">
      <c r="A1165" s="299"/>
      <c r="B1165" s="292" t="s">
        <v>1331</v>
      </c>
      <c r="C1165" s="292" t="s">
        <v>255</v>
      </c>
      <c r="D1165" s="293"/>
      <c r="E1165" s="290">
        <f>E1164+7</f>
        <v>43629</v>
      </c>
      <c r="F1165" s="290">
        <f>F1164+7</f>
        <v>43633</v>
      </c>
      <c r="G1165" s="290">
        <f>G1164+7</f>
        <v>43655</v>
      </c>
      <c r="H1165" s="340" t="s">
        <v>1329</v>
      </c>
      <c r="J1165" s="299"/>
    </row>
    <row r="1166" spans="1:10">
      <c r="A1166" s="299"/>
      <c r="B1166" s="292" t="s">
        <v>1330</v>
      </c>
      <c r="C1166" s="292" t="s">
        <v>467</v>
      </c>
      <c r="D1166" s="291"/>
      <c r="E1166" s="290">
        <f>E1165+7</f>
        <v>43636</v>
      </c>
      <c r="F1166" s="290">
        <f>F1165+7</f>
        <v>43640</v>
      </c>
      <c r="G1166" s="290">
        <f>G1165+7</f>
        <v>43662</v>
      </c>
      <c r="H1166" s="340" t="s">
        <v>1329</v>
      </c>
      <c r="J1166" s="299"/>
    </row>
    <row r="1167" spans="1:10">
      <c r="A1167" s="299"/>
      <c r="B1167" s="300"/>
      <c r="C1167" s="300"/>
      <c r="D1167" s="299"/>
      <c r="E1167" s="299"/>
      <c r="F1167" s="299"/>
      <c r="G1167" s="299"/>
      <c r="H1167" s="299"/>
      <c r="J1167" s="299"/>
    </row>
    <row r="1168" spans="1:10">
      <c r="A1168" s="339" t="s">
        <v>146</v>
      </c>
      <c r="B1168" s="339"/>
      <c r="C1168" s="339"/>
      <c r="D1168" s="339"/>
      <c r="E1168" s="339"/>
      <c r="F1168" s="339"/>
      <c r="G1168" s="339"/>
      <c r="H1168" s="338"/>
      <c r="J1168" s="299"/>
    </row>
    <row r="1169" spans="1:10">
      <c r="A1169" s="312" t="s">
        <v>148</v>
      </c>
      <c r="B1169" s="337"/>
      <c r="C1169" s="337"/>
      <c r="D1169" s="337"/>
      <c r="E1169" s="337"/>
      <c r="F1169" s="336"/>
      <c r="G1169" s="312"/>
      <c r="H1169" s="335"/>
      <c r="J1169" s="299"/>
    </row>
    <row r="1170" spans="1:10">
      <c r="A1170" s="312"/>
      <c r="B1170" s="337"/>
      <c r="C1170" s="337"/>
      <c r="D1170" s="337"/>
      <c r="E1170" s="337"/>
      <c r="F1170" s="336"/>
      <c r="G1170" s="312"/>
      <c r="H1170" s="335"/>
      <c r="J1170" s="299"/>
    </row>
    <row r="1171" spans="1:10">
      <c r="A1171" s="299"/>
      <c r="B1171" s="298" t="s">
        <v>26</v>
      </c>
      <c r="C1171" s="298" t="s">
        <v>27</v>
      </c>
      <c r="D1171" s="297" t="s">
        <v>28</v>
      </c>
      <c r="E1171" s="294" t="s">
        <v>163</v>
      </c>
      <c r="F1171" s="294" t="s">
        <v>163</v>
      </c>
      <c r="G1171" s="294" t="s">
        <v>1301</v>
      </c>
      <c r="H1171" s="299"/>
      <c r="I1171" s="333"/>
      <c r="J1171" s="299"/>
    </row>
    <row r="1172" spans="1:10">
      <c r="A1172" s="299"/>
      <c r="B1172" s="296"/>
      <c r="C1172" s="296"/>
      <c r="D1172" s="295"/>
      <c r="E1172" s="294" t="s">
        <v>1181</v>
      </c>
      <c r="F1172" s="294" t="s">
        <v>30</v>
      </c>
      <c r="G1172" s="294" t="s">
        <v>31</v>
      </c>
      <c r="H1172" s="299"/>
      <c r="I1172" s="333"/>
      <c r="J1172" s="299"/>
    </row>
    <row r="1173" spans="1:10" ht="18" customHeight="1">
      <c r="A1173" s="299"/>
      <c r="B1173" s="334" t="s">
        <v>1328</v>
      </c>
      <c r="C1173" s="306" t="s">
        <v>1211</v>
      </c>
      <c r="D1173" s="302" t="s">
        <v>1327</v>
      </c>
      <c r="E1173" s="290">
        <v>43615</v>
      </c>
      <c r="F1173" s="290">
        <v>43620</v>
      </c>
      <c r="G1173" s="290">
        <f>F1173+14</f>
        <v>43634</v>
      </c>
      <c r="H1173" s="299"/>
      <c r="I1173" s="333"/>
      <c r="J1173" s="299"/>
    </row>
    <row r="1174" spans="1:10">
      <c r="A1174" s="299"/>
      <c r="B1174" s="306" t="s">
        <v>1326</v>
      </c>
      <c r="C1174" s="306" t="s">
        <v>1211</v>
      </c>
      <c r="D1174" s="293"/>
      <c r="E1174" s="290">
        <f>E1173+7</f>
        <v>43622</v>
      </c>
      <c r="F1174" s="290">
        <f>F1173+7</f>
        <v>43627</v>
      </c>
      <c r="G1174" s="290">
        <f>G1173+7</f>
        <v>43641</v>
      </c>
      <c r="H1174" s="299"/>
      <c r="I1174" s="333"/>
      <c r="J1174" s="299"/>
    </row>
    <row r="1175" spans="1:10">
      <c r="A1175" s="299"/>
      <c r="B1175" s="322" t="s">
        <v>1325</v>
      </c>
      <c r="C1175" s="306" t="s">
        <v>1324</v>
      </c>
      <c r="D1175" s="293"/>
      <c r="E1175" s="290">
        <f>E1174+7</f>
        <v>43629</v>
      </c>
      <c r="F1175" s="290">
        <f>F1174+7</f>
        <v>43634</v>
      </c>
      <c r="G1175" s="290">
        <f>G1174+7</f>
        <v>43648</v>
      </c>
      <c r="H1175" s="299"/>
      <c r="I1175" s="333"/>
      <c r="J1175" s="299"/>
    </row>
    <row r="1176" spans="1:10">
      <c r="A1176" s="299"/>
      <c r="B1176" s="322" t="s">
        <v>1323</v>
      </c>
      <c r="C1176" s="306" t="s">
        <v>1211</v>
      </c>
      <c r="D1176" s="291"/>
      <c r="E1176" s="290">
        <f>E1175+7</f>
        <v>43636</v>
      </c>
      <c r="F1176" s="290">
        <f>F1175+7</f>
        <v>43641</v>
      </c>
      <c r="G1176" s="290">
        <f>G1175+7</f>
        <v>43655</v>
      </c>
      <c r="H1176" s="299"/>
      <c r="I1176" s="333"/>
      <c r="J1176" s="299"/>
    </row>
    <row r="1177" spans="1:10">
      <c r="A1177" s="299"/>
      <c r="B1177" s="309"/>
      <c r="C1177" s="332"/>
      <c r="D1177" s="308"/>
      <c r="E1177" s="307"/>
      <c r="F1177" s="307"/>
      <c r="G1177" s="307"/>
      <c r="H1177" s="299"/>
      <c r="I1177" s="333"/>
      <c r="J1177" s="299"/>
    </row>
    <row r="1178" spans="1:10">
      <c r="A1178" s="299"/>
      <c r="B1178" s="298" t="s">
        <v>26</v>
      </c>
      <c r="C1178" s="298" t="s">
        <v>27</v>
      </c>
      <c r="D1178" s="297" t="s">
        <v>28</v>
      </c>
      <c r="E1178" s="294" t="s">
        <v>163</v>
      </c>
      <c r="F1178" s="294" t="s">
        <v>163</v>
      </c>
      <c r="G1178" s="294" t="s">
        <v>1280</v>
      </c>
      <c r="H1178" s="299"/>
      <c r="I1178" s="333"/>
      <c r="J1178" s="299"/>
    </row>
    <row r="1179" spans="1:10">
      <c r="A1179" s="299"/>
      <c r="B1179" s="296"/>
      <c r="C1179" s="296"/>
      <c r="D1179" s="295"/>
      <c r="E1179" s="294" t="s">
        <v>1181</v>
      </c>
      <c r="F1179" s="294" t="s">
        <v>30</v>
      </c>
      <c r="G1179" s="294" t="s">
        <v>31</v>
      </c>
      <c r="H1179" s="299"/>
      <c r="I1179" s="333"/>
      <c r="J1179" s="299"/>
    </row>
    <row r="1180" spans="1:10">
      <c r="A1180" s="299"/>
      <c r="B1180" s="306" t="s">
        <v>1251</v>
      </c>
      <c r="C1180" s="306" t="s">
        <v>1249</v>
      </c>
      <c r="D1180" s="302" t="s">
        <v>1322</v>
      </c>
      <c r="E1180" s="290">
        <v>43616</v>
      </c>
      <c r="F1180" s="290">
        <v>43620</v>
      </c>
      <c r="G1180" s="290">
        <f>F1180+13</f>
        <v>43633</v>
      </c>
      <c r="H1180" s="299"/>
      <c r="I1180" s="299"/>
      <c r="J1180" s="299"/>
    </row>
    <row r="1181" spans="1:10">
      <c r="A1181" s="299"/>
      <c r="B1181" s="306" t="s">
        <v>172</v>
      </c>
      <c r="C1181" s="306" t="s">
        <v>1249</v>
      </c>
      <c r="D1181" s="293"/>
      <c r="E1181" s="290">
        <f>E1180+7</f>
        <v>43623</v>
      </c>
      <c r="F1181" s="290">
        <f>F1180+7</f>
        <v>43627</v>
      </c>
      <c r="G1181" s="290">
        <f>G1180+7</f>
        <v>43640</v>
      </c>
      <c r="H1181" s="299"/>
      <c r="I1181" s="299"/>
      <c r="J1181" s="299"/>
    </row>
    <row r="1182" spans="1:10">
      <c r="A1182" s="299"/>
      <c r="B1182" s="292" t="s">
        <v>1248</v>
      </c>
      <c r="C1182" s="318"/>
      <c r="D1182" s="293"/>
      <c r="E1182" s="290">
        <f>E1181+7</f>
        <v>43630</v>
      </c>
      <c r="F1182" s="290">
        <f>F1181+7</f>
        <v>43634</v>
      </c>
      <c r="G1182" s="290">
        <f>G1181+7</f>
        <v>43647</v>
      </c>
      <c r="H1182" s="299"/>
      <c r="I1182" s="299"/>
      <c r="J1182" s="299"/>
    </row>
    <row r="1183" spans="1:10">
      <c r="A1183" s="299"/>
      <c r="B1183" s="292" t="s">
        <v>62</v>
      </c>
      <c r="C1183" s="318" t="s">
        <v>153</v>
      </c>
      <c r="D1183" s="291"/>
      <c r="E1183" s="290">
        <f>E1182+7</f>
        <v>43637</v>
      </c>
      <c r="F1183" s="290">
        <f>F1182+7</f>
        <v>43641</v>
      </c>
      <c r="G1183" s="290">
        <f>G1182+7</f>
        <v>43654</v>
      </c>
      <c r="H1183" s="299"/>
      <c r="I1183" s="299"/>
      <c r="J1183" s="299"/>
    </row>
    <row r="1184" spans="1:10">
      <c r="A1184" s="299"/>
      <c r="B1184" s="309"/>
      <c r="C1184" s="332"/>
      <c r="D1184" s="308"/>
      <c r="E1184" s="307"/>
      <c r="F1184" s="307"/>
      <c r="G1184" s="307"/>
      <c r="H1184" s="299"/>
      <c r="I1184" s="299"/>
      <c r="J1184" s="299"/>
    </row>
    <row r="1185" spans="1:10">
      <c r="A1185" s="299"/>
      <c r="B1185" s="298" t="s">
        <v>26</v>
      </c>
      <c r="C1185" s="298" t="s">
        <v>27</v>
      </c>
      <c r="D1185" s="297" t="s">
        <v>28</v>
      </c>
      <c r="E1185" s="294" t="s">
        <v>163</v>
      </c>
      <c r="F1185" s="294" t="s">
        <v>163</v>
      </c>
      <c r="G1185" s="294" t="s">
        <v>1301</v>
      </c>
      <c r="H1185" s="299"/>
      <c r="I1185" s="299"/>
      <c r="J1185" s="299"/>
    </row>
    <row r="1186" spans="1:10">
      <c r="A1186" s="299"/>
      <c r="B1186" s="296"/>
      <c r="C1186" s="296"/>
      <c r="D1186" s="295"/>
      <c r="E1186" s="294" t="s">
        <v>1181</v>
      </c>
      <c r="F1186" s="294" t="s">
        <v>30</v>
      </c>
      <c r="G1186" s="294" t="s">
        <v>31</v>
      </c>
      <c r="H1186" s="299"/>
      <c r="I1186" s="299"/>
      <c r="J1186" s="299"/>
    </row>
    <row r="1187" spans="1:10">
      <c r="A1187" s="299"/>
      <c r="B1187" s="292" t="s">
        <v>1321</v>
      </c>
      <c r="C1187" s="292" t="s">
        <v>1320</v>
      </c>
      <c r="D1187" s="302" t="s">
        <v>1319</v>
      </c>
      <c r="E1187" s="290">
        <v>43616</v>
      </c>
      <c r="F1187" s="290">
        <v>43621</v>
      </c>
      <c r="G1187" s="290">
        <f>F1187+11</f>
        <v>43632</v>
      </c>
      <c r="H1187" s="299"/>
      <c r="I1187" s="299"/>
      <c r="J1187" s="299"/>
    </row>
    <row r="1188" spans="1:10">
      <c r="A1188" s="299"/>
      <c r="B1188" s="292" t="s">
        <v>1318</v>
      </c>
      <c r="C1188" s="292" t="s">
        <v>1317</v>
      </c>
      <c r="D1188" s="293"/>
      <c r="E1188" s="290">
        <f>E1187+7</f>
        <v>43623</v>
      </c>
      <c r="F1188" s="290">
        <f>F1187+7</f>
        <v>43628</v>
      </c>
      <c r="G1188" s="290">
        <f>G1187+7</f>
        <v>43639</v>
      </c>
      <c r="H1188" s="299"/>
      <c r="I1188" s="299"/>
      <c r="J1188" s="299"/>
    </row>
    <row r="1189" spans="1:10">
      <c r="A1189" s="299"/>
      <c r="B1189" s="292" t="s">
        <v>1316</v>
      </c>
      <c r="C1189" s="292" t="s">
        <v>1315</v>
      </c>
      <c r="D1189" s="293"/>
      <c r="E1189" s="290">
        <f>E1188+7</f>
        <v>43630</v>
      </c>
      <c r="F1189" s="290">
        <f>F1188+7</f>
        <v>43635</v>
      </c>
      <c r="G1189" s="290">
        <f>G1188+7</f>
        <v>43646</v>
      </c>
      <c r="H1189" s="299"/>
      <c r="I1189" s="299"/>
      <c r="J1189" s="299"/>
    </row>
    <row r="1190" spans="1:10">
      <c r="A1190" s="299"/>
      <c r="B1190" s="292" t="s">
        <v>1314</v>
      </c>
      <c r="C1190" s="292" t="s">
        <v>1313</v>
      </c>
      <c r="D1190" s="291"/>
      <c r="E1190" s="290">
        <f>E1189+7</f>
        <v>43637</v>
      </c>
      <c r="F1190" s="290">
        <f>F1189+7</f>
        <v>43642</v>
      </c>
      <c r="G1190" s="290">
        <f>G1189+7</f>
        <v>43653</v>
      </c>
      <c r="H1190" s="299"/>
      <c r="I1190" s="299"/>
      <c r="J1190" s="299"/>
    </row>
    <row r="1191" spans="1:10">
      <c r="A1191" s="299"/>
      <c r="B1191" s="309"/>
      <c r="C1191" s="309"/>
      <c r="D1191" s="308"/>
      <c r="E1191" s="307"/>
      <c r="F1191" s="307"/>
      <c r="G1191" s="307"/>
      <c r="H1191" s="299"/>
      <c r="I1191" s="299"/>
      <c r="J1191" s="299"/>
    </row>
    <row r="1192" spans="1:10">
      <c r="A1192" s="299"/>
      <c r="B1192" s="298" t="s">
        <v>26</v>
      </c>
      <c r="C1192" s="298" t="s">
        <v>27</v>
      </c>
      <c r="D1192" s="297" t="s">
        <v>28</v>
      </c>
      <c r="E1192" s="294" t="s">
        <v>163</v>
      </c>
      <c r="F1192" s="294" t="s">
        <v>163</v>
      </c>
      <c r="G1192" s="294" t="s">
        <v>1301</v>
      </c>
      <c r="H1192" s="299"/>
      <c r="I1192" s="299"/>
      <c r="J1192" s="299"/>
    </row>
    <row r="1193" spans="1:10">
      <c r="A1193" s="299"/>
      <c r="B1193" s="296"/>
      <c r="C1193" s="296"/>
      <c r="D1193" s="295"/>
      <c r="E1193" s="294" t="s">
        <v>1181</v>
      </c>
      <c r="F1193" s="294" t="s">
        <v>30</v>
      </c>
      <c r="G1193" s="294" t="s">
        <v>31</v>
      </c>
      <c r="H1193" s="299"/>
      <c r="I1193" s="299"/>
      <c r="J1193" s="299"/>
    </row>
    <row r="1194" spans="1:10">
      <c r="A1194" s="299"/>
      <c r="B1194" s="306" t="s">
        <v>1278</v>
      </c>
      <c r="C1194" s="292" t="s">
        <v>1277</v>
      </c>
      <c r="D1194" s="302" t="s">
        <v>1276</v>
      </c>
      <c r="E1194" s="290">
        <v>43616</v>
      </c>
      <c r="F1194" s="290">
        <v>43621</v>
      </c>
      <c r="G1194" s="290">
        <f>F1194+14</f>
        <v>43635</v>
      </c>
      <c r="H1194" s="299"/>
      <c r="I1194" s="299"/>
      <c r="J1194" s="299"/>
    </row>
    <row r="1195" spans="1:10">
      <c r="A1195" s="299"/>
      <c r="B1195" s="292" t="s">
        <v>1275</v>
      </c>
      <c r="C1195" s="292" t="s">
        <v>1274</v>
      </c>
      <c r="D1195" s="293"/>
      <c r="E1195" s="290">
        <f>E1194+7</f>
        <v>43623</v>
      </c>
      <c r="F1195" s="290">
        <f>F1194+7</f>
        <v>43628</v>
      </c>
      <c r="G1195" s="290">
        <f>G1194+7</f>
        <v>43642</v>
      </c>
      <c r="H1195" s="299"/>
      <c r="I1195" s="299"/>
      <c r="J1195" s="299"/>
    </row>
    <row r="1196" spans="1:10">
      <c r="A1196" s="299"/>
      <c r="B1196" s="292" t="s">
        <v>1273</v>
      </c>
      <c r="C1196" s="292" t="s">
        <v>1272</v>
      </c>
      <c r="D1196" s="293"/>
      <c r="E1196" s="290">
        <f>E1195+7</f>
        <v>43630</v>
      </c>
      <c r="F1196" s="290">
        <f>F1195+7</f>
        <v>43635</v>
      </c>
      <c r="G1196" s="290">
        <f>G1195+7</f>
        <v>43649</v>
      </c>
      <c r="H1196" s="299"/>
      <c r="I1196" s="299"/>
      <c r="J1196" s="299"/>
    </row>
    <row r="1197" spans="1:10">
      <c r="A1197" s="299"/>
      <c r="B1197" s="292" t="s">
        <v>1271</v>
      </c>
      <c r="C1197" s="292" t="s">
        <v>1270</v>
      </c>
      <c r="D1197" s="291"/>
      <c r="E1197" s="290">
        <f>E1196+7</f>
        <v>43637</v>
      </c>
      <c r="F1197" s="290">
        <f>F1196+7</f>
        <v>43642</v>
      </c>
      <c r="G1197" s="290">
        <f>G1196+7</f>
        <v>43656</v>
      </c>
      <c r="H1197" s="299"/>
      <c r="I1197" s="299"/>
      <c r="J1197" s="299"/>
    </row>
    <row r="1198" spans="1:10">
      <c r="A1198" s="299"/>
      <c r="B1198" s="300"/>
      <c r="C1198" s="300"/>
      <c r="D1198" s="299"/>
      <c r="E1198" s="299"/>
      <c r="F1198" s="299"/>
      <c r="G1198" s="299"/>
      <c r="H1198" s="299"/>
      <c r="I1198" s="299"/>
      <c r="J1198" s="299"/>
    </row>
    <row r="1199" spans="1:10">
      <c r="A1199" s="299"/>
      <c r="B1199" s="298" t="s">
        <v>26</v>
      </c>
      <c r="C1199" s="298" t="s">
        <v>27</v>
      </c>
      <c r="D1199" s="297" t="s">
        <v>28</v>
      </c>
      <c r="E1199" s="294" t="s">
        <v>163</v>
      </c>
      <c r="F1199" s="294" t="s">
        <v>163</v>
      </c>
      <c r="G1199" s="294" t="s">
        <v>261</v>
      </c>
      <c r="H1199" s="299"/>
      <c r="I1199" s="299"/>
      <c r="J1199" s="299"/>
    </row>
    <row r="1200" spans="1:10">
      <c r="A1200" s="299"/>
      <c r="B1200" s="296"/>
      <c r="C1200" s="296"/>
      <c r="D1200" s="295"/>
      <c r="E1200" s="294" t="s">
        <v>1181</v>
      </c>
      <c r="F1200" s="294" t="s">
        <v>30</v>
      </c>
      <c r="G1200" s="294" t="s">
        <v>31</v>
      </c>
      <c r="H1200" s="299"/>
      <c r="I1200" s="299"/>
      <c r="J1200" s="299"/>
    </row>
    <row r="1201" spans="1:10">
      <c r="A1201" s="299"/>
      <c r="B1201" s="306" t="s">
        <v>1296</v>
      </c>
      <c r="C1201" s="306" t="s">
        <v>467</v>
      </c>
      <c r="D1201" s="302" t="s">
        <v>1295</v>
      </c>
      <c r="E1201" s="290">
        <v>43619</v>
      </c>
      <c r="F1201" s="290">
        <v>43622</v>
      </c>
      <c r="G1201" s="290">
        <f>F1201+14</f>
        <v>43636</v>
      </c>
      <c r="H1201" s="299"/>
      <c r="I1201" s="299"/>
      <c r="J1201" s="299"/>
    </row>
    <row r="1202" spans="1:10">
      <c r="A1202" s="299"/>
      <c r="B1202" s="292" t="s">
        <v>1294</v>
      </c>
      <c r="C1202" s="292" t="s">
        <v>1293</v>
      </c>
      <c r="D1202" s="293"/>
      <c r="E1202" s="290">
        <f>E1201+7</f>
        <v>43626</v>
      </c>
      <c r="F1202" s="290">
        <f>F1201+7</f>
        <v>43629</v>
      </c>
      <c r="G1202" s="290">
        <f>G1201+7</f>
        <v>43643</v>
      </c>
      <c r="H1202" s="299"/>
      <c r="I1202" s="299"/>
      <c r="J1202" s="299"/>
    </row>
    <row r="1203" spans="1:10">
      <c r="A1203" s="299"/>
      <c r="B1203" s="322" t="s">
        <v>1292</v>
      </c>
      <c r="C1203" s="292" t="s">
        <v>263</v>
      </c>
      <c r="D1203" s="293"/>
      <c r="E1203" s="290">
        <f>E1202+7</f>
        <v>43633</v>
      </c>
      <c r="F1203" s="290">
        <f>F1202+7</f>
        <v>43636</v>
      </c>
      <c r="G1203" s="290">
        <f>G1202+7</f>
        <v>43650</v>
      </c>
      <c r="H1203" s="299"/>
      <c r="I1203" s="299"/>
      <c r="J1203" s="299"/>
    </row>
    <row r="1204" spans="1:10">
      <c r="A1204" s="312"/>
      <c r="B1204" s="321" t="s">
        <v>1291</v>
      </c>
      <c r="C1204" s="316" t="s">
        <v>1229</v>
      </c>
      <c r="D1204" s="291"/>
      <c r="E1204" s="290">
        <f>E1203+7</f>
        <v>43640</v>
      </c>
      <c r="F1204" s="290">
        <f>F1203+7</f>
        <v>43643</v>
      </c>
      <c r="G1204" s="290">
        <f>G1203+7</f>
        <v>43657</v>
      </c>
      <c r="H1204" s="299"/>
      <c r="I1204" s="299"/>
    </row>
    <row r="1205" spans="1:10">
      <c r="A1205" s="299"/>
      <c r="B1205" s="300"/>
      <c r="C1205" s="300"/>
      <c r="D1205" s="299"/>
      <c r="E1205" s="299"/>
      <c r="F1205" s="299"/>
      <c r="G1205" s="299"/>
      <c r="H1205" s="299"/>
      <c r="I1205" s="299"/>
    </row>
    <row r="1206" spans="1:10">
      <c r="A1206" s="299"/>
      <c r="B1206" s="298" t="s">
        <v>26</v>
      </c>
      <c r="C1206" s="298" t="s">
        <v>27</v>
      </c>
      <c r="D1206" s="297" t="s">
        <v>28</v>
      </c>
      <c r="E1206" s="294" t="s">
        <v>163</v>
      </c>
      <c r="F1206" s="294" t="s">
        <v>163</v>
      </c>
      <c r="G1206" s="294" t="s">
        <v>1269</v>
      </c>
      <c r="H1206" s="299"/>
      <c r="I1206" s="299"/>
    </row>
    <row r="1207" spans="1:10">
      <c r="A1207" s="299"/>
      <c r="B1207" s="296"/>
      <c r="C1207" s="296"/>
      <c r="D1207" s="295"/>
      <c r="E1207" s="294" t="s">
        <v>1181</v>
      </c>
      <c r="F1207" s="294" t="s">
        <v>30</v>
      </c>
      <c r="G1207" s="294" t="s">
        <v>31</v>
      </c>
      <c r="H1207" s="299"/>
      <c r="I1207" s="299"/>
    </row>
    <row r="1208" spans="1:10">
      <c r="A1208" s="299"/>
      <c r="B1208" s="306" t="s">
        <v>1312</v>
      </c>
      <c r="C1208" s="306" t="s">
        <v>1311</v>
      </c>
      <c r="D1208" s="302" t="s">
        <v>1310</v>
      </c>
      <c r="E1208" s="290">
        <v>43615</v>
      </c>
      <c r="F1208" s="290">
        <v>43618</v>
      </c>
      <c r="G1208" s="290">
        <f>F1208+14</f>
        <v>43632</v>
      </c>
      <c r="H1208" s="299"/>
      <c r="I1208" s="299"/>
    </row>
    <row r="1209" spans="1:10">
      <c r="A1209" s="299"/>
      <c r="B1209" s="306" t="s">
        <v>1309</v>
      </c>
      <c r="C1209" s="306" t="s">
        <v>1308</v>
      </c>
      <c r="D1209" s="293"/>
      <c r="E1209" s="290">
        <f>E1208+7</f>
        <v>43622</v>
      </c>
      <c r="F1209" s="290">
        <f>F1208+7</f>
        <v>43625</v>
      </c>
      <c r="G1209" s="290">
        <f>G1208+7</f>
        <v>43639</v>
      </c>
      <c r="H1209" s="299"/>
      <c r="I1209" s="299"/>
    </row>
    <row r="1210" spans="1:10">
      <c r="A1210" s="299"/>
      <c r="B1210" s="306" t="s">
        <v>1307</v>
      </c>
      <c r="C1210" s="306" t="s">
        <v>1306</v>
      </c>
      <c r="D1210" s="293"/>
      <c r="E1210" s="290">
        <f>E1209+7</f>
        <v>43629</v>
      </c>
      <c r="F1210" s="290">
        <f>F1209+7</f>
        <v>43632</v>
      </c>
      <c r="G1210" s="290">
        <f>G1209+7</f>
        <v>43646</v>
      </c>
      <c r="H1210" s="299"/>
      <c r="I1210" s="299"/>
    </row>
    <row r="1211" spans="1:10">
      <c r="A1211" s="299"/>
      <c r="B1211" s="306" t="s">
        <v>1305</v>
      </c>
      <c r="C1211" s="306" t="s">
        <v>1304</v>
      </c>
      <c r="D1211" s="293"/>
      <c r="E1211" s="290">
        <f>E1210+7</f>
        <v>43636</v>
      </c>
      <c r="F1211" s="290">
        <f>F1210+7</f>
        <v>43639</v>
      </c>
      <c r="G1211" s="290">
        <f>G1210+7</f>
        <v>43653</v>
      </c>
      <c r="H1211" s="299"/>
      <c r="I1211" s="299"/>
    </row>
    <row r="1212" spans="1:10">
      <c r="A1212" s="299"/>
      <c r="B1212" s="292" t="s">
        <v>1303</v>
      </c>
      <c r="C1212" s="306" t="s">
        <v>1302</v>
      </c>
      <c r="D1212" s="291"/>
      <c r="E1212" s="290">
        <f>E1211+7</f>
        <v>43643</v>
      </c>
      <c r="F1212" s="290">
        <f>F1211+7</f>
        <v>43646</v>
      </c>
      <c r="G1212" s="290">
        <f>G1211+7</f>
        <v>43660</v>
      </c>
      <c r="H1212" s="299"/>
      <c r="I1212" s="299"/>
    </row>
    <row r="1213" spans="1:10">
      <c r="A1213" s="299"/>
      <c r="B1213" s="309"/>
      <c r="C1213" s="309"/>
      <c r="D1213" s="308"/>
      <c r="E1213" s="307"/>
      <c r="F1213" s="307"/>
      <c r="G1213" s="307"/>
      <c r="H1213" s="299"/>
      <c r="I1213" s="299"/>
    </row>
    <row r="1214" spans="1:10">
      <c r="A1214" s="299"/>
      <c r="B1214" s="298" t="s">
        <v>26</v>
      </c>
      <c r="C1214" s="298" t="s">
        <v>27</v>
      </c>
      <c r="D1214" s="297" t="s">
        <v>28</v>
      </c>
      <c r="E1214" s="294" t="s">
        <v>163</v>
      </c>
      <c r="F1214" s="294" t="s">
        <v>163</v>
      </c>
      <c r="G1214" s="294" t="s">
        <v>1301</v>
      </c>
      <c r="H1214" s="299"/>
      <c r="I1214" s="299"/>
    </row>
    <row r="1215" spans="1:10">
      <c r="A1215" s="299"/>
      <c r="B1215" s="296"/>
      <c r="C1215" s="296"/>
      <c r="D1215" s="295"/>
      <c r="E1215" s="294" t="s">
        <v>1181</v>
      </c>
      <c r="F1215" s="294" t="s">
        <v>30</v>
      </c>
      <c r="G1215" s="294" t="s">
        <v>31</v>
      </c>
      <c r="H1215" s="299"/>
      <c r="I1215" s="299"/>
    </row>
    <row r="1216" spans="1:10">
      <c r="A1216" s="299"/>
      <c r="B1216" s="306" t="s">
        <v>313</v>
      </c>
      <c r="C1216" s="306" t="s">
        <v>451</v>
      </c>
      <c r="D1216" s="331"/>
      <c r="E1216" s="290">
        <v>43614</v>
      </c>
      <c r="F1216" s="290">
        <v>43618</v>
      </c>
      <c r="G1216" s="290">
        <f>F1216+14</f>
        <v>43632</v>
      </c>
      <c r="H1216" s="299"/>
      <c r="I1216" s="299"/>
    </row>
    <row r="1217" spans="1:9">
      <c r="A1217" s="299"/>
      <c r="B1217" s="306" t="s">
        <v>449</v>
      </c>
      <c r="C1217" s="306" t="s">
        <v>1300</v>
      </c>
      <c r="D1217" s="293" t="s">
        <v>1299</v>
      </c>
      <c r="E1217" s="290">
        <f>E1216+7</f>
        <v>43621</v>
      </c>
      <c r="F1217" s="290">
        <f>F1216+7</f>
        <v>43625</v>
      </c>
      <c r="G1217" s="290">
        <f>G1216+7</f>
        <v>43639</v>
      </c>
      <c r="H1217" s="299"/>
      <c r="I1217" s="299"/>
    </row>
    <row r="1218" spans="1:9">
      <c r="A1218" s="299"/>
      <c r="B1218" s="292" t="s">
        <v>355</v>
      </c>
      <c r="C1218" s="318">
        <v>63</v>
      </c>
      <c r="D1218" s="293"/>
      <c r="E1218" s="290">
        <f>E1217+7</f>
        <v>43628</v>
      </c>
      <c r="F1218" s="290">
        <f>F1217+7</f>
        <v>43632</v>
      </c>
      <c r="G1218" s="290">
        <f>G1217+7</f>
        <v>43646</v>
      </c>
      <c r="H1218" s="299"/>
      <c r="I1218" s="299"/>
    </row>
    <row r="1219" spans="1:9">
      <c r="A1219" s="299"/>
      <c r="B1219" s="316" t="s">
        <v>324</v>
      </c>
      <c r="C1219" s="330" t="s">
        <v>450</v>
      </c>
      <c r="D1219" s="293"/>
      <c r="E1219" s="290">
        <f>E1218+7</f>
        <v>43635</v>
      </c>
      <c r="F1219" s="290">
        <f>F1218+7</f>
        <v>43639</v>
      </c>
      <c r="G1219" s="290">
        <f>G1218+7</f>
        <v>43653</v>
      </c>
      <c r="H1219" s="299"/>
      <c r="I1219" s="299"/>
    </row>
    <row r="1220" spans="1:9">
      <c r="A1220" s="299"/>
      <c r="B1220" s="316" t="s">
        <v>325</v>
      </c>
      <c r="C1220" s="306" t="s">
        <v>1298</v>
      </c>
      <c r="D1220" s="291"/>
      <c r="E1220" s="290">
        <f>E1219+7</f>
        <v>43642</v>
      </c>
      <c r="F1220" s="290">
        <f>F1219+7</f>
        <v>43646</v>
      </c>
      <c r="G1220" s="290">
        <f>G1219+7</f>
        <v>43660</v>
      </c>
      <c r="H1220" s="299"/>
      <c r="I1220" s="299"/>
    </row>
    <row r="1221" spans="1:9">
      <c r="A1221" s="299"/>
      <c r="B1221" s="329"/>
      <c r="C1221" s="329"/>
      <c r="D1221" s="324"/>
      <c r="E1221" s="324"/>
      <c r="F1221" s="323"/>
      <c r="G1221" s="323"/>
      <c r="H1221" s="299"/>
      <c r="I1221" s="299"/>
    </row>
    <row r="1222" spans="1:9">
      <c r="A1222" s="312" t="s">
        <v>1297</v>
      </c>
      <c r="B1222" s="300"/>
      <c r="C1222" s="325"/>
      <c r="D1222" s="324"/>
      <c r="E1222" s="324"/>
      <c r="F1222" s="328"/>
      <c r="G1222" s="328"/>
      <c r="H1222" s="299"/>
      <c r="I1222" s="299"/>
    </row>
    <row r="1223" spans="1:9">
      <c r="A1223" s="299"/>
      <c r="B1223" s="298" t="s">
        <v>26</v>
      </c>
      <c r="C1223" s="298" t="s">
        <v>27</v>
      </c>
      <c r="D1223" s="297" t="s">
        <v>28</v>
      </c>
      <c r="E1223" s="294" t="s">
        <v>163</v>
      </c>
      <c r="F1223" s="294" t="s">
        <v>163</v>
      </c>
      <c r="G1223" s="294" t="s">
        <v>1297</v>
      </c>
      <c r="H1223" s="299"/>
      <c r="I1223" s="299"/>
    </row>
    <row r="1224" spans="1:9">
      <c r="A1224" s="299"/>
      <c r="B1224" s="296"/>
      <c r="C1224" s="296"/>
      <c r="D1224" s="295"/>
      <c r="E1224" s="294" t="s">
        <v>1181</v>
      </c>
      <c r="F1224" s="294" t="s">
        <v>30</v>
      </c>
      <c r="G1224" s="294" t="s">
        <v>31</v>
      </c>
      <c r="H1224" s="299"/>
      <c r="I1224" s="299"/>
    </row>
    <row r="1225" spans="1:9">
      <c r="A1225" s="299"/>
      <c r="B1225" s="306" t="s">
        <v>1296</v>
      </c>
      <c r="C1225" s="306" t="s">
        <v>467</v>
      </c>
      <c r="D1225" s="302" t="s">
        <v>1295</v>
      </c>
      <c r="E1225" s="290">
        <v>43619</v>
      </c>
      <c r="F1225" s="290">
        <v>43622</v>
      </c>
      <c r="G1225" s="290">
        <f>F1225+19</f>
        <v>43641</v>
      </c>
      <c r="H1225" s="299"/>
      <c r="I1225" s="299"/>
    </row>
    <row r="1226" spans="1:9">
      <c r="A1226" s="299"/>
      <c r="B1226" s="292" t="s">
        <v>1294</v>
      </c>
      <c r="C1226" s="292" t="s">
        <v>1293</v>
      </c>
      <c r="D1226" s="293"/>
      <c r="E1226" s="290">
        <f>E1225+7</f>
        <v>43626</v>
      </c>
      <c r="F1226" s="290">
        <f>F1225+7</f>
        <v>43629</v>
      </c>
      <c r="G1226" s="290">
        <f>G1225+7</f>
        <v>43648</v>
      </c>
      <c r="H1226" s="299"/>
      <c r="I1226" s="299"/>
    </row>
    <row r="1227" spans="1:9">
      <c r="A1227" s="299"/>
      <c r="B1227" s="322" t="s">
        <v>1292</v>
      </c>
      <c r="C1227" s="292" t="s">
        <v>263</v>
      </c>
      <c r="D1227" s="293"/>
      <c r="E1227" s="290">
        <f>E1226+7</f>
        <v>43633</v>
      </c>
      <c r="F1227" s="290">
        <f>F1226+7</f>
        <v>43636</v>
      </c>
      <c r="G1227" s="290">
        <f>G1226+7</f>
        <v>43655</v>
      </c>
      <c r="H1227" s="299"/>
      <c r="I1227" s="299"/>
    </row>
    <row r="1228" spans="1:9">
      <c r="A1228" s="312"/>
      <c r="B1228" s="321" t="s">
        <v>1291</v>
      </c>
      <c r="C1228" s="316" t="s">
        <v>1229</v>
      </c>
      <c r="D1228" s="291"/>
      <c r="E1228" s="290">
        <f>E1227+7</f>
        <v>43640</v>
      </c>
      <c r="F1228" s="290">
        <f>F1227+7</f>
        <v>43643</v>
      </c>
      <c r="G1228" s="290">
        <f>G1227+7</f>
        <v>43662</v>
      </c>
      <c r="H1228" s="299"/>
      <c r="I1228" s="299"/>
    </row>
    <row r="1229" spans="1:9">
      <c r="A1229" s="299"/>
      <c r="B1229" s="309"/>
      <c r="C1229" s="317"/>
      <c r="D1229" s="308"/>
      <c r="E1229" s="307"/>
      <c r="F1229" s="307"/>
      <c r="G1229" s="307"/>
      <c r="H1229" s="327"/>
      <c r="I1229" s="299"/>
    </row>
    <row r="1230" spans="1:9">
      <c r="A1230" s="305" t="s">
        <v>1290</v>
      </c>
      <c r="B1230" s="309"/>
      <c r="C1230" s="309"/>
      <c r="D1230" s="308"/>
      <c r="E1230" s="307"/>
      <c r="F1230" s="307"/>
      <c r="G1230" s="307"/>
      <c r="H1230" s="307"/>
      <c r="I1230" s="299"/>
    </row>
    <row r="1231" spans="1:9">
      <c r="A1231" s="299"/>
      <c r="B1231" s="298" t="s">
        <v>26</v>
      </c>
      <c r="C1231" s="298" t="s">
        <v>27</v>
      </c>
      <c r="D1231" s="297" t="s">
        <v>28</v>
      </c>
      <c r="E1231" s="294" t="s">
        <v>163</v>
      </c>
      <c r="F1231" s="294" t="s">
        <v>163</v>
      </c>
      <c r="G1231" s="294" t="s">
        <v>1290</v>
      </c>
      <c r="H1231" s="307"/>
      <c r="I1231" s="299"/>
    </row>
    <row r="1232" spans="1:9">
      <c r="A1232" s="299"/>
      <c r="B1232" s="296"/>
      <c r="C1232" s="296"/>
      <c r="D1232" s="295"/>
      <c r="E1232" s="294" t="s">
        <v>1181</v>
      </c>
      <c r="F1232" s="294" t="s">
        <v>30</v>
      </c>
      <c r="G1232" s="294" t="s">
        <v>31</v>
      </c>
      <c r="H1232" s="307"/>
      <c r="I1232" s="299"/>
    </row>
    <row r="1233" spans="1:9">
      <c r="A1233" s="299"/>
      <c r="B1233" s="306" t="s">
        <v>1289</v>
      </c>
      <c r="C1233" s="306" t="s">
        <v>1288</v>
      </c>
      <c r="D1233" s="302" t="s">
        <v>1287</v>
      </c>
      <c r="E1233" s="290">
        <v>43619</v>
      </c>
      <c r="F1233" s="290">
        <v>43622</v>
      </c>
      <c r="G1233" s="290">
        <f>F1233+12</f>
        <v>43634</v>
      </c>
      <c r="H1233" s="307"/>
      <c r="I1233" s="299"/>
    </row>
    <row r="1234" spans="1:9">
      <c r="A1234" s="312"/>
      <c r="B1234" s="292" t="s">
        <v>1286</v>
      </c>
      <c r="C1234" s="292" t="s">
        <v>1285</v>
      </c>
      <c r="D1234" s="293"/>
      <c r="E1234" s="290">
        <f>E1233+7</f>
        <v>43626</v>
      </c>
      <c r="F1234" s="290">
        <f>F1233+7</f>
        <v>43629</v>
      </c>
      <c r="G1234" s="290">
        <f>G1233+7</f>
        <v>43641</v>
      </c>
      <c r="H1234" s="323"/>
      <c r="I1234" s="299"/>
    </row>
    <row r="1235" spans="1:9">
      <c r="A1235" s="312"/>
      <c r="B1235" s="322" t="s">
        <v>1284</v>
      </c>
      <c r="C1235" s="292" t="s">
        <v>1283</v>
      </c>
      <c r="D1235" s="293"/>
      <c r="E1235" s="290">
        <f>E1234+7</f>
        <v>43633</v>
      </c>
      <c r="F1235" s="290">
        <f>F1234+7</f>
        <v>43636</v>
      </c>
      <c r="G1235" s="290">
        <f>G1234+7</f>
        <v>43648</v>
      </c>
      <c r="H1235" s="327"/>
      <c r="I1235" s="299"/>
    </row>
    <row r="1236" spans="1:9">
      <c r="A1236" s="312"/>
      <c r="B1236" s="321" t="s">
        <v>1282</v>
      </c>
      <c r="C1236" s="316" t="s">
        <v>1281</v>
      </c>
      <c r="D1236" s="291"/>
      <c r="E1236" s="290">
        <f>E1235+7</f>
        <v>43640</v>
      </c>
      <c r="F1236" s="290">
        <f>F1235+7</f>
        <v>43643</v>
      </c>
      <c r="G1236" s="290">
        <f>G1235+7</f>
        <v>43655</v>
      </c>
      <c r="H1236" s="327"/>
      <c r="I1236" s="299"/>
    </row>
    <row r="1237" spans="1:9">
      <c r="A1237" s="312"/>
      <c r="B1237" s="300"/>
      <c r="C1237" s="300"/>
      <c r="D1237" s="308"/>
      <c r="E1237" s="307"/>
      <c r="F1237" s="307"/>
      <c r="G1237" s="300"/>
      <c r="H1237" s="308"/>
      <c r="I1237" s="299"/>
    </row>
    <row r="1238" spans="1:9">
      <c r="A1238" s="312" t="s">
        <v>1279</v>
      </c>
      <c r="B1238" s="300"/>
      <c r="C1238" s="300"/>
      <c r="D1238" s="308"/>
      <c r="E1238" s="307"/>
      <c r="F1238" s="307"/>
      <c r="G1238" s="300"/>
      <c r="H1238" s="308"/>
      <c r="I1238" s="299"/>
    </row>
    <row r="1239" spans="1:9">
      <c r="A1239" s="312"/>
      <c r="B1239" s="298" t="s">
        <v>26</v>
      </c>
      <c r="C1239" s="298" t="s">
        <v>27</v>
      </c>
      <c r="D1239" s="297" t="s">
        <v>28</v>
      </c>
      <c r="E1239" s="294" t="s">
        <v>163</v>
      </c>
      <c r="F1239" s="294" t="s">
        <v>163</v>
      </c>
      <c r="G1239" s="294" t="s">
        <v>1280</v>
      </c>
      <c r="H1239" s="294" t="s">
        <v>1279</v>
      </c>
      <c r="I1239" s="299"/>
    </row>
    <row r="1240" spans="1:9">
      <c r="A1240" s="312"/>
      <c r="B1240" s="296"/>
      <c r="C1240" s="296"/>
      <c r="D1240" s="295"/>
      <c r="E1240" s="294" t="s">
        <v>1181</v>
      </c>
      <c r="F1240" s="294" t="s">
        <v>30</v>
      </c>
      <c r="G1240" s="294" t="s">
        <v>31</v>
      </c>
      <c r="H1240" s="294" t="s">
        <v>31</v>
      </c>
      <c r="I1240" s="299"/>
    </row>
    <row r="1241" spans="1:9">
      <c r="A1241" s="312"/>
      <c r="B1241" s="306" t="s">
        <v>1278</v>
      </c>
      <c r="C1241" s="292" t="s">
        <v>1277</v>
      </c>
      <c r="D1241" s="302" t="s">
        <v>1276</v>
      </c>
      <c r="E1241" s="290">
        <v>43616</v>
      </c>
      <c r="F1241" s="290">
        <v>43621</v>
      </c>
      <c r="G1241" s="290">
        <f>F1241+14</f>
        <v>43635</v>
      </c>
      <c r="H1241" s="290" t="s">
        <v>1247</v>
      </c>
      <c r="I1241" s="299"/>
    </row>
    <row r="1242" spans="1:9">
      <c r="A1242" s="299"/>
      <c r="B1242" s="292" t="s">
        <v>1275</v>
      </c>
      <c r="C1242" s="292" t="s">
        <v>1274</v>
      </c>
      <c r="D1242" s="293"/>
      <c r="E1242" s="290">
        <f>E1241+7</f>
        <v>43623</v>
      </c>
      <c r="F1242" s="290">
        <f>F1241+7</f>
        <v>43628</v>
      </c>
      <c r="G1242" s="290">
        <f>G1241+7</f>
        <v>43642</v>
      </c>
      <c r="H1242" s="290" t="s">
        <v>1247</v>
      </c>
      <c r="I1242" s="299"/>
    </row>
    <row r="1243" spans="1:9">
      <c r="A1243" s="299"/>
      <c r="B1243" s="292" t="s">
        <v>1273</v>
      </c>
      <c r="C1243" s="292" t="s">
        <v>1272</v>
      </c>
      <c r="D1243" s="293"/>
      <c r="E1243" s="290">
        <f>E1242+7</f>
        <v>43630</v>
      </c>
      <c r="F1243" s="290">
        <f>F1242+7</f>
        <v>43635</v>
      </c>
      <c r="G1243" s="290">
        <f>G1242+7</f>
        <v>43649</v>
      </c>
      <c r="H1243" s="290" t="s">
        <v>1247</v>
      </c>
      <c r="I1243" s="299"/>
    </row>
    <row r="1244" spans="1:9">
      <c r="A1244" s="299"/>
      <c r="B1244" s="292" t="s">
        <v>1271</v>
      </c>
      <c r="C1244" s="292" t="s">
        <v>1270</v>
      </c>
      <c r="D1244" s="291"/>
      <c r="E1244" s="290">
        <f>E1243+7</f>
        <v>43637</v>
      </c>
      <c r="F1244" s="290">
        <f>F1243+7</f>
        <v>43642</v>
      </c>
      <c r="G1244" s="290">
        <f>G1243+7</f>
        <v>43656</v>
      </c>
      <c r="H1244" s="290" t="s">
        <v>1247</v>
      </c>
      <c r="I1244" s="299"/>
    </row>
    <row r="1245" spans="1:9">
      <c r="A1245" s="299"/>
      <c r="B1245" s="309"/>
      <c r="C1245" s="317"/>
      <c r="D1245" s="308"/>
      <c r="E1245" s="307"/>
      <c r="F1245" s="307"/>
      <c r="G1245" s="307"/>
      <c r="H1245" s="307"/>
      <c r="I1245" s="299"/>
    </row>
    <row r="1246" spans="1:9">
      <c r="A1246" s="305" t="s">
        <v>267</v>
      </c>
      <c r="B1246" s="326"/>
      <c r="C1246" s="325"/>
      <c r="D1246" s="324"/>
      <c r="E1246" s="324"/>
      <c r="F1246" s="323"/>
      <c r="G1246" s="324"/>
      <c r="H1246" s="323"/>
      <c r="I1246" s="299"/>
    </row>
    <row r="1247" spans="1:9">
      <c r="A1247" s="299"/>
      <c r="B1247" s="298" t="s">
        <v>26</v>
      </c>
      <c r="C1247" s="298" t="s">
        <v>27</v>
      </c>
      <c r="D1247" s="297" t="s">
        <v>28</v>
      </c>
      <c r="E1247" s="294" t="s">
        <v>163</v>
      </c>
      <c r="F1247" s="294" t="s">
        <v>163</v>
      </c>
      <c r="G1247" s="294" t="s">
        <v>1269</v>
      </c>
      <c r="H1247" s="294" t="s">
        <v>267</v>
      </c>
      <c r="I1247" s="299"/>
    </row>
    <row r="1248" spans="1:9">
      <c r="A1248" s="299"/>
      <c r="B1248" s="296"/>
      <c r="C1248" s="296"/>
      <c r="D1248" s="295"/>
      <c r="E1248" s="294" t="s">
        <v>1181</v>
      </c>
      <c r="F1248" s="294" t="s">
        <v>30</v>
      </c>
      <c r="G1248" s="294" t="s">
        <v>31</v>
      </c>
      <c r="H1248" s="294" t="s">
        <v>31</v>
      </c>
      <c r="I1248" s="299"/>
    </row>
    <row r="1249" spans="1:9">
      <c r="A1249" s="299"/>
      <c r="B1249" s="306" t="s">
        <v>1268</v>
      </c>
      <c r="C1249" s="292" t="s">
        <v>1267</v>
      </c>
      <c r="D1249" s="302" t="s">
        <v>1266</v>
      </c>
      <c r="E1249" s="290">
        <v>43614</v>
      </c>
      <c r="F1249" s="290">
        <v>43619</v>
      </c>
      <c r="G1249" s="290">
        <f>F1249+14</f>
        <v>43633</v>
      </c>
      <c r="H1249" s="290" t="s">
        <v>1262</v>
      </c>
      <c r="I1249" s="299"/>
    </row>
    <row r="1250" spans="1:9">
      <c r="A1250" s="299"/>
      <c r="B1250" s="292" t="s">
        <v>1265</v>
      </c>
      <c r="C1250" s="292" t="s">
        <v>246</v>
      </c>
      <c r="D1250" s="293"/>
      <c r="E1250" s="290">
        <f>E1249+7</f>
        <v>43621</v>
      </c>
      <c r="F1250" s="290">
        <f>F1249+7</f>
        <v>43626</v>
      </c>
      <c r="G1250" s="290">
        <f>G1249+7</f>
        <v>43640</v>
      </c>
      <c r="H1250" s="290" t="s">
        <v>1262</v>
      </c>
      <c r="I1250" s="299"/>
    </row>
    <row r="1251" spans="1:9">
      <c r="A1251" s="299"/>
      <c r="B1251" s="292" t="s">
        <v>1264</v>
      </c>
      <c r="C1251" s="292" t="s">
        <v>1235</v>
      </c>
      <c r="D1251" s="293"/>
      <c r="E1251" s="290">
        <f>E1250+7</f>
        <v>43628</v>
      </c>
      <c r="F1251" s="290">
        <f>F1250+7</f>
        <v>43633</v>
      </c>
      <c r="G1251" s="290">
        <f>G1250+7</f>
        <v>43647</v>
      </c>
      <c r="H1251" s="290" t="s">
        <v>1262</v>
      </c>
      <c r="I1251" s="299"/>
    </row>
    <row r="1252" spans="1:9">
      <c r="A1252" s="299"/>
      <c r="B1252" s="292" t="s">
        <v>57</v>
      </c>
      <c r="C1252" s="292" t="s">
        <v>1263</v>
      </c>
      <c r="D1252" s="291"/>
      <c r="E1252" s="290">
        <f>E1251+7</f>
        <v>43635</v>
      </c>
      <c r="F1252" s="290">
        <f>F1251+7</f>
        <v>43640</v>
      </c>
      <c r="G1252" s="290">
        <f>G1251+7</f>
        <v>43654</v>
      </c>
      <c r="H1252" s="290" t="s">
        <v>1262</v>
      </c>
      <c r="I1252" s="299"/>
    </row>
    <row r="1253" spans="1:9">
      <c r="A1253" s="299"/>
      <c r="B1253" s="312"/>
      <c r="C1253" s="312"/>
      <c r="D1253" s="299"/>
      <c r="E1253" s="299"/>
      <c r="F1253" s="299"/>
      <c r="G1253" s="307"/>
      <c r="H1253" s="303"/>
      <c r="I1253" s="299"/>
    </row>
    <row r="1254" spans="1:9">
      <c r="A1254" s="299"/>
      <c r="B1254" s="298" t="s">
        <v>26</v>
      </c>
      <c r="C1254" s="298" t="s">
        <v>27</v>
      </c>
      <c r="D1254" s="297" t="s">
        <v>28</v>
      </c>
      <c r="E1254" s="294" t="s">
        <v>163</v>
      </c>
      <c r="F1254" s="294" t="s">
        <v>163</v>
      </c>
      <c r="G1254" s="294" t="s">
        <v>1261</v>
      </c>
      <c r="H1254" s="294" t="s">
        <v>267</v>
      </c>
      <c r="I1254" s="299"/>
    </row>
    <row r="1255" spans="1:9">
      <c r="A1255" s="299"/>
      <c r="B1255" s="296"/>
      <c r="C1255" s="296"/>
      <c r="D1255" s="295"/>
      <c r="E1255" s="294" t="s">
        <v>1181</v>
      </c>
      <c r="F1255" s="294" t="s">
        <v>30</v>
      </c>
      <c r="G1255" s="294" t="s">
        <v>31</v>
      </c>
      <c r="H1255" s="294" t="s">
        <v>31</v>
      </c>
      <c r="I1255" s="299"/>
    </row>
    <row r="1256" spans="1:9">
      <c r="A1256" s="299"/>
      <c r="B1256" s="306" t="s">
        <v>1260</v>
      </c>
      <c r="C1256" s="306" t="s">
        <v>1259</v>
      </c>
      <c r="D1256" s="302" t="s">
        <v>1258</v>
      </c>
      <c r="E1256" s="290">
        <v>43619</v>
      </c>
      <c r="F1256" s="290">
        <v>43623</v>
      </c>
      <c r="G1256" s="290">
        <f>F1256+17</f>
        <v>43640</v>
      </c>
      <c r="H1256" s="290" t="s">
        <v>1253</v>
      </c>
      <c r="I1256" s="299"/>
    </row>
    <row r="1257" spans="1:9">
      <c r="A1257" s="299"/>
      <c r="B1257" s="292" t="s">
        <v>1257</v>
      </c>
      <c r="C1257" s="292" t="s">
        <v>1256</v>
      </c>
      <c r="D1257" s="293"/>
      <c r="E1257" s="290">
        <f>E1256+7</f>
        <v>43626</v>
      </c>
      <c r="F1257" s="290">
        <f>F1256+7</f>
        <v>43630</v>
      </c>
      <c r="G1257" s="290">
        <f>G1256+7</f>
        <v>43647</v>
      </c>
      <c r="H1257" s="290" t="s">
        <v>1253</v>
      </c>
      <c r="I1257" s="299"/>
    </row>
    <row r="1258" spans="1:9">
      <c r="A1258" s="312"/>
      <c r="B1258" s="322" t="s">
        <v>1255</v>
      </c>
      <c r="C1258" s="292" t="s">
        <v>140</v>
      </c>
      <c r="D1258" s="293"/>
      <c r="E1258" s="290">
        <f>E1257+7</f>
        <v>43633</v>
      </c>
      <c r="F1258" s="290">
        <f>F1257+7</f>
        <v>43637</v>
      </c>
      <c r="G1258" s="290">
        <f>G1257+7</f>
        <v>43654</v>
      </c>
      <c r="H1258" s="290" t="s">
        <v>1253</v>
      </c>
      <c r="I1258" s="299"/>
    </row>
    <row r="1259" spans="1:9">
      <c r="A1259" s="299"/>
      <c r="B1259" s="321" t="s">
        <v>58</v>
      </c>
      <c r="C1259" s="316" t="s">
        <v>1254</v>
      </c>
      <c r="D1259" s="291"/>
      <c r="E1259" s="290">
        <f>E1258+7</f>
        <v>43640</v>
      </c>
      <c r="F1259" s="290">
        <f>F1258+7</f>
        <v>43644</v>
      </c>
      <c r="G1259" s="290">
        <f>G1258+7</f>
        <v>43661</v>
      </c>
      <c r="H1259" s="290" t="s">
        <v>1253</v>
      </c>
      <c r="I1259" s="299"/>
    </row>
    <row r="1260" spans="1:9">
      <c r="A1260" s="320"/>
      <c r="B1260" s="320"/>
      <c r="C1260" s="320"/>
      <c r="D1260" s="320"/>
      <c r="E1260" s="320"/>
      <c r="F1260" s="320"/>
      <c r="G1260" s="320"/>
      <c r="H1260" s="319"/>
      <c r="I1260" s="299"/>
    </row>
    <row r="1261" spans="1:9">
      <c r="A1261" s="299"/>
      <c r="B1261" s="298" t="s">
        <v>26</v>
      </c>
      <c r="C1261" s="298" t="s">
        <v>27</v>
      </c>
      <c r="D1261" s="297" t="s">
        <v>28</v>
      </c>
      <c r="E1261" s="294" t="s">
        <v>163</v>
      </c>
      <c r="F1261" s="294" t="s">
        <v>163</v>
      </c>
      <c r="G1261" s="294" t="s">
        <v>1252</v>
      </c>
      <c r="H1261" s="294" t="s">
        <v>267</v>
      </c>
      <c r="I1261" s="299"/>
    </row>
    <row r="1262" spans="1:9">
      <c r="A1262" s="299"/>
      <c r="B1262" s="296"/>
      <c r="C1262" s="296"/>
      <c r="D1262" s="295"/>
      <c r="E1262" s="294" t="s">
        <v>1181</v>
      </c>
      <c r="F1262" s="294" t="s">
        <v>30</v>
      </c>
      <c r="G1262" s="294" t="s">
        <v>31</v>
      </c>
      <c r="H1262" s="294" t="s">
        <v>31</v>
      </c>
      <c r="I1262" s="299"/>
    </row>
    <row r="1263" spans="1:9">
      <c r="A1263" s="299"/>
      <c r="B1263" s="306" t="s">
        <v>1251</v>
      </c>
      <c r="C1263" s="306" t="s">
        <v>1249</v>
      </c>
      <c r="D1263" s="302" t="s">
        <v>1250</v>
      </c>
      <c r="E1263" s="290">
        <v>43616</v>
      </c>
      <c r="F1263" s="290">
        <v>43620</v>
      </c>
      <c r="G1263" s="290">
        <f>F1263+13</f>
        <v>43633</v>
      </c>
      <c r="H1263" s="290" t="s">
        <v>1247</v>
      </c>
      <c r="I1263" s="299"/>
    </row>
    <row r="1264" spans="1:9">
      <c r="A1264" s="299"/>
      <c r="B1264" s="306" t="s">
        <v>172</v>
      </c>
      <c r="C1264" s="306" t="s">
        <v>1249</v>
      </c>
      <c r="D1264" s="293"/>
      <c r="E1264" s="290">
        <f>E1263+7</f>
        <v>43623</v>
      </c>
      <c r="F1264" s="290">
        <f>F1263+7</f>
        <v>43627</v>
      </c>
      <c r="G1264" s="290">
        <f>G1263+7</f>
        <v>43640</v>
      </c>
      <c r="H1264" s="290" t="s">
        <v>1247</v>
      </c>
      <c r="I1264" s="299"/>
    </row>
    <row r="1265" spans="1:9">
      <c r="A1265" s="299"/>
      <c r="B1265" s="292" t="s">
        <v>1248</v>
      </c>
      <c r="C1265" s="318"/>
      <c r="D1265" s="293"/>
      <c r="E1265" s="290">
        <f>E1264+7</f>
        <v>43630</v>
      </c>
      <c r="F1265" s="290">
        <f>F1264+7</f>
        <v>43634</v>
      </c>
      <c r="G1265" s="290">
        <f>G1264+7</f>
        <v>43647</v>
      </c>
      <c r="H1265" s="290" t="s">
        <v>1247</v>
      </c>
      <c r="I1265" s="299"/>
    </row>
    <row r="1266" spans="1:9">
      <c r="A1266" s="299"/>
      <c r="B1266" s="292" t="s">
        <v>62</v>
      </c>
      <c r="C1266" s="318" t="s">
        <v>153</v>
      </c>
      <c r="D1266" s="291"/>
      <c r="E1266" s="290">
        <f>E1265+7</f>
        <v>43637</v>
      </c>
      <c r="F1266" s="290">
        <f>F1265+7</f>
        <v>43641</v>
      </c>
      <c r="G1266" s="290">
        <f>G1265+7</f>
        <v>43654</v>
      </c>
      <c r="H1266" s="290" t="s">
        <v>1247</v>
      </c>
      <c r="I1266" s="299"/>
    </row>
    <row r="1267" spans="1:9">
      <c r="A1267" s="299"/>
      <c r="B1267" s="309"/>
      <c r="C1267" s="317"/>
      <c r="D1267" s="308"/>
      <c r="E1267" s="307"/>
      <c r="F1267" s="307"/>
      <c r="G1267" s="307"/>
      <c r="H1267" s="299"/>
      <c r="I1267" s="299"/>
    </row>
    <row r="1268" spans="1:9">
      <c r="A1268" s="305" t="s">
        <v>155</v>
      </c>
      <c r="B1268" s="300"/>
      <c r="C1268" s="300"/>
      <c r="D1268" s="299"/>
      <c r="E1268" s="299"/>
      <c r="F1268" s="299"/>
      <c r="G1268" s="299"/>
      <c r="H1268" s="299"/>
      <c r="I1268" s="299"/>
    </row>
    <row r="1269" spans="1:9">
      <c r="A1269" s="299"/>
      <c r="B1269" s="298" t="s">
        <v>26</v>
      </c>
      <c r="C1269" s="298" t="s">
        <v>27</v>
      </c>
      <c r="D1269" s="297" t="s">
        <v>28</v>
      </c>
      <c r="E1269" s="294" t="s">
        <v>163</v>
      </c>
      <c r="F1269" s="294" t="s">
        <v>163</v>
      </c>
      <c r="G1269" s="294" t="s">
        <v>265</v>
      </c>
      <c r="H1269" s="299"/>
      <c r="I1269" s="299"/>
    </row>
    <row r="1270" spans="1:9">
      <c r="A1270" s="299"/>
      <c r="B1270" s="296"/>
      <c r="C1270" s="296"/>
      <c r="D1270" s="295"/>
      <c r="E1270" s="294" t="s">
        <v>1181</v>
      </c>
      <c r="F1270" s="294" t="s">
        <v>30</v>
      </c>
      <c r="G1270" s="294" t="s">
        <v>31</v>
      </c>
      <c r="H1270" s="299"/>
      <c r="I1270" s="299"/>
    </row>
    <row r="1271" spans="1:9">
      <c r="A1271" s="299"/>
      <c r="B1271" s="306" t="s">
        <v>356</v>
      </c>
      <c r="C1271" s="306" t="s">
        <v>1246</v>
      </c>
      <c r="D1271" s="302" t="s">
        <v>1245</v>
      </c>
      <c r="E1271" s="290">
        <v>43616</v>
      </c>
      <c r="F1271" s="290">
        <v>43619</v>
      </c>
      <c r="G1271" s="290">
        <f>F1271+32</f>
        <v>43651</v>
      </c>
      <c r="H1271" s="299"/>
      <c r="I1271" s="299"/>
    </row>
    <row r="1272" spans="1:9">
      <c r="A1272" s="299"/>
      <c r="B1272" s="292" t="s">
        <v>469</v>
      </c>
      <c r="C1272" s="292" t="s">
        <v>1244</v>
      </c>
      <c r="D1272" s="293"/>
      <c r="E1272" s="290">
        <f>E1271+7</f>
        <v>43623</v>
      </c>
      <c r="F1272" s="290">
        <f>F1271+7</f>
        <v>43626</v>
      </c>
      <c r="G1272" s="290">
        <f>G1271+7</f>
        <v>43658</v>
      </c>
      <c r="H1272" s="299"/>
      <c r="I1272" s="299"/>
    </row>
    <row r="1273" spans="1:9">
      <c r="A1273" s="299"/>
      <c r="B1273" s="292" t="s">
        <v>168</v>
      </c>
      <c r="C1273" s="316" t="s">
        <v>1243</v>
      </c>
      <c r="D1273" s="293"/>
      <c r="E1273" s="290">
        <f>E1272+7</f>
        <v>43630</v>
      </c>
      <c r="F1273" s="290">
        <f>F1272+7</f>
        <v>43633</v>
      </c>
      <c r="G1273" s="290">
        <f>G1272+7</f>
        <v>43665</v>
      </c>
      <c r="H1273" s="299"/>
      <c r="I1273" s="299"/>
    </row>
    <row r="1274" spans="1:9">
      <c r="A1274" s="299"/>
      <c r="B1274" s="292" t="s">
        <v>82</v>
      </c>
      <c r="C1274" s="316"/>
      <c r="D1274" s="291"/>
      <c r="E1274" s="290">
        <f>E1273+7</f>
        <v>43637</v>
      </c>
      <c r="F1274" s="290">
        <f>F1273+7</f>
        <v>43640</v>
      </c>
      <c r="G1274" s="290">
        <f>G1273+7</f>
        <v>43672</v>
      </c>
      <c r="H1274" s="299"/>
      <c r="I1274" s="299"/>
    </row>
    <row r="1275" spans="1:9">
      <c r="A1275" s="299"/>
      <c r="B1275" s="309"/>
      <c r="C1275" s="315"/>
      <c r="D1275" s="308"/>
      <c r="E1275" s="307"/>
      <c r="F1275" s="307"/>
      <c r="G1275" s="307"/>
      <c r="H1275" s="299"/>
      <c r="I1275" s="299"/>
    </row>
    <row r="1276" spans="1:9">
      <c r="A1276" s="299"/>
      <c r="B1276" s="298" t="s">
        <v>26</v>
      </c>
      <c r="C1276" s="298" t="s">
        <v>27</v>
      </c>
      <c r="D1276" s="297" t="s">
        <v>28</v>
      </c>
      <c r="E1276" s="294" t="s">
        <v>163</v>
      </c>
      <c r="F1276" s="294" t="s">
        <v>163</v>
      </c>
      <c r="G1276" s="294" t="s">
        <v>265</v>
      </c>
      <c r="H1276" s="299"/>
      <c r="I1276" s="299"/>
    </row>
    <row r="1277" spans="1:9">
      <c r="A1277" s="299"/>
      <c r="B1277" s="296"/>
      <c r="C1277" s="296"/>
      <c r="D1277" s="295"/>
      <c r="E1277" s="294" t="s">
        <v>1181</v>
      </c>
      <c r="F1277" s="294" t="s">
        <v>30</v>
      </c>
      <c r="G1277" s="294" t="s">
        <v>31</v>
      </c>
      <c r="H1277" s="299"/>
      <c r="I1277" s="299"/>
    </row>
    <row r="1278" spans="1:9">
      <c r="A1278" s="299"/>
      <c r="B1278" s="292" t="s">
        <v>1242</v>
      </c>
      <c r="C1278" s="292" t="s">
        <v>1241</v>
      </c>
      <c r="D1278" s="302" t="s">
        <v>1240</v>
      </c>
      <c r="E1278" s="290">
        <v>43616</v>
      </c>
      <c r="F1278" s="290">
        <v>43622</v>
      </c>
      <c r="G1278" s="290">
        <f>F1278+25</f>
        <v>43647</v>
      </c>
      <c r="H1278" s="299"/>
      <c r="I1278" s="299"/>
    </row>
    <row r="1279" spans="1:9">
      <c r="A1279" s="299"/>
      <c r="B1279" s="292" t="s">
        <v>1239</v>
      </c>
      <c r="C1279" s="292" t="s">
        <v>1238</v>
      </c>
      <c r="D1279" s="293"/>
      <c r="E1279" s="290">
        <f>E1278+7</f>
        <v>43623</v>
      </c>
      <c r="F1279" s="290">
        <f>F1278+7</f>
        <v>43629</v>
      </c>
      <c r="G1279" s="290">
        <f>G1278+7</f>
        <v>43654</v>
      </c>
      <c r="H1279" s="299"/>
      <c r="I1279" s="299"/>
    </row>
    <row r="1280" spans="1:9">
      <c r="A1280" s="299"/>
      <c r="B1280" s="292" t="s">
        <v>170</v>
      </c>
      <c r="C1280" s="292" t="s">
        <v>1237</v>
      </c>
      <c r="D1280" s="293"/>
      <c r="E1280" s="290">
        <f>E1279+7</f>
        <v>43630</v>
      </c>
      <c r="F1280" s="290">
        <f>F1279+7</f>
        <v>43636</v>
      </c>
      <c r="G1280" s="290">
        <f>G1279+7</f>
        <v>43661</v>
      </c>
      <c r="H1280" s="299"/>
      <c r="I1280" s="299"/>
    </row>
    <row r="1281" spans="1:9">
      <c r="A1281" s="299"/>
      <c r="B1281" s="292" t="s">
        <v>1236</v>
      </c>
      <c r="C1281" s="292" t="s">
        <v>1235</v>
      </c>
      <c r="D1281" s="291"/>
      <c r="E1281" s="290">
        <f>E1280+7</f>
        <v>43637</v>
      </c>
      <c r="F1281" s="290">
        <f>F1280+7</f>
        <v>43643</v>
      </c>
      <c r="G1281" s="290">
        <f>G1280+7</f>
        <v>43668</v>
      </c>
      <c r="H1281" s="299"/>
      <c r="I1281" s="299"/>
    </row>
    <row r="1282" spans="1:9">
      <c r="A1282" s="299"/>
      <c r="B1282" s="299"/>
      <c r="C1282" s="314"/>
      <c r="D1282" s="299"/>
      <c r="E1282" s="299"/>
      <c r="F1282" s="313"/>
      <c r="G1282" s="299"/>
      <c r="H1282" s="299"/>
      <c r="I1282" s="299"/>
    </row>
    <row r="1283" spans="1:9">
      <c r="A1283" s="299"/>
      <c r="B1283" s="298" t="s">
        <v>26</v>
      </c>
      <c r="C1283" s="298" t="s">
        <v>27</v>
      </c>
      <c r="D1283" s="297" t="s">
        <v>28</v>
      </c>
      <c r="E1283" s="294" t="s">
        <v>163</v>
      </c>
      <c r="F1283" s="294" t="s">
        <v>163</v>
      </c>
      <c r="G1283" s="294" t="s">
        <v>265</v>
      </c>
      <c r="H1283" s="299"/>
      <c r="I1283" s="299"/>
    </row>
    <row r="1284" spans="1:9">
      <c r="A1284" s="299"/>
      <c r="B1284" s="296"/>
      <c r="C1284" s="296"/>
      <c r="D1284" s="295"/>
      <c r="E1284" s="294" t="s">
        <v>1181</v>
      </c>
      <c r="F1284" s="294" t="s">
        <v>30</v>
      </c>
      <c r="G1284" s="294" t="s">
        <v>31</v>
      </c>
      <c r="H1284" s="299"/>
      <c r="I1284" s="299"/>
    </row>
    <row r="1285" spans="1:9">
      <c r="A1285" s="299"/>
      <c r="B1285" s="292" t="s">
        <v>56</v>
      </c>
      <c r="C1285" s="290" t="s">
        <v>1234</v>
      </c>
      <c r="D1285" s="302" t="s">
        <v>1233</v>
      </c>
      <c r="E1285" s="290">
        <v>43619</v>
      </c>
      <c r="F1285" s="290">
        <v>43622</v>
      </c>
      <c r="G1285" s="290">
        <f>F1285+27</f>
        <v>43649</v>
      </c>
      <c r="H1285" s="299"/>
      <c r="I1285" s="299"/>
    </row>
    <row r="1286" spans="1:9">
      <c r="A1286" s="299"/>
      <c r="B1286" s="292" t="s">
        <v>1232</v>
      </c>
      <c r="C1286" s="292" t="s">
        <v>1231</v>
      </c>
      <c r="D1286" s="293"/>
      <c r="E1286" s="290">
        <f>E1285+7</f>
        <v>43626</v>
      </c>
      <c r="F1286" s="290">
        <f>F1285+7</f>
        <v>43629</v>
      </c>
      <c r="G1286" s="290">
        <f>G1285+7</f>
        <v>43656</v>
      </c>
      <c r="H1286" s="299"/>
      <c r="I1286" s="299"/>
    </row>
    <row r="1287" spans="1:9">
      <c r="A1287" s="299"/>
      <c r="B1287" s="292" t="s">
        <v>1230</v>
      </c>
      <c r="C1287" s="292" t="s">
        <v>1229</v>
      </c>
      <c r="D1287" s="293"/>
      <c r="E1287" s="290">
        <f>E1286+7</f>
        <v>43633</v>
      </c>
      <c r="F1287" s="290">
        <f>F1286+7</f>
        <v>43636</v>
      </c>
      <c r="G1287" s="290">
        <f>G1286+7</f>
        <v>43663</v>
      </c>
      <c r="H1287" s="299"/>
      <c r="I1287" s="299"/>
    </row>
    <row r="1288" spans="1:9">
      <c r="A1288" s="299"/>
      <c r="B1288" s="292" t="s">
        <v>1228</v>
      </c>
      <c r="C1288" s="292" t="s">
        <v>246</v>
      </c>
      <c r="D1288" s="291"/>
      <c r="E1288" s="290">
        <f>E1287+7</f>
        <v>43640</v>
      </c>
      <c r="F1288" s="290">
        <f>F1287+7</f>
        <v>43643</v>
      </c>
      <c r="G1288" s="290">
        <f>G1287+7</f>
        <v>43670</v>
      </c>
      <c r="H1288" s="299"/>
      <c r="I1288" s="299"/>
    </row>
    <row r="1289" spans="1:9">
      <c r="A1289" s="299"/>
      <c r="B1289" s="300"/>
      <c r="C1289" s="300"/>
      <c r="D1289" s="299"/>
      <c r="E1289" s="299"/>
      <c r="F1289" s="299"/>
      <c r="G1289" s="299"/>
      <c r="H1289" s="299"/>
      <c r="I1289" s="299"/>
    </row>
    <row r="1290" spans="1:9">
      <c r="A1290" s="299"/>
      <c r="B1290" s="298" t="s">
        <v>26</v>
      </c>
      <c r="C1290" s="298" t="s">
        <v>27</v>
      </c>
      <c r="D1290" s="297" t="s">
        <v>28</v>
      </c>
      <c r="E1290" s="294" t="s">
        <v>163</v>
      </c>
      <c r="F1290" s="294" t="s">
        <v>163</v>
      </c>
      <c r="G1290" s="294" t="s">
        <v>265</v>
      </c>
      <c r="H1290" s="299"/>
      <c r="I1290" s="299"/>
    </row>
    <row r="1291" spans="1:9">
      <c r="A1291" s="299"/>
      <c r="B1291" s="296"/>
      <c r="C1291" s="296"/>
      <c r="D1291" s="295"/>
      <c r="E1291" s="294" t="s">
        <v>1181</v>
      </c>
      <c r="F1291" s="294" t="s">
        <v>30</v>
      </c>
      <c r="G1291" s="294" t="s">
        <v>31</v>
      </c>
      <c r="H1291" s="299"/>
      <c r="I1291" s="299"/>
    </row>
    <row r="1292" spans="1:9">
      <c r="A1292" s="299"/>
      <c r="B1292" s="292" t="s">
        <v>1227</v>
      </c>
      <c r="C1292" s="292" t="s">
        <v>1226</v>
      </c>
      <c r="D1292" s="302" t="s">
        <v>1225</v>
      </c>
      <c r="E1292" s="290">
        <v>43613</v>
      </c>
      <c r="F1292" s="290">
        <v>43617</v>
      </c>
      <c r="G1292" s="290">
        <f>F1292+26</f>
        <v>43643</v>
      </c>
      <c r="H1292" s="299"/>
      <c r="I1292" s="299"/>
    </row>
    <row r="1293" spans="1:9">
      <c r="A1293" s="299"/>
      <c r="B1293" s="292" t="s">
        <v>380</v>
      </c>
      <c r="C1293" s="292" t="s">
        <v>1224</v>
      </c>
      <c r="D1293" s="293"/>
      <c r="E1293" s="290">
        <f>E1292+7</f>
        <v>43620</v>
      </c>
      <c r="F1293" s="290">
        <f>F1292+7</f>
        <v>43624</v>
      </c>
      <c r="G1293" s="290">
        <f>G1292+7</f>
        <v>43650</v>
      </c>
      <c r="H1293" s="299"/>
      <c r="I1293" s="299"/>
    </row>
    <row r="1294" spans="1:9">
      <c r="A1294" s="299"/>
      <c r="B1294" s="292" t="s">
        <v>9</v>
      </c>
      <c r="C1294" s="292" t="s">
        <v>254</v>
      </c>
      <c r="D1294" s="293"/>
      <c r="E1294" s="290">
        <f>E1293+7</f>
        <v>43627</v>
      </c>
      <c r="F1294" s="290">
        <f>F1293+7</f>
        <v>43631</v>
      </c>
      <c r="G1294" s="290">
        <f>G1293+7</f>
        <v>43657</v>
      </c>
      <c r="H1294" s="299"/>
      <c r="I1294" s="299"/>
    </row>
    <row r="1295" spans="1:9">
      <c r="A1295" s="299"/>
      <c r="B1295" s="292" t="s">
        <v>462</v>
      </c>
      <c r="C1295" s="292" t="s">
        <v>465</v>
      </c>
      <c r="D1295" s="293"/>
      <c r="E1295" s="290">
        <f>E1294+7</f>
        <v>43634</v>
      </c>
      <c r="F1295" s="290">
        <f>F1294+7</f>
        <v>43638</v>
      </c>
      <c r="G1295" s="290">
        <f>G1294+7</f>
        <v>43664</v>
      </c>
      <c r="H1295" s="299"/>
      <c r="I1295" s="299"/>
    </row>
    <row r="1296" spans="1:9">
      <c r="A1296" s="299"/>
      <c r="B1296" s="292" t="s">
        <v>463</v>
      </c>
      <c r="C1296" s="292" t="s">
        <v>466</v>
      </c>
      <c r="D1296" s="291"/>
      <c r="E1296" s="290">
        <f>E1295+7</f>
        <v>43641</v>
      </c>
      <c r="F1296" s="290">
        <f>F1295+7</f>
        <v>43645</v>
      </c>
      <c r="G1296" s="290">
        <f>G1295+7</f>
        <v>43671</v>
      </c>
      <c r="H1296" s="299"/>
      <c r="I1296" s="299"/>
    </row>
    <row r="1297" spans="1:9">
      <c r="A1297" s="299"/>
      <c r="B1297" s="309"/>
      <c r="C1297" s="309"/>
      <c r="D1297" s="308"/>
      <c r="E1297" s="307"/>
      <c r="F1297" s="307"/>
      <c r="G1297" s="307"/>
      <c r="H1297" s="299"/>
      <c r="I1297" s="299"/>
    </row>
    <row r="1298" spans="1:9">
      <c r="A1298" s="305" t="s">
        <v>268</v>
      </c>
      <c r="B1298" s="300"/>
      <c r="C1298" s="300"/>
      <c r="D1298" s="299"/>
      <c r="E1298" s="299"/>
      <c r="F1298" s="299"/>
      <c r="G1298" s="299"/>
      <c r="H1298" s="299"/>
      <c r="I1298" s="299"/>
    </row>
    <row r="1299" spans="1:9">
      <c r="A1299" s="299"/>
      <c r="B1299" s="298" t="s">
        <v>26</v>
      </c>
      <c r="C1299" s="298" t="s">
        <v>27</v>
      </c>
      <c r="D1299" s="297" t="s">
        <v>28</v>
      </c>
      <c r="E1299" s="294" t="s">
        <v>163</v>
      </c>
      <c r="F1299" s="294" t="s">
        <v>163</v>
      </c>
      <c r="G1299" s="294" t="s">
        <v>268</v>
      </c>
      <c r="H1299" s="299"/>
      <c r="I1299" s="299"/>
    </row>
    <row r="1300" spans="1:9">
      <c r="A1300" s="299"/>
      <c r="B1300" s="296"/>
      <c r="C1300" s="296"/>
      <c r="D1300" s="295"/>
      <c r="E1300" s="294" t="s">
        <v>1181</v>
      </c>
      <c r="F1300" s="294" t="s">
        <v>30</v>
      </c>
      <c r="G1300" s="294" t="s">
        <v>31</v>
      </c>
      <c r="H1300" s="299"/>
      <c r="I1300" s="299"/>
    </row>
    <row r="1301" spans="1:9">
      <c r="A1301" s="299"/>
      <c r="B1301" s="292" t="s">
        <v>452</v>
      </c>
      <c r="C1301" s="292" t="s">
        <v>1223</v>
      </c>
      <c r="D1301" s="302" t="s">
        <v>1222</v>
      </c>
      <c r="E1301" s="290">
        <v>43619</v>
      </c>
      <c r="F1301" s="290">
        <v>43622</v>
      </c>
      <c r="G1301" s="290">
        <f>F1301+36</f>
        <v>43658</v>
      </c>
      <c r="H1301" s="299"/>
      <c r="I1301" s="299"/>
    </row>
    <row r="1302" spans="1:9">
      <c r="A1302" s="312"/>
      <c r="B1302" s="292" t="s">
        <v>1221</v>
      </c>
      <c r="C1302" s="292" t="s">
        <v>1220</v>
      </c>
      <c r="D1302" s="293"/>
      <c r="E1302" s="290">
        <f>E1301+7</f>
        <v>43626</v>
      </c>
      <c r="F1302" s="290">
        <f>F1301+7</f>
        <v>43629</v>
      </c>
      <c r="G1302" s="290">
        <f>G1301+7</f>
        <v>43665</v>
      </c>
      <c r="H1302" s="299"/>
      <c r="I1302" s="299"/>
    </row>
    <row r="1303" spans="1:9">
      <c r="A1303" s="312"/>
      <c r="B1303" s="292" t="s">
        <v>454</v>
      </c>
      <c r="C1303" s="292" t="s">
        <v>1219</v>
      </c>
      <c r="D1303" s="293"/>
      <c r="E1303" s="290">
        <f>E1302+7</f>
        <v>43633</v>
      </c>
      <c r="F1303" s="290">
        <f>F1302+7</f>
        <v>43636</v>
      </c>
      <c r="G1303" s="290">
        <f>G1302+7</f>
        <v>43672</v>
      </c>
      <c r="H1303" s="299"/>
      <c r="I1303" s="299"/>
    </row>
    <row r="1304" spans="1:9">
      <c r="A1304" s="312"/>
      <c r="B1304" s="292" t="s">
        <v>455</v>
      </c>
      <c r="C1304" s="292" t="s">
        <v>1218</v>
      </c>
      <c r="D1304" s="291"/>
      <c r="E1304" s="290">
        <f>E1303+7</f>
        <v>43640</v>
      </c>
      <c r="F1304" s="290">
        <f>F1303+7</f>
        <v>43643</v>
      </c>
      <c r="G1304" s="290">
        <f>G1303+7</f>
        <v>43679</v>
      </c>
      <c r="H1304" s="299"/>
      <c r="I1304" s="299"/>
    </row>
    <row r="1305" spans="1:9">
      <c r="A1305" s="299"/>
      <c r="B1305" s="309"/>
      <c r="C1305" s="309"/>
      <c r="D1305" s="308"/>
      <c r="E1305" s="307"/>
      <c r="F1305" s="307"/>
      <c r="G1305" s="307"/>
      <c r="H1305" s="303"/>
      <c r="I1305" s="299"/>
    </row>
    <row r="1306" spans="1:9">
      <c r="A1306" s="311" t="s">
        <v>1217</v>
      </c>
      <c r="B1306" s="311"/>
      <c r="C1306" s="311"/>
      <c r="D1306" s="310"/>
      <c r="E1306" s="310"/>
      <c r="F1306" s="310"/>
      <c r="G1306" s="310"/>
      <c r="H1306" s="303"/>
      <c r="I1306" s="299"/>
    </row>
    <row r="1307" spans="1:9">
      <c r="A1307" s="305" t="s">
        <v>1208</v>
      </c>
      <c r="B1307" s="300"/>
      <c r="C1307" s="300"/>
      <c r="D1307" s="299"/>
      <c r="E1307" s="299"/>
      <c r="F1307" s="299"/>
      <c r="G1307" s="299"/>
      <c r="H1307" s="303"/>
      <c r="I1307" s="299"/>
    </row>
    <row r="1308" spans="1:9">
      <c r="A1308" s="299"/>
      <c r="B1308" s="298" t="s">
        <v>26</v>
      </c>
      <c r="C1308" s="298" t="s">
        <v>27</v>
      </c>
      <c r="D1308" s="297" t="s">
        <v>28</v>
      </c>
      <c r="E1308" s="294" t="s">
        <v>163</v>
      </c>
      <c r="F1308" s="294" t="s">
        <v>163</v>
      </c>
      <c r="G1308" s="294" t="s">
        <v>1208</v>
      </c>
      <c r="H1308" s="303"/>
      <c r="I1308" s="299"/>
    </row>
    <row r="1309" spans="1:9">
      <c r="A1309" s="299"/>
      <c r="B1309" s="296"/>
      <c r="C1309" s="296"/>
      <c r="D1309" s="295"/>
      <c r="E1309" s="294" t="s">
        <v>1181</v>
      </c>
      <c r="F1309" s="294" t="s">
        <v>30</v>
      </c>
      <c r="G1309" s="294" t="s">
        <v>31</v>
      </c>
      <c r="H1309" s="303"/>
      <c r="I1309" s="299"/>
    </row>
    <row r="1310" spans="1:9">
      <c r="A1310" s="299"/>
      <c r="B1310" s="292" t="s">
        <v>1216</v>
      </c>
      <c r="C1310" s="292" t="s">
        <v>1213</v>
      </c>
      <c r="D1310" s="302" t="s">
        <v>1215</v>
      </c>
      <c r="E1310" s="290">
        <v>43615</v>
      </c>
      <c r="F1310" s="290">
        <v>43620</v>
      </c>
      <c r="G1310" s="290">
        <f>F1310+13</f>
        <v>43633</v>
      </c>
      <c r="H1310" s="303"/>
      <c r="I1310" s="299"/>
    </row>
    <row r="1311" spans="1:9">
      <c r="A1311" s="299"/>
      <c r="B1311" s="292" t="s">
        <v>1214</v>
      </c>
      <c r="C1311" s="292" t="s">
        <v>1213</v>
      </c>
      <c r="D1311" s="293"/>
      <c r="E1311" s="290">
        <f>E1310+7</f>
        <v>43622</v>
      </c>
      <c r="F1311" s="290">
        <f>F1310+7</f>
        <v>43627</v>
      </c>
      <c r="G1311" s="290">
        <f>G1310+7</f>
        <v>43640</v>
      </c>
      <c r="H1311" s="303"/>
      <c r="I1311" s="299"/>
    </row>
    <row r="1312" spans="1:9">
      <c r="A1312" s="299"/>
      <c r="B1312" s="292" t="s">
        <v>1212</v>
      </c>
      <c r="C1312" s="292" t="s">
        <v>1211</v>
      </c>
      <c r="D1312" s="293"/>
      <c r="E1312" s="290">
        <f>E1311+7</f>
        <v>43629</v>
      </c>
      <c r="F1312" s="290">
        <f>F1311+7</f>
        <v>43634</v>
      </c>
      <c r="G1312" s="290">
        <f>G1311+7</f>
        <v>43647</v>
      </c>
      <c r="H1312" s="303"/>
      <c r="I1312" s="299"/>
    </row>
    <row r="1313" spans="1:9">
      <c r="A1313" s="299"/>
      <c r="B1313" s="292" t="s">
        <v>1210</v>
      </c>
      <c r="C1313" s="292" t="s">
        <v>1209</v>
      </c>
      <c r="D1313" s="291"/>
      <c r="E1313" s="290">
        <f>E1312+7</f>
        <v>43636</v>
      </c>
      <c r="F1313" s="290">
        <f>F1312+7</f>
        <v>43641</v>
      </c>
      <c r="G1313" s="290">
        <f>G1312+7</f>
        <v>43654</v>
      </c>
      <c r="H1313" s="303"/>
      <c r="I1313" s="299"/>
    </row>
    <row r="1314" spans="1:9">
      <c r="A1314" s="299"/>
      <c r="B1314" s="309"/>
      <c r="C1314" s="309"/>
      <c r="D1314" s="308"/>
      <c r="E1314" s="307"/>
      <c r="F1314" s="307"/>
      <c r="G1314" s="307"/>
      <c r="H1314" s="303"/>
      <c r="I1314" s="299"/>
    </row>
    <row r="1315" spans="1:9">
      <c r="A1315" s="299"/>
      <c r="B1315" s="298" t="s">
        <v>26</v>
      </c>
      <c r="C1315" s="298" t="s">
        <v>27</v>
      </c>
      <c r="D1315" s="297" t="s">
        <v>28</v>
      </c>
      <c r="E1315" s="294" t="s">
        <v>163</v>
      </c>
      <c r="F1315" s="294" t="s">
        <v>163</v>
      </c>
      <c r="G1315" s="294" t="s">
        <v>1208</v>
      </c>
      <c r="H1315" s="303"/>
      <c r="I1315" s="299"/>
    </row>
    <row r="1316" spans="1:9">
      <c r="A1316" s="299"/>
      <c r="B1316" s="296"/>
      <c r="C1316" s="296"/>
      <c r="D1316" s="295"/>
      <c r="E1316" s="294" t="s">
        <v>1181</v>
      </c>
      <c r="F1316" s="294" t="s">
        <v>30</v>
      </c>
      <c r="G1316" s="294" t="s">
        <v>31</v>
      </c>
      <c r="H1316" s="303"/>
      <c r="I1316" s="299"/>
    </row>
    <row r="1317" spans="1:9">
      <c r="A1317" s="299"/>
      <c r="B1317" s="306" t="s">
        <v>1207</v>
      </c>
      <c r="C1317" s="306" t="s">
        <v>1206</v>
      </c>
      <c r="D1317" s="302" t="s">
        <v>1205</v>
      </c>
      <c r="E1317" s="290">
        <v>43620</v>
      </c>
      <c r="F1317" s="290">
        <v>43623</v>
      </c>
      <c r="G1317" s="290">
        <f>F1317+15</f>
        <v>43638</v>
      </c>
      <c r="H1317" s="303"/>
      <c r="I1317" s="299"/>
    </row>
    <row r="1318" spans="1:9">
      <c r="A1318" s="299"/>
      <c r="B1318" s="306" t="s">
        <v>1204</v>
      </c>
      <c r="C1318" s="306" t="s">
        <v>1203</v>
      </c>
      <c r="D1318" s="293"/>
      <c r="E1318" s="290">
        <f>E1317+7</f>
        <v>43627</v>
      </c>
      <c r="F1318" s="290">
        <f>F1317+7</f>
        <v>43630</v>
      </c>
      <c r="G1318" s="290">
        <f>G1317+7</f>
        <v>43645</v>
      </c>
      <c r="H1318" s="303"/>
      <c r="I1318" s="299"/>
    </row>
    <row r="1319" spans="1:9">
      <c r="A1319" s="299"/>
      <c r="B1319" s="306" t="s">
        <v>1202</v>
      </c>
      <c r="C1319" s="306" t="s">
        <v>1201</v>
      </c>
      <c r="D1319" s="293"/>
      <c r="E1319" s="290">
        <f>E1318+7</f>
        <v>43634</v>
      </c>
      <c r="F1319" s="290">
        <f>F1318+7</f>
        <v>43637</v>
      </c>
      <c r="G1319" s="290">
        <f>G1318+7</f>
        <v>43652</v>
      </c>
      <c r="H1319" s="303"/>
      <c r="I1319" s="299"/>
    </row>
    <row r="1320" spans="1:9">
      <c r="A1320" s="299"/>
      <c r="B1320" s="306" t="s">
        <v>1200</v>
      </c>
      <c r="C1320" s="306" t="s">
        <v>1199</v>
      </c>
      <c r="D1320" s="291"/>
      <c r="E1320" s="290">
        <f>E1319+7</f>
        <v>43641</v>
      </c>
      <c r="F1320" s="290">
        <f>F1319+7</f>
        <v>43644</v>
      </c>
      <c r="G1320" s="290">
        <f>G1319+7</f>
        <v>43659</v>
      </c>
      <c r="H1320" s="303"/>
      <c r="I1320" s="299"/>
    </row>
    <row r="1321" spans="1:9">
      <c r="A1321" s="305" t="s">
        <v>287</v>
      </c>
      <c r="B1321" s="304"/>
      <c r="C1321" s="304"/>
      <c r="D1321" s="299"/>
      <c r="E1321" s="299"/>
      <c r="F1321" s="299"/>
      <c r="G1321" s="299"/>
      <c r="H1321" s="303"/>
      <c r="I1321" s="299"/>
    </row>
    <row r="1322" spans="1:9">
      <c r="A1322" s="299"/>
      <c r="B1322" s="298" t="s">
        <v>26</v>
      </c>
      <c r="C1322" s="298" t="s">
        <v>27</v>
      </c>
      <c r="D1322" s="297" t="s">
        <v>28</v>
      </c>
      <c r="E1322" s="294" t="s">
        <v>163</v>
      </c>
      <c r="F1322" s="294" t="s">
        <v>163</v>
      </c>
      <c r="G1322" s="294" t="s">
        <v>1182</v>
      </c>
      <c r="H1322" s="294" t="s">
        <v>287</v>
      </c>
      <c r="I1322" s="299"/>
    </row>
    <row r="1323" spans="1:9">
      <c r="A1323" s="299"/>
      <c r="B1323" s="296"/>
      <c r="C1323" s="296"/>
      <c r="D1323" s="295"/>
      <c r="E1323" s="294" t="s">
        <v>1181</v>
      </c>
      <c r="F1323" s="294" t="s">
        <v>30</v>
      </c>
      <c r="G1323" s="294" t="s">
        <v>31</v>
      </c>
      <c r="H1323" s="294" t="s">
        <v>31</v>
      </c>
      <c r="I1323" s="299"/>
    </row>
    <row r="1324" spans="1:9">
      <c r="B1324" s="292" t="s">
        <v>1198</v>
      </c>
      <c r="C1324" s="292" t="s">
        <v>1197</v>
      </c>
      <c r="D1324" s="302" t="s">
        <v>1189</v>
      </c>
      <c r="E1324" s="290">
        <v>43612</v>
      </c>
      <c r="F1324" s="290">
        <v>43617</v>
      </c>
      <c r="G1324" s="290">
        <f>F1324+11</f>
        <v>43628</v>
      </c>
      <c r="H1324" s="290" t="s">
        <v>1172</v>
      </c>
    </row>
    <row r="1325" spans="1:9">
      <c r="B1325" s="292" t="s">
        <v>1196</v>
      </c>
      <c r="C1325" s="292" t="s">
        <v>1195</v>
      </c>
      <c r="D1325" s="293"/>
      <c r="E1325" s="290">
        <f>E1324+7</f>
        <v>43619</v>
      </c>
      <c r="F1325" s="290">
        <f>F1324+7</f>
        <v>43624</v>
      </c>
      <c r="G1325" s="290">
        <f>G1324+7</f>
        <v>43635</v>
      </c>
      <c r="H1325" s="290" t="s">
        <v>1172</v>
      </c>
    </row>
    <row r="1326" spans="1:9">
      <c r="B1326" s="292" t="s">
        <v>1180</v>
      </c>
      <c r="C1326" s="292" t="s">
        <v>1194</v>
      </c>
      <c r="D1326" s="293"/>
      <c r="E1326" s="290">
        <f>E1325+7</f>
        <v>43626</v>
      </c>
      <c r="F1326" s="290">
        <f>F1325+7</f>
        <v>43631</v>
      </c>
      <c r="G1326" s="290">
        <f>G1325+7</f>
        <v>43642</v>
      </c>
      <c r="H1326" s="290" t="s">
        <v>1172</v>
      </c>
    </row>
    <row r="1327" spans="1:9">
      <c r="B1327" s="292" t="s">
        <v>1191</v>
      </c>
      <c r="C1327" s="292" t="s">
        <v>1193</v>
      </c>
      <c r="D1327" s="293"/>
      <c r="E1327" s="290">
        <f>E1326+7</f>
        <v>43633</v>
      </c>
      <c r="F1327" s="290">
        <f>F1326+7</f>
        <v>43638</v>
      </c>
      <c r="G1327" s="290">
        <f>G1326+7</f>
        <v>43649</v>
      </c>
      <c r="H1327" s="290" t="s">
        <v>1172</v>
      </c>
    </row>
    <row r="1328" spans="1:9">
      <c r="B1328" s="292" t="s">
        <v>1188</v>
      </c>
      <c r="C1328" s="292" t="s">
        <v>1192</v>
      </c>
      <c r="D1328" s="291"/>
      <c r="E1328" s="290">
        <f>E1327+7</f>
        <v>43640</v>
      </c>
      <c r="F1328" s="290">
        <f>F1327+7</f>
        <v>43645</v>
      </c>
      <c r="G1328" s="290">
        <f>G1327+7</f>
        <v>43656</v>
      </c>
      <c r="H1328" s="290" t="s">
        <v>1172</v>
      </c>
    </row>
    <row r="1330" spans="1:8">
      <c r="A1330" s="301" t="s">
        <v>1183</v>
      </c>
      <c r="B1330" s="300"/>
      <c r="C1330" s="300"/>
      <c r="D1330" s="299"/>
      <c r="E1330" s="299"/>
      <c r="F1330" s="299"/>
      <c r="G1330" s="299"/>
    </row>
    <row r="1331" spans="1:8">
      <c r="B1331" s="298" t="s">
        <v>26</v>
      </c>
      <c r="C1331" s="298" t="s">
        <v>27</v>
      </c>
      <c r="D1331" s="297" t="s">
        <v>28</v>
      </c>
      <c r="E1331" s="294" t="s">
        <v>163</v>
      </c>
      <c r="F1331" s="294" t="s">
        <v>163</v>
      </c>
      <c r="G1331" s="294" t="s">
        <v>1182</v>
      </c>
      <c r="H1331" s="294" t="s">
        <v>287</v>
      </c>
    </row>
    <row r="1332" spans="1:8">
      <c r="B1332" s="296"/>
      <c r="C1332" s="296"/>
      <c r="D1332" s="295"/>
      <c r="E1332" s="294" t="s">
        <v>1181</v>
      </c>
      <c r="F1332" s="294" t="s">
        <v>30</v>
      </c>
      <c r="G1332" s="294" t="s">
        <v>31</v>
      </c>
      <c r="H1332" s="294" t="s">
        <v>31</v>
      </c>
    </row>
    <row r="1333" spans="1:8">
      <c r="B1333" s="292" t="s">
        <v>1198</v>
      </c>
      <c r="C1333" s="292" t="s">
        <v>1197</v>
      </c>
      <c r="D1333" s="302" t="s">
        <v>1189</v>
      </c>
      <c r="E1333" s="290">
        <v>43612</v>
      </c>
      <c r="F1333" s="290">
        <v>43617</v>
      </c>
      <c r="G1333" s="290">
        <f>F1333+11</f>
        <v>43628</v>
      </c>
      <c r="H1333" s="290" t="s">
        <v>1172</v>
      </c>
    </row>
    <row r="1334" spans="1:8">
      <c r="B1334" s="292" t="s">
        <v>1196</v>
      </c>
      <c r="C1334" s="292" t="s">
        <v>1195</v>
      </c>
      <c r="D1334" s="293"/>
      <c r="E1334" s="290">
        <f>E1333+7</f>
        <v>43619</v>
      </c>
      <c r="F1334" s="290">
        <f>F1333+7</f>
        <v>43624</v>
      </c>
      <c r="G1334" s="290">
        <f>G1333+7</f>
        <v>43635</v>
      </c>
      <c r="H1334" s="290" t="s">
        <v>1172</v>
      </c>
    </row>
    <row r="1335" spans="1:8">
      <c r="B1335" s="292" t="s">
        <v>1180</v>
      </c>
      <c r="C1335" s="292" t="s">
        <v>1194</v>
      </c>
      <c r="D1335" s="293"/>
      <c r="E1335" s="290">
        <f>E1334+7</f>
        <v>43626</v>
      </c>
      <c r="F1335" s="290">
        <f>F1334+7</f>
        <v>43631</v>
      </c>
      <c r="G1335" s="290">
        <f>G1334+7</f>
        <v>43642</v>
      </c>
      <c r="H1335" s="290" t="s">
        <v>1172</v>
      </c>
    </row>
    <row r="1336" spans="1:8">
      <c r="B1336" s="292" t="s">
        <v>1191</v>
      </c>
      <c r="C1336" s="292" t="s">
        <v>1193</v>
      </c>
      <c r="D1336" s="293"/>
      <c r="E1336" s="290">
        <f>E1335+7</f>
        <v>43633</v>
      </c>
      <c r="F1336" s="290">
        <f>F1335+7</f>
        <v>43638</v>
      </c>
      <c r="G1336" s="290">
        <f>G1335+7</f>
        <v>43649</v>
      </c>
      <c r="H1336" s="290" t="s">
        <v>1172</v>
      </c>
    </row>
    <row r="1337" spans="1:8">
      <c r="B1337" s="292" t="s">
        <v>1188</v>
      </c>
      <c r="C1337" s="292" t="s">
        <v>1192</v>
      </c>
      <c r="D1337" s="291"/>
      <c r="E1337" s="290">
        <f>E1336+7</f>
        <v>43640</v>
      </c>
      <c r="F1337" s="290">
        <f>F1336+7</f>
        <v>43645</v>
      </c>
      <c r="G1337" s="290">
        <f>G1336+7</f>
        <v>43656</v>
      </c>
      <c r="H1337" s="290" t="s">
        <v>1172</v>
      </c>
    </row>
    <row r="1338" spans="1:8">
      <c r="B1338" s="300"/>
      <c r="C1338" s="300"/>
      <c r="D1338" s="299"/>
      <c r="E1338" s="299"/>
      <c r="F1338" s="299"/>
      <c r="G1338" s="299"/>
    </row>
    <row r="1350" spans="1:8">
      <c r="A1350" s="301" t="s">
        <v>1183</v>
      </c>
      <c r="B1350" s="300"/>
      <c r="C1350" s="300"/>
      <c r="D1350" s="299"/>
      <c r="E1350" s="299"/>
      <c r="F1350" s="299"/>
      <c r="G1350" s="299"/>
    </row>
    <row r="1351" spans="1:8">
      <c r="B1351" s="298" t="s">
        <v>26</v>
      </c>
      <c r="C1351" s="298" t="s">
        <v>27</v>
      </c>
      <c r="D1351" s="297" t="s">
        <v>28</v>
      </c>
      <c r="E1351" s="294" t="s">
        <v>163</v>
      </c>
      <c r="F1351" s="294" t="s">
        <v>163</v>
      </c>
      <c r="G1351" s="294" t="s">
        <v>1182</v>
      </c>
      <c r="H1351" s="294" t="s">
        <v>287</v>
      </c>
    </row>
    <row r="1352" spans="1:8">
      <c r="B1352" s="296"/>
      <c r="C1352" s="296"/>
      <c r="D1352" s="295"/>
      <c r="E1352" s="294" t="s">
        <v>1181</v>
      </c>
      <c r="F1352" s="294" t="s">
        <v>30</v>
      </c>
      <c r="G1352" s="294" t="s">
        <v>31</v>
      </c>
      <c r="H1352" s="294" t="s">
        <v>31</v>
      </c>
    </row>
    <row r="1353" spans="1:8">
      <c r="B1353" s="292" t="s">
        <v>1191</v>
      </c>
      <c r="C1353" s="292" t="s">
        <v>1190</v>
      </c>
      <c r="D1353" s="302" t="s">
        <v>1189</v>
      </c>
      <c r="E1353" s="290">
        <v>43585</v>
      </c>
      <c r="F1353" s="290">
        <v>43590</v>
      </c>
      <c r="G1353" s="290">
        <f>F1353+11</f>
        <v>43601</v>
      </c>
      <c r="H1353" s="290" t="s">
        <v>1172</v>
      </c>
    </row>
    <row r="1354" spans="1:8">
      <c r="B1354" s="292" t="s">
        <v>1188</v>
      </c>
      <c r="C1354" s="292" t="s">
        <v>1187</v>
      </c>
      <c r="D1354" s="293"/>
      <c r="E1354" s="290">
        <f>E1353+7</f>
        <v>43592</v>
      </c>
      <c r="F1354" s="290">
        <v>43596</v>
      </c>
      <c r="G1354" s="290">
        <f>G1353+7</f>
        <v>43608</v>
      </c>
      <c r="H1354" s="290" t="s">
        <v>1172</v>
      </c>
    </row>
    <row r="1355" spans="1:8">
      <c r="B1355" s="292" t="s">
        <v>1186</v>
      </c>
      <c r="C1355" s="292"/>
      <c r="D1355" s="293"/>
      <c r="E1355" s="290">
        <f>E1354+7</f>
        <v>43599</v>
      </c>
      <c r="F1355" s="290">
        <f>F1354+7</f>
        <v>43603</v>
      </c>
      <c r="G1355" s="290">
        <f>G1354+7</f>
        <v>43615</v>
      </c>
      <c r="H1355" s="290" t="s">
        <v>1172</v>
      </c>
    </row>
    <row r="1356" spans="1:8">
      <c r="B1356" s="292" t="s">
        <v>1185</v>
      </c>
      <c r="C1356" s="292" t="s">
        <v>1184</v>
      </c>
      <c r="D1356" s="291"/>
      <c r="E1356" s="290">
        <f>E1355+7</f>
        <v>43606</v>
      </c>
      <c r="F1356" s="290">
        <f>F1355+7</f>
        <v>43610</v>
      </c>
      <c r="G1356" s="290">
        <f>G1355+7</f>
        <v>43622</v>
      </c>
      <c r="H1356" s="290" t="s">
        <v>1172</v>
      </c>
    </row>
    <row r="1357" spans="1:8">
      <c r="B1357" s="300"/>
      <c r="C1357" s="300"/>
      <c r="D1357" s="299"/>
      <c r="E1357" s="299"/>
      <c r="F1357" s="299"/>
      <c r="G1357" s="299"/>
    </row>
    <row r="1358" spans="1:8">
      <c r="A1358" s="301" t="s">
        <v>1183</v>
      </c>
      <c r="B1358" s="300"/>
      <c r="C1358" s="300"/>
      <c r="D1358" s="299"/>
      <c r="E1358" s="299"/>
      <c r="F1358" s="299"/>
      <c r="G1358" s="299"/>
    </row>
    <row r="1359" spans="1:8">
      <c r="B1359" s="298" t="s">
        <v>26</v>
      </c>
      <c r="C1359" s="298" t="s">
        <v>27</v>
      </c>
      <c r="D1359" s="297" t="s">
        <v>28</v>
      </c>
      <c r="E1359" s="294" t="s">
        <v>163</v>
      </c>
      <c r="F1359" s="294" t="s">
        <v>163</v>
      </c>
      <c r="G1359" s="294" t="s">
        <v>1182</v>
      </c>
      <c r="H1359" s="294" t="s">
        <v>287</v>
      </c>
    </row>
    <row r="1360" spans="1:8">
      <c r="B1360" s="296"/>
      <c r="C1360" s="296"/>
      <c r="D1360" s="295"/>
      <c r="E1360" s="294" t="s">
        <v>1181</v>
      </c>
      <c r="F1360" s="294" t="s">
        <v>30</v>
      </c>
      <c r="G1360" s="294" t="s">
        <v>31</v>
      </c>
      <c r="H1360" s="294" t="s">
        <v>31</v>
      </c>
    </row>
    <row r="1361" spans="2:8">
      <c r="B1361" s="292" t="s">
        <v>1180</v>
      </c>
      <c r="C1361" s="292" t="s">
        <v>1179</v>
      </c>
      <c r="D1361" s="293" t="s">
        <v>1178</v>
      </c>
      <c r="E1361" s="290">
        <v>43584</v>
      </c>
      <c r="F1361" s="290">
        <v>43587</v>
      </c>
      <c r="G1361" s="290">
        <f>F1361+9</f>
        <v>43596</v>
      </c>
      <c r="H1361" s="290" t="s">
        <v>1172</v>
      </c>
    </row>
    <row r="1362" spans="2:8">
      <c r="B1362" s="292" t="s">
        <v>353</v>
      </c>
      <c r="C1362" s="292" t="s">
        <v>1177</v>
      </c>
      <c r="D1362" s="293"/>
      <c r="E1362" s="290">
        <f>E1361+7</f>
        <v>43591</v>
      </c>
      <c r="F1362" s="290">
        <v>43593</v>
      </c>
      <c r="G1362" s="290">
        <f>G1361+7</f>
        <v>43603</v>
      </c>
      <c r="H1362" s="290" t="s">
        <v>1172</v>
      </c>
    </row>
    <row r="1363" spans="2:8">
      <c r="B1363" s="292" t="s">
        <v>116</v>
      </c>
      <c r="C1363" s="292" t="s">
        <v>1176</v>
      </c>
      <c r="D1363" s="293"/>
      <c r="E1363" s="290">
        <f>E1362+7</f>
        <v>43598</v>
      </c>
      <c r="F1363" s="290">
        <f>F1362+7</f>
        <v>43600</v>
      </c>
      <c r="G1363" s="290">
        <f>G1362+7</f>
        <v>43610</v>
      </c>
      <c r="H1363" s="290" t="s">
        <v>1172</v>
      </c>
    </row>
    <row r="1364" spans="2:8">
      <c r="B1364" s="292" t="s">
        <v>237</v>
      </c>
      <c r="C1364" s="292" t="s">
        <v>1175</v>
      </c>
      <c r="D1364" s="293"/>
      <c r="E1364" s="290">
        <f>E1363+7</f>
        <v>43605</v>
      </c>
      <c r="F1364" s="290">
        <f>F1363+7</f>
        <v>43607</v>
      </c>
      <c r="G1364" s="290">
        <f>G1363+7</f>
        <v>43617</v>
      </c>
      <c r="H1364" s="290" t="s">
        <v>1172</v>
      </c>
    </row>
    <row r="1365" spans="2:8">
      <c r="B1365" s="292" t="s">
        <v>1174</v>
      </c>
      <c r="C1365" s="292" t="s">
        <v>1173</v>
      </c>
      <c r="D1365" s="291"/>
      <c r="E1365" s="290">
        <f>E1364+7</f>
        <v>43612</v>
      </c>
      <c r="F1365" s="290">
        <f>F1364+7</f>
        <v>43614</v>
      </c>
      <c r="G1365" s="290">
        <f>G1364+7</f>
        <v>43624</v>
      </c>
      <c r="H1365" s="290" t="s">
        <v>1172</v>
      </c>
    </row>
  </sheetData>
  <mergeCells count="689">
    <mergeCell ref="B1322:B1323"/>
    <mergeCell ref="C1322:C1323"/>
    <mergeCell ref="D1322:D1323"/>
    <mergeCell ref="D1324:D1328"/>
    <mergeCell ref="B1331:B1332"/>
    <mergeCell ref="C1331:C1332"/>
    <mergeCell ref="D1331:D1332"/>
    <mergeCell ref="D1301:D1304"/>
    <mergeCell ref="B1308:B1309"/>
    <mergeCell ref="C1308:C1309"/>
    <mergeCell ref="D1308:D1309"/>
    <mergeCell ref="D1310:D1313"/>
    <mergeCell ref="D1333:D1337"/>
    <mergeCell ref="B1315:B1316"/>
    <mergeCell ref="C1315:C1316"/>
    <mergeCell ref="D1315:D1316"/>
    <mergeCell ref="D1317:D1320"/>
    <mergeCell ref="D1285:D1288"/>
    <mergeCell ref="B1290:B1291"/>
    <mergeCell ref="C1290:C1291"/>
    <mergeCell ref="D1290:D1291"/>
    <mergeCell ref="D1292:D1296"/>
    <mergeCell ref="B1299:B1300"/>
    <mergeCell ref="C1299:C1300"/>
    <mergeCell ref="D1299:D1300"/>
    <mergeCell ref="D1261:D1262"/>
    <mergeCell ref="D1276:D1277"/>
    <mergeCell ref="D1278:D1281"/>
    <mergeCell ref="B1283:B1284"/>
    <mergeCell ref="C1283:C1284"/>
    <mergeCell ref="D1283:D1284"/>
    <mergeCell ref="D1241:D1244"/>
    <mergeCell ref="D1249:D1252"/>
    <mergeCell ref="B1254:B1255"/>
    <mergeCell ref="C1254:C1255"/>
    <mergeCell ref="D1254:D1255"/>
    <mergeCell ref="D1256:D1259"/>
    <mergeCell ref="D1194:D1197"/>
    <mergeCell ref="B1199:B1200"/>
    <mergeCell ref="C1199:C1200"/>
    <mergeCell ref="D1199:D1200"/>
    <mergeCell ref="D1201:D1204"/>
    <mergeCell ref="D1217:D1220"/>
    <mergeCell ref="D1180:D1183"/>
    <mergeCell ref="B1185:B1186"/>
    <mergeCell ref="C1185:C1186"/>
    <mergeCell ref="D1185:D1186"/>
    <mergeCell ref="D1187:D1190"/>
    <mergeCell ref="B1192:B1193"/>
    <mergeCell ref="C1192:C1193"/>
    <mergeCell ref="D1192:D1193"/>
    <mergeCell ref="A1168:G1168"/>
    <mergeCell ref="B1171:B1172"/>
    <mergeCell ref="C1171:C1172"/>
    <mergeCell ref="D1171:D1172"/>
    <mergeCell ref="D1173:D1176"/>
    <mergeCell ref="B1178:B1179"/>
    <mergeCell ref="C1178:C1179"/>
    <mergeCell ref="D1178:D1179"/>
    <mergeCell ref="D1154:D1158"/>
    <mergeCell ref="A1160:B1160"/>
    <mergeCell ref="B1161:B1162"/>
    <mergeCell ref="C1161:C1162"/>
    <mergeCell ref="D1161:D1162"/>
    <mergeCell ref="D1163:D1166"/>
    <mergeCell ref="D1137:D1140"/>
    <mergeCell ref="A1142:B1142"/>
    <mergeCell ref="B1143:B1144"/>
    <mergeCell ref="C1143:C1144"/>
    <mergeCell ref="D1143:D1144"/>
    <mergeCell ref="D1145:D1148"/>
    <mergeCell ref="D1112:D1116"/>
    <mergeCell ref="D1128:D1132"/>
    <mergeCell ref="D1118:D1119"/>
    <mergeCell ref="D1120:D1123"/>
    <mergeCell ref="A1134:B1134"/>
    <mergeCell ref="B1135:B1136"/>
    <mergeCell ref="C1135:C1136"/>
    <mergeCell ref="D1135:D1136"/>
    <mergeCell ref="D1094:D1098"/>
    <mergeCell ref="B1101:B1102"/>
    <mergeCell ref="C1101:C1102"/>
    <mergeCell ref="D1101:D1102"/>
    <mergeCell ref="D1103:D1107"/>
    <mergeCell ref="B1110:B1111"/>
    <mergeCell ref="C1110:C1111"/>
    <mergeCell ref="D1110:D1111"/>
    <mergeCell ref="C1084:C1085"/>
    <mergeCell ref="D1084:D1085"/>
    <mergeCell ref="D1086:D1089"/>
    <mergeCell ref="B1092:B1093"/>
    <mergeCell ref="C1092:C1093"/>
    <mergeCell ref="D1092:D1093"/>
    <mergeCell ref="D1037:D1041"/>
    <mergeCell ref="B1044:B1045"/>
    <mergeCell ref="C1044:C1045"/>
    <mergeCell ref="D1044:D1045"/>
    <mergeCell ref="D1046:D1050"/>
    <mergeCell ref="B1053:B1054"/>
    <mergeCell ref="C1053:C1054"/>
    <mergeCell ref="D1053:D1054"/>
    <mergeCell ref="D974:D978"/>
    <mergeCell ref="B981:B982"/>
    <mergeCell ref="C981:C982"/>
    <mergeCell ref="D981:D982"/>
    <mergeCell ref="B1035:B1036"/>
    <mergeCell ref="C1035:C1036"/>
    <mergeCell ref="D1035:D1036"/>
    <mergeCell ref="B963:B964"/>
    <mergeCell ref="C963:C964"/>
    <mergeCell ref="D963:D964"/>
    <mergeCell ref="D965:D969"/>
    <mergeCell ref="B972:B973"/>
    <mergeCell ref="C972:C973"/>
    <mergeCell ref="D972:D973"/>
    <mergeCell ref="B915:B916"/>
    <mergeCell ref="C915:C916"/>
    <mergeCell ref="D915:D916"/>
    <mergeCell ref="D917:D920"/>
    <mergeCell ref="B924:B925"/>
    <mergeCell ref="C924:C925"/>
    <mergeCell ref="D924:D925"/>
    <mergeCell ref="D901:D904"/>
    <mergeCell ref="B907:B908"/>
    <mergeCell ref="C907:C908"/>
    <mergeCell ref="D907:D908"/>
    <mergeCell ref="D909:D912"/>
    <mergeCell ref="A914:B914"/>
    <mergeCell ref="D886:D889"/>
    <mergeCell ref="B891:B892"/>
    <mergeCell ref="C891:C892"/>
    <mergeCell ref="D891:D892"/>
    <mergeCell ref="D893:D896"/>
    <mergeCell ref="B899:B900"/>
    <mergeCell ref="C899:C900"/>
    <mergeCell ref="D899:D900"/>
    <mergeCell ref="D169:D173"/>
    <mergeCell ref="D178:D181"/>
    <mergeCell ref="D209:D210"/>
    <mergeCell ref="D871:D874"/>
    <mergeCell ref="B876:B877"/>
    <mergeCell ref="C876:C877"/>
    <mergeCell ref="D876:D877"/>
    <mergeCell ref="D277:D281"/>
    <mergeCell ref="C115:C116"/>
    <mergeCell ref="D192:D193"/>
    <mergeCell ref="C192:C193"/>
    <mergeCell ref="B201:B202"/>
    <mergeCell ref="C97:C98"/>
    <mergeCell ref="B184:B185"/>
    <mergeCell ref="B209:B210"/>
    <mergeCell ref="C158:C159"/>
    <mergeCell ref="D203:D206"/>
    <mergeCell ref="D125:D128"/>
    <mergeCell ref="D151:D154"/>
    <mergeCell ref="D71:D72"/>
    <mergeCell ref="D270:D273"/>
    <mergeCell ref="B275:B276"/>
    <mergeCell ref="C275:C276"/>
    <mergeCell ref="D275:D276"/>
    <mergeCell ref="B192:B193"/>
    <mergeCell ref="B176:B177"/>
    <mergeCell ref="D160:D164"/>
    <mergeCell ref="B1247:B1248"/>
    <mergeCell ref="C1247:C1248"/>
    <mergeCell ref="D1247:D1248"/>
    <mergeCell ref="D1263:D1266"/>
    <mergeCell ref="B1269:B1270"/>
    <mergeCell ref="C1269:C1270"/>
    <mergeCell ref="D1269:D1270"/>
    <mergeCell ref="A1260:H1260"/>
    <mergeCell ref="B1261:B1262"/>
    <mergeCell ref="C1261:C1262"/>
    <mergeCell ref="B1231:B1232"/>
    <mergeCell ref="C1231:C1232"/>
    <mergeCell ref="D1231:D1232"/>
    <mergeCell ref="D1233:D1236"/>
    <mergeCell ref="B1239:B1240"/>
    <mergeCell ref="C1239:C1240"/>
    <mergeCell ref="D1239:D1240"/>
    <mergeCell ref="D1361:D1365"/>
    <mergeCell ref="B1359:B1360"/>
    <mergeCell ref="C1359:C1360"/>
    <mergeCell ref="D1359:D1360"/>
    <mergeCell ref="C1214:C1215"/>
    <mergeCell ref="D1214:D1215"/>
    <mergeCell ref="B1223:B1224"/>
    <mergeCell ref="C1223:C1224"/>
    <mergeCell ref="D1223:D1224"/>
    <mergeCell ref="D1225:D1228"/>
    <mergeCell ref="C1076:C1077"/>
    <mergeCell ref="D1076:D1077"/>
    <mergeCell ref="A1151:B1151"/>
    <mergeCell ref="B1152:B1153"/>
    <mergeCell ref="C1152:C1153"/>
    <mergeCell ref="D1152:D1153"/>
    <mergeCell ref="B1118:B1119"/>
    <mergeCell ref="C1118:C1119"/>
    <mergeCell ref="D1078:D1082"/>
    <mergeCell ref="B1084:B1085"/>
    <mergeCell ref="C1276:C1277"/>
    <mergeCell ref="B1126:B1127"/>
    <mergeCell ref="C1126:C1127"/>
    <mergeCell ref="D1126:D1127"/>
    <mergeCell ref="D1055:D1058"/>
    <mergeCell ref="B1060:B1061"/>
    <mergeCell ref="C1060:C1061"/>
    <mergeCell ref="D1060:D1061"/>
    <mergeCell ref="D1062:D1065"/>
    <mergeCell ref="B1067:B1068"/>
    <mergeCell ref="D1004:D1007"/>
    <mergeCell ref="B1017:B1018"/>
    <mergeCell ref="C1017:C1018"/>
    <mergeCell ref="D1017:D1018"/>
    <mergeCell ref="D1019:D1023"/>
    <mergeCell ref="D1271:D1274"/>
    <mergeCell ref="C1067:C1068"/>
    <mergeCell ref="D1067:D1068"/>
    <mergeCell ref="D1069:D1073"/>
    <mergeCell ref="B1076:B1077"/>
    <mergeCell ref="D1028:D1032"/>
    <mergeCell ref="D983:D987"/>
    <mergeCell ref="B990:B991"/>
    <mergeCell ref="C990:C991"/>
    <mergeCell ref="D990:D991"/>
    <mergeCell ref="D992:D996"/>
    <mergeCell ref="B1010:B1011"/>
    <mergeCell ref="C1010:C1011"/>
    <mergeCell ref="D1010:D1011"/>
    <mergeCell ref="D1012:D1015"/>
    <mergeCell ref="C947:C948"/>
    <mergeCell ref="D947:D948"/>
    <mergeCell ref="D949:D952"/>
    <mergeCell ref="B1026:B1027"/>
    <mergeCell ref="C1026:C1027"/>
    <mergeCell ref="D1026:D1027"/>
    <mergeCell ref="A1000:G1000"/>
    <mergeCell ref="B1002:B1003"/>
    <mergeCell ref="C1002:C1003"/>
    <mergeCell ref="D1002:D1003"/>
    <mergeCell ref="C869:C870"/>
    <mergeCell ref="D869:D870"/>
    <mergeCell ref="D933:D936"/>
    <mergeCell ref="B938:B939"/>
    <mergeCell ref="C938:C939"/>
    <mergeCell ref="D938:D939"/>
    <mergeCell ref="D878:D881"/>
    <mergeCell ref="B884:B885"/>
    <mergeCell ref="C884:C885"/>
    <mergeCell ref="D884:D885"/>
    <mergeCell ref="B955:B956"/>
    <mergeCell ref="C955:C956"/>
    <mergeCell ref="D955:D956"/>
    <mergeCell ref="D957:D961"/>
    <mergeCell ref="D926:D929"/>
    <mergeCell ref="B931:B932"/>
    <mergeCell ref="C931:C932"/>
    <mergeCell ref="D931:D932"/>
    <mergeCell ref="D940:D944"/>
    <mergeCell ref="B947:B948"/>
    <mergeCell ref="B1351:B1352"/>
    <mergeCell ref="C1351:C1352"/>
    <mergeCell ref="D1351:D1352"/>
    <mergeCell ref="D1353:D1356"/>
    <mergeCell ref="B1206:B1207"/>
    <mergeCell ref="C1206:C1207"/>
    <mergeCell ref="D1206:D1207"/>
    <mergeCell ref="D1208:D1212"/>
    <mergeCell ref="B1214:B1215"/>
    <mergeCell ref="B1276:B1277"/>
    <mergeCell ref="D729:D730"/>
    <mergeCell ref="B593:B594"/>
    <mergeCell ref="B609:B610"/>
    <mergeCell ref="B625:B626"/>
    <mergeCell ref="B632:B633"/>
    <mergeCell ref="B689:B690"/>
    <mergeCell ref="B680:B681"/>
    <mergeCell ref="B697:B698"/>
    <mergeCell ref="B602:B603"/>
    <mergeCell ref="B869:B870"/>
    <mergeCell ref="D584:D585"/>
    <mergeCell ref="D562:D563"/>
    <mergeCell ref="D609:D610"/>
    <mergeCell ref="D593:D594"/>
    <mergeCell ref="D544:D545"/>
    <mergeCell ref="D553:D554"/>
    <mergeCell ref="D577:D578"/>
    <mergeCell ref="B785:B786"/>
    <mergeCell ref="B793:B794"/>
    <mergeCell ref="C785:C786"/>
    <mergeCell ref="D787:D791"/>
    <mergeCell ref="D616:D617"/>
    <mergeCell ref="D602:D603"/>
    <mergeCell ref="D564:D567"/>
    <mergeCell ref="A867:G867"/>
    <mergeCell ref="B808:B809"/>
    <mergeCell ref="B830:B831"/>
    <mergeCell ref="B860:B861"/>
    <mergeCell ref="B853:B854"/>
    <mergeCell ref="C860:C861"/>
    <mergeCell ref="D860:D861"/>
    <mergeCell ref="D855:D858"/>
    <mergeCell ref="C845:C846"/>
    <mergeCell ref="D795:D798"/>
    <mergeCell ref="D793:D794"/>
    <mergeCell ref="C793:C794"/>
    <mergeCell ref="D810:D813"/>
    <mergeCell ref="D817:D820"/>
    <mergeCell ref="D847:D850"/>
    <mergeCell ref="D496:D500"/>
    <mergeCell ref="D579:D582"/>
    <mergeCell ref="D595:D599"/>
    <mergeCell ref="D586:D590"/>
    <mergeCell ref="D572:D575"/>
    <mergeCell ref="D512:D516"/>
    <mergeCell ref="D555:D559"/>
    <mergeCell ref="D186:D189"/>
    <mergeCell ref="D99:D103"/>
    <mergeCell ref="D108:D112"/>
    <mergeCell ref="D133:D137"/>
    <mergeCell ref="D142:D146"/>
    <mergeCell ref="D194:D198"/>
    <mergeCell ref="D176:D177"/>
    <mergeCell ref="D131:D132"/>
    <mergeCell ref="D140:D141"/>
    <mergeCell ref="D158:D159"/>
    <mergeCell ref="D251:D252"/>
    <mergeCell ref="D285:D286"/>
    <mergeCell ref="D245:D248"/>
    <mergeCell ref="D243:D244"/>
    <mergeCell ref="D218:D219"/>
    <mergeCell ref="D259:D260"/>
    <mergeCell ref="D268:D269"/>
    <mergeCell ref="D229:D232"/>
    <mergeCell ref="D237:D240"/>
    <mergeCell ref="D227:D228"/>
    <mergeCell ref="C201:C202"/>
    <mergeCell ref="B235:B236"/>
    <mergeCell ref="B285:B286"/>
    <mergeCell ref="C251:C252"/>
    <mergeCell ref="B251:B252"/>
    <mergeCell ref="C209:C210"/>
    <mergeCell ref="C259:C260"/>
    <mergeCell ref="A283:G283"/>
    <mergeCell ref="D235:D236"/>
    <mergeCell ref="D201:D202"/>
    <mergeCell ref="D494:D495"/>
    <mergeCell ref="D482:D485"/>
    <mergeCell ref="C480:C481"/>
    <mergeCell ref="C510:C511"/>
    <mergeCell ref="B463:B464"/>
    <mergeCell ref="D211:D215"/>
    <mergeCell ref="D220:D224"/>
    <mergeCell ref="D261:D265"/>
    <mergeCell ref="B259:B260"/>
    <mergeCell ref="B243:B244"/>
    <mergeCell ref="B510:B511"/>
    <mergeCell ref="C503:C504"/>
    <mergeCell ref="C528:C529"/>
    <mergeCell ref="B535:B536"/>
    <mergeCell ref="B503:B504"/>
    <mergeCell ref="D510:D511"/>
    <mergeCell ref="D519:D520"/>
    <mergeCell ref="D530:D533"/>
    <mergeCell ref="D528:D529"/>
    <mergeCell ref="C689:C690"/>
    <mergeCell ref="D689:D690"/>
    <mergeCell ref="C697:C698"/>
    <mergeCell ref="D611:D614"/>
    <mergeCell ref="D604:D607"/>
    <mergeCell ref="C646:C647"/>
    <mergeCell ref="D682:D685"/>
    <mergeCell ref="C680:C681"/>
    <mergeCell ref="C593:C594"/>
    <mergeCell ref="C602:C603"/>
    <mergeCell ref="C625:C626"/>
    <mergeCell ref="C632:C633"/>
    <mergeCell ref="D253:D256"/>
    <mergeCell ref="D487:D488"/>
    <mergeCell ref="D535:D536"/>
    <mergeCell ref="D570:D571"/>
    <mergeCell ref="D292:D293"/>
    <mergeCell ref="D674:D677"/>
    <mergeCell ref="D294:D297"/>
    <mergeCell ref="D299:D300"/>
    <mergeCell ref="D489:D492"/>
    <mergeCell ref="D480:D481"/>
    <mergeCell ref="C738:C739"/>
    <mergeCell ref="D705:D706"/>
    <mergeCell ref="D721:D722"/>
    <mergeCell ref="C721:C722"/>
    <mergeCell ref="B721:B722"/>
    <mergeCell ref="B738:B739"/>
    <mergeCell ref="C729:C730"/>
    <mergeCell ref="C713:C714"/>
    <mergeCell ref="C705:C706"/>
    <mergeCell ref="D707:D710"/>
    <mergeCell ref="C745:C746"/>
    <mergeCell ref="B762:B763"/>
    <mergeCell ref="C754:C755"/>
    <mergeCell ref="D747:D751"/>
    <mergeCell ref="D764:D768"/>
    <mergeCell ref="B705:B706"/>
    <mergeCell ref="D715:D718"/>
    <mergeCell ref="D723:D726"/>
    <mergeCell ref="B729:B730"/>
    <mergeCell ref="B713:B714"/>
    <mergeCell ref="C778:C779"/>
    <mergeCell ref="B778:B779"/>
    <mergeCell ref="B754:B755"/>
    <mergeCell ref="D772:D775"/>
    <mergeCell ref="C762:C763"/>
    <mergeCell ref="C770:C771"/>
    <mergeCell ref="A114:B114"/>
    <mergeCell ref="D6:D7"/>
    <mergeCell ref="D97:D98"/>
    <mergeCell ref="D115:D116"/>
    <mergeCell ref="B770:B771"/>
    <mergeCell ref="B745:B746"/>
    <mergeCell ref="D754:D755"/>
    <mergeCell ref="D762:D763"/>
    <mergeCell ref="D745:D746"/>
    <mergeCell ref="D738:D739"/>
    <mergeCell ref="C184:C185"/>
    <mergeCell ref="C131:C132"/>
    <mergeCell ref="D15:D18"/>
    <mergeCell ref="D20:D21"/>
    <mergeCell ref="C62:C63"/>
    <mergeCell ref="D82:D86"/>
    <mergeCell ref="D91:D95"/>
    <mergeCell ref="D106:D107"/>
    <mergeCell ref="D167:D168"/>
    <mergeCell ref="D149:D150"/>
    <mergeCell ref="D22:D26"/>
    <mergeCell ref="D39:D43"/>
    <mergeCell ref="D48:D52"/>
    <mergeCell ref="D64:D68"/>
    <mergeCell ref="D73:D76"/>
    <mergeCell ref="C123:C124"/>
    <mergeCell ref="D123:D124"/>
    <mergeCell ref="D117:D120"/>
    <mergeCell ref="C55:C56"/>
    <mergeCell ref="D29:D30"/>
    <mergeCell ref="J1:K1"/>
    <mergeCell ref="A1:G1"/>
    <mergeCell ref="C89:C90"/>
    <mergeCell ref="D89:D90"/>
    <mergeCell ref="A2:B2"/>
    <mergeCell ref="A3:G3"/>
    <mergeCell ref="D8:D11"/>
    <mergeCell ref="D57:D60"/>
    <mergeCell ref="D31:D34"/>
    <mergeCell ref="D80:D81"/>
    <mergeCell ref="C13:C14"/>
    <mergeCell ref="C20:C21"/>
    <mergeCell ref="C29:C30"/>
    <mergeCell ref="C37:C38"/>
    <mergeCell ref="D37:D38"/>
    <mergeCell ref="D46:D47"/>
    <mergeCell ref="D55:D56"/>
    <mergeCell ref="D62:D63"/>
    <mergeCell ref="D13:D14"/>
    <mergeCell ref="B55:B56"/>
    <mergeCell ref="B62:B63"/>
    <mergeCell ref="C6:C7"/>
    <mergeCell ref="C140:C141"/>
    <mergeCell ref="C106:C107"/>
    <mergeCell ref="B80:B81"/>
    <mergeCell ref="C71:C72"/>
    <mergeCell ref="C46:C47"/>
    <mergeCell ref="C80:C81"/>
    <mergeCell ref="D287:D290"/>
    <mergeCell ref="C218:C219"/>
    <mergeCell ref="C243:C244"/>
    <mergeCell ref="C235:C236"/>
    <mergeCell ref="C227:C228"/>
    <mergeCell ref="B106:B107"/>
    <mergeCell ref="C149:C150"/>
    <mergeCell ref="C167:C168"/>
    <mergeCell ref="C176:C177"/>
    <mergeCell ref="D184:D185"/>
    <mergeCell ref="B167:B168"/>
    <mergeCell ref="A175:B175"/>
    <mergeCell ref="B149:B150"/>
    <mergeCell ref="B131:B132"/>
    <mergeCell ref="B140:B141"/>
    <mergeCell ref="B123:B124"/>
    <mergeCell ref="B158:B159"/>
    <mergeCell ref="B6:B7"/>
    <mergeCell ref="B13:B14"/>
    <mergeCell ref="B20:B21"/>
    <mergeCell ref="B29:B30"/>
    <mergeCell ref="B37:B38"/>
    <mergeCell ref="B115:B116"/>
    <mergeCell ref="B71:B72"/>
    <mergeCell ref="B89:B90"/>
    <mergeCell ref="B97:B98"/>
    <mergeCell ref="B46:B47"/>
    <mergeCell ref="C292:C293"/>
    <mergeCell ref="B324:B325"/>
    <mergeCell ref="B377:B378"/>
    <mergeCell ref="B317:B318"/>
    <mergeCell ref="D301:D305"/>
    <mergeCell ref="D310:D314"/>
    <mergeCell ref="D317:D318"/>
    <mergeCell ref="D354:D355"/>
    <mergeCell ref="C354:C355"/>
    <mergeCell ref="B331:B332"/>
    <mergeCell ref="B347:B348"/>
    <mergeCell ref="C340:C341"/>
    <mergeCell ref="C268:C269"/>
    <mergeCell ref="C377:C378"/>
    <mergeCell ref="B299:B300"/>
    <mergeCell ref="A316:B316"/>
    <mergeCell ref="C285:C286"/>
    <mergeCell ref="B308:B309"/>
    <mergeCell ref="C299:C300"/>
    <mergeCell ref="B218:B219"/>
    <mergeCell ref="B227:B228"/>
    <mergeCell ref="B292:B293"/>
    <mergeCell ref="B268:B269"/>
    <mergeCell ref="C308:C309"/>
    <mergeCell ref="C393:C394"/>
    <mergeCell ref="B393:B394"/>
    <mergeCell ref="C385:C386"/>
    <mergeCell ref="B385:B386"/>
    <mergeCell ref="B340:B341"/>
    <mergeCell ref="D333:D337"/>
    <mergeCell ref="D356:D360"/>
    <mergeCell ref="D387:D391"/>
    <mergeCell ref="D340:D341"/>
    <mergeCell ref="D347:D348"/>
    <mergeCell ref="D363:D364"/>
    <mergeCell ref="D342:D345"/>
    <mergeCell ref="D393:D394"/>
    <mergeCell ref="C363:C364"/>
    <mergeCell ref="C370:C371"/>
    <mergeCell ref="D370:D371"/>
    <mergeCell ref="C409:C410"/>
    <mergeCell ref="C416:C417"/>
    <mergeCell ref="D324:D325"/>
    <mergeCell ref="B370:B371"/>
    <mergeCell ref="B363:B364"/>
    <mergeCell ref="D418:D421"/>
    <mergeCell ref="D425:D428"/>
    <mergeCell ref="C423:C424"/>
    <mergeCell ref="D331:D332"/>
    <mergeCell ref="C347:C348"/>
    <mergeCell ref="D377:D378"/>
    <mergeCell ref="C331:C332"/>
    <mergeCell ref="B402:B403"/>
    <mergeCell ref="B416:B417"/>
    <mergeCell ref="B409:B410"/>
    <mergeCell ref="D326:D329"/>
    <mergeCell ref="D349:D352"/>
    <mergeCell ref="D365:D368"/>
    <mergeCell ref="D372:D375"/>
    <mergeCell ref="C402:C403"/>
    <mergeCell ref="D411:D414"/>
    <mergeCell ref="D395:D399"/>
    <mergeCell ref="C430:C431"/>
    <mergeCell ref="C447:C448"/>
    <mergeCell ref="C454:C455"/>
    <mergeCell ref="D308:D309"/>
    <mergeCell ref="D379:D383"/>
    <mergeCell ref="D404:D407"/>
    <mergeCell ref="D416:D417"/>
    <mergeCell ref="C317:C318"/>
    <mergeCell ref="C324:C325"/>
    <mergeCell ref="D319:D322"/>
    <mergeCell ref="D402:D403"/>
    <mergeCell ref="D409:D410"/>
    <mergeCell ref="D440:D441"/>
    <mergeCell ref="D442:D445"/>
    <mergeCell ref="D447:D448"/>
    <mergeCell ref="D454:D455"/>
    <mergeCell ref="D449:D452"/>
    <mergeCell ref="D423:D424"/>
    <mergeCell ref="B494:B495"/>
    <mergeCell ref="B528:B529"/>
    <mergeCell ref="B544:B545"/>
    <mergeCell ref="D470:D471"/>
    <mergeCell ref="D465:D468"/>
    <mergeCell ref="B447:B448"/>
    <mergeCell ref="B454:B455"/>
    <mergeCell ref="C494:C495"/>
    <mergeCell ref="C470:C471"/>
    <mergeCell ref="A462:C462"/>
    <mergeCell ref="A478:G478"/>
    <mergeCell ref="B487:B488"/>
    <mergeCell ref="C487:C488"/>
    <mergeCell ref="C553:C554"/>
    <mergeCell ref="B354:B355"/>
    <mergeCell ref="D385:D386"/>
    <mergeCell ref="B480:B481"/>
    <mergeCell ref="B440:B441"/>
    <mergeCell ref="A438:G438"/>
    <mergeCell ref="B470:B471"/>
    <mergeCell ref="B423:B424"/>
    <mergeCell ref="B430:B431"/>
    <mergeCell ref="D456:D460"/>
    <mergeCell ref="C584:C585"/>
    <mergeCell ref="B519:B520"/>
    <mergeCell ref="C535:C536"/>
    <mergeCell ref="B584:B585"/>
    <mergeCell ref="C570:C571"/>
    <mergeCell ref="C577:C578"/>
    <mergeCell ref="B577:B578"/>
    <mergeCell ref="C609:C610"/>
    <mergeCell ref="C672:C673"/>
    <mergeCell ref="C663:C664"/>
    <mergeCell ref="D430:D431"/>
    <mergeCell ref="D432:D436"/>
    <mergeCell ref="D463:D464"/>
    <mergeCell ref="C463:C464"/>
    <mergeCell ref="C440:C441"/>
    <mergeCell ref="D472:D476"/>
    <mergeCell ref="D503:D504"/>
    <mergeCell ref="B553:B554"/>
    <mergeCell ref="B562:B563"/>
    <mergeCell ref="C562:C563"/>
    <mergeCell ref="C544:C545"/>
    <mergeCell ref="C519:C520"/>
    <mergeCell ref="B570:B571"/>
    <mergeCell ref="B672:B673"/>
    <mergeCell ref="C655:C656"/>
    <mergeCell ref="B639:B640"/>
    <mergeCell ref="C639:C640"/>
    <mergeCell ref="D639:D640"/>
    <mergeCell ref="D641:D644"/>
    <mergeCell ref="B655:B656"/>
    <mergeCell ref="D665:D669"/>
    <mergeCell ref="D648:D652"/>
    <mergeCell ref="D655:D656"/>
    <mergeCell ref="B616:B617"/>
    <mergeCell ref="B646:B647"/>
    <mergeCell ref="D627:D630"/>
    <mergeCell ref="D663:D664"/>
    <mergeCell ref="B663:B664"/>
    <mergeCell ref="D618:D622"/>
    <mergeCell ref="C616:C617"/>
    <mergeCell ref="C808:C809"/>
    <mergeCell ref="C815:C816"/>
    <mergeCell ref="B837:B838"/>
    <mergeCell ref="D853:D854"/>
    <mergeCell ref="D832:D835"/>
    <mergeCell ref="C822:C823"/>
    <mergeCell ref="D822:D823"/>
    <mergeCell ref="B822:B823"/>
    <mergeCell ref="A852:B852"/>
    <mergeCell ref="D839:D842"/>
    <mergeCell ref="D815:D816"/>
    <mergeCell ref="D830:D831"/>
    <mergeCell ref="C853:C854"/>
    <mergeCell ref="D845:D846"/>
    <mergeCell ref="B845:B846"/>
    <mergeCell ref="C837:C838"/>
    <mergeCell ref="B815:B816"/>
    <mergeCell ref="C830:C831"/>
    <mergeCell ref="D521:D525"/>
    <mergeCell ref="D537:D541"/>
    <mergeCell ref="D546:D550"/>
    <mergeCell ref="D862:D865"/>
    <mergeCell ref="B800:B801"/>
    <mergeCell ref="D802:D805"/>
    <mergeCell ref="D808:D809"/>
    <mergeCell ref="D800:D801"/>
    <mergeCell ref="C800:C801"/>
    <mergeCell ref="D837:D838"/>
    <mergeCell ref="D780:D783"/>
    <mergeCell ref="D740:D743"/>
    <mergeCell ref="D731:D734"/>
    <mergeCell ref="D691:D694"/>
    <mergeCell ref="D699:D702"/>
    <mergeCell ref="D770:D771"/>
    <mergeCell ref="D778:D779"/>
    <mergeCell ref="D756:D759"/>
    <mergeCell ref="D713:D714"/>
    <mergeCell ref="D697:D698"/>
    <mergeCell ref="D824:D828"/>
    <mergeCell ref="D680:D681"/>
    <mergeCell ref="D505:D508"/>
    <mergeCell ref="D672:D673"/>
    <mergeCell ref="D785:D786"/>
    <mergeCell ref="D646:D647"/>
    <mergeCell ref="D625:D626"/>
    <mergeCell ref="D632:D633"/>
    <mergeCell ref="D634:D637"/>
    <mergeCell ref="D657:D660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14"/>
  <sheetViews>
    <sheetView workbookViewId="0">
      <selection activeCell="J13" sqref="J13"/>
    </sheetView>
  </sheetViews>
  <sheetFormatPr defaultRowHeight="12.75"/>
  <cols>
    <col min="1" max="1" width="18.125" style="425" customWidth="1"/>
    <col min="2" max="2" width="29" style="425" customWidth="1"/>
    <col min="3" max="3" width="15.125" style="425" customWidth="1"/>
    <col min="4" max="4" width="18.375" style="425" customWidth="1"/>
    <col min="5" max="5" width="16" style="425" customWidth="1"/>
    <col min="6" max="6" width="23.625" style="425" customWidth="1"/>
    <col min="7" max="7" width="22.75" style="425" customWidth="1"/>
    <col min="8" max="16384" width="9" style="425"/>
  </cols>
  <sheetData>
    <row r="1" spans="1:7" ht="70.5" customHeight="1">
      <c r="A1" s="533" t="s">
        <v>2407</v>
      </c>
      <c r="B1" s="533"/>
      <c r="C1" s="533"/>
      <c r="D1" s="533"/>
      <c r="E1" s="533"/>
      <c r="F1" s="533"/>
      <c r="G1" s="533"/>
    </row>
    <row r="2" spans="1:7" ht="18.75">
      <c r="A2" s="532" t="s">
        <v>23</v>
      </c>
      <c r="B2" s="531"/>
      <c r="C2" s="527"/>
      <c r="D2" s="527"/>
      <c r="E2" s="530"/>
      <c r="F2" s="527"/>
      <c r="G2" s="529" t="s">
        <v>2406</v>
      </c>
    </row>
    <row r="3" spans="1:7">
      <c r="A3" s="528"/>
      <c r="B3" s="527"/>
      <c r="C3" s="527"/>
      <c r="D3" s="527"/>
      <c r="E3" s="527"/>
      <c r="F3" s="527"/>
      <c r="G3" s="527"/>
    </row>
    <row r="4" spans="1:7" ht="15.75">
      <c r="A4" s="526" t="s">
        <v>24</v>
      </c>
      <c r="B4" s="526"/>
      <c r="C4" s="526"/>
      <c r="D4" s="526"/>
      <c r="E4" s="526"/>
      <c r="F4" s="526"/>
      <c r="G4" s="526"/>
    </row>
    <row r="5" spans="1:7">
      <c r="A5" s="434"/>
      <c r="B5" s="436" t="s">
        <v>2405</v>
      </c>
      <c r="C5" s="474"/>
      <c r="D5" s="510"/>
      <c r="E5" s="473"/>
      <c r="F5" s="510"/>
      <c r="G5" s="525"/>
    </row>
    <row r="6" spans="1:7">
      <c r="B6" s="436"/>
      <c r="C6" s="474"/>
      <c r="D6" s="510"/>
      <c r="E6" s="473"/>
      <c r="F6" s="510"/>
      <c r="G6" s="525"/>
    </row>
    <row r="7" spans="1:7">
      <c r="A7" s="434" t="s">
        <v>25</v>
      </c>
      <c r="B7" s="455" t="s">
        <v>2350</v>
      </c>
      <c r="C7" s="455" t="s">
        <v>2349</v>
      </c>
      <c r="D7" s="455" t="s">
        <v>2348</v>
      </c>
      <c r="E7" s="455" t="s">
        <v>2102</v>
      </c>
      <c r="F7" s="429" t="s">
        <v>2346</v>
      </c>
      <c r="G7" s="429" t="s">
        <v>2403</v>
      </c>
    </row>
    <row r="8" spans="1:7">
      <c r="A8" s="434" t="s">
        <v>2404</v>
      </c>
      <c r="B8" s="451"/>
      <c r="C8" s="451"/>
      <c r="D8" s="451"/>
      <c r="E8" s="451"/>
      <c r="F8" s="429" t="s">
        <v>2373</v>
      </c>
      <c r="G8" s="429" t="s">
        <v>2372</v>
      </c>
    </row>
    <row r="9" spans="1:7" ht="13.5" customHeight="1">
      <c r="A9" s="522"/>
      <c r="B9" s="480" t="s">
        <v>2391</v>
      </c>
      <c r="C9" s="480" t="s">
        <v>2390</v>
      </c>
      <c r="D9" s="521" t="s">
        <v>2164</v>
      </c>
      <c r="E9" s="480">
        <v>43614</v>
      </c>
      <c r="F9" s="480">
        <v>43621</v>
      </c>
      <c r="G9" s="480">
        <v>43648</v>
      </c>
    </row>
    <row r="10" spans="1:7" ht="13.5" customHeight="1">
      <c r="A10" s="522"/>
      <c r="B10" s="480" t="s">
        <v>579</v>
      </c>
      <c r="C10" s="480" t="s">
        <v>2388</v>
      </c>
      <c r="D10" s="521" t="s">
        <v>2164</v>
      </c>
      <c r="E10" s="480">
        <v>43621</v>
      </c>
      <c r="F10" s="480">
        <v>43628</v>
      </c>
      <c r="G10" s="480">
        <v>43655</v>
      </c>
    </row>
    <row r="11" spans="1:7" ht="13.5" customHeight="1">
      <c r="A11" s="519"/>
      <c r="B11" s="480" t="s">
        <v>2387</v>
      </c>
      <c r="C11" s="480" t="s">
        <v>2386</v>
      </c>
      <c r="D11" s="521" t="s">
        <v>2164</v>
      </c>
      <c r="E11" s="480">
        <v>43628</v>
      </c>
      <c r="F11" s="480">
        <v>43635</v>
      </c>
      <c r="G11" s="480">
        <v>43662</v>
      </c>
    </row>
    <row r="12" spans="1:7" ht="13.5" customHeight="1">
      <c r="A12" s="519"/>
      <c r="B12" s="480" t="s">
        <v>581</v>
      </c>
      <c r="C12" s="480" t="s">
        <v>2385</v>
      </c>
      <c r="D12" s="521" t="s">
        <v>2164</v>
      </c>
      <c r="E12" s="480">
        <v>43635</v>
      </c>
      <c r="F12" s="480">
        <v>43642</v>
      </c>
      <c r="G12" s="480">
        <v>43669</v>
      </c>
    </row>
    <row r="13" spans="1:7" ht="13.5" customHeight="1">
      <c r="A13" s="519"/>
      <c r="B13" s="480"/>
      <c r="C13" s="480"/>
      <c r="D13" s="521" t="s">
        <v>2164</v>
      </c>
      <c r="E13" s="480">
        <v>43642</v>
      </c>
      <c r="F13" s="480">
        <v>43649</v>
      </c>
      <c r="G13" s="480">
        <v>43676</v>
      </c>
    </row>
    <row r="14" spans="1:7" ht="13.5" customHeight="1">
      <c r="A14" s="522"/>
      <c r="B14" s="523"/>
      <c r="C14" s="523"/>
      <c r="D14" s="524"/>
      <c r="E14" s="523"/>
      <c r="F14" s="523"/>
      <c r="G14" s="523"/>
    </row>
    <row r="15" spans="1:7" ht="13.5" customHeight="1">
      <c r="A15" s="434" t="s">
        <v>2144</v>
      </c>
      <c r="B15" s="455" t="s">
        <v>2350</v>
      </c>
      <c r="C15" s="455" t="s">
        <v>2349</v>
      </c>
      <c r="D15" s="455" t="s">
        <v>2348</v>
      </c>
      <c r="E15" s="455" t="s">
        <v>2102</v>
      </c>
      <c r="F15" s="429" t="s">
        <v>2346</v>
      </c>
      <c r="G15" s="429" t="s">
        <v>2403</v>
      </c>
    </row>
    <row r="16" spans="1:7" ht="13.5" customHeight="1">
      <c r="A16" s="522"/>
      <c r="B16" s="451"/>
      <c r="C16" s="451"/>
      <c r="D16" s="451"/>
      <c r="E16" s="451"/>
      <c r="F16" s="429" t="s">
        <v>2373</v>
      </c>
      <c r="G16" s="429" t="s">
        <v>2372</v>
      </c>
    </row>
    <row r="17" spans="1:7" ht="13.5" customHeight="1">
      <c r="A17" s="520"/>
      <c r="B17" s="480" t="s">
        <v>2402</v>
      </c>
      <c r="C17" s="480" t="s">
        <v>2401</v>
      </c>
      <c r="D17" s="521" t="s">
        <v>2066</v>
      </c>
      <c r="E17" s="480">
        <v>43612</v>
      </c>
      <c r="F17" s="480">
        <v>43618</v>
      </c>
      <c r="G17" s="480">
        <v>43644</v>
      </c>
    </row>
    <row r="18" spans="1:7" ht="13.5" customHeight="1">
      <c r="A18" s="520"/>
      <c r="B18" s="480" t="s">
        <v>650</v>
      </c>
      <c r="C18" s="480" t="s">
        <v>2400</v>
      </c>
      <c r="D18" s="521" t="s">
        <v>2066</v>
      </c>
      <c r="E18" s="480">
        <v>43619</v>
      </c>
      <c r="F18" s="480">
        <v>43625</v>
      </c>
      <c r="G18" s="480">
        <v>43651</v>
      </c>
    </row>
    <row r="19" spans="1:7" ht="13.5" customHeight="1">
      <c r="A19" s="522"/>
      <c r="B19" s="480" t="s">
        <v>651</v>
      </c>
      <c r="C19" s="480" t="s">
        <v>2399</v>
      </c>
      <c r="D19" s="521" t="s">
        <v>2066</v>
      </c>
      <c r="E19" s="480">
        <v>43626</v>
      </c>
      <c r="F19" s="480">
        <v>43632</v>
      </c>
      <c r="G19" s="480">
        <v>43658</v>
      </c>
    </row>
    <row r="20" spans="1:7" ht="13.5" customHeight="1">
      <c r="A20" s="522"/>
      <c r="B20" s="480" t="s">
        <v>652</v>
      </c>
      <c r="C20" s="480" t="s">
        <v>2398</v>
      </c>
      <c r="D20" s="521" t="s">
        <v>2066</v>
      </c>
      <c r="E20" s="480">
        <v>43633</v>
      </c>
      <c r="F20" s="480">
        <v>43639</v>
      </c>
      <c r="G20" s="480">
        <v>43665</v>
      </c>
    </row>
    <row r="21" spans="1:7" ht="13.5" customHeight="1">
      <c r="A21" s="522"/>
      <c r="B21" s="480" t="s">
        <v>230</v>
      </c>
      <c r="C21" s="480" t="s">
        <v>655</v>
      </c>
      <c r="D21" s="521" t="s">
        <v>2066</v>
      </c>
      <c r="E21" s="480">
        <v>43640</v>
      </c>
      <c r="F21" s="480">
        <v>43646</v>
      </c>
      <c r="G21" s="480">
        <v>43672</v>
      </c>
    </row>
    <row r="22" spans="1:7" ht="13.5" customHeight="1">
      <c r="A22" s="520"/>
      <c r="B22" s="480"/>
      <c r="C22" s="480"/>
      <c r="D22" s="429" t="s">
        <v>2066</v>
      </c>
      <c r="E22" s="480">
        <v>43647</v>
      </c>
      <c r="F22" s="480">
        <v>43653</v>
      </c>
      <c r="G22" s="480">
        <v>43679</v>
      </c>
    </row>
    <row r="23" spans="1:7" ht="13.5" customHeight="1">
      <c r="A23" s="519"/>
      <c r="B23" s="519"/>
      <c r="C23" s="519"/>
      <c r="D23" s="519"/>
      <c r="E23" s="482"/>
      <c r="F23" s="482"/>
      <c r="G23" s="482"/>
    </row>
    <row r="24" spans="1:7" ht="13.5" customHeight="1">
      <c r="A24" s="517" t="s">
        <v>175</v>
      </c>
      <c r="B24" s="431" t="s">
        <v>26</v>
      </c>
      <c r="C24" s="431" t="s">
        <v>27</v>
      </c>
      <c r="D24" s="431" t="s">
        <v>28</v>
      </c>
      <c r="E24" s="431" t="s">
        <v>2102</v>
      </c>
      <c r="F24" s="518" t="s">
        <v>276</v>
      </c>
      <c r="G24" s="518" t="s">
        <v>41</v>
      </c>
    </row>
    <row r="25" spans="1:7" ht="13.5" customHeight="1">
      <c r="A25" s="517" t="s">
        <v>2308</v>
      </c>
      <c r="B25" s="430"/>
      <c r="C25" s="430"/>
      <c r="D25" s="430"/>
      <c r="E25" s="430"/>
      <c r="F25" s="480" t="s">
        <v>30</v>
      </c>
      <c r="G25" s="480" t="s">
        <v>31</v>
      </c>
    </row>
    <row r="26" spans="1:7" ht="12.75" customHeight="1">
      <c r="A26" s="517"/>
      <c r="B26" s="480" t="s">
        <v>2397</v>
      </c>
      <c r="C26" s="480" t="s">
        <v>2396</v>
      </c>
      <c r="D26" s="429" t="s">
        <v>2141</v>
      </c>
      <c r="E26" s="480">
        <v>43613</v>
      </c>
      <c r="F26" s="480">
        <v>43619</v>
      </c>
      <c r="G26" s="480">
        <v>43642</v>
      </c>
    </row>
    <row r="27" spans="1:7" ht="13.5" customHeight="1">
      <c r="A27" s="517"/>
      <c r="B27" s="480" t="s">
        <v>2042</v>
      </c>
      <c r="C27" s="480" t="s">
        <v>2395</v>
      </c>
      <c r="D27" s="429" t="s">
        <v>2141</v>
      </c>
      <c r="E27" s="480">
        <v>43620</v>
      </c>
      <c r="F27" s="480">
        <v>43626</v>
      </c>
      <c r="G27" s="480">
        <v>43649</v>
      </c>
    </row>
    <row r="28" spans="1:7" ht="13.5" customHeight="1">
      <c r="A28" s="517"/>
      <c r="B28" s="480" t="s">
        <v>2394</v>
      </c>
      <c r="C28" s="480" t="s">
        <v>1979</v>
      </c>
      <c r="D28" s="429" t="s">
        <v>2141</v>
      </c>
      <c r="E28" s="480">
        <v>43627</v>
      </c>
      <c r="F28" s="480">
        <v>43633</v>
      </c>
      <c r="G28" s="480">
        <v>43656</v>
      </c>
    </row>
    <row r="29" spans="1:7" ht="13.5" customHeight="1">
      <c r="A29" s="517"/>
      <c r="B29" s="480" t="s">
        <v>2393</v>
      </c>
      <c r="C29" s="480" t="s">
        <v>2392</v>
      </c>
      <c r="D29" s="429" t="s">
        <v>2141</v>
      </c>
      <c r="E29" s="480">
        <v>43634</v>
      </c>
      <c r="F29" s="480">
        <v>43640</v>
      </c>
      <c r="G29" s="480">
        <v>43663</v>
      </c>
    </row>
    <row r="30" spans="1:7" ht="13.5" customHeight="1">
      <c r="A30" s="517"/>
      <c r="B30" s="480"/>
      <c r="C30" s="480"/>
      <c r="D30" s="429" t="s">
        <v>2141</v>
      </c>
      <c r="E30" s="480">
        <v>43641</v>
      </c>
      <c r="F30" s="480">
        <v>43647</v>
      </c>
      <c r="G30" s="480">
        <v>43670</v>
      </c>
    </row>
    <row r="31" spans="1:7" ht="13.5" customHeight="1">
      <c r="A31" s="517"/>
      <c r="B31" s="482"/>
      <c r="C31" s="482"/>
      <c r="D31" s="458"/>
      <c r="E31" s="482"/>
      <c r="F31" s="482"/>
      <c r="G31" s="482"/>
    </row>
    <row r="32" spans="1:7" ht="13.5" customHeight="1">
      <c r="A32" s="517" t="s">
        <v>42</v>
      </c>
      <c r="B32" s="431" t="s">
        <v>26</v>
      </c>
      <c r="C32" s="431" t="s">
        <v>27</v>
      </c>
      <c r="D32" s="431" t="s">
        <v>28</v>
      </c>
      <c r="E32" s="431" t="s">
        <v>2102</v>
      </c>
      <c r="F32" s="518" t="s">
        <v>276</v>
      </c>
      <c r="G32" s="518" t="s">
        <v>42</v>
      </c>
    </row>
    <row r="33" spans="1:7" ht="13.5" customHeight="1">
      <c r="A33" s="517" t="s">
        <v>2191</v>
      </c>
      <c r="B33" s="430"/>
      <c r="C33" s="430"/>
      <c r="D33" s="430"/>
      <c r="E33" s="430"/>
      <c r="F33" s="480" t="s">
        <v>30</v>
      </c>
      <c r="G33" s="480" t="s">
        <v>31</v>
      </c>
    </row>
    <row r="34" spans="1:7" ht="13.5" customHeight="1">
      <c r="A34" s="517"/>
      <c r="B34" s="480" t="s">
        <v>2391</v>
      </c>
      <c r="C34" s="480" t="s">
        <v>2390</v>
      </c>
      <c r="D34" s="429" t="s">
        <v>2164</v>
      </c>
      <c r="E34" s="480">
        <v>43614</v>
      </c>
      <c r="F34" s="480">
        <v>43621</v>
      </c>
      <c r="G34" s="480">
        <v>43646</v>
      </c>
    </row>
    <row r="35" spans="1:7" ht="13.5" customHeight="1">
      <c r="A35" s="517"/>
      <c r="B35" s="480" t="s">
        <v>2389</v>
      </c>
      <c r="C35" s="480" t="s">
        <v>2388</v>
      </c>
      <c r="D35" s="429" t="s">
        <v>2164</v>
      </c>
      <c r="E35" s="480">
        <v>43621</v>
      </c>
      <c r="F35" s="480">
        <v>43628</v>
      </c>
      <c r="G35" s="480">
        <v>43653</v>
      </c>
    </row>
    <row r="36" spans="1:7" ht="13.5" customHeight="1">
      <c r="A36" s="517"/>
      <c r="B36" s="480" t="s">
        <v>2387</v>
      </c>
      <c r="C36" s="480" t="s">
        <v>2386</v>
      </c>
      <c r="D36" s="429" t="s">
        <v>2164</v>
      </c>
      <c r="E36" s="480">
        <v>43628</v>
      </c>
      <c r="F36" s="480">
        <v>43635</v>
      </c>
      <c r="G36" s="480">
        <v>43660</v>
      </c>
    </row>
    <row r="37" spans="1:7" ht="13.5" customHeight="1">
      <c r="A37" s="517"/>
      <c r="B37" s="480" t="s">
        <v>581</v>
      </c>
      <c r="C37" s="480" t="s">
        <v>2385</v>
      </c>
      <c r="D37" s="429" t="s">
        <v>2164</v>
      </c>
      <c r="E37" s="480">
        <v>43635</v>
      </c>
      <c r="F37" s="480">
        <v>43642</v>
      </c>
      <c r="G37" s="480">
        <v>43667</v>
      </c>
    </row>
    <row r="38" spans="1:7" ht="13.5" customHeight="1">
      <c r="A38" s="517"/>
      <c r="B38" s="480"/>
      <c r="C38" s="480"/>
      <c r="D38" s="429" t="s">
        <v>2164</v>
      </c>
      <c r="E38" s="480">
        <v>43642</v>
      </c>
      <c r="F38" s="480">
        <v>43649</v>
      </c>
      <c r="G38" s="480">
        <v>43674</v>
      </c>
    </row>
    <row r="39" spans="1:7" ht="13.5">
      <c r="A39" s="517"/>
      <c r="B39" s="470"/>
      <c r="C39" s="470"/>
      <c r="D39" s="513"/>
      <c r="E39" s="482"/>
      <c r="F39" s="482"/>
      <c r="G39" s="482"/>
    </row>
    <row r="40" spans="1:7">
      <c r="A40" s="434" t="s">
        <v>2384</v>
      </c>
      <c r="B40" s="455" t="s">
        <v>2350</v>
      </c>
      <c r="C40" s="455" t="s">
        <v>2349</v>
      </c>
      <c r="D40" s="455" t="s">
        <v>2348</v>
      </c>
      <c r="E40" s="454" t="s">
        <v>2102</v>
      </c>
      <c r="F40" s="429" t="s">
        <v>2346</v>
      </c>
      <c r="G40" s="429" t="s">
        <v>2375</v>
      </c>
    </row>
    <row r="41" spans="1:7" ht="12.75" customHeight="1">
      <c r="A41" s="434" t="s">
        <v>2383</v>
      </c>
      <c r="B41" s="451"/>
      <c r="C41" s="451"/>
      <c r="D41" s="451"/>
      <c r="E41" s="450"/>
      <c r="F41" s="429" t="s">
        <v>2373</v>
      </c>
      <c r="G41" s="429" t="s">
        <v>2372</v>
      </c>
    </row>
    <row r="42" spans="1:7" ht="12.75" customHeight="1">
      <c r="A42" s="448"/>
      <c r="B42" s="480" t="s">
        <v>380</v>
      </c>
      <c r="C42" s="480" t="s">
        <v>2382</v>
      </c>
      <c r="D42" s="428" t="s">
        <v>2381</v>
      </c>
      <c r="E42" s="480">
        <v>43614</v>
      </c>
      <c r="F42" s="480">
        <v>43620</v>
      </c>
      <c r="G42" s="480">
        <v>43645</v>
      </c>
    </row>
    <row r="43" spans="1:7" ht="12.75" customHeight="1">
      <c r="A43" s="448"/>
      <c r="B43" s="480" t="s">
        <v>2021</v>
      </c>
      <c r="C43" s="480" t="s">
        <v>2380</v>
      </c>
      <c r="D43" s="428"/>
      <c r="E43" s="480">
        <v>43621</v>
      </c>
      <c r="F43" s="480">
        <v>43627</v>
      </c>
      <c r="G43" s="480">
        <v>43652</v>
      </c>
    </row>
    <row r="44" spans="1:7" ht="12.75" customHeight="1">
      <c r="A44" s="448"/>
      <c r="B44" s="480" t="s">
        <v>2379</v>
      </c>
      <c r="C44" s="480" t="s">
        <v>2378</v>
      </c>
      <c r="D44" s="428"/>
      <c r="E44" s="480">
        <v>43628</v>
      </c>
      <c r="F44" s="480">
        <v>43634</v>
      </c>
      <c r="G44" s="480">
        <v>43659</v>
      </c>
    </row>
    <row r="45" spans="1:7" ht="12.75" customHeight="1">
      <c r="A45" s="448"/>
      <c r="B45" s="480" t="s">
        <v>2017</v>
      </c>
      <c r="C45" s="480" t="s">
        <v>2377</v>
      </c>
      <c r="D45" s="428"/>
      <c r="E45" s="480">
        <v>43635</v>
      </c>
      <c r="F45" s="480">
        <v>43641</v>
      </c>
      <c r="G45" s="480">
        <v>43666</v>
      </c>
    </row>
    <row r="46" spans="1:7" ht="12.75" customHeight="1">
      <c r="A46" s="448"/>
      <c r="B46" s="480"/>
      <c r="C46" s="480"/>
      <c r="D46" s="428"/>
      <c r="E46" s="480">
        <v>43642</v>
      </c>
      <c r="F46" s="480">
        <v>43648</v>
      </c>
      <c r="G46" s="480">
        <v>43673</v>
      </c>
    </row>
    <row r="47" spans="1:7" ht="12.75" customHeight="1">
      <c r="A47" s="434"/>
      <c r="B47" s="482"/>
      <c r="C47" s="482"/>
      <c r="D47" s="458"/>
      <c r="E47" s="482"/>
      <c r="F47" s="482"/>
      <c r="G47" s="482"/>
    </row>
    <row r="48" spans="1:7" ht="12.75" customHeight="1">
      <c r="A48" s="434" t="s">
        <v>2376</v>
      </c>
      <c r="B48" s="455" t="s">
        <v>2350</v>
      </c>
      <c r="C48" s="455" t="s">
        <v>2349</v>
      </c>
      <c r="D48" s="455" t="s">
        <v>2348</v>
      </c>
      <c r="E48" s="454" t="s">
        <v>2102</v>
      </c>
      <c r="F48" s="429" t="s">
        <v>2346</v>
      </c>
      <c r="G48" s="429" t="s">
        <v>2375</v>
      </c>
    </row>
    <row r="49" spans="1:7" ht="12.75" customHeight="1">
      <c r="A49" s="434" t="s">
        <v>2374</v>
      </c>
      <c r="B49" s="451"/>
      <c r="C49" s="451"/>
      <c r="D49" s="451"/>
      <c r="E49" s="450"/>
      <c r="F49" s="429" t="s">
        <v>2373</v>
      </c>
      <c r="G49" s="429" t="s">
        <v>2372</v>
      </c>
    </row>
    <row r="50" spans="1:7" ht="12.75" customHeight="1">
      <c r="A50" s="448"/>
      <c r="B50" s="480" t="s">
        <v>2371</v>
      </c>
      <c r="C50" s="480" t="s">
        <v>200</v>
      </c>
      <c r="D50" s="455" t="s">
        <v>2370</v>
      </c>
      <c r="E50" s="480">
        <v>43612</v>
      </c>
      <c r="F50" s="480">
        <v>43618</v>
      </c>
      <c r="G50" s="480">
        <v>43638</v>
      </c>
    </row>
    <row r="51" spans="1:7" ht="13.5" customHeight="1">
      <c r="A51" s="448"/>
      <c r="B51" s="480" t="s">
        <v>1890</v>
      </c>
      <c r="C51" s="480" t="s">
        <v>279</v>
      </c>
      <c r="D51" s="452"/>
      <c r="E51" s="480">
        <v>43619</v>
      </c>
      <c r="F51" s="480">
        <v>43625</v>
      </c>
      <c r="G51" s="480">
        <v>43645</v>
      </c>
    </row>
    <row r="52" spans="1:7" ht="12.75" customHeight="1">
      <c r="A52" s="448"/>
      <c r="B52" s="480" t="s">
        <v>1888</v>
      </c>
      <c r="C52" s="480" t="s">
        <v>36</v>
      </c>
      <c r="D52" s="452"/>
      <c r="E52" s="480">
        <v>43626</v>
      </c>
      <c r="F52" s="480">
        <v>43632</v>
      </c>
      <c r="G52" s="480">
        <v>43652</v>
      </c>
    </row>
    <row r="53" spans="1:7" ht="12.75" customHeight="1">
      <c r="A53" s="448"/>
      <c r="B53" s="480" t="s">
        <v>1887</v>
      </c>
      <c r="C53" s="480" t="s">
        <v>224</v>
      </c>
      <c r="D53" s="452"/>
      <c r="E53" s="480">
        <v>43633</v>
      </c>
      <c r="F53" s="480">
        <v>43639</v>
      </c>
      <c r="G53" s="480">
        <v>43659</v>
      </c>
    </row>
    <row r="54" spans="1:7" ht="12.75" customHeight="1">
      <c r="A54" s="448"/>
      <c r="B54" s="480" t="s">
        <v>186</v>
      </c>
      <c r="C54" s="480" t="s">
        <v>1886</v>
      </c>
      <c r="D54" s="452"/>
      <c r="E54" s="480">
        <v>43640</v>
      </c>
      <c r="F54" s="480">
        <v>43646</v>
      </c>
      <c r="G54" s="480">
        <v>43666</v>
      </c>
    </row>
    <row r="55" spans="1:7" ht="12.75" customHeight="1">
      <c r="A55" s="448"/>
      <c r="B55" s="480" t="s">
        <v>2369</v>
      </c>
      <c r="C55" s="480" t="s">
        <v>224</v>
      </c>
      <c r="D55" s="451"/>
      <c r="E55" s="480">
        <v>43647</v>
      </c>
      <c r="F55" s="480">
        <v>43653</v>
      </c>
      <c r="G55" s="480">
        <v>43673</v>
      </c>
    </row>
    <row r="56" spans="1:7">
      <c r="B56" s="516"/>
      <c r="C56" s="516"/>
      <c r="D56" s="516"/>
      <c r="E56" s="516"/>
      <c r="F56" s="516"/>
      <c r="G56" s="516"/>
    </row>
    <row r="57" spans="1:7">
      <c r="A57" s="434" t="s">
        <v>2368</v>
      </c>
      <c r="B57" s="431" t="s">
        <v>26</v>
      </c>
      <c r="C57" s="431" t="s">
        <v>27</v>
      </c>
      <c r="D57" s="431" t="s">
        <v>28</v>
      </c>
      <c r="E57" s="431" t="s">
        <v>2102</v>
      </c>
      <c r="F57" s="429" t="s">
        <v>276</v>
      </c>
      <c r="G57" s="429" t="s">
        <v>45</v>
      </c>
    </row>
    <row r="58" spans="1:7">
      <c r="A58" s="434" t="s">
        <v>2191</v>
      </c>
      <c r="B58" s="430"/>
      <c r="C58" s="430"/>
      <c r="D58" s="430"/>
      <c r="E58" s="430"/>
      <c r="F58" s="429" t="s">
        <v>30</v>
      </c>
      <c r="G58" s="429" t="s">
        <v>31</v>
      </c>
    </row>
    <row r="59" spans="1:7" ht="13.5" customHeight="1">
      <c r="A59" s="434"/>
      <c r="B59" s="471" t="s">
        <v>2367</v>
      </c>
      <c r="C59" s="471" t="s">
        <v>2366</v>
      </c>
      <c r="D59" s="515" t="s">
        <v>2206</v>
      </c>
      <c r="E59" s="471">
        <v>43614</v>
      </c>
      <c r="F59" s="471">
        <v>43621</v>
      </c>
      <c r="G59" s="471">
        <v>43647</v>
      </c>
    </row>
    <row r="60" spans="1:7" ht="13.5" customHeight="1">
      <c r="A60" s="434"/>
      <c r="B60" s="471" t="s">
        <v>2365</v>
      </c>
      <c r="C60" s="471" t="s">
        <v>2364</v>
      </c>
      <c r="D60" s="515"/>
      <c r="E60" s="471">
        <v>43621</v>
      </c>
      <c r="F60" s="471">
        <v>43628</v>
      </c>
      <c r="G60" s="471">
        <v>43654</v>
      </c>
    </row>
    <row r="61" spans="1:7" ht="13.5" customHeight="1">
      <c r="A61" s="434"/>
      <c r="B61" s="471" t="s">
        <v>2363</v>
      </c>
      <c r="C61" s="471" t="s">
        <v>2362</v>
      </c>
      <c r="D61" s="515"/>
      <c r="E61" s="471">
        <v>43628</v>
      </c>
      <c r="F61" s="471">
        <v>43635</v>
      </c>
      <c r="G61" s="471">
        <v>43661</v>
      </c>
    </row>
    <row r="62" spans="1:7" ht="13.5" customHeight="1">
      <c r="A62" s="434"/>
      <c r="B62" s="471" t="s">
        <v>2361</v>
      </c>
      <c r="C62" s="471" t="s">
        <v>2360</v>
      </c>
      <c r="D62" s="515"/>
      <c r="E62" s="471">
        <v>43635</v>
      </c>
      <c r="F62" s="471">
        <v>43642</v>
      </c>
      <c r="G62" s="471">
        <v>43668</v>
      </c>
    </row>
    <row r="63" spans="1:7" ht="13.5" customHeight="1">
      <c r="A63" s="434"/>
      <c r="B63" s="471" t="s">
        <v>2359</v>
      </c>
      <c r="C63" s="471" t="s">
        <v>2358</v>
      </c>
      <c r="D63" s="515"/>
      <c r="E63" s="471">
        <v>43642</v>
      </c>
      <c r="F63" s="471">
        <v>43649</v>
      </c>
      <c r="G63" s="471">
        <v>43675</v>
      </c>
    </row>
    <row r="64" spans="1:7" ht="13.5">
      <c r="A64" s="434"/>
      <c r="B64" s="514"/>
      <c r="C64" s="514"/>
      <c r="D64" s="513"/>
      <c r="E64" s="456"/>
      <c r="F64" s="456"/>
      <c r="G64" s="456"/>
    </row>
    <row r="65" spans="1:7">
      <c r="A65" s="425" t="s">
        <v>47</v>
      </c>
      <c r="B65" s="431" t="s">
        <v>26</v>
      </c>
      <c r="C65" s="431" t="s">
        <v>27</v>
      </c>
      <c r="D65" s="431" t="s">
        <v>28</v>
      </c>
      <c r="E65" s="431" t="s">
        <v>2102</v>
      </c>
      <c r="F65" s="509" t="s">
        <v>276</v>
      </c>
      <c r="G65" s="509" t="s">
        <v>47</v>
      </c>
    </row>
    <row r="66" spans="1:7" ht="16.5" customHeight="1">
      <c r="A66" s="434" t="s">
        <v>2357</v>
      </c>
      <c r="B66" s="430"/>
      <c r="C66" s="430"/>
      <c r="D66" s="430"/>
      <c r="E66" s="430"/>
      <c r="F66" s="509" t="s">
        <v>30</v>
      </c>
      <c r="G66" s="509" t="s">
        <v>31</v>
      </c>
    </row>
    <row r="67" spans="1:7" ht="14.1" customHeight="1">
      <c r="A67" s="448"/>
      <c r="B67" s="509" t="s">
        <v>2356</v>
      </c>
      <c r="C67" s="509" t="s">
        <v>2355</v>
      </c>
      <c r="D67" s="471" t="s">
        <v>2351</v>
      </c>
      <c r="E67" s="509">
        <v>43616</v>
      </c>
      <c r="F67" s="509">
        <v>43623</v>
      </c>
      <c r="G67" s="509">
        <v>43645</v>
      </c>
    </row>
    <row r="68" spans="1:7" ht="14.1" customHeight="1">
      <c r="A68" s="448"/>
      <c r="B68" s="509" t="s">
        <v>1953</v>
      </c>
      <c r="C68" s="509" t="s">
        <v>2354</v>
      </c>
      <c r="D68" s="471" t="s">
        <v>2351</v>
      </c>
      <c r="E68" s="509">
        <v>43623</v>
      </c>
      <c r="F68" s="509">
        <v>43630</v>
      </c>
      <c r="G68" s="509">
        <v>43652</v>
      </c>
    </row>
    <row r="69" spans="1:7" ht="14.1" customHeight="1">
      <c r="A69" s="448"/>
      <c r="B69" s="509" t="s">
        <v>1951</v>
      </c>
      <c r="C69" s="509" t="s">
        <v>2353</v>
      </c>
      <c r="D69" s="471" t="s">
        <v>2351</v>
      </c>
      <c r="E69" s="509">
        <v>43630</v>
      </c>
      <c r="F69" s="509">
        <v>43637</v>
      </c>
      <c r="G69" s="509">
        <v>43659</v>
      </c>
    </row>
    <row r="70" spans="1:7" ht="14.1" customHeight="1">
      <c r="A70" s="448"/>
      <c r="B70" s="509" t="s">
        <v>1949</v>
      </c>
      <c r="C70" s="509" t="s">
        <v>2352</v>
      </c>
      <c r="D70" s="471" t="s">
        <v>2351</v>
      </c>
      <c r="E70" s="509">
        <v>43637</v>
      </c>
      <c r="F70" s="509">
        <v>43644</v>
      </c>
      <c r="G70" s="509">
        <v>43666</v>
      </c>
    </row>
    <row r="71" spans="1:7" ht="14.1" customHeight="1">
      <c r="A71" s="432"/>
      <c r="B71" s="509"/>
      <c r="C71" s="509"/>
      <c r="D71" s="471" t="s">
        <v>2351</v>
      </c>
      <c r="E71" s="509">
        <v>43644</v>
      </c>
      <c r="F71" s="509">
        <v>43651</v>
      </c>
      <c r="G71" s="509">
        <v>43673</v>
      </c>
    </row>
    <row r="72" spans="1:7" ht="12.75" customHeight="1">
      <c r="A72" s="434"/>
      <c r="B72" s="482"/>
      <c r="C72" s="482"/>
      <c r="D72" s="458"/>
      <c r="E72" s="482"/>
      <c r="F72" s="482"/>
      <c r="G72" s="482"/>
    </row>
    <row r="73" spans="1:7" ht="12.75" customHeight="1">
      <c r="A73" s="434" t="s">
        <v>2345</v>
      </c>
      <c r="B73" s="431" t="s">
        <v>2350</v>
      </c>
      <c r="C73" s="431" t="s">
        <v>2349</v>
      </c>
      <c r="D73" s="431" t="s">
        <v>2348</v>
      </c>
      <c r="E73" s="431" t="s">
        <v>2347</v>
      </c>
      <c r="F73" s="480" t="s">
        <v>2346</v>
      </c>
      <c r="G73" s="480" t="s">
        <v>2345</v>
      </c>
    </row>
    <row r="74" spans="1:7" ht="12.75" customHeight="1">
      <c r="A74" s="434" t="s">
        <v>2069</v>
      </c>
      <c r="B74" s="430"/>
      <c r="C74" s="430"/>
      <c r="D74" s="430"/>
      <c r="E74" s="430"/>
      <c r="F74" s="429" t="s">
        <v>30</v>
      </c>
      <c r="G74" s="429" t="s">
        <v>31</v>
      </c>
    </row>
    <row r="75" spans="1:7" ht="12.75" customHeight="1">
      <c r="A75" s="434"/>
      <c r="B75" s="480" t="s">
        <v>2344</v>
      </c>
      <c r="C75" s="480" t="s">
        <v>2343</v>
      </c>
      <c r="D75" s="428" t="s">
        <v>2206</v>
      </c>
      <c r="E75" s="480">
        <v>43615</v>
      </c>
      <c r="F75" s="480">
        <v>43622</v>
      </c>
      <c r="G75" s="480">
        <v>43646</v>
      </c>
    </row>
    <row r="76" spans="1:7" ht="12.75" customHeight="1">
      <c r="A76" s="434"/>
      <c r="B76" s="480" t="s">
        <v>1962</v>
      </c>
      <c r="C76" s="480" t="s">
        <v>2342</v>
      </c>
      <c r="D76" s="428"/>
      <c r="E76" s="480">
        <f>E75+7</f>
        <v>43622</v>
      </c>
      <c r="F76" s="480">
        <f>F75+7</f>
        <v>43629</v>
      </c>
      <c r="G76" s="480">
        <f>G75+7</f>
        <v>43653</v>
      </c>
    </row>
    <row r="77" spans="1:7" ht="12.75" customHeight="1">
      <c r="A77" s="434"/>
      <c r="B77" s="480" t="s">
        <v>1960</v>
      </c>
      <c r="C77" s="480" t="s">
        <v>2341</v>
      </c>
      <c r="D77" s="428"/>
      <c r="E77" s="480">
        <f>E76+7</f>
        <v>43629</v>
      </c>
      <c r="F77" s="480">
        <f>F76+7</f>
        <v>43636</v>
      </c>
      <c r="G77" s="480">
        <f>G76+7</f>
        <v>43660</v>
      </c>
    </row>
    <row r="78" spans="1:7" ht="12.75" customHeight="1">
      <c r="A78" s="434"/>
      <c r="B78" s="480" t="s">
        <v>1959</v>
      </c>
      <c r="C78" s="480" t="s">
        <v>2340</v>
      </c>
      <c r="D78" s="428"/>
      <c r="E78" s="480">
        <f>E77+7</f>
        <v>43636</v>
      </c>
      <c r="F78" s="480">
        <f>F77+7</f>
        <v>43643</v>
      </c>
      <c r="G78" s="480">
        <f>G77+7</f>
        <v>43667</v>
      </c>
    </row>
    <row r="79" spans="1:7" ht="12.75" customHeight="1">
      <c r="A79" s="434"/>
      <c r="B79" s="480"/>
      <c r="C79" s="480"/>
      <c r="D79" s="428"/>
      <c r="E79" s="480">
        <f>E78+7</f>
        <v>43643</v>
      </c>
      <c r="F79" s="480">
        <f>F78+7</f>
        <v>43650</v>
      </c>
      <c r="G79" s="480">
        <f>G78+7</f>
        <v>43674</v>
      </c>
    </row>
    <row r="80" spans="1:7" ht="12.75" customHeight="1"/>
    <row r="81" spans="1:7">
      <c r="A81" s="512" t="s">
        <v>2339</v>
      </c>
      <c r="B81" s="431" t="s">
        <v>26</v>
      </c>
      <c r="C81" s="431" t="s">
        <v>27</v>
      </c>
      <c r="D81" s="431" t="s">
        <v>28</v>
      </c>
      <c r="E81" s="431" t="s">
        <v>2102</v>
      </c>
      <c r="F81" s="429" t="s">
        <v>276</v>
      </c>
      <c r="G81" s="429" t="s">
        <v>2338</v>
      </c>
    </row>
    <row r="82" spans="1:7">
      <c r="A82" s="434" t="s">
        <v>2337</v>
      </c>
      <c r="B82" s="430"/>
      <c r="C82" s="511"/>
      <c r="D82" s="430"/>
      <c r="E82" s="430"/>
      <c r="F82" s="509" t="s">
        <v>30</v>
      </c>
      <c r="G82" s="509" t="s">
        <v>31</v>
      </c>
    </row>
    <row r="83" spans="1:7" ht="13.5" customHeight="1">
      <c r="B83" s="509" t="s">
        <v>2336</v>
      </c>
      <c r="C83" s="509" t="s">
        <v>2335</v>
      </c>
      <c r="D83" s="509" t="s">
        <v>2328</v>
      </c>
      <c r="E83" s="509">
        <v>43609</v>
      </c>
      <c r="F83" s="509">
        <v>43617</v>
      </c>
      <c r="G83" s="509">
        <v>43641</v>
      </c>
    </row>
    <row r="84" spans="1:7" ht="13.5" customHeight="1">
      <c r="B84" s="509" t="s">
        <v>2334</v>
      </c>
      <c r="C84" s="509" t="s">
        <v>224</v>
      </c>
      <c r="D84" s="509" t="s">
        <v>2328</v>
      </c>
      <c r="E84" s="509">
        <v>43616</v>
      </c>
      <c r="F84" s="509">
        <v>43624</v>
      </c>
      <c r="G84" s="509">
        <v>43648</v>
      </c>
    </row>
    <row r="85" spans="1:7" ht="13.5" customHeight="1">
      <c r="B85" s="509" t="s">
        <v>2333</v>
      </c>
      <c r="C85" s="509" t="s">
        <v>235</v>
      </c>
      <c r="D85" s="509" t="s">
        <v>2328</v>
      </c>
      <c r="E85" s="509">
        <v>43623</v>
      </c>
      <c r="F85" s="509">
        <v>43631</v>
      </c>
      <c r="G85" s="509">
        <v>43655</v>
      </c>
    </row>
    <row r="86" spans="1:7" ht="13.5" customHeight="1">
      <c r="B86" s="509" t="s">
        <v>2332</v>
      </c>
      <c r="C86" s="509" t="s">
        <v>2331</v>
      </c>
      <c r="D86" s="509" t="s">
        <v>2328</v>
      </c>
      <c r="E86" s="509">
        <v>43630</v>
      </c>
      <c r="F86" s="509">
        <v>43638</v>
      </c>
      <c r="G86" s="509">
        <v>43662</v>
      </c>
    </row>
    <row r="87" spans="1:7" ht="13.5" customHeight="1">
      <c r="B87" s="509" t="s">
        <v>2330</v>
      </c>
      <c r="C87" s="509" t="s">
        <v>2329</v>
      </c>
      <c r="D87" s="509" t="s">
        <v>2328</v>
      </c>
      <c r="E87" s="509">
        <v>43637</v>
      </c>
      <c r="F87" s="509">
        <v>43645</v>
      </c>
      <c r="G87" s="509">
        <v>43669</v>
      </c>
    </row>
    <row r="88" spans="1:7" ht="13.5" customHeight="1">
      <c r="B88" s="509" t="s">
        <v>1411</v>
      </c>
      <c r="C88" s="509" t="s">
        <v>1411</v>
      </c>
      <c r="D88" s="509" t="s">
        <v>2328</v>
      </c>
      <c r="E88" s="509">
        <v>43644</v>
      </c>
      <c r="F88" s="509">
        <v>43652</v>
      </c>
      <c r="G88" s="509">
        <v>43676</v>
      </c>
    </row>
    <row r="89" spans="1:7">
      <c r="A89" s="474"/>
      <c r="B89" s="474"/>
      <c r="C89" s="474"/>
      <c r="D89" s="474"/>
      <c r="E89" s="473"/>
      <c r="F89" s="510"/>
      <c r="G89" s="510"/>
    </row>
    <row r="90" spans="1:7">
      <c r="A90" s="434" t="s">
        <v>2327</v>
      </c>
      <c r="B90" s="431" t="s">
        <v>26</v>
      </c>
      <c r="C90" s="431" t="s">
        <v>27</v>
      </c>
      <c r="D90" s="431" t="s">
        <v>28</v>
      </c>
      <c r="E90" s="431" t="s">
        <v>2102</v>
      </c>
      <c r="F90" s="429" t="s">
        <v>276</v>
      </c>
      <c r="G90" s="429" t="s">
        <v>63</v>
      </c>
    </row>
    <row r="91" spans="1:7">
      <c r="A91" s="434" t="s">
        <v>2144</v>
      </c>
      <c r="B91" s="430"/>
      <c r="C91" s="430"/>
      <c r="D91" s="430"/>
      <c r="E91" s="430"/>
      <c r="F91" s="509" t="s">
        <v>30</v>
      </c>
      <c r="G91" s="509" t="s">
        <v>31</v>
      </c>
    </row>
    <row r="92" spans="1:7" ht="13.5" customHeight="1">
      <c r="A92" s="434"/>
      <c r="B92" s="480" t="s">
        <v>2325</v>
      </c>
      <c r="C92" s="480" t="s">
        <v>374</v>
      </c>
      <c r="D92" s="455" t="s">
        <v>191</v>
      </c>
      <c r="E92" s="480">
        <v>43612</v>
      </c>
      <c r="F92" s="480">
        <v>43618</v>
      </c>
      <c r="G92" s="480">
        <v>43640</v>
      </c>
    </row>
    <row r="93" spans="1:7" ht="13.5" customHeight="1">
      <c r="B93" s="480" t="s">
        <v>2324</v>
      </c>
      <c r="C93" s="480" t="s">
        <v>375</v>
      </c>
      <c r="D93" s="452"/>
      <c r="E93" s="480">
        <v>43619</v>
      </c>
      <c r="F93" s="480">
        <v>43625</v>
      </c>
      <c r="G93" s="480">
        <v>43647</v>
      </c>
    </row>
    <row r="94" spans="1:7" ht="13.5" customHeight="1">
      <c r="B94" s="480" t="s">
        <v>2323</v>
      </c>
      <c r="C94" s="480" t="s">
        <v>394</v>
      </c>
      <c r="D94" s="452"/>
      <c r="E94" s="480">
        <v>43626</v>
      </c>
      <c r="F94" s="480">
        <v>43632</v>
      </c>
      <c r="G94" s="480">
        <v>43654</v>
      </c>
    </row>
    <row r="95" spans="1:7" ht="13.5" customHeight="1">
      <c r="B95" s="480" t="s">
        <v>2322</v>
      </c>
      <c r="C95" s="480" t="s">
        <v>539</v>
      </c>
      <c r="D95" s="452"/>
      <c r="E95" s="480">
        <v>43633</v>
      </c>
      <c r="F95" s="480">
        <v>43639</v>
      </c>
      <c r="G95" s="480">
        <v>43661</v>
      </c>
    </row>
    <row r="96" spans="1:7" ht="13.5" customHeight="1">
      <c r="B96" s="480" t="s">
        <v>2321</v>
      </c>
      <c r="C96" s="480" t="s">
        <v>619</v>
      </c>
      <c r="D96" s="452"/>
      <c r="E96" s="480">
        <v>43640</v>
      </c>
      <c r="F96" s="480">
        <v>43646</v>
      </c>
      <c r="G96" s="480">
        <v>43668</v>
      </c>
    </row>
    <row r="97" spans="1:7" ht="13.5" customHeight="1">
      <c r="A97" s="434"/>
      <c r="B97" s="480"/>
      <c r="C97" s="480"/>
      <c r="D97" s="451"/>
      <c r="E97" s="480">
        <v>43647</v>
      </c>
      <c r="F97" s="480">
        <v>43653</v>
      </c>
      <c r="G97" s="480">
        <v>43675</v>
      </c>
    </row>
    <row r="98" spans="1:7" ht="13.5" customHeight="1">
      <c r="E98" s="482"/>
      <c r="F98" s="482"/>
      <c r="G98" s="482"/>
    </row>
    <row r="99" spans="1:7" ht="13.5" customHeight="1">
      <c r="A99" s="434" t="s">
        <v>2326</v>
      </c>
      <c r="B99" s="431" t="s">
        <v>26</v>
      </c>
      <c r="C99" s="431" t="s">
        <v>27</v>
      </c>
      <c r="D99" s="431" t="s">
        <v>28</v>
      </c>
      <c r="E99" s="431" t="s">
        <v>2102</v>
      </c>
      <c r="F99" s="429" t="s">
        <v>276</v>
      </c>
      <c r="G99" s="429" t="s">
        <v>2326</v>
      </c>
    </row>
    <row r="100" spans="1:7" ht="13.5" customHeight="1">
      <c r="A100" s="434" t="s">
        <v>2144</v>
      </c>
      <c r="B100" s="430"/>
      <c r="C100" s="430"/>
      <c r="D100" s="430"/>
      <c r="E100" s="430"/>
      <c r="F100" s="509" t="s">
        <v>30</v>
      </c>
      <c r="G100" s="509" t="s">
        <v>31</v>
      </c>
    </row>
    <row r="101" spans="1:7" ht="13.5" customHeight="1">
      <c r="A101" s="434"/>
      <c r="B101" s="480" t="s">
        <v>2325</v>
      </c>
      <c r="C101" s="480" t="s">
        <v>374</v>
      </c>
      <c r="D101" s="455" t="s">
        <v>191</v>
      </c>
      <c r="E101" s="480">
        <v>43612</v>
      </c>
      <c r="F101" s="480">
        <v>43618</v>
      </c>
      <c r="G101" s="480">
        <v>43638</v>
      </c>
    </row>
    <row r="102" spans="1:7" ht="13.5" customHeight="1">
      <c r="B102" s="480" t="s">
        <v>2324</v>
      </c>
      <c r="C102" s="480" t="s">
        <v>375</v>
      </c>
      <c r="D102" s="452"/>
      <c r="E102" s="480">
        <v>43619</v>
      </c>
      <c r="F102" s="480">
        <v>43625</v>
      </c>
      <c r="G102" s="480">
        <v>43645</v>
      </c>
    </row>
    <row r="103" spans="1:7" ht="13.5" customHeight="1">
      <c r="B103" s="480" t="s">
        <v>2323</v>
      </c>
      <c r="C103" s="480" t="s">
        <v>394</v>
      </c>
      <c r="D103" s="452"/>
      <c r="E103" s="480">
        <v>43626</v>
      </c>
      <c r="F103" s="480">
        <v>43632</v>
      </c>
      <c r="G103" s="480">
        <v>43652</v>
      </c>
    </row>
    <row r="104" spans="1:7" ht="13.5" customHeight="1">
      <c r="B104" s="480" t="s">
        <v>2322</v>
      </c>
      <c r="C104" s="480" t="s">
        <v>539</v>
      </c>
      <c r="D104" s="452"/>
      <c r="E104" s="480">
        <v>43633</v>
      </c>
      <c r="F104" s="480">
        <v>43639</v>
      </c>
      <c r="G104" s="480">
        <v>43659</v>
      </c>
    </row>
    <row r="105" spans="1:7" ht="13.5" customHeight="1">
      <c r="B105" s="480" t="s">
        <v>2321</v>
      </c>
      <c r="C105" s="480" t="s">
        <v>619</v>
      </c>
      <c r="D105" s="452"/>
      <c r="E105" s="480">
        <v>43640</v>
      </c>
      <c r="F105" s="480">
        <v>43646</v>
      </c>
      <c r="G105" s="480">
        <v>43666</v>
      </c>
    </row>
    <row r="106" spans="1:7" ht="13.5" customHeight="1">
      <c r="A106" s="434"/>
      <c r="B106" s="480"/>
      <c r="C106" s="480"/>
      <c r="D106" s="451"/>
      <c r="E106" s="480">
        <v>43647</v>
      </c>
      <c r="F106" s="480">
        <v>43653</v>
      </c>
      <c r="G106" s="480">
        <v>43673</v>
      </c>
    </row>
    <row r="107" spans="1:7" ht="13.5" customHeight="1">
      <c r="B107" s="482"/>
      <c r="C107" s="482"/>
      <c r="D107" s="482"/>
      <c r="E107" s="482"/>
      <c r="F107" s="482"/>
      <c r="G107" s="482"/>
    </row>
    <row r="108" spans="1:7" ht="13.5" customHeight="1">
      <c r="A108" s="434" t="s">
        <v>2320</v>
      </c>
      <c r="B108" s="431" t="s">
        <v>26</v>
      </c>
      <c r="C108" s="431" t="s">
        <v>27</v>
      </c>
      <c r="D108" s="431" t="s">
        <v>28</v>
      </c>
      <c r="E108" s="431" t="s">
        <v>2102</v>
      </c>
      <c r="F108" s="429" t="s">
        <v>276</v>
      </c>
      <c r="G108" s="429" t="s">
        <v>188</v>
      </c>
    </row>
    <row r="109" spans="1:7" ht="13.5" customHeight="1">
      <c r="A109" s="434" t="s">
        <v>2319</v>
      </c>
      <c r="B109" s="430"/>
      <c r="C109" s="430"/>
      <c r="D109" s="430"/>
      <c r="E109" s="430"/>
      <c r="F109" s="429" t="s">
        <v>30</v>
      </c>
      <c r="G109" s="429" t="s">
        <v>31</v>
      </c>
    </row>
    <row r="110" spans="1:7" ht="13.5" customHeight="1">
      <c r="A110" s="434"/>
      <c r="B110" s="480" t="s">
        <v>2318</v>
      </c>
      <c r="C110" s="480" t="s">
        <v>2317</v>
      </c>
      <c r="D110" s="480" t="s">
        <v>2066</v>
      </c>
      <c r="E110" s="480">
        <v>43613</v>
      </c>
      <c r="F110" s="480">
        <v>43620</v>
      </c>
      <c r="G110" s="480">
        <v>43645</v>
      </c>
    </row>
    <row r="111" spans="1:7" ht="13.5" customHeight="1">
      <c r="A111" s="434"/>
      <c r="B111" s="480" t="s">
        <v>2316</v>
      </c>
      <c r="C111" s="480" t="s">
        <v>2315</v>
      </c>
      <c r="D111" s="480" t="s">
        <v>2066</v>
      </c>
      <c r="E111" s="480">
        <v>43620</v>
      </c>
      <c r="F111" s="480">
        <v>43627</v>
      </c>
      <c r="G111" s="480">
        <v>43652</v>
      </c>
    </row>
    <row r="112" spans="1:7" ht="13.5" customHeight="1">
      <c r="A112" s="434"/>
      <c r="B112" s="480" t="s">
        <v>2314</v>
      </c>
      <c r="C112" s="480" t="s">
        <v>2067</v>
      </c>
      <c r="D112" s="480" t="s">
        <v>2066</v>
      </c>
      <c r="E112" s="480">
        <v>43627</v>
      </c>
      <c r="F112" s="480">
        <v>43634</v>
      </c>
      <c r="G112" s="480">
        <v>43659</v>
      </c>
    </row>
    <row r="113" spans="1:7" ht="13.5" customHeight="1">
      <c r="A113" s="434"/>
      <c r="B113" s="480" t="s">
        <v>2313</v>
      </c>
      <c r="C113" s="480" t="s">
        <v>2312</v>
      </c>
      <c r="D113" s="480" t="s">
        <v>2066</v>
      </c>
      <c r="E113" s="480">
        <v>43634</v>
      </c>
      <c r="F113" s="480">
        <v>43641</v>
      </c>
      <c r="G113" s="480">
        <v>43666</v>
      </c>
    </row>
    <row r="114" spans="1:7" ht="13.5" customHeight="1">
      <c r="A114" s="434"/>
      <c r="B114" s="480" t="s">
        <v>2311</v>
      </c>
      <c r="C114" s="480" t="s">
        <v>2310</v>
      </c>
      <c r="D114" s="480" t="s">
        <v>2066</v>
      </c>
      <c r="E114" s="480">
        <v>43641</v>
      </c>
      <c r="F114" s="480">
        <v>43648</v>
      </c>
      <c r="G114" s="480">
        <v>43673</v>
      </c>
    </row>
    <row r="115" spans="1:7">
      <c r="A115" s="434"/>
      <c r="B115" s="482"/>
      <c r="C115" s="482"/>
      <c r="D115" s="458"/>
      <c r="E115" s="482"/>
      <c r="F115" s="482"/>
      <c r="G115" s="482"/>
    </row>
    <row r="116" spans="1:7" ht="15.75">
      <c r="A116" s="488" t="s">
        <v>2309</v>
      </c>
      <c r="B116" s="488"/>
      <c r="C116" s="488"/>
      <c r="D116" s="488"/>
      <c r="E116" s="488"/>
      <c r="F116" s="488"/>
      <c r="G116" s="488"/>
    </row>
    <row r="117" spans="1:7">
      <c r="A117" s="434" t="s">
        <v>95</v>
      </c>
      <c r="B117" s="431" t="s">
        <v>26</v>
      </c>
      <c r="C117" s="431" t="s">
        <v>27</v>
      </c>
      <c r="D117" s="431" t="s">
        <v>28</v>
      </c>
      <c r="E117" s="431" t="s">
        <v>2102</v>
      </c>
      <c r="F117" s="429" t="s">
        <v>276</v>
      </c>
      <c r="G117" s="429" t="s">
        <v>278</v>
      </c>
    </row>
    <row r="118" spans="1:7">
      <c r="A118" s="479" t="s">
        <v>2308</v>
      </c>
      <c r="B118" s="430"/>
      <c r="C118" s="430"/>
      <c r="D118" s="430"/>
      <c r="E118" s="430"/>
      <c r="F118" s="429" t="s">
        <v>30</v>
      </c>
      <c r="G118" s="429" t="s">
        <v>31</v>
      </c>
    </row>
    <row r="119" spans="1:7">
      <c r="A119" s="434"/>
      <c r="B119" s="453" t="s">
        <v>2303</v>
      </c>
      <c r="C119" s="453" t="s">
        <v>2304</v>
      </c>
      <c r="D119" s="508" t="s">
        <v>2301</v>
      </c>
      <c r="E119" s="453">
        <v>43613</v>
      </c>
      <c r="F119" s="453">
        <v>43619</v>
      </c>
      <c r="G119" s="453">
        <v>43625</v>
      </c>
    </row>
    <row r="120" spans="1:7">
      <c r="A120" s="434"/>
      <c r="B120" s="453" t="s">
        <v>2307</v>
      </c>
      <c r="C120" s="453" t="s">
        <v>2304</v>
      </c>
      <c r="D120" s="508" t="s">
        <v>2301</v>
      </c>
      <c r="E120" s="453">
        <v>43620</v>
      </c>
      <c r="F120" s="453">
        <v>43626</v>
      </c>
      <c r="G120" s="453">
        <v>43632</v>
      </c>
    </row>
    <row r="121" spans="1:7">
      <c r="A121" s="434"/>
      <c r="B121" s="453" t="s">
        <v>2306</v>
      </c>
      <c r="C121" s="453" t="s">
        <v>2304</v>
      </c>
      <c r="D121" s="508" t="s">
        <v>2301</v>
      </c>
      <c r="E121" s="453">
        <v>43627</v>
      </c>
      <c r="F121" s="453">
        <v>43633</v>
      </c>
      <c r="G121" s="453">
        <v>43639</v>
      </c>
    </row>
    <row r="122" spans="1:7">
      <c r="A122" s="434"/>
      <c r="B122" s="453" t="s">
        <v>2305</v>
      </c>
      <c r="C122" s="453" t="s">
        <v>2304</v>
      </c>
      <c r="D122" s="508" t="s">
        <v>2301</v>
      </c>
      <c r="E122" s="453">
        <v>43634</v>
      </c>
      <c r="F122" s="453">
        <v>43640</v>
      </c>
      <c r="G122" s="453">
        <v>43646</v>
      </c>
    </row>
    <row r="123" spans="1:7">
      <c r="A123" s="434"/>
      <c r="B123" s="453" t="s">
        <v>2303</v>
      </c>
      <c r="C123" s="453" t="s">
        <v>2302</v>
      </c>
      <c r="D123" s="508" t="s">
        <v>2301</v>
      </c>
      <c r="E123" s="453">
        <v>43641</v>
      </c>
      <c r="F123" s="453">
        <v>43647</v>
      </c>
      <c r="G123" s="453">
        <v>43653</v>
      </c>
    </row>
    <row r="124" spans="1:7">
      <c r="B124" s="507"/>
      <c r="C124" s="506"/>
      <c r="D124" s="435"/>
      <c r="E124" s="456"/>
      <c r="F124" s="456"/>
      <c r="G124" s="456"/>
    </row>
    <row r="125" spans="1:7">
      <c r="A125" s="434" t="s">
        <v>2300</v>
      </c>
      <c r="B125" s="431" t="s">
        <v>26</v>
      </c>
      <c r="C125" s="431" t="s">
        <v>27</v>
      </c>
      <c r="D125" s="431" t="s">
        <v>28</v>
      </c>
      <c r="E125" s="431" t="s">
        <v>2102</v>
      </c>
      <c r="F125" s="429" t="s">
        <v>276</v>
      </c>
      <c r="G125" s="429" t="s">
        <v>278</v>
      </c>
    </row>
    <row r="126" spans="1:7">
      <c r="A126" s="479" t="s">
        <v>2247</v>
      </c>
      <c r="B126" s="430"/>
      <c r="C126" s="430"/>
      <c r="D126" s="430"/>
      <c r="E126" s="430"/>
      <c r="F126" s="429" t="s">
        <v>30</v>
      </c>
      <c r="G126" s="429" t="s">
        <v>31</v>
      </c>
    </row>
    <row r="127" spans="1:7">
      <c r="A127" s="434"/>
      <c r="B127" s="453" t="s">
        <v>2294</v>
      </c>
      <c r="C127" s="453" t="s">
        <v>2298</v>
      </c>
      <c r="D127" s="505" t="s">
        <v>2292</v>
      </c>
      <c r="E127" s="453">
        <v>43615</v>
      </c>
      <c r="F127" s="453">
        <v>43621</v>
      </c>
      <c r="G127" s="453">
        <v>43626</v>
      </c>
    </row>
    <row r="128" spans="1:7">
      <c r="A128" s="434"/>
      <c r="B128" s="453" t="s">
        <v>2299</v>
      </c>
      <c r="C128" s="453" t="s">
        <v>2298</v>
      </c>
      <c r="D128" s="505" t="s">
        <v>2292</v>
      </c>
      <c r="E128" s="453">
        <v>43622</v>
      </c>
      <c r="F128" s="453">
        <v>43628</v>
      </c>
      <c r="G128" s="453">
        <v>43633</v>
      </c>
    </row>
    <row r="129" spans="1:7">
      <c r="A129" s="479" t="s">
        <v>499</v>
      </c>
      <c r="B129" s="453" t="s">
        <v>2297</v>
      </c>
      <c r="C129" s="453" t="s">
        <v>2296</v>
      </c>
      <c r="D129" s="505" t="s">
        <v>2292</v>
      </c>
      <c r="E129" s="453">
        <v>43629</v>
      </c>
      <c r="F129" s="453">
        <v>43635</v>
      </c>
      <c r="G129" s="453">
        <v>43640</v>
      </c>
    </row>
    <row r="130" spans="1:7">
      <c r="A130" s="479" t="s">
        <v>499</v>
      </c>
      <c r="B130" s="453" t="s">
        <v>2295</v>
      </c>
      <c r="C130" s="453" t="s">
        <v>2293</v>
      </c>
      <c r="D130" s="505" t="s">
        <v>2292</v>
      </c>
      <c r="E130" s="453">
        <v>43636</v>
      </c>
      <c r="F130" s="453">
        <v>43642</v>
      </c>
      <c r="G130" s="453">
        <v>43647</v>
      </c>
    </row>
    <row r="131" spans="1:7">
      <c r="A131" s="479" t="s">
        <v>499</v>
      </c>
      <c r="B131" s="453" t="s">
        <v>2294</v>
      </c>
      <c r="C131" s="453" t="s">
        <v>2293</v>
      </c>
      <c r="D131" s="505" t="s">
        <v>2292</v>
      </c>
      <c r="E131" s="453">
        <v>43643</v>
      </c>
      <c r="F131" s="453">
        <v>43649</v>
      </c>
      <c r="G131" s="453">
        <v>43654</v>
      </c>
    </row>
    <row r="132" spans="1:7">
      <c r="A132" s="479"/>
      <c r="B132" s="503"/>
      <c r="C132" s="503"/>
      <c r="D132" s="504"/>
      <c r="E132" s="503"/>
      <c r="F132" s="503"/>
      <c r="G132" s="503"/>
    </row>
    <row r="133" spans="1:7">
      <c r="A133" s="434" t="s">
        <v>2291</v>
      </c>
      <c r="B133" s="431" t="s">
        <v>26</v>
      </c>
      <c r="C133" s="431" t="s">
        <v>27</v>
      </c>
      <c r="D133" s="431" t="s">
        <v>28</v>
      </c>
      <c r="E133" s="431" t="s">
        <v>2102</v>
      </c>
      <c r="F133" s="429" t="s">
        <v>276</v>
      </c>
      <c r="G133" s="429" t="s">
        <v>2291</v>
      </c>
    </row>
    <row r="134" spans="1:7">
      <c r="A134" s="434" t="s">
        <v>2147</v>
      </c>
      <c r="B134" s="430"/>
      <c r="C134" s="430"/>
      <c r="D134" s="430"/>
      <c r="E134" s="430"/>
      <c r="F134" s="429" t="s">
        <v>30</v>
      </c>
      <c r="G134" s="429" t="s">
        <v>31</v>
      </c>
    </row>
    <row r="135" spans="1:7" ht="13.5" customHeight="1">
      <c r="A135" s="434"/>
      <c r="B135" s="453" t="s">
        <v>2290</v>
      </c>
      <c r="C135" s="453" t="s">
        <v>2289</v>
      </c>
      <c r="D135" s="455" t="s">
        <v>2288</v>
      </c>
      <c r="E135" s="453">
        <v>43368</v>
      </c>
      <c r="F135" s="453">
        <v>43374</v>
      </c>
      <c r="G135" s="453">
        <v>43376</v>
      </c>
    </row>
    <row r="136" spans="1:7">
      <c r="A136" s="434"/>
      <c r="B136" s="453"/>
      <c r="C136" s="453"/>
      <c r="D136" s="452"/>
      <c r="E136" s="480">
        <f>E135+7</f>
        <v>43375</v>
      </c>
      <c r="F136" s="453">
        <f>F135+7</f>
        <v>43381</v>
      </c>
      <c r="G136" s="453">
        <f>G135+7</f>
        <v>43383</v>
      </c>
    </row>
    <row r="137" spans="1:7">
      <c r="A137" s="434"/>
      <c r="B137" s="453"/>
      <c r="C137" s="453"/>
      <c r="D137" s="452"/>
      <c r="E137" s="480">
        <f>E136+7</f>
        <v>43382</v>
      </c>
      <c r="F137" s="453">
        <f>F136+7</f>
        <v>43388</v>
      </c>
      <c r="G137" s="453">
        <f>G136+7</f>
        <v>43390</v>
      </c>
    </row>
    <row r="138" spans="1:7">
      <c r="A138" s="434"/>
      <c r="B138" s="453"/>
      <c r="C138" s="453"/>
      <c r="D138" s="452"/>
      <c r="E138" s="480">
        <f>E137+7</f>
        <v>43389</v>
      </c>
      <c r="F138" s="453">
        <f>F137+7</f>
        <v>43395</v>
      </c>
      <c r="G138" s="453">
        <f>G137+7</f>
        <v>43397</v>
      </c>
    </row>
    <row r="139" spans="1:7">
      <c r="A139" s="434"/>
      <c r="B139" s="453"/>
      <c r="C139" s="453"/>
      <c r="D139" s="452"/>
      <c r="E139" s="480">
        <f>E138+7</f>
        <v>43396</v>
      </c>
      <c r="F139" s="453">
        <f>F138+7</f>
        <v>43402</v>
      </c>
      <c r="G139" s="453">
        <f>G138+7</f>
        <v>43404</v>
      </c>
    </row>
    <row r="140" spans="1:7">
      <c r="A140" s="434"/>
      <c r="B140" s="453"/>
      <c r="C140" s="453"/>
      <c r="D140" s="451"/>
      <c r="E140" s="480">
        <f>E139+7</f>
        <v>43403</v>
      </c>
      <c r="F140" s="453">
        <f>F139+7</f>
        <v>43409</v>
      </c>
      <c r="G140" s="453">
        <f>G139+7</f>
        <v>43411</v>
      </c>
    </row>
    <row r="142" spans="1:7">
      <c r="A142" s="434" t="s">
        <v>2287</v>
      </c>
      <c r="B142" s="431" t="s">
        <v>26</v>
      </c>
      <c r="C142" s="431" t="s">
        <v>27</v>
      </c>
      <c r="D142" s="431" t="s">
        <v>28</v>
      </c>
      <c r="E142" s="431" t="s">
        <v>2102</v>
      </c>
      <c r="F142" s="429" t="s">
        <v>276</v>
      </c>
      <c r="G142" s="429" t="s">
        <v>256</v>
      </c>
    </row>
    <row r="143" spans="1:7">
      <c r="A143" s="434" t="s">
        <v>2286</v>
      </c>
      <c r="B143" s="430"/>
      <c r="C143" s="430"/>
      <c r="D143" s="430"/>
      <c r="E143" s="430"/>
      <c r="F143" s="429" t="s">
        <v>30</v>
      </c>
      <c r="G143" s="429" t="s">
        <v>31</v>
      </c>
    </row>
    <row r="144" spans="1:7" ht="13.5" customHeight="1">
      <c r="B144" s="453" t="s">
        <v>1248</v>
      </c>
      <c r="C144" s="453" t="s">
        <v>2285</v>
      </c>
      <c r="D144" s="468" t="s">
        <v>2284</v>
      </c>
      <c r="E144" s="453">
        <v>43612</v>
      </c>
      <c r="F144" s="453">
        <v>43618</v>
      </c>
      <c r="G144" s="453">
        <v>43622</v>
      </c>
    </row>
    <row r="145" spans="1:7" ht="13.5" customHeight="1">
      <c r="B145" s="453" t="s">
        <v>2283</v>
      </c>
      <c r="C145" s="453" t="s">
        <v>656</v>
      </c>
      <c r="D145" s="467"/>
      <c r="E145" s="453">
        <v>43619</v>
      </c>
      <c r="F145" s="453">
        <v>43625</v>
      </c>
      <c r="G145" s="453">
        <v>43629</v>
      </c>
    </row>
    <row r="146" spans="1:7" ht="13.5" customHeight="1">
      <c r="A146" s="434" t="s">
        <v>499</v>
      </c>
      <c r="B146" s="453" t="s">
        <v>2282</v>
      </c>
      <c r="C146" s="453" t="s">
        <v>2281</v>
      </c>
      <c r="D146" s="467"/>
      <c r="E146" s="453">
        <v>43626</v>
      </c>
      <c r="F146" s="453">
        <v>43632</v>
      </c>
      <c r="G146" s="453">
        <v>43636</v>
      </c>
    </row>
    <row r="147" spans="1:7" ht="13.5" customHeight="1">
      <c r="A147" s="434" t="s">
        <v>499</v>
      </c>
      <c r="B147" s="453" t="s">
        <v>2280</v>
      </c>
      <c r="C147" s="453" t="s">
        <v>2279</v>
      </c>
      <c r="D147" s="467"/>
      <c r="E147" s="453">
        <v>43633</v>
      </c>
      <c r="F147" s="453">
        <v>43639</v>
      </c>
      <c r="G147" s="453">
        <v>43643</v>
      </c>
    </row>
    <row r="148" spans="1:7" ht="13.5" customHeight="1">
      <c r="A148" s="434" t="s">
        <v>499</v>
      </c>
      <c r="B148" s="453" t="s">
        <v>2278</v>
      </c>
      <c r="C148" s="453" t="s">
        <v>2277</v>
      </c>
      <c r="D148" s="467"/>
      <c r="E148" s="453">
        <v>43640</v>
      </c>
      <c r="F148" s="453">
        <v>43646</v>
      </c>
      <c r="G148" s="453">
        <v>43650</v>
      </c>
    </row>
    <row r="149" spans="1:7" ht="13.5" customHeight="1">
      <c r="B149" s="453" t="s">
        <v>2276</v>
      </c>
      <c r="C149" s="453" t="s">
        <v>2243</v>
      </c>
      <c r="D149" s="466"/>
      <c r="E149" s="453">
        <v>43647</v>
      </c>
      <c r="F149" s="453">
        <v>43653</v>
      </c>
      <c r="G149" s="453">
        <v>43657</v>
      </c>
    </row>
    <row r="150" spans="1:7" ht="13.5" customHeight="1">
      <c r="B150" s="457"/>
      <c r="C150" s="457"/>
      <c r="D150" s="470"/>
      <c r="E150" s="457"/>
      <c r="F150" s="457"/>
      <c r="G150" s="457"/>
    </row>
    <row r="151" spans="1:7" ht="13.5" customHeight="1">
      <c r="A151" s="434" t="s">
        <v>2275</v>
      </c>
      <c r="B151" s="431" t="s">
        <v>26</v>
      </c>
      <c r="C151" s="431" t="s">
        <v>27</v>
      </c>
      <c r="D151" s="431" t="s">
        <v>28</v>
      </c>
      <c r="E151" s="431" t="s">
        <v>2102</v>
      </c>
      <c r="F151" s="429" t="s">
        <v>276</v>
      </c>
      <c r="G151" s="429" t="s">
        <v>2274</v>
      </c>
    </row>
    <row r="152" spans="1:7" ht="13.5" customHeight="1">
      <c r="A152" s="434" t="s">
        <v>2191</v>
      </c>
      <c r="B152" s="430"/>
      <c r="C152" s="430"/>
      <c r="D152" s="430"/>
      <c r="E152" s="430"/>
      <c r="F152" s="429" t="s">
        <v>30</v>
      </c>
      <c r="G152" s="429" t="s">
        <v>31</v>
      </c>
    </row>
    <row r="153" spans="1:7" ht="13.5" customHeight="1">
      <c r="A153" s="434"/>
      <c r="B153" s="453" t="s">
        <v>2273</v>
      </c>
      <c r="C153" s="453" t="s">
        <v>2272</v>
      </c>
      <c r="D153" s="472" t="s">
        <v>2238</v>
      </c>
      <c r="E153" s="453">
        <v>43614</v>
      </c>
      <c r="F153" s="453">
        <v>43621</v>
      </c>
      <c r="G153" s="453">
        <v>43628</v>
      </c>
    </row>
    <row r="154" spans="1:7" ht="13.5" customHeight="1">
      <c r="A154" s="434"/>
      <c r="B154" s="453" t="s">
        <v>2271</v>
      </c>
      <c r="C154" s="453" t="s">
        <v>2270</v>
      </c>
      <c r="D154" s="472"/>
      <c r="E154" s="453">
        <v>43621</v>
      </c>
      <c r="F154" s="453">
        <v>43628</v>
      </c>
      <c r="G154" s="453">
        <v>43635</v>
      </c>
    </row>
    <row r="155" spans="1:7" ht="13.5" customHeight="1">
      <c r="A155" s="434"/>
      <c r="B155" s="453" t="s">
        <v>2269</v>
      </c>
      <c r="C155" s="453" t="s">
        <v>2268</v>
      </c>
      <c r="D155" s="472"/>
      <c r="E155" s="453">
        <v>43628</v>
      </c>
      <c r="F155" s="453">
        <v>43635</v>
      </c>
      <c r="G155" s="453">
        <v>43642</v>
      </c>
    </row>
    <row r="156" spans="1:7" ht="13.5" customHeight="1">
      <c r="A156" s="434"/>
      <c r="B156" s="453" t="s">
        <v>2267</v>
      </c>
      <c r="C156" s="453" t="s">
        <v>2266</v>
      </c>
      <c r="D156" s="472"/>
      <c r="E156" s="453">
        <v>43635</v>
      </c>
      <c r="F156" s="453">
        <v>43642</v>
      </c>
      <c r="G156" s="453">
        <v>43649</v>
      </c>
    </row>
    <row r="157" spans="1:7" ht="13.5" customHeight="1">
      <c r="A157" s="434"/>
      <c r="B157" s="453" t="s">
        <v>2265</v>
      </c>
      <c r="C157" s="453" t="s">
        <v>2264</v>
      </c>
      <c r="D157" s="472"/>
      <c r="E157" s="453">
        <v>43642</v>
      </c>
      <c r="F157" s="453">
        <v>43649</v>
      </c>
      <c r="G157" s="453">
        <v>43656</v>
      </c>
    </row>
    <row r="158" spans="1:7">
      <c r="A158" s="434"/>
      <c r="B158" s="434"/>
      <c r="C158" s="434"/>
      <c r="D158" s="434"/>
      <c r="E158" s="502"/>
      <c r="F158" s="502"/>
      <c r="G158" s="502"/>
    </row>
    <row r="159" spans="1:7">
      <c r="A159" s="434" t="s">
        <v>2263</v>
      </c>
      <c r="B159" s="431" t="s">
        <v>26</v>
      </c>
      <c r="C159" s="431" t="s">
        <v>27</v>
      </c>
      <c r="D159" s="431" t="s">
        <v>28</v>
      </c>
      <c r="E159" s="431" t="s">
        <v>2102</v>
      </c>
      <c r="F159" s="429" t="s">
        <v>276</v>
      </c>
      <c r="G159" s="429" t="s">
        <v>124</v>
      </c>
    </row>
    <row r="160" spans="1:7">
      <c r="A160" s="434" t="s">
        <v>2247</v>
      </c>
      <c r="B160" s="430"/>
      <c r="C160" s="430"/>
      <c r="D160" s="430"/>
      <c r="E160" s="430"/>
      <c r="F160" s="429" t="s">
        <v>30</v>
      </c>
      <c r="G160" s="429" t="s">
        <v>31</v>
      </c>
    </row>
    <row r="161" spans="1:7">
      <c r="A161" s="434"/>
      <c r="B161" s="498"/>
      <c r="C161" s="498"/>
      <c r="D161" s="491" t="s">
        <v>2110</v>
      </c>
      <c r="E161" s="498">
        <v>43615</v>
      </c>
      <c r="F161" s="498">
        <v>43621</v>
      </c>
      <c r="G161" s="498">
        <v>43636</v>
      </c>
    </row>
    <row r="162" spans="1:7">
      <c r="A162" s="434"/>
      <c r="B162" s="498" t="s">
        <v>2262</v>
      </c>
      <c r="C162" s="498" t="s">
        <v>2261</v>
      </c>
      <c r="D162" s="491" t="s">
        <v>2110</v>
      </c>
      <c r="E162" s="498">
        <v>43622</v>
      </c>
      <c r="F162" s="498">
        <v>43628</v>
      </c>
      <c r="G162" s="498">
        <v>43643</v>
      </c>
    </row>
    <row r="163" spans="1:7">
      <c r="A163" s="434"/>
      <c r="B163" s="498" t="s">
        <v>2260</v>
      </c>
      <c r="C163" s="498" t="s">
        <v>2259</v>
      </c>
      <c r="D163" s="491" t="s">
        <v>2110</v>
      </c>
      <c r="E163" s="498">
        <v>43629</v>
      </c>
      <c r="F163" s="498">
        <v>43635</v>
      </c>
      <c r="G163" s="498">
        <v>43650</v>
      </c>
    </row>
    <row r="164" spans="1:7" ht="13.5" customHeight="1">
      <c r="A164" s="434"/>
      <c r="B164" s="498" t="s">
        <v>2258</v>
      </c>
      <c r="C164" s="498" t="s">
        <v>33</v>
      </c>
      <c r="D164" s="491" t="s">
        <v>2110</v>
      </c>
      <c r="E164" s="498">
        <v>43636</v>
      </c>
      <c r="F164" s="498">
        <v>43642</v>
      </c>
      <c r="G164" s="498">
        <v>43657</v>
      </c>
    </row>
    <row r="165" spans="1:7">
      <c r="A165" s="434"/>
      <c r="B165" s="498"/>
      <c r="C165" s="498"/>
      <c r="D165" s="491" t="s">
        <v>2110</v>
      </c>
      <c r="E165" s="498">
        <v>43643</v>
      </c>
      <c r="F165" s="498">
        <v>43649</v>
      </c>
      <c r="G165" s="498">
        <v>43664</v>
      </c>
    </row>
    <row r="166" spans="1:7">
      <c r="A166" s="434"/>
      <c r="B166" s="502"/>
      <c r="C166" s="502"/>
      <c r="D166" s="489"/>
      <c r="E166" s="502"/>
      <c r="F166" s="502"/>
      <c r="G166" s="502"/>
    </row>
    <row r="167" spans="1:7">
      <c r="A167" s="434" t="s">
        <v>2220</v>
      </c>
      <c r="B167" s="431" t="s">
        <v>26</v>
      </c>
      <c r="C167" s="431" t="s">
        <v>27</v>
      </c>
      <c r="D167" s="431" t="s">
        <v>28</v>
      </c>
      <c r="E167" s="431" t="s">
        <v>2102</v>
      </c>
      <c r="F167" s="429" t="s">
        <v>276</v>
      </c>
      <c r="G167" s="429" t="s">
        <v>124</v>
      </c>
    </row>
    <row r="168" spans="1:7">
      <c r="A168" s="434"/>
      <c r="B168" s="430"/>
      <c r="C168" s="430"/>
      <c r="D168" s="430"/>
      <c r="E168" s="430"/>
      <c r="F168" s="429" t="s">
        <v>30</v>
      </c>
      <c r="G168" s="429" t="s">
        <v>31</v>
      </c>
    </row>
    <row r="169" spans="1:7" ht="13.5" customHeight="1">
      <c r="A169" s="434"/>
      <c r="B169" s="498" t="s">
        <v>2257</v>
      </c>
      <c r="C169" s="498" t="s">
        <v>266</v>
      </c>
      <c r="D169" s="501" t="s">
        <v>2164</v>
      </c>
      <c r="E169" s="498">
        <v>43612</v>
      </c>
      <c r="F169" s="498">
        <v>43617</v>
      </c>
      <c r="G169" s="498">
        <v>43630</v>
      </c>
    </row>
    <row r="170" spans="1:7" ht="13.5" customHeight="1">
      <c r="A170" s="434"/>
      <c r="B170" s="498" t="s">
        <v>32</v>
      </c>
      <c r="C170" s="498" t="s">
        <v>2256</v>
      </c>
      <c r="D170" s="500"/>
      <c r="E170" s="498">
        <v>43619</v>
      </c>
      <c r="F170" s="498">
        <v>43624</v>
      </c>
      <c r="G170" s="498">
        <v>43637</v>
      </c>
    </row>
    <row r="171" spans="1:7" ht="13.5" customHeight="1">
      <c r="A171" s="434"/>
      <c r="B171" s="498" t="s">
        <v>14</v>
      </c>
      <c r="C171" s="498" t="s">
        <v>222</v>
      </c>
      <c r="D171" s="500"/>
      <c r="E171" s="498">
        <v>43626</v>
      </c>
      <c r="F171" s="498">
        <v>43631</v>
      </c>
      <c r="G171" s="498">
        <v>43644</v>
      </c>
    </row>
    <row r="172" spans="1:7" ht="13.5" customHeight="1">
      <c r="A172" s="434"/>
      <c r="B172" s="498" t="s">
        <v>2255</v>
      </c>
      <c r="C172" s="498" t="s">
        <v>2254</v>
      </c>
      <c r="D172" s="500"/>
      <c r="E172" s="498">
        <v>43633</v>
      </c>
      <c r="F172" s="498">
        <v>43638</v>
      </c>
      <c r="G172" s="498">
        <v>43651</v>
      </c>
    </row>
    <row r="173" spans="1:7" ht="13.5" customHeight="1">
      <c r="A173" s="434"/>
      <c r="B173" s="498" t="s">
        <v>281</v>
      </c>
      <c r="C173" s="498" t="s">
        <v>566</v>
      </c>
      <c r="D173" s="500"/>
      <c r="E173" s="498">
        <v>43640</v>
      </c>
      <c r="F173" s="498">
        <v>43645</v>
      </c>
      <c r="G173" s="498">
        <v>43658</v>
      </c>
    </row>
    <row r="174" spans="1:7" ht="13.5" customHeight="1">
      <c r="A174" s="434"/>
      <c r="B174" s="498"/>
      <c r="C174" s="498"/>
      <c r="D174" s="499"/>
      <c r="E174" s="498">
        <v>43647</v>
      </c>
      <c r="F174" s="498">
        <v>43652</v>
      </c>
      <c r="G174" s="498">
        <v>43665</v>
      </c>
    </row>
    <row r="175" spans="1:7" ht="13.5">
      <c r="B175" s="497"/>
      <c r="C175" s="490"/>
      <c r="D175" s="496"/>
      <c r="E175" s="463"/>
      <c r="F175" s="463"/>
      <c r="G175" s="463"/>
    </row>
    <row r="176" spans="1:7">
      <c r="A176" s="440" t="s">
        <v>1568</v>
      </c>
      <c r="B176" s="431" t="s">
        <v>26</v>
      </c>
      <c r="C176" s="431" t="s">
        <v>27</v>
      </c>
      <c r="D176" s="431" t="s">
        <v>28</v>
      </c>
      <c r="E176" s="431" t="s">
        <v>2102</v>
      </c>
      <c r="F176" s="429" t="s">
        <v>276</v>
      </c>
      <c r="G176" s="429" t="s">
        <v>236</v>
      </c>
    </row>
    <row r="177" spans="1:7">
      <c r="A177" s="434" t="s">
        <v>2253</v>
      </c>
      <c r="B177" s="430"/>
      <c r="C177" s="430"/>
      <c r="D177" s="430"/>
      <c r="E177" s="430"/>
      <c r="F177" s="429" t="s">
        <v>30</v>
      </c>
      <c r="G177" s="429" t="s">
        <v>31</v>
      </c>
    </row>
    <row r="178" spans="1:7" ht="13.5" customHeight="1">
      <c r="A178" s="434"/>
      <c r="B178" s="427" t="s">
        <v>2252</v>
      </c>
      <c r="C178" s="427" t="s">
        <v>202</v>
      </c>
      <c r="D178" s="483" t="s">
        <v>2251</v>
      </c>
      <c r="E178" s="427">
        <v>43614</v>
      </c>
      <c r="F178" s="427">
        <v>43619</v>
      </c>
      <c r="G178" s="427">
        <v>43628</v>
      </c>
    </row>
    <row r="179" spans="1:7" ht="12.75" customHeight="1">
      <c r="A179" s="434"/>
      <c r="B179" s="427" t="s">
        <v>2250</v>
      </c>
      <c r="C179" s="427" t="s">
        <v>509</v>
      </c>
      <c r="D179" s="483"/>
      <c r="E179" s="427">
        <v>43621</v>
      </c>
      <c r="F179" s="427">
        <v>43626</v>
      </c>
      <c r="G179" s="427">
        <v>43635</v>
      </c>
    </row>
    <row r="180" spans="1:7" ht="12.75" customHeight="1">
      <c r="A180" s="434"/>
      <c r="B180" s="427" t="s">
        <v>184</v>
      </c>
      <c r="C180" s="427" t="s">
        <v>510</v>
      </c>
      <c r="D180" s="483"/>
      <c r="E180" s="427">
        <v>43628</v>
      </c>
      <c r="F180" s="427">
        <v>43633</v>
      </c>
      <c r="G180" s="427">
        <v>43642</v>
      </c>
    </row>
    <row r="181" spans="1:7" ht="12.75" customHeight="1">
      <c r="A181" s="434"/>
      <c r="B181" s="427" t="s">
        <v>362</v>
      </c>
      <c r="C181" s="427" t="s">
        <v>2249</v>
      </c>
      <c r="D181" s="483"/>
      <c r="E181" s="427">
        <v>43635</v>
      </c>
      <c r="F181" s="427">
        <v>43640</v>
      </c>
      <c r="G181" s="427">
        <v>43649</v>
      </c>
    </row>
    <row r="182" spans="1:7" ht="13.5" customHeight="1">
      <c r="A182" s="434"/>
      <c r="B182" s="427" t="s">
        <v>1411</v>
      </c>
      <c r="C182" s="427" t="s">
        <v>1411</v>
      </c>
      <c r="D182" s="483"/>
      <c r="E182" s="427">
        <v>43642</v>
      </c>
      <c r="F182" s="427">
        <v>43647</v>
      </c>
      <c r="G182" s="427">
        <v>43656</v>
      </c>
    </row>
    <row r="183" spans="1:7" ht="12.75" customHeight="1">
      <c r="A183" s="434"/>
      <c r="B183" s="463"/>
      <c r="C183" s="463"/>
      <c r="D183" s="495"/>
      <c r="E183" s="494"/>
      <c r="F183" s="463"/>
      <c r="G183" s="463"/>
    </row>
    <row r="184" spans="1:7" ht="12.75" customHeight="1">
      <c r="A184" s="434" t="s">
        <v>2248</v>
      </c>
      <c r="B184" s="431" t="s">
        <v>26</v>
      </c>
      <c r="C184" s="431" t="s">
        <v>27</v>
      </c>
      <c r="D184" s="431" t="s">
        <v>28</v>
      </c>
      <c r="E184" s="431" t="s">
        <v>2102</v>
      </c>
      <c r="F184" s="429" t="s">
        <v>276</v>
      </c>
      <c r="G184" s="429" t="s">
        <v>2248</v>
      </c>
    </row>
    <row r="185" spans="1:7" ht="12.75" customHeight="1">
      <c r="A185" s="434" t="s">
        <v>2247</v>
      </c>
      <c r="B185" s="430"/>
      <c r="C185" s="430"/>
      <c r="D185" s="430"/>
      <c r="E185" s="430"/>
      <c r="F185" s="429" t="s">
        <v>30</v>
      </c>
      <c r="G185" s="429" t="s">
        <v>31</v>
      </c>
    </row>
    <row r="186" spans="1:7" ht="12.75" customHeight="1">
      <c r="A186" s="434"/>
      <c r="B186" s="427" t="s">
        <v>2246</v>
      </c>
      <c r="C186" s="427" t="s">
        <v>2245</v>
      </c>
      <c r="D186" s="491" t="s">
        <v>2238</v>
      </c>
      <c r="E186" s="427">
        <v>43615</v>
      </c>
      <c r="F186" s="427">
        <v>43621</v>
      </c>
      <c r="G186" s="427">
        <v>43636</v>
      </c>
    </row>
    <row r="187" spans="1:7" ht="12.75" customHeight="1">
      <c r="A187" s="434"/>
      <c r="B187" s="427" t="s">
        <v>2244</v>
      </c>
      <c r="C187" s="427" t="s">
        <v>2243</v>
      </c>
      <c r="D187" s="491" t="s">
        <v>2238</v>
      </c>
      <c r="E187" s="427">
        <v>43622</v>
      </c>
      <c r="F187" s="427">
        <v>43628</v>
      </c>
      <c r="G187" s="427">
        <v>43643</v>
      </c>
    </row>
    <row r="188" spans="1:7" ht="12.75" customHeight="1">
      <c r="A188" s="434"/>
      <c r="B188" s="427" t="s">
        <v>646</v>
      </c>
      <c r="C188" s="427" t="s">
        <v>2242</v>
      </c>
      <c r="D188" s="491" t="s">
        <v>2238</v>
      </c>
      <c r="E188" s="427">
        <v>43629</v>
      </c>
      <c r="F188" s="427">
        <v>43635</v>
      </c>
      <c r="G188" s="427">
        <v>43650</v>
      </c>
    </row>
    <row r="189" spans="1:7" ht="12.75" customHeight="1">
      <c r="A189" s="434"/>
      <c r="B189" s="427" t="s">
        <v>2241</v>
      </c>
      <c r="C189" s="427" t="s">
        <v>2240</v>
      </c>
      <c r="D189" s="491" t="s">
        <v>2238</v>
      </c>
      <c r="E189" s="427">
        <v>43636</v>
      </c>
      <c r="F189" s="427">
        <v>43642</v>
      </c>
      <c r="G189" s="427">
        <v>43657</v>
      </c>
    </row>
    <row r="190" spans="1:7" ht="12.75" customHeight="1">
      <c r="A190" s="434"/>
      <c r="B190" s="427" t="s">
        <v>648</v>
      </c>
      <c r="C190" s="427" t="s">
        <v>2239</v>
      </c>
      <c r="D190" s="491" t="s">
        <v>2238</v>
      </c>
      <c r="E190" s="427">
        <v>43643</v>
      </c>
      <c r="F190" s="427">
        <v>43649</v>
      </c>
      <c r="G190" s="427">
        <v>43664</v>
      </c>
    </row>
    <row r="191" spans="1:7">
      <c r="A191" s="448"/>
      <c r="B191" s="490"/>
      <c r="C191" s="490"/>
      <c r="D191" s="493"/>
      <c r="E191" s="492"/>
      <c r="F191" s="482"/>
      <c r="G191" s="482"/>
    </row>
    <row r="192" spans="1:7" ht="15.75">
      <c r="A192" s="488" t="s">
        <v>114</v>
      </c>
      <c r="B192" s="488"/>
      <c r="C192" s="488"/>
      <c r="D192" s="488"/>
      <c r="E192" s="488"/>
      <c r="F192" s="488"/>
      <c r="G192" s="488"/>
    </row>
    <row r="193" spans="1:7">
      <c r="A193" s="434" t="s">
        <v>1558</v>
      </c>
      <c r="B193" s="431" t="s">
        <v>26</v>
      </c>
      <c r="C193" s="431" t="s">
        <v>27</v>
      </c>
      <c r="D193" s="431" t="s">
        <v>28</v>
      </c>
      <c r="E193" s="431" t="s">
        <v>2102</v>
      </c>
      <c r="F193" s="429" t="s">
        <v>276</v>
      </c>
      <c r="G193" s="429" t="s">
        <v>231</v>
      </c>
    </row>
    <row r="194" spans="1:7">
      <c r="A194" s="434" t="s">
        <v>2237</v>
      </c>
      <c r="B194" s="430"/>
      <c r="C194" s="430"/>
      <c r="D194" s="430"/>
      <c r="E194" s="430"/>
      <c r="F194" s="429" t="s">
        <v>30</v>
      </c>
      <c r="G194" s="429" t="s">
        <v>31</v>
      </c>
    </row>
    <row r="195" spans="1:7">
      <c r="A195" s="448"/>
      <c r="B195" s="480" t="s">
        <v>2231</v>
      </c>
      <c r="C195" s="480" t="s">
        <v>2236</v>
      </c>
      <c r="D195" s="491" t="s">
        <v>2230</v>
      </c>
      <c r="E195" s="480">
        <v>43615</v>
      </c>
      <c r="F195" s="480">
        <v>43622</v>
      </c>
      <c r="G195" s="480">
        <v>43633</v>
      </c>
    </row>
    <row r="196" spans="1:7">
      <c r="A196" s="448"/>
      <c r="B196" s="480" t="s">
        <v>2235</v>
      </c>
      <c r="C196" s="480" t="s">
        <v>2223</v>
      </c>
      <c r="D196" s="491" t="s">
        <v>2230</v>
      </c>
      <c r="E196" s="480">
        <v>43622</v>
      </c>
      <c r="F196" s="480">
        <v>43629</v>
      </c>
      <c r="G196" s="480">
        <v>43640</v>
      </c>
    </row>
    <row r="197" spans="1:7">
      <c r="A197" s="448"/>
      <c r="B197" s="480" t="s">
        <v>2234</v>
      </c>
      <c r="C197" s="480" t="s">
        <v>2233</v>
      </c>
      <c r="D197" s="491" t="s">
        <v>2230</v>
      </c>
      <c r="E197" s="480">
        <v>43629</v>
      </c>
      <c r="F197" s="480">
        <v>43636</v>
      </c>
      <c r="G197" s="480">
        <v>43647</v>
      </c>
    </row>
    <row r="198" spans="1:7">
      <c r="A198" s="448"/>
      <c r="B198" s="480" t="s">
        <v>260</v>
      </c>
      <c r="C198" s="480" t="s">
        <v>2232</v>
      </c>
      <c r="D198" s="491" t="s">
        <v>2230</v>
      </c>
      <c r="E198" s="480">
        <v>43636</v>
      </c>
      <c r="F198" s="480">
        <v>43643</v>
      </c>
      <c r="G198" s="480">
        <v>43654</v>
      </c>
    </row>
    <row r="199" spans="1:7">
      <c r="A199" s="448"/>
      <c r="B199" s="480" t="s">
        <v>2231</v>
      </c>
      <c r="C199" s="480" t="s">
        <v>18</v>
      </c>
      <c r="D199" s="491" t="s">
        <v>2230</v>
      </c>
      <c r="E199" s="480">
        <v>43643</v>
      </c>
      <c r="F199" s="480">
        <v>43650</v>
      </c>
      <c r="G199" s="480">
        <v>43661</v>
      </c>
    </row>
    <row r="200" spans="1:7">
      <c r="B200" s="434"/>
      <c r="C200" s="475"/>
      <c r="D200" s="474"/>
      <c r="E200" s="473"/>
    </row>
    <row r="201" spans="1:7">
      <c r="A201" s="434" t="s">
        <v>2229</v>
      </c>
      <c r="B201" s="431" t="s">
        <v>26</v>
      </c>
      <c r="C201" s="431" t="s">
        <v>27</v>
      </c>
      <c r="D201" s="431" t="s">
        <v>28</v>
      </c>
      <c r="E201" s="431" t="s">
        <v>2102</v>
      </c>
      <c r="F201" s="429" t="s">
        <v>276</v>
      </c>
      <c r="G201" s="429" t="s">
        <v>231</v>
      </c>
    </row>
    <row r="202" spans="1:7">
      <c r="B202" s="430"/>
      <c r="C202" s="430"/>
      <c r="D202" s="430"/>
      <c r="E202" s="430"/>
      <c r="F202" s="429" t="s">
        <v>30</v>
      </c>
      <c r="G202" s="429" t="s">
        <v>31</v>
      </c>
    </row>
    <row r="203" spans="1:7">
      <c r="A203" s="434"/>
      <c r="B203" s="471" t="s">
        <v>87</v>
      </c>
      <c r="C203" s="471" t="s">
        <v>2228</v>
      </c>
      <c r="D203" s="471" t="s">
        <v>2221</v>
      </c>
      <c r="E203" s="471">
        <v>43612</v>
      </c>
      <c r="F203" s="471">
        <v>43617</v>
      </c>
      <c r="G203" s="471">
        <v>43628</v>
      </c>
    </row>
    <row r="204" spans="1:7">
      <c r="A204" s="434"/>
      <c r="B204" s="471" t="s">
        <v>2227</v>
      </c>
      <c r="C204" s="471" t="s">
        <v>2226</v>
      </c>
      <c r="D204" s="471" t="s">
        <v>2221</v>
      </c>
      <c r="E204" s="471">
        <v>43619</v>
      </c>
      <c r="F204" s="471">
        <v>43624</v>
      </c>
      <c r="G204" s="471">
        <v>43635</v>
      </c>
    </row>
    <row r="205" spans="1:7">
      <c r="A205" s="434"/>
      <c r="B205" s="471" t="s">
        <v>658</v>
      </c>
      <c r="C205" s="471" t="s">
        <v>2225</v>
      </c>
      <c r="D205" s="471" t="s">
        <v>2221</v>
      </c>
      <c r="E205" s="471">
        <v>43626</v>
      </c>
      <c r="F205" s="471">
        <v>43631</v>
      </c>
      <c r="G205" s="471">
        <v>43642</v>
      </c>
    </row>
    <row r="206" spans="1:7">
      <c r="A206" s="434"/>
      <c r="B206" s="471" t="s">
        <v>365</v>
      </c>
      <c r="C206" s="471" t="s">
        <v>2224</v>
      </c>
      <c r="D206" s="471" t="s">
        <v>2221</v>
      </c>
      <c r="E206" s="471">
        <v>43633</v>
      </c>
      <c r="F206" s="471">
        <v>43638</v>
      </c>
      <c r="G206" s="471">
        <v>43649</v>
      </c>
    </row>
    <row r="207" spans="1:7">
      <c r="A207" s="434"/>
      <c r="B207" s="471" t="s">
        <v>331</v>
      </c>
      <c r="C207" s="471" t="s">
        <v>2223</v>
      </c>
      <c r="D207" s="471" t="s">
        <v>2221</v>
      </c>
      <c r="E207" s="471">
        <v>43640</v>
      </c>
      <c r="F207" s="471">
        <v>43645</v>
      </c>
      <c r="G207" s="471">
        <v>43656</v>
      </c>
    </row>
    <row r="208" spans="1:7">
      <c r="A208" s="434"/>
      <c r="B208" s="471" t="s">
        <v>338</v>
      </c>
      <c r="C208" s="471" t="s">
        <v>2222</v>
      </c>
      <c r="D208" s="471" t="s">
        <v>2221</v>
      </c>
      <c r="E208" s="471">
        <v>43647</v>
      </c>
      <c r="F208" s="471">
        <v>43652</v>
      </c>
      <c r="G208" s="471">
        <v>43663</v>
      </c>
    </row>
    <row r="209" spans="1:7" ht="14.1" customHeight="1">
      <c r="B209" s="482"/>
      <c r="C209" s="482"/>
      <c r="D209" s="489"/>
      <c r="E209" s="482"/>
      <c r="F209" s="482"/>
      <c r="G209" s="482"/>
    </row>
    <row r="210" spans="1:7" ht="14.1" customHeight="1">
      <c r="A210" s="434" t="s">
        <v>2</v>
      </c>
      <c r="B210" s="431" t="s">
        <v>26</v>
      </c>
      <c r="C210" s="431" t="s">
        <v>27</v>
      </c>
      <c r="D210" s="431" t="s">
        <v>28</v>
      </c>
      <c r="E210" s="431" t="s">
        <v>2102</v>
      </c>
      <c r="F210" s="429" t="s">
        <v>276</v>
      </c>
      <c r="G210" s="429" t="s">
        <v>2</v>
      </c>
    </row>
    <row r="211" spans="1:7" ht="14.1" customHeight="1">
      <c r="A211" s="434" t="s">
        <v>2220</v>
      </c>
      <c r="B211" s="430"/>
      <c r="C211" s="430"/>
      <c r="D211" s="430"/>
      <c r="E211" s="430"/>
      <c r="F211" s="429" t="s">
        <v>30</v>
      </c>
      <c r="G211" s="429" t="s">
        <v>31</v>
      </c>
    </row>
    <row r="212" spans="1:7" ht="14.1" customHeight="1">
      <c r="A212" s="434"/>
      <c r="B212" s="480" t="s">
        <v>2212</v>
      </c>
      <c r="C212" s="480" t="s">
        <v>2219</v>
      </c>
      <c r="D212" s="478" t="s">
        <v>2066</v>
      </c>
      <c r="E212" s="480">
        <v>43612</v>
      </c>
      <c r="F212" s="480">
        <v>43617</v>
      </c>
      <c r="G212" s="480">
        <v>43627</v>
      </c>
    </row>
    <row r="213" spans="1:7" ht="14.1" customHeight="1">
      <c r="A213" s="434"/>
      <c r="B213" s="480" t="s">
        <v>2218</v>
      </c>
      <c r="C213" s="480" t="s">
        <v>2217</v>
      </c>
      <c r="D213" s="477"/>
      <c r="E213" s="480">
        <v>43619</v>
      </c>
      <c r="F213" s="480">
        <v>43624</v>
      </c>
      <c r="G213" s="480">
        <v>43634</v>
      </c>
    </row>
    <row r="214" spans="1:7" ht="14.1" customHeight="1">
      <c r="A214" s="434"/>
      <c r="B214" s="480" t="s">
        <v>2216</v>
      </c>
      <c r="C214" s="480" t="s">
        <v>226</v>
      </c>
      <c r="D214" s="477"/>
      <c r="E214" s="480">
        <v>43626</v>
      </c>
      <c r="F214" s="480">
        <v>43631</v>
      </c>
      <c r="G214" s="480">
        <v>43641</v>
      </c>
    </row>
    <row r="215" spans="1:7" ht="14.1" customHeight="1">
      <c r="A215" s="434"/>
      <c r="B215" s="480" t="s">
        <v>2215</v>
      </c>
      <c r="C215" s="480" t="s">
        <v>2214</v>
      </c>
      <c r="D215" s="477"/>
      <c r="E215" s="480">
        <v>43633</v>
      </c>
      <c r="F215" s="480">
        <v>43638</v>
      </c>
      <c r="G215" s="480">
        <v>43648</v>
      </c>
    </row>
    <row r="216" spans="1:7" ht="14.1" customHeight="1">
      <c r="A216" s="434"/>
      <c r="B216" s="480" t="s">
        <v>3</v>
      </c>
      <c r="C216" s="480" t="s">
        <v>2213</v>
      </c>
      <c r="D216" s="477"/>
      <c r="E216" s="480">
        <v>43640</v>
      </c>
      <c r="F216" s="480">
        <v>43645</v>
      </c>
      <c r="G216" s="480">
        <v>43655</v>
      </c>
    </row>
    <row r="217" spans="1:7" ht="14.1" customHeight="1">
      <c r="A217" s="434"/>
      <c r="B217" s="480" t="s">
        <v>2212</v>
      </c>
      <c r="C217" s="480" t="s">
        <v>2211</v>
      </c>
      <c r="D217" s="476"/>
      <c r="E217" s="480">
        <v>43647</v>
      </c>
      <c r="F217" s="480">
        <v>43652</v>
      </c>
      <c r="G217" s="480">
        <v>43662</v>
      </c>
    </row>
    <row r="218" spans="1:7">
      <c r="A218" s="434"/>
      <c r="B218" s="490"/>
      <c r="C218" s="490"/>
      <c r="D218" s="489"/>
      <c r="E218" s="482"/>
      <c r="F218" s="482"/>
      <c r="G218" s="482"/>
    </row>
    <row r="219" spans="1:7">
      <c r="A219" s="434" t="s">
        <v>2210</v>
      </c>
      <c r="B219" s="431" t="s">
        <v>26</v>
      </c>
      <c r="C219" s="431" t="s">
        <v>27</v>
      </c>
      <c r="D219" s="431" t="s">
        <v>28</v>
      </c>
      <c r="E219" s="431" t="s">
        <v>2102</v>
      </c>
      <c r="F219" s="429" t="s">
        <v>276</v>
      </c>
      <c r="G219" s="429" t="s">
        <v>2209</v>
      </c>
    </row>
    <row r="220" spans="1:7">
      <c r="A220" s="434" t="s">
        <v>2191</v>
      </c>
      <c r="B220" s="430"/>
      <c r="C220" s="430"/>
      <c r="D220" s="430"/>
      <c r="E220" s="430"/>
      <c r="F220" s="429" t="s">
        <v>30</v>
      </c>
      <c r="G220" s="429" t="s">
        <v>31</v>
      </c>
    </row>
    <row r="221" spans="1:7" ht="13.5" customHeight="1">
      <c r="A221" s="434"/>
      <c r="B221" s="480" t="s">
        <v>2208</v>
      </c>
      <c r="C221" s="480" t="s">
        <v>2207</v>
      </c>
      <c r="D221" s="469" t="s">
        <v>2206</v>
      </c>
      <c r="E221" s="480">
        <v>43614</v>
      </c>
      <c r="F221" s="480">
        <v>43621</v>
      </c>
      <c r="G221" s="480">
        <v>43640</v>
      </c>
    </row>
    <row r="222" spans="1:7" ht="13.5" customHeight="1">
      <c r="A222" s="434"/>
      <c r="B222" s="480" t="s">
        <v>2205</v>
      </c>
      <c r="C222" s="480" t="s">
        <v>2204</v>
      </c>
      <c r="D222" s="469"/>
      <c r="E222" s="480">
        <v>43621</v>
      </c>
      <c r="F222" s="480">
        <v>43628</v>
      </c>
      <c r="G222" s="480">
        <v>43647</v>
      </c>
    </row>
    <row r="223" spans="1:7" ht="13.5" customHeight="1">
      <c r="A223" s="434"/>
      <c r="B223" s="480" t="s">
        <v>2203</v>
      </c>
      <c r="C223" s="480" t="s">
        <v>2202</v>
      </c>
      <c r="D223" s="469"/>
      <c r="E223" s="480">
        <v>43628</v>
      </c>
      <c r="F223" s="480">
        <v>43635</v>
      </c>
      <c r="G223" s="480">
        <v>43654</v>
      </c>
    </row>
    <row r="224" spans="1:7" ht="13.5" customHeight="1">
      <c r="A224" s="434"/>
      <c r="B224" s="480" t="s">
        <v>1411</v>
      </c>
      <c r="C224" s="480" t="s">
        <v>1411</v>
      </c>
      <c r="D224" s="469"/>
      <c r="E224" s="480">
        <v>43635</v>
      </c>
      <c r="F224" s="480">
        <v>43642</v>
      </c>
      <c r="G224" s="480">
        <v>43661</v>
      </c>
    </row>
    <row r="225" spans="1:7" ht="13.5" customHeight="1">
      <c r="A225" s="434"/>
      <c r="B225" s="480" t="s">
        <v>2201</v>
      </c>
      <c r="C225" s="480" t="s">
        <v>2200</v>
      </c>
      <c r="D225" s="469"/>
      <c r="E225" s="480">
        <v>43642</v>
      </c>
      <c r="F225" s="480">
        <v>43649</v>
      </c>
      <c r="G225" s="480">
        <v>43668</v>
      </c>
    </row>
    <row r="226" spans="1:7">
      <c r="A226" s="434"/>
      <c r="B226" s="482"/>
      <c r="C226" s="482"/>
      <c r="D226" s="489"/>
      <c r="E226" s="482"/>
      <c r="F226" s="482"/>
      <c r="G226" s="482"/>
    </row>
    <row r="227" spans="1:7" ht="15.75">
      <c r="A227" s="488" t="s">
        <v>129</v>
      </c>
      <c r="B227" s="488"/>
      <c r="C227" s="488"/>
      <c r="D227" s="488"/>
      <c r="E227" s="488"/>
      <c r="F227" s="488"/>
      <c r="G227" s="488"/>
    </row>
    <row r="228" spans="1:7">
      <c r="A228" s="434" t="s">
        <v>2199</v>
      </c>
      <c r="B228" s="431" t="s">
        <v>26</v>
      </c>
      <c r="C228" s="431" t="s">
        <v>27</v>
      </c>
      <c r="D228" s="431" t="s">
        <v>28</v>
      </c>
      <c r="E228" s="431" t="s">
        <v>2102</v>
      </c>
      <c r="F228" s="429" t="s">
        <v>276</v>
      </c>
      <c r="G228" s="429" t="s">
        <v>144</v>
      </c>
    </row>
    <row r="229" spans="1:7">
      <c r="A229" s="433" t="s">
        <v>2198</v>
      </c>
      <c r="B229" s="430"/>
      <c r="C229" s="430"/>
      <c r="D229" s="430"/>
      <c r="E229" s="430"/>
      <c r="F229" s="429" t="s">
        <v>30</v>
      </c>
      <c r="G229" s="429" t="s">
        <v>31</v>
      </c>
    </row>
    <row r="230" spans="1:7" ht="13.5" customHeight="1">
      <c r="A230" s="434" t="s">
        <v>499</v>
      </c>
      <c r="B230" s="453" t="s">
        <v>2166</v>
      </c>
      <c r="C230" s="453" t="s">
        <v>2165</v>
      </c>
      <c r="D230" s="428" t="s">
        <v>2164</v>
      </c>
      <c r="E230" s="453">
        <v>43613</v>
      </c>
      <c r="F230" s="453">
        <v>43620</v>
      </c>
      <c r="G230" s="453">
        <v>43643</v>
      </c>
    </row>
    <row r="231" spans="1:7" ht="13.5" customHeight="1">
      <c r="A231" s="434" t="s">
        <v>1411</v>
      </c>
      <c r="B231" s="453" t="s">
        <v>2163</v>
      </c>
      <c r="C231" s="453" t="s">
        <v>2162</v>
      </c>
      <c r="D231" s="428"/>
      <c r="E231" s="480">
        <v>43620</v>
      </c>
      <c r="F231" s="453">
        <v>43627</v>
      </c>
      <c r="G231" s="453">
        <v>43650</v>
      </c>
    </row>
    <row r="232" spans="1:7" ht="13.5" customHeight="1">
      <c r="A232" s="434" t="s">
        <v>1411</v>
      </c>
      <c r="B232" s="453" t="s">
        <v>2161</v>
      </c>
      <c r="C232" s="453" t="s">
        <v>2160</v>
      </c>
      <c r="D232" s="428"/>
      <c r="E232" s="480">
        <v>43627</v>
      </c>
      <c r="F232" s="453">
        <v>43634</v>
      </c>
      <c r="G232" s="453">
        <v>43657</v>
      </c>
    </row>
    <row r="233" spans="1:7" ht="13.5" customHeight="1">
      <c r="A233" s="434" t="s">
        <v>1411</v>
      </c>
      <c r="B233" s="453" t="s">
        <v>2159</v>
      </c>
      <c r="C233" s="453" t="s">
        <v>2158</v>
      </c>
      <c r="D233" s="428"/>
      <c r="E233" s="480">
        <v>43634</v>
      </c>
      <c r="F233" s="453">
        <v>43641</v>
      </c>
      <c r="G233" s="453">
        <v>43664</v>
      </c>
    </row>
    <row r="234" spans="1:7" ht="13.5" customHeight="1">
      <c r="A234" s="434" t="s">
        <v>499</v>
      </c>
      <c r="B234" s="453"/>
      <c r="C234" s="453"/>
      <c r="D234" s="428"/>
      <c r="E234" s="480">
        <v>43641</v>
      </c>
      <c r="F234" s="453">
        <v>43648</v>
      </c>
      <c r="G234" s="453">
        <v>43671</v>
      </c>
    </row>
    <row r="235" spans="1:7">
      <c r="B235" s="487"/>
      <c r="C235" s="487"/>
      <c r="D235" s="434"/>
      <c r="E235" s="434"/>
      <c r="F235" s="434"/>
      <c r="G235" s="434"/>
    </row>
    <row r="236" spans="1:7">
      <c r="A236" s="434" t="s">
        <v>2197</v>
      </c>
      <c r="B236" s="469" t="s">
        <v>26</v>
      </c>
      <c r="C236" s="431" t="s">
        <v>27</v>
      </c>
      <c r="D236" s="431" t="s">
        <v>28</v>
      </c>
      <c r="E236" s="431" t="s">
        <v>2102</v>
      </c>
      <c r="F236" s="429" t="s">
        <v>276</v>
      </c>
      <c r="G236" s="429" t="s">
        <v>133</v>
      </c>
    </row>
    <row r="237" spans="1:7">
      <c r="A237" s="434" t="s">
        <v>2191</v>
      </c>
      <c r="B237" s="469"/>
      <c r="C237" s="430"/>
      <c r="D237" s="430"/>
      <c r="E237" s="430"/>
      <c r="F237" s="429" t="s">
        <v>30</v>
      </c>
      <c r="G237" s="429" t="s">
        <v>31</v>
      </c>
    </row>
    <row r="238" spans="1:7" ht="13.5" customHeight="1">
      <c r="A238" s="448"/>
      <c r="B238" s="486" t="s">
        <v>1367</v>
      </c>
      <c r="C238" s="486" t="s">
        <v>36</v>
      </c>
      <c r="D238" s="428" t="s">
        <v>2164</v>
      </c>
      <c r="E238" s="486">
        <v>43614</v>
      </c>
      <c r="F238" s="486">
        <v>43621</v>
      </c>
      <c r="G238" s="486">
        <v>43656</v>
      </c>
    </row>
    <row r="239" spans="1:7" ht="13.5" customHeight="1">
      <c r="A239" s="448"/>
      <c r="B239" s="486" t="s">
        <v>2190</v>
      </c>
      <c r="C239" s="486" t="s">
        <v>2189</v>
      </c>
      <c r="D239" s="428"/>
      <c r="E239" s="486">
        <f>E238+7</f>
        <v>43621</v>
      </c>
      <c r="F239" s="486">
        <f>F238+7</f>
        <v>43628</v>
      </c>
      <c r="G239" s="486">
        <f>G238+7</f>
        <v>43663</v>
      </c>
    </row>
    <row r="240" spans="1:7" ht="13.5" customHeight="1">
      <c r="A240" s="448"/>
      <c r="B240" s="486" t="s">
        <v>2188</v>
      </c>
      <c r="C240" s="486" t="s">
        <v>190</v>
      </c>
      <c r="D240" s="428"/>
      <c r="E240" s="486">
        <f>E239+7</f>
        <v>43628</v>
      </c>
      <c r="F240" s="486">
        <f>F239+7</f>
        <v>43635</v>
      </c>
      <c r="G240" s="486">
        <f>G239+7</f>
        <v>43670</v>
      </c>
    </row>
    <row r="241" spans="1:7" ht="13.5" customHeight="1">
      <c r="A241" s="434"/>
      <c r="B241" s="486" t="s">
        <v>1362</v>
      </c>
      <c r="C241" s="486" t="s">
        <v>1361</v>
      </c>
      <c r="D241" s="428"/>
      <c r="E241" s="486">
        <f>E240+7</f>
        <v>43635</v>
      </c>
      <c r="F241" s="486">
        <f>F240+7</f>
        <v>43642</v>
      </c>
      <c r="G241" s="486">
        <f>G240+7</f>
        <v>43677</v>
      </c>
    </row>
    <row r="242" spans="1:7" ht="13.5" customHeight="1">
      <c r="A242" s="434"/>
      <c r="B242" s="486"/>
      <c r="C242" s="486"/>
      <c r="D242" s="428"/>
      <c r="E242" s="486">
        <f>E241+7</f>
        <v>43642</v>
      </c>
      <c r="F242" s="486">
        <f>F241+7</f>
        <v>43649</v>
      </c>
      <c r="G242" s="486">
        <f>G241+7</f>
        <v>43684</v>
      </c>
    </row>
    <row r="243" spans="1:7" ht="13.5" customHeight="1">
      <c r="A243" s="434"/>
      <c r="B243" s="485"/>
      <c r="C243" s="485"/>
      <c r="D243" s="458"/>
      <c r="E243" s="485"/>
      <c r="F243" s="485"/>
      <c r="G243" s="485"/>
    </row>
    <row r="244" spans="1:7" ht="13.5" customHeight="1">
      <c r="A244" s="434" t="s">
        <v>2132</v>
      </c>
      <c r="B244" s="469" t="s">
        <v>26</v>
      </c>
      <c r="C244" s="431" t="s">
        <v>27</v>
      </c>
      <c r="D244" s="431" t="s">
        <v>28</v>
      </c>
      <c r="E244" s="431" t="s">
        <v>2102</v>
      </c>
      <c r="F244" s="429" t="s">
        <v>276</v>
      </c>
      <c r="G244" s="429" t="s">
        <v>133</v>
      </c>
    </row>
    <row r="245" spans="1:7" ht="13.5" customHeight="1">
      <c r="A245" s="434"/>
      <c r="B245" s="469"/>
      <c r="C245" s="430"/>
      <c r="D245" s="430"/>
      <c r="E245" s="430"/>
      <c r="F245" s="429" t="s">
        <v>30</v>
      </c>
      <c r="G245" s="429" t="s">
        <v>31</v>
      </c>
    </row>
    <row r="246" spans="1:7" ht="13.5" customHeight="1">
      <c r="A246" s="434"/>
      <c r="B246" s="486" t="s">
        <v>2187</v>
      </c>
      <c r="C246" s="486" t="s">
        <v>2186</v>
      </c>
      <c r="D246" s="428" t="s">
        <v>2154</v>
      </c>
      <c r="E246" s="486">
        <v>43980</v>
      </c>
      <c r="F246" s="486">
        <v>43623</v>
      </c>
      <c r="G246" s="486">
        <v>43663</v>
      </c>
    </row>
    <row r="247" spans="1:7" ht="13.5" customHeight="1">
      <c r="A247" s="434"/>
      <c r="B247" s="486" t="s">
        <v>2185</v>
      </c>
      <c r="C247" s="486" t="s">
        <v>70</v>
      </c>
      <c r="D247" s="428"/>
      <c r="E247" s="486">
        <v>43987</v>
      </c>
      <c r="F247" s="486">
        <v>43630</v>
      </c>
      <c r="G247" s="486">
        <v>43670</v>
      </c>
    </row>
    <row r="248" spans="1:7" ht="13.5" customHeight="1">
      <c r="A248" s="434"/>
      <c r="B248" s="486" t="s">
        <v>2184</v>
      </c>
      <c r="C248" s="486" t="s">
        <v>2183</v>
      </c>
      <c r="D248" s="428"/>
      <c r="E248" s="486">
        <v>43994</v>
      </c>
      <c r="F248" s="486">
        <v>43637</v>
      </c>
      <c r="G248" s="486">
        <v>43677</v>
      </c>
    </row>
    <row r="249" spans="1:7" ht="13.5" customHeight="1">
      <c r="A249" s="434"/>
      <c r="B249" s="486" t="s">
        <v>2182</v>
      </c>
      <c r="C249" s="486" t="s">
        <v>2181</v>
      </c>
      <c r="D249" s="428"/>
      <c r="E249" s="486">
        <v>44001</v>
      </c>
      <c r="F249" s="486">
        <v>43644</v>
      </c>
      <c r="G249" s="486">
        <v>43684</v>
      </c>
    </row>
    <row r="250" spans="1:7" ht="13.5" customHeight="1">
      <c r="A250" s="434"/>
      <c r="B250" s="486" t="s">
        <v>2180</v>
      </c>
      <c r="C250" s="486" t="s">
        <v>2179</v>
      </c>
      <c r="D250" s="428"/>
      <c r="E250" s="486">
        <v>44008</v>
      </c>
      <c r="F250" s="486">
        <v>43651</v>
      </c>
      <c r="G250" s="486">
        <v>43691</v>
      </c>
    </row>
    <row r="251" spans="1:7">
      <c r="A251" s="434"/>
      <c r="B251" s="434"/>
      <c r="C251" s="475"/>
      <c r="D251" s="434"/>
      <c r="E251" s="473"/>
      <c r="F251" s="456"/>
      <c r="G251" s="456"/>
    </row>
    <row r="252" spans="1:7">
      <c r="A252" s="434" t="s">
        <v>135</v>
      </c>
      <c r="B252" s="431" t="s">
        <v>26</v>
      </c>
      <c r="C252" s="431" t="s">
        <v>27</v>
      </c>
      <c r="D252" s="431" t="s">
        <v>28</v>
      </c>
      <c r="E252" s="431" t="s">
        <v>2102</v>
      </c>
      <c r="F252" s="429" t="s">
        <v>276</v>
      </c>
      <c r="G252" s="429" t="s">
        <v>136</v>
      </c>
    </row>
    <row r="253" spans="1:7">
      <c r="A253" s="434" t="s">
        <v>2191</v>
      </c>
      <c r="B253" s="430"/>
      <c r="C253" s="430"/>
      <c r="D253" s="430"/>
      <c r="E253" s="430"/>
      <c r="F253" s="429" t="s">
        <v>30</v>
      </c>
      <c r="G253" s="429" t="s">
        <v>31</v>
      </c>
    </row>
    <row r="254" spans="1:7" ht="13.5" customHeight="1">
      <c r="A254" s="448"/>
      <c r="B254" s="486" t="s">
        <v>1367</v>
      </c>
      <c r="C254" s="486" t="s">
        <v>36</v>
      </c>
      <c r="D254" s="428" t="s">
        <v>2164</v>
      </c>
      <c r="E254" s="486">
        <v>43614</v>
      </c>
      <c r="F254" s="486">
        <v>43621</v>
      </c>
      <c r="G254" s="486">
        <v>43650</v>
      </c>
    </row>
    <row r="255" spans="1:7" ht="13.5" customHeight="1">
      <c r="A255" s="448"/>
      <c r="B255" s="486" t="s">
        <v>2190</v>
      </c>
      <c r="C255" s="486" t="s">
        <v>2189</v>
      </c>
      <c r="D255" s="428"/>
      <c r="E255" s="486">
        <v>43621</v>
      </c>
      <c r="F255" s="486">
        <v>43628</v>
      </c>
      <c r="G255" s="486">
        <v>43657</v>
      </c>
    </row>
    <row r="256" spans="1:7" ht="13.5" customHeight="1">
      <c r="A256" s="448"/>
      <c r="B256" s="486" t="s">
        <v>2188</v>
      </c>
      <c r="C256" s="486" t="s">
        <v>190</v>
      </c>
      <c r="D256" s="428"/>
      <c r="E256" s="486">
        <v>43628</v>
      </c>
      <c r="F256" s="486">
        <v>43635</v>
      </c>
      <c r="G256" s="486">
        <v>43664</v>
      </c>
    </row>
    <row r="257" spans="1:7" ht="13.5" customHeight="1">
      <c r="A257" s="434"/>
      <c r="B257" s="486" t="s">
        <v>1362</v>
      </c>
      <c r="C257" s="486" t="s">
        <v>1361</v>
      </c>
      <c r="D257" s="428"/>
      <c r="E257" s="486">
        <v>43635</v>
      </c>
      <c r="F257" s="486">
        <v>43642</v>
      </c>
      <c r="G257" s="486">
        <v>43671</v>
      </c>
    </row>
    <row r="258" spans="1:7" ht="13.5" customHeight="1">
      <c r="A258" s="434"/>
      <c r="B258" s="486"/>
      <c r="C258" s="486"/>
      <c r="D258" s="428"/>
      <c r="E258" s="486">
        <v>43642</v>
      </c>
      <c r="F258" s="486">
        <v>43649</v>
      </c>
      <c r="G258" s="486">
        <v>43678</v>
      </c>
    </row>
    <row r="259" spans="1:7" ht="13.5" customHeight="1">
      <c r="A259" s="434"/>
      <c r="B259" s="485"/>
      <c r="C259" s="485"/>
      <c r="D259" s="458"/>
      <c r="E259" s="485"/>
      <c r="F259" s="485"/>
      <c r="G259" s="485"/>
    </row>
    <row r="260" spans="1:7" ht="13.5" customHeight="1">
      <c r="A260" s="434" t="s">
        <v>2132</v>
      </c>
      <c r="B260" s="431" t="s">
        <v>26</v>
      </c>
      <c r="C260" s="431" t="s">
        <v>27</v>
      </c>
      <c r="D260" s="431" t="s">
        <v>28</v>
      </c>
      <c r="E260" s="431" t="s">
        <v>2102</v>
      </c>
      <c r="F260" s="429" t="s">
        <v>276</v>
      </c>
      <c r="G260" s="429" t="s">
        <v>136</v>
      </c>
    </row>
    <row r="261" spans="1:7" ht="13.5" customHeight="1">
      <c r="A261" s="434"/>
      <c r="B261" s="430"/>
      <c r="C261" s="430"/>
      <c r="D261" s="430"/>
      <c r="E261" s="430"/>
      <c r="F261" s="429" t="s">
        <v>30</v>
      </c>
      <c r="G261" s="429" t="s">
        <v>31</v>
      </c>
    </row>
    <row r="262" spans="1:7" ht="13.5" customHeight="1">
      <c r="A262" s="434"/>
      <c r="B262" s="486" t="s">
        <v>2187</v>
      </c>
      <c r="C262" s="486" t="s">
        <v>2186</v>
      </c>
      <c r="D262" s="428" t="s">
        <v>2154</v>
      </c>
      <c r="E262" s="486">
        <v>43980</v>
      </c>
      <c r="F262" s="486">
        <v>43623</v>
      </c>
      <c r="G262" s="486">
        <v>43653</v>
      </c>
    </row>
    <row r="263" spans="1:7" ht="13.5" customHeight="1">
      <c r="A263" s="434"/>
      <c r="B263" s="486" t="s">
        <v>2185</v>
      </c>
      <c r="C263" s="486" t="s">
        <v>70</v>
      </c>
      <c r="D263" s="428"/>
      <c r="E263" s="486">
        <f>E262+7</f>
        <v>43987</v>
      </c>
      <c r="F263" s="486">
        <f>F262+7</f>
        <v>43630</v>
      </c>
      <c r="G263" s="486">
        <f>G262+7</f>
        <v>43660</v>
      </c>
    </row>
    <row r="264" spans="1:7" ht="13.5" customHeight="1">
      <c r="A264" s="434"/>
      <c r="B264" s="486" t="s">
        <v>2184</v>
      </c>
      <c r="C264" s="486" t="s">
        <v>2183</v>
      </c>
      <c r="D264" s="428"/>
      <c r="E264" s="486">
        <f>E263+7</f>
        <v>43994</v>
      </c>
      <c r="F264" s="486">
        <f>F263+7</f>
        <v>43637</v>
      </c>
      <c r="G264" s="486">
        <f>G263+7</f>
        <v>43667</v>
      </c>
    </row>
    <row r="265" spans="1:7" ht="13.5" customHeight="1">
      <c r="A265" s="434"/>
      <c r="B265" s="486" t="s">
        <v>2182</v>
      </c>
      <c r="C265" s="486" t="s">
        <v>2181</v>
      </c>
      <c r="D265" s="428"/>
      <c r="E265" s="486">
        <f>E264+7</f>
        <v>44001</v>
      </c>
      <c r="F265" s="486">
        <f>F264+7</f>
        <v>43644</v>
      </c>
      <c r="G265" s="486">
        <f>G264+7</f>
        <v>43674</v>
      </c>
    </row>
    <row r="266" spans="1:7" ht="13.5" customHeight="1">
      <c r="A266" s="434"/>
      <c r="B266" s="486" t="s">
        <v>2180</v>
      </c>
      <c r="C266" s="486" t="s">
        <v>2179</v>
      </c>
      <c r="D266" s="428"/>
      <c r="E266" s="486">
        <f>E265+7</f>
        <v>44008</v>
      </c>
      <c r="F266" s="486">
        <f>F265+7</f>
        <v>43651</v>
      </c>
      <c r="G266" s="486">
        <f>G265+7</f>
        <v>43681</v>
      </c>
    </row>
    <row r="267" spans="1:7" ht="13.5" customHeight="1"/>
    <row r="268" spans="1:7">
      <c r="A268" s="434" t="s">
        <v>2196</v>
      </c>
      <c r="B268" s="431" t="s">
        <v>26</v>
      </c>
      <c r="C268" s="431" t="s">
        <v>27</v>
      </c>
      <c r="D268" s="431" t="s">
        <v>28</v>
      </c>
      <c r="E268" s="431" t="s">
        <v>2102</v>
      </c>
      <c r="F268" s="429" t="s">
        <v>276</v>
      </c>
      <c r="G268" s="429" t="s">
        <v>132</v>
      </c>
    </row>
    <row r="269" spans="1:7">
      <c r="A269" s="434" t="s">
        <v>2195</v>
      </c>
      <c r="B269" s="430"/>
      <c r="C269" s="430"/>
      <c r="D269" s="430"/>
      <c r="E269" s="430"/>
      <c r="F269" s="429" t="s">
        <v>30</v>
      </c>
      <c r="G269" s="429" t="s">
        <v>31</v>
      </c>
    </row>
    <row r="270" spans="1:7" ht="13.5" customHeight="1">
      <c r="A270" s="434"/>
      <c r="B270" s="486" t="s">
        <v>346</v>
      </c>
      <c r="C270" s="486" t="s">
        <v>374</v>
      </c>
      <c r="D270" s="428" t="s">
        <v>2194</v>
      </c>
      <c r="E270" s="486">
        <v>43614</v>
      </c>
      <c r="F270" s="486">
        <v>43619</v>
      </c>
      <c r="G270" s="486">
        <v>43655</v>
      </c>
    </row>
    <row r="271" spans="1:7" ht="13.5" customHeight="1">
      <c r="A271" s="448"/>
      <c r="B271" s="486" t="s">
        <v>2193</v>
      </c>
      <c r="C271" s="486" t="s">
        <v>375</v>
      </c>
      <c r="D271" s="428"/>
      <c r="E271" s="486">
        <v>43621</v>
      </c>
      <c r="F271" s="486">
        <v>43626</v>
      </c>
      <c r="G271" s="486">
        <v>43662</v>
      </c>
    </row>
    <row r="272" spans="1:7" ht="13.5" customHeight="1">
      <c r="A272" s="448"/>
      <c r="B272" s="486" t="s">
        <v>412</v>
      </c>
      <c r="C272" s="486" t="s">
        <v>1369</v>
      </c>
      <c r="D272" s="428"/>
      <c r="E272" s="486">
        <v>43628</v>
      </c>
      <c r="F272" s="486">
        <v>43633</v>
      </c>
      <c r="G272" s="486">
        <v>43669</v>
      </c>
    </row>
    <row r="273" spans="1:7" ht="13.5" customHeight="1">
      <c r="A273" s="434"/>
      <c r="B273" s="486" t="s">
        <v>413</v>
      </c>
      <c r="C273" s="486" t="s">
        <v>2192</v>
      </c>
      <c r="D273" s="428"/>
      <c r="E273" s="486">
        <v>43635</v>
      </c>
      <c r="F273" s="486">
        <v>43640</v>
      </c>
      <c r="G273" s="486">
        <v>43676</v>
      </c>
    </row>
    <row r="274" spans="1:7" ht="13.5" customHeight="1">
      <c r="A274" s="434"/>
      <c r="B274" s="486" t="s">
        <v>414</v>
      </c>
      <c r="C274" s="486" t="s">
        <v>619</v>
      </c>
      <c r="D274" s="428"/>
      <c r="E274" s="486">
        <v>43642</v>
      </c>
      <c r="F274" s="486">
        <v>43647</v>
      </c>
      <c r="G274" s="486">
        <v>43683</v>
      </c>
    </row>
    <row r="275" spans="1:7" ht="13.5" customHeight="1">
      <c r="A275" s="448"/>
      <c r="B275" s="485"/>
      <c r="C275" s="485"/>
      <c r="D275" s="458"/>
      <c r="E275" s="485"/>
      <c r="F275" s="485"/>
      <c r="G275" s="485"/>
    </row>
    <row r="276" spans="1:7" ht="13.5" customHeight="1">
      <c r="A276" s="434" t="s">
        <v>2191</v>
      </c>
      <c r="B276" s="431" t="s">
        <v>26</v>
      </c>
      <c r="C276" s="431" t="s">
        <v>27</v>
      </c>
      <c r="D276" s="431" t="s">
        <v>28</v>
      </c>
      <c r="E276" s="431" t="s">
        <v>2102</v>
      </c>
      <c r="F276" s="429" t="s">
        <v>276</v>
      </c>
      <c r="G276" s="429" t="s">
        <v>132</v>
      </c>
    </row>
    <row r="277" spans="1:7" ht="13.5" customHeight="1">
      <c r="A277" s="448"/>
      <c r="B277" s="430"/>
      <c r="C277" s="430"/>
      <c r="D277" s="430"/>
      <c r="E277" s="430"/>
      <c r="F277" s="429" t="s">
        <v>30</v>
      </c>
      <c r="G277" s="429" t="s">
        <v>31</v>
      </c>
    </row>
    <row r="278" spans="1:7" ht="13.5" customHeight="1">
      <c r="A278" s="448"/>
      <c r="B278" s="486" t="s">
        <v>1367</v>
      </c>
      <c r="C278" s="486" t="s">
        <v>36</v>
      </c>
      <c r="D278" s="428" t="s">
        <v>2164</v>
      </c>
      <c r="E278" s="486">
        <v>43614</v>
      </c>
      <c r="F278" s="486">
        <v>43621</v>
      </c>
      <c r="G278" s="486">
        <v>43658</v>
      </c>
    </row>
    <row r="279" spans="1:7" ht="13.5" customHeight="1">
      <c r="A279" s="448"/>
      <c r="B279" s="486" t="s">
        <v>2190</v>
      </c>
      <c r="C279" s="486" t="s">
        <v>2189</v>
      </c>
      <c r="D279" s="428"/>
      <c r="E279" s="486">
        <f>E278+7</f>
        <v>43621</v>
      </c>
      <c r="F279" s="486">
        <f>F278+7</f>
        <v>43628</v>
      </c>
      <c r="G279" s="486">
        <f>G278+7</f>
        <v>43665</v>
      </c>
    </row>
    <row r="280" spans="1:7" ht="13.5" customHeight="1">
      <c r="A280" s="448"/>
      <c r="B280" s="486" t="s">
        <v>2188</v>
      </c>
      <c r="C280" s="486" t="s">
        <v>190</v>
      </c>
      <c r="D280" s="428"/>
      <c r="E280" s="486">
        <f>E279+7</f>
        <v>43628</v>
      </c>
      <c r="F280" s="486">
        <f>F279+7</f>
        <v>43635</v>
      </c>
      <c r="G280" s="486">
        <f>G279+7</f>
        <v>43672</v>
      </c>
    </row>
    <row r="281" spans="1:7" ht="13.5" customHeight="1">
      <c r="A281" s="448"/>
      <c r="B281" s="486" t="s">
        <v>1362</v>
      </c>
      <c r="C281" s="486" t="s">
        <v>1361</v>
      </c>
      <c r="D281" s="428"/>
      <c r="E281" s="486">
        <f>E280+7</f>
        <v>43635</v>
      </c>
      <c r="F281" s="486">
        <f>F280+7</f>
        <v>43642</v>
      </c>
      <c r="G281" s="486">
        <f>G280+7</f>
        <v>43679</v>
      </c>
    </row>
    <row r="282" spans="1:7" ht="13.5" customHeight="1">
      <c r="A282" s="448"/>
      <c r="B282" s="486"/>
      <c r="C282" s="486"/>
      <c r="D282" s="428"/>
      <c r="E282" s="486">
        <f>E281+7</f>
        <v>43642</v>
      </c>
      <c r="F282" s="486">
        <f>F281+7</f>
        <v>43649</v>
      </c>
      <c r="G282" s="486">
        <f>G281+7</f>
        <v>43686</v>
      </c>
    </row>
    <row r="283" spans="1:7" ht="13.5" customHeight="1">
      <c r="A283" s="434"/>
      <c r="B283" s="485"/>
      <c r="C283" s="485"/>
      <c r="D283" s="458"/>
      <c r="E283" s="485"/>
      <c r="F283" s="485"/>
      <c r="G283" s="485"/>
    </row>
    <row r="284" spans="1:7" ht="13.5" customHeight="1">
      <c r="A284" s="434" t="s">
        <v>2132</v>
      </c>
      <c r="B284" s="431" t="s">
        <v>26</v>
      </c>
      <c r="C284" s="431" t="s">
        <v>27</v>
      </c>
      <c r="D284" s="431" t="s">
        <v>28</v>
      </c>
      <c r="E284" s="431" t="s">
        <v>2102</v>
      </c>
      <c r="F284" s="429" t="s">
        <v>276</v>
      </c>
      <c r="G284" s="429" t="s">
        <v>132</v>
      </c>
    </row>
    <row r="285" spans="1:7" ht="13.5" customHeight="1">
      <c r="A285" s="434"/>
      <c r="B285" s="430"/>
      <c r="C285" s="430"/>
      <c r="D285" s="430"/>
      <c r="E285" s="430"/>
      <c r="F285" s="429" t="s">
        <v>30</v>
      </c>
      <c r="G285" s="429" t="s">
        <v>31</v>
      </c>
    </row>
    <row r="286" spans="1:7" ht="13.5" customHeight="1">
      <c r="A286" s="434"/>
      <c r="B286" s="486" t="s">
        <v>2187</v>
      </c>
      <c r="C286" s="486" t="s">
        <v>2186</v>
      </c>
      <c r="D286" s="428" t="s">
        <v>2154</v>
      </c>
      <c r="E286" s="486">
        <v>43980</v>
      </c>
      <c r="F286" s="486">
        <v>43623</v>
      </c>
      <c r="G286" s="486">
        <v>43660</v>
      </c>
    </row>
    <row r="287" spans="1:7" ht="13.5" customHeight="1">
      <c r="A287" s="434"/>
      <c r="B287" s="486" t="s">
        <v>2185</v>
      </c>
      <c r="C287" s="486" t="s">
        <v>70</v>
      </c>
      <c r="D287" s="428"/>
      <c r="E287" s="486">
        <f>E286+7</f>
        <v>43987</v>
      </c>
      <c r="F287" s="486">
        <f>F286+7</f>
        <v>43630</v>
      </c>
      <c r="G287" s="486">
        <f>G286+7</f>
        <v>43667</v>
      </c>
    </row>
    <row r="288" spans="1:7" ht="13.5" customHeight="1">
      <c r="A288" s="434"/>
      <c r="B288" s="486" t="s">
        <v>2184</v>
      </c>
      <c r="C288" s="486" t="s">
        <v>2183</v>
      </c>
      <c r="D288" s="428"/>
      <c r="E288" s="486">
        <f>E287+7</f>
        <v>43994</v>
      </c>
      <c r="F288" s="486">
        <f>F287+7</f>
        <v>43637</v>
      </c>
      <c r="G288" s="486">
        <f>G287+7</f>
        <v>43674</v>
      </c>
    </row>
    <row r="289" spans="1:7" ht="13.5" customHeight="1">
      <c r="A289" s="434"/>
      <c r="B289" s="486" t="s">
        <v>2182</v>
      </c>
      <c r="C289" s="486" t="s">
        <v>2181</v>
      </c>
      <c r="D289" s="428"/>
      <c r="E289" s="486">
        <f>E288+7</f>
        <v>44001</v>
      </c>
      <c r="F289" s="486">
        <f>F288+7</f>
        <v>43644</v>
      </c>
      <c r="G289" s="486">
        <f>G288+7</f>
        <v>43681</v>
      </c>
    </row>
    <row r="290" spans="1:7" ht="13.5" customHeight="1">
      <c r="A290" s="434"/>
      <c r="B290" s="486" t="s">
        <v>2180</v>
      </c>
      <c r="C290" s="486" t="s">
        <v>2179</v>
      </c>
      <c r="D290" s="428"/>
      <c r="E290" s="486">
        <f>E289+7</f>
        <v>44008</v>
      </c>
      <c r="F290" s="486">
        <f>F289+7</f>
        <v>43651</v>
      </c>
      <c r="G290" s="486">
        <f>G289+7</f>
        <v>43688</v>
      </c>
    </row>
    <row r="291" spans="1:7">
      <c r="A291" s="434"/>
      <c r="B291" s="458"/>
      <c r="C291" s="458"/>
      <c r="D291" s="474"/>
      <c r="E291" s="485"/>
      <c r="F291" s="484"/>
      <c r="G291" s="484"/>
    </row>
    <row r="292" spans="1:7">
      <c r="A292" s="434" t="s">
        <v>2178</v>
      </c>
      <c r="B292" s="431" t="s">
        <v>26</v>
      </c>
      <c r="C292" s="431" t="s">
        <v>27</v>
      </c>
      <c r="D292" s="431" t="s">
        <v>28</v>
      </c>
      <c r="E292" s="431" t="s">
        <v>2102</v>
      </c>
      <c r="F292" s="429" t="s">
        <v>276</v>
      </c>
      <c r="G292" s="429" t="s">
        <v>251</v>
      </c>
    </row>
    <row r="293" spans="1:7">
      <c r="A293" s="479" t="s">
        <v>2177</v>
      </c>
      <c r="B293" s="430"/>
      <c r="C293" s="430"/>
      <c r="D293" s="430"/>
      <c r="E293" s="430"/>
      <c r="F293" s="429" t="s">
        <v>30</v>
      </c>
      <c r="G293" s="429" t="s">
        <v>31</v>
      </c>
    </row>
    <row r="294" spans="1:7" ht="13.5" customHeight="1">
      <c r="A294" s="432"/>
      <c r="B294" s="453" t="s">
        <v>2166</v>
      </c>
      <c r="C294" s="453" t="s">
        <v>2165</v>
      </c>
      <c r="D294" s="483" t="s">
        <v>2164</v>
      </c>
      <c r="E294" s="480">
        <v>43614</v>
      </c>
      <c r="F294" s="480">
        <v>43620</v>
      </c>
      <c r="G294" s="480">
        <v>43655</v>
      </c>
    </row>
    <row r="295" spans="1:7" ht="13.5" customHeight="1">
      <c r="A295" s="432"/>
      <c r="B295" s="453" t="s">
        <v>2163</v>
      </c>
      <c r="C295" s="453" t="s">
        <v>2162</v>
      </c>
      <c r="D295" s="483"/>
      <c r="E295" s="480">
        <v>43621</v>
      </c>
      <c r="F295" s="480">
        <v>43627</v>
      </c>
      <c r="G295" s="480">
        <v>43662</v>
      </c>
    </row>
    <row r="296" spans="1:7" ht="13.5" customHeight="1">
      <c r="A296" s="432"/>
      <c r="B296" s="453" t="s">
        <v>2161</v>
      </c>
      <c r="C296" s="453" t="s">
        <v>2160</v>
      </c>
      <c r="D296" s="483"/>
      <c r="E296" s="480">
        <v>43628</v>
      </c>
      <c r="F296" s="480">
        <v>43634</v>
      </c>
      <c r="G296" s="480">
        <v>43669</v>
      </c>
    </row>
    <row r="297" spans="1:7" ht="13.5" customHeight="1">
      <c r="A297" s="432"/>
      <c r="B297" s="453" t="s">
        <v>2159</v>
      </c>
      <c r="C297" s="453" t="s">
        <v>2158</v>
      </c>
      <c r="D297" s="483"/>
      <c r="E297" s="480">
        <v>43635</v>
      </c>
      <c r="F297" s="480">
        <v>43641</v>
      </c>
      <c r="G297" s="480">
        <v>43676</v>
      </c>
    </row>
    <row r="298" spans="1:7" ht="13.5" customHeight="1">
      <c r="A298" s="432"/>
      <c r="B298" s="453"/>
      <c r="C298" s="453"/>
      <c r="D298" s="483"/>
      <c r="E298" s="480">
        <v>43642</v>
      </c>
      <c r="F298" s="480">
        <v>43648</v>
      </c>
      <c r="G298" s="480">
        <v>43683</v>
      </c>
    </row>
    <row r="299" spans="1:7">
      <c r="F299" s="482"/>
      <c r="G299" s="482"/>
    </row>
    <row r="300" spans="1:7">
      <c r="A300" s="434" t="s">
        <v>2176</v>
      </c>
      <c r="B300" s="431" t="s">
        <v>26</v>
      </c>
      <c r="C300" s="431" t="s">
        <v>27</v>
      </c>
      <c r="D300" s="431" t="s">
        <v>28</v>
      </c>
      <c r="E300" s="431" t="s">
        <v>2102</v>
      </c>
      <c r="F300" s="429" t="s">
        <v>276</v>
      </c>
      <c r="G300" s="429" t="s">
        <v>141</v>
      </c>
    </row>
    <row r="301" spans="1:7">
      <c r="A301" s="434" t="s">
        <v>2175</v>
      </c>
      <c r="B301" s="430"/>
      <c r="C301" s="430"/>
      <c r="D301" s="430"/>
      <c r="E301" s="430"/>
      <c r="F301" s="481" t="s">
        <v>30</v>
      </c>
      <c r="G301" s="481" t="s">
        <v>31</v>
      </c>
    </row>
    <row r="302" spans="1:7" ht="13.5" customHeight="1">
      <c r="B302" s="480" t="s">
        <v>2174</v>
      </c>
      <c r="C302" s="480" t="s">
        <v>2173</v>
      </c>
      <c r="D302" s="472" t="s">
        <v>2164</v>
      </c>
      <c r="E302" s="480">
        <v>43613</v>
      </c>
      <c r="F302" s="480">
        <v>43619</v>
      </c>
      <c r="G302" s="480">
        <v>43655</v>
      </c>
    </row>
    <row r="303" spans="1:7" ht="12.75" customHeight="1">
      <c r="B303" s="480" t="s">
        <v>2172</v>
      </c>
      <c r="C303" s="480" t="s">
        <v>2171</v>
      </c>
      <c r="D303" s="472"/>
      <c r="E303" s="480">
        <v>43620</v>
      </c>
      <c r="F303" s="480">
        <v>43626</v>
      </c>
      <c r="G303" s="480">
        <v>43662</v>
      </c>
    </row>
    <row r="304" spans="1:7" ht="12.75" customHeight="1">
      <c r="B304" s="480" t="s">
        <v>2170</v>
      </c>
      <c r="C304" s="480" t="s">
        <v>2169</v>
      </c>
      <c r="D304" s="472"/>
      <c r="E304" s="480">
        <v>43627</v>
      </c>
      <c r="F304" s="480">
        <v>43633</v>
      </c>
      <c r="G304" s="480">
        <v>43669</v>
      </c>
    </row>
    <row r="305" spans="1:7" ht="12.75" customHeight="1">
      <c r="B305" s="480" t="s">
        <v>2161</v>
      </c>
      <c r="C305" s="480" t="s">
        <v>2168</v>
      </c>
      <c r="D305" s="472"/>
      <c r="E305" s="480">
        <v>43634</v>
      </c>
      <c r="F305" s="480">
        <v>43640</v>
      </c>
      <c r="G305" s="480">
        <v>43676</v>
      </c>
    </row>
    <row r="306" spans="1:7" ht="13.5" customHeight="1">
      <c r="B306" s="480" t="s">
        <v>1411</v>
      </c>
      <c r="C306" s="480" t="s">
        <v>1411</v>
      </c>
      <c r="D306" s="472"/>
      <c r="E306" s="480">
        <v>43641</v>
      </c>
      <c r="F306" s="480">
        <v>43647</v>
      </c>
      <c r="G306" s="480">
        <v>43683</v>
      </c>
    </row>
    <row r="308" spans="1:7" s="435" customFormat="1">
      <c r="A308" s="434" t="s">
        <v>139</v>
      </c>
      <c r="B308" s="431" t="s">
        <v>26</v>
      </c>
      <c r="C308" s="431" t="s">
        <v>27</v>
      </c>
      <c r="D308" s="431" t="s">
        <v>28</v>
      </c>
      <c r="E308" s="431" t="s">
        <v>2102</v>
      </c>
      <c r="F308" s="429" t="s">
        <v>276</v>
      </c>
      <c r="G308" s="429" t="s">
        <v>139</v>
      </c>
    </row>
    <row r="309" spans="1:7">
      <c r="A309" s="479" t="s">
        <v>2167</v>
      </c>
      <c r="B309" s="430"/>
      <c r="C309" s="430"/>
      <c r="D309" s="430"/>
      <c r="E309" s="430"/>
      <c r="F309" s="429" t="s">
        <v>30</v>
      </c>
      <c r="G309" s="429" t="s">
        <v>31</v>
      </c>
    </row>
    <row r="310" spans="1:7" ht="13.5" customHeight="1">
      <c r="B310" s="453" t="s">
        <v>2166</v>
      </c>
      <c r="C310" s="453" t="s">
        <v>2165</v>
      </c>
      <c r="D310" s="428" t="s">
        <v>2164</v>
      </c>
      <c r="E310" s="453">
        <v>43613</v>
      </c>
      <c r="F310" s="453">
        <v>43620</v>
      </c>
      <c r="G310" s="453">
        <v>43649</v>
      </c>
    </row>
    <row r="311" spans="1:7" ht="13.5" customHeight="1">
      <c r="B311" s="453" t="s">
        <v>2163</v>
      </c>
      <c r="C311" s="453" t="s">
        <v>2162</v>
      </c>
      <c r="D311" s="428"/>
      <c r="E311" s="453">
        <f>E310+7</f>
        <v>43620</v>
      </c>
      <c r="F311" s="453">
        <f>F310+7</f>
        <v>43627</v>
      </c>
      <c r="G311" s="453">
        <f>G310+7</f>
        <v>43656</v>
      </c>
    </row>
    <row r="312" spans="1:7" ht="13.5" customHeight="1">
      <c r="B312" s="453" t="s">
        <v>2161</v>
      </c>
      <c r="C312" s="453" t="s">
        <v>2160</v>
      </c>
      <c r="D312" s="428"/>
      <c r="E312" s="453">
        <f>E311+7</f>
        <v>43627</v>
      </c>
      <c r="F312" s="453">
        <f>F311+7</f>
        <v>43634</v>
      </c>
      <c r="G312" s="453">
        <f>G311+7</f>
        <v>43663</v>
      </c>
    </row>
    <row r="313" spans="1:7" ht="13.5" customHeight="1">
      <c r="A313" s="479"/>
      <c r="B313" s="453" t="s">
        <v>2159</v>
      </c>
      <c r="C313" s="453" t="s">
        <v>2158</v>
      </c>
      <c r="D313" s="428"/>
      <c r="E313" s="453">
        <f>E312+7</f>
        <v>43634</v>
      </c>
      <c r="F313" s="453">
        <f>F312+7</f>
        <v>43641</v>
      </c>
      <c r="G313" s="453">
        <f>G312+7</f>
        <v>43670</v>
      </c>
    </row>
    <row r="314" spans="1:7" ht="13.5" customHeight="1">
      <c r="B314" s="453"/>
      <c r="C314" s="453"/>
      <c r="D314" s="428"/>
      <c r="E314" s="453">
        <f>E313+7</f>
        <v>43641</v>
      </c>
      <c r="F314" s="453">
        <f>F313+7</f>
        <v>43648</v>
      </c>
      <c r="G314" s="453">
        <f>G313+7</f>
        <v>43677</v>
      </c>
    </row>
    <row r="315" spans="1:7">
      <c r="A315" s="434"/>
      <c r="B315" s="434"/>
      <c r="C315" s="475"/>
      <c r="D315" s="474"/>
      <c r="E315" s="473"/>
      <c r="G315" s="435"/>
    </row>
    <row r="316" spans="1:7">
      <c r="A316" s="434" t="s">
        <v>2157</v>
      </c>
      <c r="B316" s="454" t="s">
        <v>26</v>
      </c>
      <c r="C316" s="454" t="s">
        <v>27</v>
      </c>
      <c r="D316" s="431" t="s">
        <v>28</v>
      </c>
      <c r="E316" s="431" t="s">
        <v>2102</v>
      </c>
      <c r="F316" s="429" t="s">
        <v>276</v>
      </c>
      <c r="G316" s="429" t="s">
        <v>142</v>
      </c>
    </row>
    <row r="317" spans="1:7">
      <c r="A317" s="433" t="s">
        <v>2156</v>
      </c>
      <c r="B317" s="450"/>
      <c r="C317" s="450"/>
      <c r="D317" s="430"/>
      <c r="E317" s="430"/>
      <c r="F317" s="429" t="s">
        <v>30</v>
      </c>
      <c r="G317" s="429" t="s">
        <v>31</v>
      </c>
    </row>
    <row r="318" spans="1:7" ht="13.5" customHeight="1">
      <c r="B318" s="453" t="s">
        <v>2155</v>
      </c>
      <c r="C318" s="453" t="s">
        <v>345</v>
      </c>
      <c r="D318" s="478" t="s">
        <v>2154</v>
      </c>
      <c r="E318" s="453">
        <v>43609</v>
      </c>
      <c r="F318" s="453">
        <v>43617</v>
      </c>
      <c r="G318" s="453">
        <v>43645</v>
      </c>
    </row>
    <row r="319" spans="1:7" ht="13.5" customHeight="1">
      <c r="B319" s="453" t="s">
        <v>2153</v>
      </c>
      <c r="C319" s="453" t="s">
        <v>1345</v>
      </c>
      <c r="D319" s="477"/>
      <c r="E319" s="453">
        <v>43616</v>
      </c>
      <c r="F319" s="453">
        <v>43624</v>
      </c>
      <c r="G319" s="453">
        <v>43652</v>
      </c>
    </row>
    <row r="320" spans="1:7" ht="12.75" customHeight="1">
      <c r="B320" s="453" t="s">
        <v>2152</v>
      </c>
      <c r="C320" s="453" t="s">
        <v>400</v>
      </c>
      <c r="D320" s="477"/>
      <c r="E320" s="453">
        <v>43623</v>
      </c>
      <c r="F320" s="453">
        <v>43631</v>
      </c>
      <c r="G320" s="453">
        <v>43659</v>
      </c>
    </row>
    <row r="321" spans="1:7" ht="12.75" customHeight="1">
      <c r="B321" s="453" t="s">
        <v>2151</v>
      </c>
      <c r="C321" s="453" t="s">
        <v>615</v>
      </c>
      <c r="D321" s="477"/>
      <c r="E321" s="453">
        <v>43630</v>
      </c>
      <c r="F321" s="453">
        <v>43638</v>
      </c>
      <c r="G321" s="453">
        <v>43666</v>
      </c>
    </row>
    <row r="322" spans="1:7" ht="12.75" customHeight="1">
      <c r="B322" s="453" t="s">
        <v>2150</v>
      </c>
      <c r="C322" s="453" t="s">
        <v>403</v>
      </c>
      <c r="D322" s="477"/>
      <c r="E322" s="453">
        <v>43637</v>
      </c>
      <c r="F322" s="453">
        <v>43645</v>
      </c>
      <c r="G322" s="453">
        <v>43673</v>
      </c>
    </row>
    <row r="323" spans="1:7" ht="13.5" customHeight="1">
      <c r="B323" s="453" t="s">
        <v>2149</v>
      </c>
      <c r="C323" s="453" t="s">
        <v>616</v>
      </c>
      <c r="D323" s="476"/>
      <c r="E323" s="453">
        <v>43644</v>
      </c>
      <c r="F323" s="453">
        <v>43652</v>
      </c>
      <c r="G323" s="453">
        <v>43680</v>
      </c>
    </row>
    <row r="324" spans="1:7">
      <c r="B324" s="434"/>
      <c r="C324" s="475"/>
      <c r="D324" s="474"/>
      <c r="E324" s="473"/>
      <c r="F324" s="456"/>
      <c r="G324" s="456"/>
    </row>
    <row r="325" spans="1:7">
      <c r="A325" s="434" t="s">
        <v>2148</v>
      </c>
      <c r="B325" s="431" t="s">
        <v>26</v>
      </c>
      <c r="C325" s="431" t="s">
        <v>27</v>
      </c>
      <c r="D325" s="431" t="s">
        <v>28</v>
      </c>
      <c r="E325" s="431" t="s">
        <v>2102</v>
      </c>
      <c r="F325" s="429" t="s">
        <v>276</v>
      </c>
      <c r="G325" s="429" t="s">
        <v>259</v>
      </c>
    </row>
    <row r="326" spans="1:7">
      <c r="A326" s="434" t="s">
        <v>2147</v>
      </c>
      <c r="B326" s="430"/>
      <c r="C326" s="430"/>
      <c r="D326" s="430"/>
      <c r="E326" s="430"/>
      <c r="F326" s="429" t="s">
        <v>30</v>
      </c>
      <c r="G326" s="429" t="s">
        <v>31</v>
      </c>
    </row>
    <row r="327" spans="1:7" ht="13.5" customHeight="1">
      <c r="B327" s="453" t="s">
        <v>2146</v>
      </c>
      <c r="C327" s="453" t="s">
        <v>2142</v>
      </c>
      <c r="D327" s="472" t="s">
        <v>2141</v>
      </c>
      <c r="E327" s="453">
        <v>43613</v>
      </c>
      <c r="F327" s="453">
        <v>43619</v>
      </c>
      <c r="G327" s="453">
        <v>43642</v>
      </c>
    </row>
    <row r="328" spans="1:7" ht="13.5" customHeight="1">
      <c r="A328" s="425" t="s">
        <v>499</v>
      </c>
      <c r="B328" s="453" t="s">
        <v>2140</v>
      </c>
      <c r="C328" s="453" t="s">
        <v>2139</v>
      </c>
      <c r="D328" s="472"/>
      <c r="E328" s="453">
        <v>43620</v>
      </c>
      <c r="F328" s="453">
        <v>43626</v>
      </c>
      <c r="G328" s="453">
        <v>43649</v>
      </c>
    </row>
    <row r="329" spans="1:7" ht="13.5" customHeight="1">
      <c r="A329" s="425" t="s">
        <v>499</v>
      </c>
      <c r="B329" s="453" t="s">
        <v>2138</v>
      </c>
      <c r="C329" s="453" t="s">
        <v>2137</v>
      </c>
      <c r="D329" s="472"/>
      <c r="E329" s="453">
        <v>43627</v>
      </c>
      <c r="F329" s="453">
        <v>43633</v>
      </c>
      <c r="G329" s="453">
        <v>43656</v>
      </c>
    </row>
    <row r="330" spans="1:7" ht="13.5" customHeight="1">
      <c r="A330" s="425" t="s">
        <v>499</v>
      </c>
      <c r="B330" s="453" t="s">
        <v>2145</v>
      </c>
      <c r="C330" s="453" t="s">
        <v>2135</v>
      </c>
      <c r="D330" s="472"/>
      <c r="E330" s="453">
        <v>43634</v>
      </c>
      <c r="F330" s="453">
        <v>43640</v>
      </c>
      <c r="G330" s="453">
        <v>43663</v>
      </c>
    </row>
    <row r="331" spans="1:7" ht="13.5" customHeight="1">
      <c r="A331" s="425" t="s">
        <v>499</v>
      </c>
      <c r="B331" s="453"/>
      <c r="C331" s="453"/>
      <c r="D331" s="472"/>
      <c r="E331" s="453">
        <v>43641</v>
      </c>
      <c r="F331" s="453">
        <v>43647</v>
      </c>
      <c r="G331" s="453">
        <v>43670</v>
      </c>
    </row>
    <row r="332" spans="1:7" ht="13.5" customHeight="1">
      <c r="B332" s="457"/>
      <c r="C332" s="457"/>
      <c r="D332" s="470"/>
      <c r="E332" s="457"/>
      <c r="F332" s="457"/>
      <c r="G332" s="457"/>
    </row>
    <row r="333" spans="1:7" ht="13.5" customHeight="1">
      <c r="A333" s="434" t="s">
        <v>1342</v>
      </c>
      <c r="B333" s="431" t="s">
        <v>26</v>
      </c>
      <c r="C333" s="431" t="s">
        <v>27</v>
      </c>
      <c r="D333" s="431" t="s">
        <v>28</v>
      </c>
      <c r="E333" s="431" t="s">
        <v>2102</v>
      </c>
      <c r="F333" s="429" t="s">
        <v>276</v>
      </c>
      <c r="G333" s="429" t="s">
        <v>1342</v>
      </c>
    </row>
    <row r="334" spans="1:7" ht="13.5" customHeight="1">
      <c r="A334" s="434" t="s">
        <v>2144</v>
      </c>
      <c r="B334" s="430"/>
      <c r="C334" s="430"/>
      <c r="D334" s="430"/>
      <c r="E334" s="430"/>
      <c r="F334" s="429" t="s">
        <v>30</v>
      </c>
      <c r="G334" s="429" t="s">
        <v>31</v>
      </c>
    </row>
    <row r="335" spans="1:7" ht="13.5" customHeight="1">
      <c r="B335" s="471" t="s">
        <v>2143</v>
      </c>
      <c r="C335" s="453" t="s">
        <v>2142</v>
      </c>
      <c r="D335" s="468" t="s">
        <v>2141</v>
      </c>
      <c r="E335" s="453">
        <v>43612</v>
      </c>
      <c r="F335" s="453">
        <v>43618</v>
      </c>
      <c r="G335" s="453">
        <v>43649</v>
      </c>
    </row>
    <row r="336" spans="1:7" ht="13.5" customHeight="1">
      <c r="B336" s="453" t="s">
        <v>2140</v>
      </c>
      <c r="C336" s="453" t="s">
        <v>2139</v>
      </c>
      <c r="D336" s="467"/>
      <c r="E336" s="453">
        <v>43619</v>
      </c>
      <c r="F336" s="453">
        <v>43625</v>
      </c>
      <c r="G336" s="453">
        <v>43656</v>
      </c>
    </row>
    <row r="337" spans="1:7" ht="13.5" customHeight="1">
      <c r="A337" s="425" t="s">
        <v>1411</v>
      </c>
      <c r="B337" s="453" t="s">
        <v>2138</v>
      </c>
      <c r="C337" s="453" t="s">
        <v>2137</v>
      </c>
      <c r="D337" s="467"/>
      <c r="E337" s="453">
        <v>43626</v>
      </c>
      <c r="F337" s="453">
        <v>43632</v>
      </c>
      <c r="G337" s="453">
        <v>43663</v>
      </c>
    </row>
    <row r="338" spans="1:7" ht="13.5" customHeight="1">
      <c r="A338" s="425" t="s">
        <v>499</v>
      </c>
      <c r="B338" s="453" t="s">
        <v>2136</v>
      </c>
      <c r="C338" s="453" t="s">
        <v>2135</v>
      </c>
      <c r="D338" s="467"/>
      <c r="E338" s="453">
        <v>43633</v>
      </c>
      <c r="F338" s="453">
        <v>43639</v>
      </c>
      <c r="G338" s="453">
        <v>43670</v>
      </c>
    </row>
    <row r="339" spans="1:7" ht="13.5" customHeight="1">
      <c r="A339" s="425" t="s">
        <v>499</v>
      </c>
      <c r="B339" s="453" t="s">
        <v>2134</v>
      </c>
      <c r="C339" s="453" t="s">
        <v>2133</v>
      </c>
      <c r="D339" s="467"/>
      <c r="E339" s="453">
        <v>43640</v>
      </c>
      <c r="F339" s="453">
        <v>43646</v>
      </c>
      <c r="G339" s="453">
        <v>43677</v>
      </c>
    </row>
    <row r="340" spans="1:7" ht="13.5" customHeight="1">
      <c r="B340" s="453"/>
      <c r="C340" s="453"/>
      <c r="D340" s="466"/>
      <c r="E340" s="453">
        <v>43647</v>
      </c>
      <c r="F340" s="453">
        <v>43653</v>
      </c>
      <c r="G340" s="453">
        <v>43684</v>
      </c>
    </row>
    <row r="341" spans="1:7" ht="13.5" customHeight="1">
      <c r="B341" s="457"/>
      <c r="C341" s="457"/>
      <c r="D341" s="470"/>
      <c r="E341" s="457"/>
      <c r="F341" s="457"/>
      <c r="G341" s="457"/>
    </row>
    <row r="342" spans="1:7" ht="13.5" customHeight="1">
      <c r="A342" s="425" t="s">
        <v>2132</v>
      </c>
      <c r="B342" s="431" t="s">
        <v>26</v>
      </c>
      <c r="C342" s="431" t="s">
        <v>27</v>
      </c>
      <c r="D342" s="431" t="s">
        <v>28</v>
      </c>
      <c r="E342" s="431" t="s">
        <v>2102</v>
      </c>
      <c r="F342" s="429" t="s">
        <v>276</v>
      </c>
      <c r="G342" s="429" t="s">
        <v>1342</v>
      </c>
    </row>
    <row r="343" spans="1:7" ht="13.5" customHeight="1">
      <c r="B343" s="430"/>
      <c r="C343" s="430"/>
      <c r="D343" s="430"/>
      <c r="E343" s="430"/>
      <c r="F343" s="429" t="s">
        <v>30</v>
      </c>
      <c r="G343" s="429" t="s">
        <v>31</v>
      </c>
    </row>
    <row r="344" spans="1:7" ht="13.5" customHeight="1">
      <c r="B344" s="453" t="s">
        <v>2131</v>
      </c>
      <c r="C344" s="453" t="s">
        <v>400</v>
      </c>
      <c r="D344" s="467" t="s">
        <v>2130</v>
      </c>
      <c r="E344" s="453">
        <v>43616</v>
      </c>
      <c r="F344" s="453">
        <v>43623</v>
      </c>
      <c r="G344" s="453">
        <v>43656</v>
      </c>
    </row>
    <row r="345" spans="1:7" ht="13.5" customHeight="1">
      <c r="B345" s="453" t="s">
        <v>2129</v>
      </c>
      <c r="C345" s="453" t="s">
        <v>615</v>
      </c>
      <c r="D345" s="467"/>
      <c r="E345" s="453">
        <v>43623</v>
      </c>
      <c r="F345" s="453">
        <v>43630</v>
      </c>
      <c r="G345" s="453">
        <v>43663</v>
      </c>
    </row>
    <row r="346" spans="1:7" ht="13.5" customHeight="1">
      <c r="B346" s="453" t="s">
        <v>2128</v>
      </c>
      <c r="C346" s="453" t="s">
        <v>403</v>
      </c>
      <c r="D346" s="467"/>
      <c r="E346" s="453">
        <v>43630</v>
      </c>
      <c r="F346" s="453">
        <v>43637</v>
      </c>
      <c r="G346" s="453">
        <v>43670</v>
      </c>
    </row>
    <row r="347" spans="1:7" ht="13.5" customHeight="1">
      <c r="B347" s="453" t="s">
        <v>2127</v>
      </c>
      <c r="C347" s="453" t="s">
        <v>616</v>
      </c>
      <c r="D347" s="467"/>
      <c r="E347" s="453">
        <v>43637</v>
      </c>
      <c r="F347" s="453">
        <v>43644</v>
      </c>
      <c r="G347" s="453">
        <v>43677</v>
      </c>
    </row>
    <row r="348" spans="1:7" ht="13.5" customHeight="1">
      <c r="B348" s="453" t="s">
        <v>2126</v>
      </c>
      <c r="C348" s="453" t="s">
        <v>617</v>
      </c>
      <c r="D348" s="466"/>
      <c r="E348" s="453">
        <v>43644</v>
      </c>
      <c r="F348" s="453">
        <v>43651</v>
      </c>
      <c r="G348" s="453">
        <v>43684</v>
      </c>
    </row>
    <row r="349" spans="1:7">
      <c r="A349" s="435"/>
      <c r="B349" s="457"/>
      <c r="C349" s="457"/>
    </row>
    <row r="350" spans="1:7">
      <c r="A350" s="434" t="s">
        <v>148</v>
      </c>
      <c r="B350" s="469" t="s">
        <v>26</v>
      </c>
      <c r="C350" s="469" t="s">
        <v>27</v>
      </c>
      <c r="D350" s="469" t="s">
        <v>28</v>
      </c>
      <c r="E350" s="431" t="s">
        <v>2102</v>
      </c>
      <c r="F350" s="429" t="s">
        <v>276</v>
      </c>
      <c r="G350" s="429" t="s">
        <v>149</v>
      </c>
    </row>
    <row r="351" spans="1:7">
      <c r="A351" s="433" t="s">
        <v>2125</v>
      </c>
      <c r="B351" s="469"/>
      <c r="C351" s="469"/>
      <c r="D351" s="469"/>
      <c r="E351" s="430"/>
      <c r="F351" s="429" t="s">
        <v>30</v>
      </c>
      <c r="G351" s="429" t="s">
        <v>31</v>
      </c>
    </row>
    <row r="352" spans="1:7" ht="12.75" customHeight="1">
      <c r="A352" s="448"/>
      <c r="B352" s="453" t="s">
        <v>2124</v>
      </c>
      <c r="C352" s="453" t="s">
        <v>2123</v>
      </c>
      <c r="D352" s="468" t="s">
        <v>2122</v>
      </c>
      <c r="E352" s="453">
        <v>43612</v>
      </c>
      <c r="F352" s="453">
        <v>43618</v>
      </c>
      <c r="G352" s="453">
        <v>43633</v>
      </c>
    </row>
    <row r="353" spans="1:7" ht="12.75" customHeight="1">
      <c r="A353" s="448"/>
      <c r="B353" s="453" t="s">
        <v>2121</v>
      </c>
      <c r="C353" s="453" t="s">
        <v>2120</v>
      </c>
      <c r="D353" s="467"/>
      <c r="E353" s="453">
        <v>43619</v>
      </c>
      <c r="F353" s="453">
        <v>43625</v>
      </c>
      <c r="G353" s="453">
        <v>43640</v>
      </c>
    </row>
    <row r="354" spans="1:7" ht="12.75" customHeight="1">
      <c r="A354" s="448"/>
      <c r="B354" s="453" t="s">
        <v>2119</v>
      </c>
      <c r="C354" s="453" t="s">
        <v>2118</v>
      </c>
      <c r="D354" s="467"/>
      <c r="E354" s="453">
        <v>43626</v>
      </c>
      <c r="F354" s="453">
        <v>43632</v>
      </c>
      <c r="G354" s="453">
        <v>43647</v>
      </c>
    </row>
    <row r="355" spans="1:7" ht="12.75" customHeight="1">
      <c r="A355" s="448"/>
      <c r="B355" s="453" t="s">
        <v>2117</v>
      </c>
      <c r="C355" s="453" t="s">
        <v>2116</v>
      </c>
      <c r="D355" s="467"/>
      <c r="E355" s="453">
        <v>43633</v>
      </c>
      <c r="F355" s="453">
        <v>43639</v>
      </c>
      <c r="G355" s="453">
        <v>43654</v>
      </c>
    </row>
    <row r="356" spans="1:7" ht="12.75" customHeight="1">
      <c r="A356" s="448"/>
      <c r="B356" s="453" t="s">
        <v>2115</v>
      </c>
      <c r="C356" s="453" t="s">
        <v>2114</v>
      </c>
      <c r="D356" s="467"/>
      <c r="E356" s="453">
        <v>43640</v>
      </c>
      <c r="F356" s="453">
        <v>43646</v>
      </c>
      <c r="G356" s="453">
        <v>43661</v>
      </c>
    </row>
    <row r="357" spans="1:7" ht="12.75" customHeight="1">
      <c r="A357" s="448"/>
      <c r="B357" s="453"/>
      <c r="C357" s="453"/>
      <c r="D357" s="466"/>
      <c r="E357" s="453">
        <v>43647</v>
      </c>
      <c r="F357" s="453">
        <v>43653</v>
      </c>
      <c r="G357" s="453">
        <v>43668</v>
      </c>
    </row>
    <row r="358" spans="1:7">
      <c r="A358" s="434"/>
      <c r="C358" s="465"/>
      <c r="D358" s="464"/>
      <c r="E358" s="463"/>
    </row>
    <row r="359" spans="1:7" ht="12.75" customHeight="1">
      <c r="A359" s="434" t="s">
        <v>2113</v>
      </c>
      <c r="B359" s="431" t="s">
        <v>26</v>
      </c>
      <c r="C359" s="431" t="s">
        <v>27</v>
      </c>
      <c r="D359" s="431" t="s">
        <v>28</v>
      </c>
      <c r="E359" s="431" t="s">
        <v>2102</v>
      </c>
      <c r="F359" s="429" t="s">
        <v>276</v>
      </c>
      <c r="G359" s="429" t="s">
        <v>149</v>
      </c>
    </row>
    <row r="360" spans="1:7" ht="12.75" customHeight="1">
      <c r="A360" s="434" t="s">
        <v>2112</v>
      </c>
      <c r="B360" s="430"/>
      <c r="C360" s="430"/>
      <c r="D360" s="430"/>
      <c r="E360" s="430"/>
      <c r="F360" s="429" t="s">
        <v>30</v>
      </c>
      <c r="G360" s="429" t="s">
        <v>31</v>
      </c>
    </row>
    <row r="361" spans="1:7" ht="12.75" customHeight="1">
      <c r="B361" s="453" t="s">
        <v>2111</v>
      </c>
      <c r="C361" s="453" t="s">
        <v>2105</v>
      </c>
      <c r="D361" s="462" t="s">
        <v>2110</v>
      </c>
      <c r="E361" s="453">
        <v>43613</v>
      </c>
      <c r="F361" s="453">
        <v>43619</v>
      </c>
      <c r="G361" s="453">
        <v>43633</v>
      </c>
    </row>
    <row r="362" spans="1:7" ht="12.75" customHeight="1">
      <c r="B362" s="453" t="s">
        <v>2109</v>
      </c>
      <c r="C362" s="453" t="s">
        <v>450</v>
      </c>
      <c r="D362" s="461"/>
      <c r="E362" s="453">
        <v>43620</v>
      </c>
      <c r="F362" s="453">
        <v>43626</v>
      </c>
      <c r="G362" s="453">
        <v>43640</v>
      </c>
    </row>
    <row r="363" spans="1:7" ht="12.75" customHeight="1">
      <c r="B363" s="453" t="s">
        <v>2108</v>
      </c>
      <c r="C363" s="453" t="s">
        <v>2107</v>
      </c>
      <c r="D363" s="461"/>
      <c r="E363" s="453">
        <v>43627</v>
      </c>
      <c r="F363" s="453">
        <v>43633</v>
      </c>
      <c r="G363" s="453">
        <v>43647</v>
      </c>
    </row>
    <row r="364" spans="1:7" ht="12.75" customHeight="1">
      <c r="B364" s="453" t="s">
        <v>2106</v>
      </c>
      <c r="C364" s="453" t="s">
        <v>2105</v>
      </c>
      <c r="D364" s="461"/>
      <c r="E364" s="453">
        <v>43634</v>
      </c>
      <c r="F364" s="453">
        <v>43640</v>
      </c>
      <c r="G364" s="453">
        <v>43654</v>
      </c>
    </row>
    <row r="365" spans="1:7" ht="12.75" customHeight="1">
      <c r="B365" s="453" t="s">
        <v>2104</v>
      </c>
      <c r="C365" s="453" t="s">
        <v>492</v>
      </c>
      <c r="D365" s="460"/>
      <c r="E365" s="453">
        <v>43641</v>
      </c>
      <c r="F365" s="453">
        <v>43647</v>
      </c>
      <c r="G365" s="453">
        <v>43661</v>
      </c>
    </row>
    <row r="366" spans="1:7">
      <c r="C366" s="459"/>
      <c r="D366" s="458"/>
      <c r="E366" s="457"/>
      <c r="G366" s="456"/>
    </row>
    <row r="367" spans="1:7">
      <c r="A367" s="449" t="s">
        <v>2103</v>
      </c>
      <c r="B367" s="455" t="s">
        <v>26</v>
      </c>
      <c r="C367" s="455" t="s">
        <v>27</v>
      </c>
      <c r="D367" s="455" t="s">
        <v>28</v>
      </c>
      <c r="E367" s="454" t="s">
        <v>2102</v>
      </c>
      <c r="F367" s="453" t="s">
        <v>276</v>
      </c>
      <c r="G367" s="453" t="s">
        <v>149</v>
      </c>
    </row>
    <row r="368" spans="1:7" ht="12" customHeight="1">
      <c r="A368" s="449"/>
      <c r="B368" s="452"/>
      <c r="C368" s="451"/>
      <c r="D368" s="451"/>
      <c r="E368" s="450"/>
      <c r="F368" s="446" t="s">
        <v>30</v>
      </c>
      <c r="G368" s="429" t="s">
        <v>31</v>
      </c>
    </row>
    <row r="369" spans="1:7" ht="12.75" customHeight="1">
      <c r="A369" s="449"/>
      <c r="B369" s="446" t="s">
        <v>2101</v>
      </c>
      <c r="C369" s="446" t="s">
        <v>2100</v>
      </c>
      <c r="D369" s="447" t="s">
        <v>2099</v>
      </c>
      <c r="E369" s="446">
        <v>43616</v>
      </c>
      <c r="F369" s="446">
        <v>43623</v>
      </c>
      <c r="G369" s="446">
        <v>43638</v>
      </c>
    </row>
    <row r="370" spans="1:7" ht="12.75" customHeight="1">
      <c r="A370" s="449"/>
      <c r="B370" s="446" t="s">
        <v>2098</v>
      </c>
      <c r="C370" s="446" t="s">
        <v>2097</v>
      </c>
      <c r="D370" s="447"/>
      <c r="E370" s="446">
        <v>43623</v>
      </c>
      <c r="F370" s="446">
        <v>43630</v>
      </c>
      <c r="G370" s="446">
        <v>43645</v>
      </c>
    </row>
    <row r="371" spans="1:7" ht="12.75" customHeight="1">
      <c r="A371" s="449"/>
      <c r="B371" s="446" t="s">
        <v>2096</v>
      </c>
      <c r="C371" s="446" t="s">
        <v>2095</v>
      </c>
      <c r="D371" s="447"/>
      <c r="E371" s="446">
        <v>43630</v>
      </c>
      <c r="F371" s="446">
        <v>43637</v>
      </c>
      <c r="G371" s="446">
        <v>43652</v>
      </c>
    </row>
    <row r="372" spans="1:7" ht="12.75" customHeight="1">
      <c r="A372" s="449"/>
      <c r="B372" s="446" t="s">
        <v>2094</v>
      </c>
      <c r="C372" s="446" t="s">
        <v>2093</v>
      </c>
      <c r="D372" s="447"/>
      <c r="E372" s="446">
        <v>43637</v>
      </c>
      <c r="F372" s="446">
        <v>43644</v>
      </c>
      <c r="G372" s="446">
        <v>43659</v>
      </c>
    </row>
    <row r="373" spans="1:7" ht="12.75" customHeight="1">
      <c r="A373" s="448"/>
      <c r="B373" s="446"/>
      <c r="C373" s="446"/>
      <c r="D373" s="447"/>
      <c r="E373" s="446">
        <v>43644</v>
      </c>
      <c r="F373" s="446">
        <v>43651</v>
      </c>
      <c r="G373" s="446">
        <v>43666</v>
      </c>
    </row>
    <row r="374" spans="1:7" s="437" customFormat="1" ht="12.75" customHeight="1">
      <c r="B374" s="444"/>
      <c r="C374" s="444"/>
      <c r="D374" s="440"/>
      <c r="E374" s="440"/>
      <c r="F374" s="440"/>
      <c r="G374" s="440"/>
    </row>
    <row r="375" spans="1:7" s="437" customFormat="1" ht="12.75" customHeight="1">
      <c r="A375" s="440" t="s">
        <v>2092</v>
      </c>
      <c r="B375" s="443" t="s">
        <v>26</v>
      </c>
      <c r="C375" s="443" t="s">
        <v>27</v>
      </c>
      <c r="D375" s="443" t="s">
        <v>28</v>
      </c>
      <c r="E375" s="443" t="s">
        <v>2057</v>
      </c>
      <c r="F375" s="441" t="s">
        <v>276</v>
      </c>
      <c r="G375" s="441" t="s">
        <v>2091</v>
      </c>
    </row>
    <row r="376" spans="1:7" s="437" customFormat="1" ht="12.75" customHeight="1">
      <c r="A376" s="440" t="s">
        <v>2080</v>
      </c>
      <c r="B376" s="442"/>
      <c r="C376" s="442"/>
      <c r="D376" s="442"/>
      <c r="E376" s="442"/>
      <c r="F376" s="441" t="s">
        <v>30</v>
      </c>
      <c r="G376" s="441" t="s">
        <v>31</v>
      </c>
    </row>
    <row r="377" spans="1:7" s="437" customFormat="1" ht="12.75" customHeight="1">
      <c r="A377" s="440"/>
      <c r="B377" s="438" t="s">
        <v>2090</v>
      </c>
      <c r="C377" s="438" t="s">
        <v>2089</v>
      </c>
      <c r="D377" s="439" t="s">
        <v>2088</v>
      </c>
      <c r="E377" s="438">
        <v>43613</v>
      </c>
      <c r="F377" s="438">
        <v>43620</v>
      </c>
      <c r="G377" s="438">
        <v>43643</v>
      </c>
    </row>
    <row r="378" spans="1:7" s="437" customFormat="1" ht="12.75" customHeight="1">
      <c r="A378" s="440"/>
      <c r="B378" s="438" t="s">
        <v>2087</v>
      </c>
      <c r="C378" s="438" t="s">
        <v>2086</v>
      </c>
      <c r="D378" s="439"/>
      <c r="E378" s="438">
        <v>43620</v>
      </c>
      <c r="F378" s="438">
        <v>43627</v>
      </c>
      <c r="G378" s="438">
        <v>43650</v>
      </c>
    </row>
    <row r="379" spans="1:7" s="437" customFormat="1" ht="12.75" customHeight="1">
      <c r="A379" s="440"/>
      <c r="B379" s="438" t="s">
        <v>2085</v>
      </c>
      <c r="C379" s="438" t="s">
        <v>2084</v>
      </c>
      <c r="D379" s="439"/>
      <c r="E379" s="438">
        <v>43627</v>
      </c>
      <c r="F379" s="438">
        <v>43634</v>
      </c>
      <c r="G379" s="438">
        <v>43657</v>
      </c>
    </row>
    <row r="380" spans="1:7" s="437" customFormat="1" ht="12.75" customHeight="1">
      <c r="A380" s="440"/>
      <c r="B380" s="438" t="s">
        <v>2083</v>
      </c>
      <c r="C380" s="438" t="s">
        <v>2082</v>
      </c>
      <c r="D380" s="439"/>
      <c r="E380" s="438">
        <v>43634</v>
      </c>
      <c r="F380" s="438">
        <v>43641</v>
      </c>
      <c r="G380" s="438">
        <v>43664</v>
      </c>
    </row>
    <row r="381" spans="1:7" s="437" customFormat="1" ht="12.75" customHeight="1">
      <c r="A381" s="440"/>
      <c r="B381" s="438" t="s">
        <v>2081</v>
      </c>
      <c r="C381" s="438" t="s">
        <v>249</v>
      </c>
      <c r="D381" s="439"/>
      <c r="E381" s="438">
        <v>43641</v>
      </c>
      <c r="F381" s="438">
        <v>43648</v>
      </c>
      <c r="G381" s="438">
        <v>43671</v>
      </c>
    </row>
    <row r="382" spans="1:7" s="437" customFormat="1" ht="12.75" customHeight="1">
      <c r="B382" s="444"/>
      <c r="C382" s="444"/>
      <c r="D382" s="445"/>
      <c r="E382" s="444"/>
      <c r="F382" s="444"/>
      <c r="G382" s="444"/>
    </row>
    <row r="383" spans="1:7" s="437" customFormat="1" ht="12.75" customHeight="1">
      <c r="A383" s="440" t="s">
        <v>1111</v>
      </c>
      <c r="B383" s="443" t="s">
        <v>26</v>
      </c>
      <c r="C383" s="443" t="s">
        <v>27</v>
      </c>
      <c r="D383" s="443" t="s">
        <v>28</v>
      </c>
      <c r="E383" s="443" t="s">
        <v>2057</v>
      </c>
      <c r="F383" s="441" t="s">
        <v>276</v>
      </c>
      <c r="G383" s="441" t="s">
        <v>155</v>
      </c>
    </row>
    <row r="384" spans="1:7" s="437" customFormat="1" ht="12.75" customHeight="1">
      <c r="A384" s="440" t="s">
        <v>2080</v>
      </c>
      <c r="B384" s="442"/>
      <c r="C384" s="442"/>
      <c r="D384" s="442"/>
      <c r="E384" s="442"/>
      <c r="F384" s="441" t="s">
        <v>30</v>
      </c>
      <c r="G384" s="441" t="s">
        <v>31</v>
      </c>
    </row>
    <row r="385" spans="1:7" s="437" customFormat="1" ht="12.75" customHeight="1">
      <c r="A385" s="440"/>
      <c r="B385" s="438" t="s">
        <v>2079</v>
      </c>
      <c r="C385" s="438" t="s">
        <v>2078</v>
      </c>
      <c r="D385" s="439" t="s">
        <v>2077</v>
      </c>
      <c r="E385" s="438">
        <v>43613</v>
      </c>
      <c r="F385" s="438">
        <v>43620</v>
      </c>
      <c r="G385" s="438">
        <v>43285</v>
      </c>
    </row>
    <row r="386" spans="1:7" s="437" customFormat="1" ht="12.75" customHeight="1">
      <c r="A386" s="440"/>
      <c r="B386" s="438" t="s">
        <v>2076</v>
      </c>
      <c r="C386" s="438" t="s">
        <v>2075</v>
      </c>
      <c r="D386" s="439"/>
      <c r="E386" s="438">
        <v>43620</v>
      </c>
      <c r="F386" s="438">
        <v>43627</v>
      </c>
      <c r="G386" s="438">
        <v>43292</v>
      </c>
    </row>
    <row r="387" spans="1:7" s="437" customFormat="1" ht="12.75" customHeight="1">
      <c r="A387" s="440"/>
      <c r="B387" s="438" t="s">
        <v>2074</v>
      </c>
      <c r="C387" s="438" t="s">
        <v>5</v>
      </c>
      <c r="D387" s="439"/>
      <c r="E387" s="438">
        <v>43627</v>
      </c>
      <c r="F387" s="438">
        <v>43634</v>
      </c>
      <c r="G387" s="438">
        <v>43299</v>
      </c>
    </row>
    <row r="388" spans="1:7" s="437" customFormat="1" ht="12.75" customHeight="1">
      <c r="A388" s="440"/>
      <c r="B388" s="438" t="s">
        <v>2073</v>
      </c>
      <c r="C388" s="438" t="s">
        <v>2072</v>
      </c>
      <c r="D388" s="439"/>
      <c r="E388" s="438">
        <v>43634</v>
      </c>
      <c r="F388" s="438">
        <v>43641</v>
      </c>
      <c r="G388" s="438">
        <v>43306</v>
      </c>
    </row>
    <row r="389" spans="1:7" s="437" customFormat="1" ht="12.75" customHeight="1">
      <c r="A389" s="440"/>
      <c r="B389" s="438" t="s">
        <v>2071</v>
      </c>
      <c r="C389" s="438" t="s">
        <v>487</v>
      </c>
      <c r="D389" s="439"/>
      <c r="E389" s="438">
        <v>43641</v>
      </c>
      <c r="F389" s="438">
        <v>43648</v>
      </c>
      <c r="G389" s="438">
        <v>43313</v>
      </c>
    </row>
    <row r="390" spans="1:7">
      <c r="C390" s="436"/>
      <c r="D390" s="436"/>
      <c r="E390" s="436"/>
      <c r="G390" s="435"/>
    </row>
    <row r="391" spans="1:7">
      <c r="A391" s="434" t="s">
        <v>2070</v>
      </c>
      <c r="B391" s="431" t="s">
        <v>26</v>
      </c>
      <c r="C391" s="431" t="s">
        <v>27</v>
      </c>
      <c r="D391" s="431" t="s">
        <v>28</v>
      </c>
      <c r="E391" s="431" t="s">
        <v>2057</v>
      </c>
      <c r="F391" s="429" t="s">
        <v>276</v>
      </c>
      <c r="G391" s="429" t="s">
        <v>268</v>
      </c>
    </row>
    <row r="392" spans="1:7">
      <c r="A392" s="433" t="s">
        <v>2069</v>
      </c>
      <c r="B392" s="430"/>
      <c r="C392" s="430"/>
      <c r="D392" s="430"/>
      <c r="E392" s="430"/>
      <c r="F392" s="429" t="s">
        <v>30</v>
      </c>
      <c r="G392" s="429" t="s">
        <v>31</v>
      </c>
    </row>
    <row r="393" spans="1:7" ht="13.5" customHeight="1">
      <c r="B393" s="427" t="s">
        <v>2068</v>
      </c>
      <c r="C393" s="427" t="s">
        <v>2067</v>
      </c>
      <c r="D393" s="428" t="s">
        <v>2066</v>
      </c>
      <c r="E393" s="427">
        <v>43615</v>
      </c>
      <c r="F393" s="427">
        <v>43622</v>
      </c>
      <c r="G393" s="427">
        <v>43661</v>
      </c>
    </row>
    <row r="394" spans="1:7" ht="13.5" customHeight="1">
      <c r="B394" s="427" t="s">
        <v>2065</v>
      </c>
      <c r="C394" s="427" t="s">
        <v>539</v>
      </c>
      <c r="D394" s="428"/>
      <c r="E394" s="427">
        <v>43622</v>
      </c>
      <c r="F394" s="427">
        <v>43629</v>
      </c>
      <c r="G394" s="427">
        <v>43668</v>
      </c>
    </row>
    <row r="395" spans="1:7" ht="13.5" customHeight="1">
      <c r="B395" s="427" t="s">
        <v>2064</v>
      </c>
      <c r="C395" s="427" t="s">
        <v>619</v>
      </c>
      <c r="D395" s="428"/>
      <c r="E395" s="427">
        <v>43629</v>
      </c>
      <c r="F395" s="427">
        <v>43636</v>
      </c>
      <c r="G395" s="427">
        <v>43675</v>
      </c>
    </row>
    <row r="396" spans="1:7" ht="14.25" customHeight="1">
      <c r="B396" s="427" t="s">
        <v>2063</v>
      </c>
      <c r="C396" s="427" t="s">
        <v>2062</v>
      </c>
      <c r="D396" s="428"/>
      <c r="E396" s="427">
        <v>43636</v>
      </c>
      <c r="F396" s="427">
        <v>43643</v>
      </c>
      <c r="G396" s="427">
        <v>43682</v>
      </c>
    </row>
    <row r="397" spans="1:7" ht="14.25" customHeight="1">
      <c r="B397" s="427" t="s">
        <v>2061</v>
      </c>
      <c r="C397" s="427" t="s">
        <v>2060</v>
      </c>
      <c r="D397" s="428"/>
      <c r="E397" s="427">
        <v>43643</v>
      </c>
      <c r="F397" s="427">
        <v>43650</v>
      </c>
      <c r="G397" s="427">
        <v>43689</v>
      </c>
    </row>
    <row r="399" spans="1:7">
      <c r="A399" s="425" t="s">
        <v>2059</v>
      </c>
      <c r="B399" s="431" t="s">
        <v>26</v>
      </c>
      <c r="C399" s="431" t="s">
        <v>27</v>
      </c>
      <c r="D399" s="431" t="s">
        <v>28</v>
      </c>
      <c r="E399" s="431" t="s">
        <v>2057</v>
      </c>
      <c r="F399" s="429" t="s">
        <v>276</v>
      </c>
      <c r="G399" s="429" t="s">
        <v>81</v>
      </c>
    </row>
    <row r="400" spans="1:7">
      <c r="A400" s="425" t="s">
        <v>2056</v>
      </c>
      <c r="B400" s="430"/>
      <c r="C400" s="430"/>
      <c r="D400" s="430"/>
      <c r="E400" s="430"/>
      <c r="F400" s="429" t="s">
        <v>30</v>
      </c>
      <c r="G400" s="429" t="s">
        <v>31</v>
      </c>
    </row>
    <row r="401" spans="1:7" ht="13.5" customHeight="1">
      <c r="A401" s="432"/>
      <c r="B401" s="427" t="s">
        <v>2055</v>
      </c>
      <c r="C401" s="427" t="s">
        <v>2054</v>
      </c>
      <c r="D401" s="428" t="s">
        <v>150</v>
      </c>
      <c r="E401" s="427">
        <v>43613</v>
      </c>
      <c r="F401" s="427">
        <v>43619</v>
      </c>
      <c r="G401" s="427">
        <v>43634</v>
      </c>
    </row>
    <row r="402" spans="1:7" ht="13.5" customHeight="1">
      <c r="A402" s="432"/>
      <c r="B402" s="427" t="s">
        <v>2053</v>
      </c>
      <c r="C402" s="427" t="s">
        <v>2052</v>
      </c>
      <c r="D402" s="428"/>
      <c r="E402" s="427">
        <v>43620</v>
      </c>
      <c r="F402" s="427">
        <v>43626</v>
      </c>
      <c r="G402" s="427">
        <v>43641</v>
      </c>
    </row>
    <row r="403" spans="1:7" ht="13.5" customHeight="1">
      <c r="A403" s="432"/>
      <c r="B403" s="427" t="s">
        <v>2051</v>
      </c>
      <c r="C403" s="427" t="s">
        <v>1442</v>
      </c>
      <c r="D403" s="428"/>
      <c r="E403" s="427">
        <v>43627</v>
      </c>
      <c r="F403" s="427">
        <v>43633</v>
      </c>
      <c r="G403" s="427">
        <v>43648</v>
      </c>
    </row>
    <row r="404" spans="1:7" ht="13.5" customHeight="1">
      <c r="A404" s="432"/>
      <c r="B404" s="427" t="s">
        <v>2050</v>
      </c>
      <c r="C404" s="427" t="s">
        <v>2049</v>
      </c>
      <c r="D404" s="428"/>
      <c r="E404" s="427">
        <v>43634</v>
      </c>
      <c r="F404" s="427">
        <v>43640</v>
      </c>
      <c r="G404" s="427">
        <v>43655</v>
      </c>
    </row>
    <row r="405" spans="1:7" ht="13.5" customHeight="1">
      <c r="A405" s="432"/>
      <c r="B405" s="427" t="s">
        <v>2048</v>
      </c>
      <c r="C405" s="427" t="s">
        <v>2047</v>
      </c>
      <c r="D405" s="428"/>
      <c r="E405" s="427">
        <v>43641</v>
      </c>
      <c r="F405" s="427">
        <v>43647</v>
      </c>
      <c r="G405" s="427">
        <v>43662</v>
      </c>
    </row>
    <row r="407" spans="1:7">
      <c r="A407" s="425" t="s">
        <v>2058</v>
      </c>
      <c r="B407" s="431" t="s">
        <v>26</v>
      </c>
      <c r="C407" s="431" t="s">
        <v>27</v>
      </c>
      <c r="D407" s="431" t="s">
        <v>28</v>
      </c>
      <c r="E407" s="431" t="s">
        <v>2057</v>
      </c>
      <c r="F407" s="429" t="s">
        <v>276</v>
      </c>
      <c r="G407" s="429" t="s">
        <v>79</v>
      </c>
    </row>
    <row r="408" spans="1:7">
      <c r="A408" s="425" t="s">
        <v>2056</v>
      </c>
      <c r="B408" s="430"/>
      <c r="C408" s="430"/>
      <c r="D408" s="430"/>
      <c r="E408" s="430"/>
      <c r="F408" s="429" t="s">
        <v>30</v>
      </c>
      <c r="G408" s="429" t="s">
        <v>31</v>
      </c>
    </row>
    <row r="409" spans="1:7" ht="13.5" customHeight="1">
      <c r="B409" s="427" t="s">
        <v>2055</v>
      </c>
      <c r="C409" s="427" t="s">
        <v>2054</v>
      </c>
      <c r="D409" s="428" t="s">
        <v>150</v>
      </c>
      <c r="E409" s="427">
        <v>43613</v>
      </c>
      <c r="F409" s="427">
        <v>43619</v>
      </c>
      <c r="G409" s="427">
        <v>43637</v>
      </c>
    </row>
    <row r="410" spans="1:7" ht="13.5" customHeight="1">
      <c r="B410" s="427" t="s">
        <v>2053</v>
      </c>
      <c r="C410" s="427" t="s">
        <v>2052</v>
      </c>
      <c r="D410" s="428"/>
      <c r="E410" s="427">
        <v>43620</v>
      </c>
      <c r="F410" s="427">
        <v>43626</v>
      </c>
      <c r="G410" s="427">
        <v>43644</v>
      </c>
    </row>
    <row r="411" spans="1:7" ht="13.5" customHeight="1">
      <c r="B411" s="427" t="s">
        <v>2051</v>
      </c>
      <c r="C411" s="427" t="s">
        <v>1442</v>
      </c>
      <c r="D411" s="428"/>
      <c r="E411" s="427">
        <v>43627</v>
      </c>
      <c r="F411" s="427">
        <v>43633</v>
      </c>
      <c r="G411" s="427">
        <v>43651</v>
      </c>
    </row>
    <row r="412" spans="1:7" ht="13.5" customHeight="1">
      <c r="B412" s="427" t="s">
        <v>2050</v>
      </c>
      <c r="C412" s="427" t="s">
        <v>2049</v>
      </c>
      <c r="D412" s="428"/>
      <c r="E412" s="427">
        <v>43634</v>
      </c>
      <c r="F412" s="427">
        <v>43640</v>
      </c>
      <c r="G412" s="427">
        <v>43658</v>
      </c>
    </row>
    <row r="413" spans="1:7" ht="13.5" customHeight="1">
      <c r="B413" s="427" t="s">
        <v>2048</v>
      </c>
      <c r="C413" s="427" t="s">
        <v>2047</v>
      </c>
      <c r="D413" s="428"/>
      <c r="E413" s="427">
        <v>43641</v>
      </c>
      <c r="F413" s="427">
        <v>43647</v>
      </c>
      <c r="G413" s="427">
        <v>43665</v>
      </c>
    </row>
    <row r="414" spans="1:7">
      <c r="C414" s="426"/>
    </row>
  </sheetData>
  <mergeCells count="234">
    <mergeCell ref="B407:B408"/>
    <mergeCell ref="C407:C408"/>
    <mergeCell ref="D325:D326"/>
    <mergeCell ref="C375:C376"/>
    <mergeCell ref="D294:D298"/>
    <mergeCell ref="D385:D389"/>
    <mergeCell ref="D361:D365"/>
    <mergeCell ref="C383:C384"/>
    <mergeCell ref="D383:D384"/>
    <mergeCell ref="D407:D408"/>
    <mergeCell ref="C399:C400"/>
    <mergeCell ref="D391:D392"/>
    <mergeCell ref="D399:D400"/>
    <mergeCell ref="B391:B392"/>
    <mergeCell ref="E407:E408"/>
    <mergeCell ref="B399:B400"/>
    <mergeCell ref="C292:C293"/>
    <mergeCell ref="C391:C392"/>
    <mergeCell ref="D316:D317"/>
    <mergeCell ref="E375:E376"/>
    <mergeCell ref="E325:E326"/>
    <mergeCell ref="B375:B376"/>
    <mergeCell ref="B383:B384"/>
    <mergeCell ref="B359:B360"/>
    <mergeCell ref="B316:B317"/>
    <mergeCell ref="B342:B343"/>
    <mergeCell ref="C342:C343"/>
    <mergeCell ref="D300:D301"/>
    <mergeCell ref="C300:C301"/>
    <mergeCell ref="D310:D314"/>
    <mergeCell ref="D359:D360"/>
    <mergeCell ref="D367:D368"/>
    <mergeCell ref="D292:D293"/>
    <mergeCell ref="B325:B326"/>
    <mergeCell ref="B350:B351"/>
    <mergeCell ref="B367:B368"/>
    <mergeCell ref="C359:C360"/>
    <mergeCell ref="C367:C368"/>
    <mergeCell ref="B333:B334"/>
    <mergeCell ref="C333:C334"/>
    <mergeCell ref="D352:D357"/>
    <mergeCell ref="D369:D373"/>
    <mergeCell ref="D377:D381"/>
    <mergeCell ref="D393:D397"/>
    <mergeCell ref="B300:B301"/>
    <mergeCell ref="B308:B309"/>
    <mergeCell ref="C316:C317"/>
    <mergeCell ref="C325:C326"/>
    <mergeCell ref="C350:C351"/>
    <mergeCell ref="C308:C309"/>
    <mergeCell ref="E399:E400"/>
    <mergeCell ref="E350:E351"/>
    <mergeCell ref="E359:E360"/>
    <mergeCell ref="E316:E317"/>
    <mergeCell ref="E308:E309"/>
    <mergeCell ref="E367:E368"/>
    <mergeCell ref="E383:E384"/>
    <mergeCell ref="E391:E392"/>
    <mergeCell ref="E342:E343"/>
    <mergeCell ref="B108:B109"/>
    <mergeCell ref="B125:B126"/>
    <mergeCell ref="B142:B143"/>
    <mergeCell ref="B117:B118"/>
    <mergeCell ref="E151:E152"/>
    <mergeCell ref="E333:E334"/>
    <mergeCell ref="D333:D334"/>
    <mergeCell ref="D308:D309"/>
    <mergeCell ref="B292:B293"/>
    <mergeCell ref="B201:B202"/>
    <mergeCell ref="C201:C202"/>
    <mergeCell ref="E236:E237"/>
    <mergeCell ref="B133:B134"/>
    <mergeCell ref="B151:B152"/>
    <mergeCell ref="C151:C152"/>
    <mergeCell ref="B159:B160"/>
    <mergeCell ref="B167:B168"/>
    <mergeCell ref="D133:D134"/>
    <mergeCell ref="E300:E301"/>
    <mergeCell ref="E117:E118"/>
    <mergeCell ref="E125:E126"/>
    <mergeCell ref="E142:E143"/>
    <mergeCell ref="D151:D152"/>
    <mergeCell ref="C99:C100"/>
    <mergeCell ref="C125:C126"/>
    <mergeCell ref="C117:C118"/>
    <mergeCell ref="D117:D118"/>
    <mergeCell ref="D125:D126"/>
    <mergeCell ref="E276:E277"/>
    <mergeCell ref="D254:D258"/>
    <mergeCell ref="D278:D282"/>
    <mergeCell ref="D246:D250"/>
    <mergeCell ref="D262:D266"/>
    <mergeCell ref="D286:D290"/>
    <mergeCell ref="D270:D274"/>
    <mergeCell ref="E219:E220"/>
    <mergeCell ref="E228:E229"/>
    <mergeCell ref="D236:D237"/>
    <mergeCell ref="E90:E91"/>
    <mergeCell ref="E99:E100"/>
    <mergeCell ref="E292:E293"/>
    <mergeCell ref="E284:E285"/>
    <mergeCell ref="E244:E245"/>
    <mergeCell ref="D260:D261"/>
    <mergeCell ref="E260:E261"/>
    <mergeCell ref="D73:D74"/>
    <mergeCell ref="E108:E109"/>
    <mergeCell ref="E159:E160"/>
    <mergeCell ref="E167:E168"/>
    <mergeCell ref="E210:E211"/>
    <mergeCell ref="D210:D211"/>
    <mergeCell ref="D99:D100"/>
    <mergeCell ref="E133:E134"/>
    <mergeCell ref="E81:E82"/>
    <mergeCell ref="E48:E49"/>
    <mergeCell ref="D32:D33"/>
    <mergeCell ref="E268:E269"/>
    <mergeCell ref="D252:D253"/>
    <mergeCell ref="E252:E253"/>
    <mergeCell ref="D193:D194"/>
    <mergeCell ref="D201:D202"/>
    <mergeCell ref="E32:E33"/>
    <mergeCell ref="D81:D82"/>
    <mergeCell ref="E73:E74"/>
    <mergeCell ref="C90:C91"/>
    <mergeCell ref="D90:D91"/>
    <mergeCell ref="C73:C74"/>
    <mergeCell ref="C40:C41"/>
    <mergeCell ref="C81:C82"/>
    <mergeCell ref="D42:D46"/>
    <mergeCell ref="D59:D63"/>
    <mergeCell ref="D75:D79"/>
    <mergeCell ref="D50:D55"/>
    <mergeCell ref="D65:D66"/>
    <mergeCell ref="C48:C49"/>
    <mergeCell ref="C65:C66"/>
    <mergeCell ref="D40:D41"/>
    <mergeCell ref="E24:E25"/>
    <mergeCell ref="D48:D49"/>
    <mergeCell ref="D24:D25"/>
    <mergeCell ref="E57:E58"/>
    <mergeCell ref="C7:C8"/>
    <mergeCell ref="D7:D8"/>
    <mergeCell ref="C57:C58"/>
    <mergeCell ref="B48:B49"/>
    <mergeCell ref="B15:B16"/>
    <mergeCell ref="C15:C16"/>
    <mergeCell ref="D15:D16"/>
    <mergeCell ref="E15:E16"/>
    <mergeCell ref="A1:G1"/>
    <mergeCell ref="A4:G4"/>
    <mergeCell ref="B7:B8"/>
    <mergeCell ref="B40:B41"/>
    <mergeCell ref="B65:B66"/>
    <mergeCell ref="E7:E8"/>
    <mergeCell ref="E40:E41"/>
    <mergeCell ref="E65:E66"/>
    <mergeCell ref="B57:B58"/>
    <mergeCell ref="D57:D58"/>
    <mergeCell ref="D184:D185"/>
    <mergeCell ref="C24:C25"/>
    <mergeCell ref="B24:B25"/>
    <mergeCell ref="B99:B100"/>
    <mergeCell ref="B32:B33"/>
    <mergeCell ref="C32:C33"/>
    <mergeCell ref="B176:B177"/>
    <mergeCell ref="B73:B74"/>
    <mergeCell ref="B81:B82"/>
    <mergeCell ref="C142:C143"/>
    <mergeCell ref="D101:D106"/>
    <mergeCell ref="D92:D97"/>
    <mergeCell ref="E176:E177"/>
    <mergeCell ref="E184:E185"/>
    <mergeCell ref="B210:B211"/>
    <mergeCell ref="B236:B237"/>
    <mergeCell ref="B219:B220"/>
    <mergeCell ref="C176:C177"/>
    <mergeCell ref="E193:E194"/>
    <mergeCell ref="E201:E202"/>
    <mergeCell ref="D108:D109"/>
    <mergeCell ref="C133:C134"/>
    <mergeCell ref="C167:C168"/>
    <mergeCell ref="C108:C109"/>
    <mergeCell ref="D135:D140"/>
    <mergeCell ref="D144:D149"/>
    <mergeCell ref="D153:D157"/>
    <mergeCell ref="D178:D182"/>
    <mergeCell ref="B90:B91"/>
    <mergeCell ref="B184:B185"/>
    <mergeCell ref="C184:C185"/>
    <mergeCell ref="C159:C160"/>
    <mergeCell ref="D167:D168"/>
    <mergeCell ref="D176:D177"/>
    <mergeCell ref="D142:D143"/>
    <mergeCell ref="D159:D160"/>
    <mergeCell ref="B276:B277"/>
    <mergeCell ref="C276:C277"/>
    <mergeCell ref="D276:D277"/>
    <mergeCell ref="B228:B229"/>
    <mergeCell ref="B252:B253"/>
    <mergeCell ref="C219:C220"/>
    <mergeCell ref="B244:B245"/>
    <mergeCell ref="B260:B261"/>
    <mergeCell ref="C260:C261"/>
    <mergeCell ref="C236:C237"/>
    <mergeCell ref="C193:C194"/>
    <mergeCell ref="B193:B194"/>
    <mergeCell ref="B268:B269"/>
    <mergeCell ref="C252:C253"/>
    <mergeCell ref="C268:C269"/>
    <mergeCell ref="D212:D217"/>
    <mergeCell ref="D230:D234"/>
    <mergeCell ref="C210:C211"/>
    <mergeCell ref="C228:C229"/>
    <mergeCell ref="D268:D269"/>
    <mergeCell ref="D169:D174"/>
    <mergeCell ref="D221:D225"/>
    <mergeCell ref="D327:D331"/>
    <mergeCell ref="C244:C245"/>
    <mergeCell ref="D244:D245"/>
    <mergeCell ref="B284:B285"/>
    <mergeCell ref="C284:C285"/>
    <mergeCell ref="D284:D285"/>
    <mergeCell ref="D219:D220"/>
    <mergeCell ref="D228:D229"/>
    <mergeCell ref="D401:D405"/>
    <mergeCell ref="D409:D413"/>
    <mergeCell ref="D344:D348"/>
    <mergeCell ref="D318:D323"/>
    <mergeCell ref="D238:D242"/>
    <mergeCell ref="D302:D306"/>
    <mergeCell ref="D350:D351"/>
    <mergeCell ref="D375:D376"/>
    <mergeCell ref="D342:D343"/>
    <mergeCell ref="D335:D340"/>
  </mergeCells>
  <phoneticPr fontId="11" type="noConversion"/>
  <hyperlinks>
    <hyperlink ref="A99" r:id="rId1" display="https://my.maerskline.com/schedulesbyportapp/navigatefrompointtoportresults?b.countryCode=TR&amp;b.portText=Izmit+Korfezi&amp;b.portId=02W224NQ4IGAE&amp;b.portToDate=31%2F01%2F2018&amp;b.portFromDate=06%2F12%2F2017&amp;b.countryText=Turkey"/>
    <hyperlink ref="B88" r:id="rId2" tooltip="Please click here for Schedule details." display="javascript:void(0);"/>
    <hyperlink ref="C88" r:id="rId3" tooltip="Please click here for Schedule details." display="javascript:void(0);"/>
    <hyperlink ref="C224" r:id="rId4" display="https://www.cma-cgm.com/ebusiness/schedules/voyage/detail?voyageReference=0VK2FW1MA"/>
    <hyperlink ref="C59" r:id="rId5" display="https://www.cma-cgm.com/ebusiness/schedules/voyage/detail?voyageReference=0BX3RW1MA"/>
    <hyperlink ref="C60" r:id="rId6" display="https://www.cma-cgm.com/ebusiness/schedules/voyage/detail?voyageReference=0BX3TW1MA"/>
    <hyperlink ref="C61" r:id="rId7" display="https://www.cma-cgm.com/ebusiness/schedules/voyage/detail?voyageReference=0BX3VW1MA"/>
    <hyperlink ref="C62" r:id="rId8" display="https://www.cma-cgm.com/ebusiness/schedules/voyage/detail?voyageReference=0BX3XW1MA"/>
    <hyperlink ref="C63" r:id="rId9" display="https://www.cma-cgm.com/ebusiness/schedules/voyage/detail?voyageReference=0BX3ZW1MA"/>
    <hyperlink ref="B83" r:id="rId10" tooltip="Please click here for Schedule details." display="javascript:void(0);"/>
    <hyperlink ref="C83" r:id="rId11" tooltip="Please click here for Schedule details." display="javascript:void(0);"/>
    <hyperlink ref="B84" r:id="rId12" tooltip="Please click here for Schedule details." display="javascript:void(0);"/>
    <hyperlink ref="C84" r:id="rId13" tooltip="Please click here for Schedule details." display="javascript:void(0);"/>
    <hyperlink ref="B85" r:id="rId14" tooltip="Please click here for Schedule details." display="javascript:void(0);"/>
    <hyperlink ref="C85" r:id="rId15" tooltip="Please click here for Schedule details." display="javascript:void(0);"/>
    <hyperlink ref="B86" r:id="rId16" tooltip="Please click here for Schedule details." display="javascript:void(0);"/>
    <hyperlink ref="C86" r:id="rId17" tooltip="Please click here for Schedule details." display="javascript:void(0);"/>
    <hyperlink ref="B87" r:id="rId18" tooltip="Please click here for Schedule details." display="javascript:void(0);"/>
    <hyperlink ref="C87" r:id="rId19" tooltip="Please click here for Schedule details." display="javascript:void(0);"/>
    <hyperlink ref="B92" r:id="rId20" location="vesselSchedules?fromDate=2019-06-01&amp;vesselCode=7QD" display="https://www.maersk.com/schedules/ - vesselSchedules?fromDate=2019-06-01&amp;vesselCode=7QD"/>
    <hyperlink ref="B93" r:id="rId21" location="vesselSchedules?fromDate=2019-06-01&amp;vesselCode=VD9" display="https://www.maersk.com/schedules/ - vesselSchedules?fromDate=2019-06-01&amp;vesselCode=VD9"/>
    <hyperlink ref="B94" r:id="rId22" location="vesselSchedules?fromDate=2019-06-01&amp;vesselCode=I42" display="https://www.maersk.com/schedules/ - vesselSchedules?fromDate=2019-06-01&amp;vesselCode=I42"/>
    <hyperlink ref="B95" r:id="rId23" location="vesselSchedules?fromDate=2019-06-01&amp;vesselCode=I22" display="https://www.maersk.com/schedules/ - vesselSchedules?fromDate=2019-06-01&amp;vesselCode=I22"/>
    <hyperlink ref="B96" r:id="rId24" location="vesselSchedules?fromDate=2019-06-01&amp;vesselCode=I37" display="https://www.maersk.com/schedules/ - vesselSchedules?fromDate=2019-06-01&amp;vesselCode=I37"/>
    <hyperlink ref="B101" r:id="rId25" location="vesselSchedules?fromDate=2019-06-01&amp;vesselCode=7QD" display="https://www.maersk.com/schedules/ - vesselSchedules?fromDate=2019-06-01&amp;vesselCode=7QD"/>
    <hyperlink ref="B102" r:id="rId26" location="vesselSchedules?fromDate=2019-06-01&amp;vesselCode=VD9" display="https://www.maersk.com/schedules/ - vesselSchedules?fromDate=2019-06-01&amp;vesselCode=VD9"/>
    <hyperlink ref="B103" r:id="rId27" location="vesselSchedules?fromDate=2019-06-01&amp;vesselCode=I42" display="https://www.maersk.com/schedules/ - vesselSchedules?fromDate=2019-06-01&amp;vesselCode=I42"/>
    <hyperlink ref="B104" r:id="rId28" location="vesselSchedules?fromDate=2019-06-01&amp;vesselCode=I22" display="https://www.maersk.com/schedules/ - vesselSchedules?fromDate=2019-06-01&amp;vesselCode=I22"/>
    <hyperlink ref="B105" r:id="rId29" location="vesselSchedules?fromDate=2019-06-01&amp;vesselCode=I37" display="https://www.maersk.com/schedules/ - vesselSchedules?fromDate=2019-06-01&amp;vesselCode=I37"/>
    <hyperlink ref="B153" r:id="rId30" display="javascript:void(0);"/>
    <hyperlink ref="C153" r:id="rId31" display="javascript:void(0);"/>
    <hyperlink ref="B154" r:id="rId32" display="javascript:void(0);"/>
    <hyperlink ref="C154" r:id="rId33" display="javascript:void(0);"/>
    <hyperlink ref="B155" r:id="rId34" display="javascript:void(0);"/>
    <hyperlink ref="C155" r:id="rId35" display="javascript:void(0);"/>
    <hyperlink ref="B156" r:id="rId36" display="javascript:void(0);"/>
    <hyperlink ref="C156" r:id="rId37" display="javascript:void(0);"/>
    <hyperlink ref="B157" r:id="rId38" display="javascript:void(0);"/>
    <hyperlink ref="C157" r:id="rId39" display="javascript:void(0);"/>
    <hyperlink ref="B186" r:id="rId40" display="javascript:void(0);"/>
    <hyperlink ref="C186" r:id="rId41" display="javascript:void(0);"/>
    <hyperlink ref="B187" r:id="rId42" display="javascript:void(0);"/>
    <hyperlink ref="C187" r:id="rId43" display="javascript:void(0);"/>
    <hyperlink ref="B188" r:id="rId44" display="javascript:void(0);"/>
    <hyperlink ref="C188" r:id="rId45" display="javascript:void(0);"/>
    <hyperlink ref="B189" r:id="rId46" display="javascript:void(0);"/>
    <hyperlink ref="C189" r:id="rId47" display="javascript:void(0);"/>
    <hyperlink ref="B190" r:id="rId48" display="javascript:void(0);"/>
    <hyperlink ref="C190" r:id="rId49" display="javascript:void(0);"/>
    <hyperlink ref="B401" r:id="rId50" display="javascript:void(0);"/>
    <hyperlink ref="C401" r:id="rId51" display="javascript:void(0);"/>
    <hyperlink ref="B402" r:id="rId52" display="javascript:void(0);"/>
    <hyperlink ref="C402" r:id="rId53" display="javascript:void(0);"/>
    <hyperlink ref="B403" r:id="rId54" display="javascript:void(0);"/>
    <hyperlink ref="C403" r:id="rId55" display="javascript:void(0);"/>
    <hyperlink ref="B404" r:id="rId56" display="javascript:void(0);"/>
    <hyperlink ref="C404" r:id="rId57" display="javascript:void(0);"/>
    <hyperlink ref="B405" r:id="rId58" display="javascript:void(0);"/>
    <hyperlink ref="C405" r:id="rId59" display="javascript:void(0);"/>
    <hyperlink ref="B409" r:id="rId60" display="javascript:void(0);"/>
    <hyperlink ref="C409" r:id="rId61" display="javascript:void(0);"/>
    <hyperlink ref="B410" r:id="rId62" display="javascript:void(0);"/>
    <hyperlink ref="C410" r:id="rId63" display="javascript:void(0);"/>
    <hyperlink ref="B411" r:id="rId64" display="javascript:void(0);"/>
    <hyperlink ref="C411" r:id="rId65" display="javascript:void(0);"/>
    <hyperlink ref="B412" r:id="rId66" display="javascript:void(0);"/>
    <hyperlink ref="C412" r:id="rId67" display="javascript:void(0);"/>
    <hyperlink ref="B413" r:id="rId68" display="javascript:void(0);"/>
    <hyperlink ref="C413" r:id="rId69" display="javascript:void(0);"/>
    <hyperlink ref="B318" r:id="rId70" location="vesselSchedules?fromDate=2019-06-01&amp;vesselCode=275" display="https://www.maersk.com/schedules/ - vesselSchedules?fromDate=2019-06-01&amp;vesselCode=275"/>
    <hyperlink ref="B319" r:id="rId71" location="vesselSchedules?fromDate=2019-06-01&amp;vesselCode=270" display="https://www.maersk.com/schedules/ - vesselSchedules?fromDate=2019-06-01&amp;vesselCode=270"/>
    <hyperlink ref="B320" r:id="rId72" location="vesselSchedules?fromDate=2019-06-01&amp;vesselCode=F1Y" display="https://www.maersk.com/schedules/ - vesselSchedules?fromDate=2019-06-01&amp;vesselCode=F1Y"/>
    <hyperlink ref="B321" r:id="rId73" location="vesselSchedules?fromDate=2019-06-01&amp;vesselCode=5G4" display="https://www.maersk.com/schedules/ - vesselSchedules?fromDate=2019-06-01&amp;vesselCode=5G4"/>
    <hyperlink ref="B322" r:id="rId74" location="vesselSchedules?fromDate=2019-06-01&amp;vesselCode=91W" display="https://www.maersk.com/schedules/ - vesselSchedules?fromDate=2019-06-01&amp;vesselCode=91W"/>
    <hyperlink ref="B323" r:id="rId75" location="vesselSchedules?fromDate=2019-06-01&amp;vesselCode=N6S" display="https://www.maersk.com/schedules/ - vesselSchedules?fromDate=2019-06-01&amp;vesselCode=N6S"/>
    <hyperlink ref="B270" r:id="rId76" tooltip="Please click here for Schedule details." display="javascript:void(0);"/>
    <hyperlink ref="C270" r:id="rId77" tooltip="Please click here for Schedule details." display="javascript:void(0);"/>
    <hyperlink ref="B271" r:id="rId78" tooltip="Please click here for Schedule details." display="javascript:void(0);"/>
    <hyperlink ref="C271" r:id="rId79" tooltip="Please click here for Schedule details." display="javascript:void(0);"/>
    <hyperlink ref="B272" r:id="rId80" tooltip="Please click here for Schedule details." display="javascript:void(0);"/>
    <hyperlink ref="C272" r:id="rId81" tooltip="Please click here for Schedule details." display="javascript:void(0);"/>
    <hyperlink ref="B273" r:id="rId82" tooltip="Please click here for Schedule details." display="javascript:void(0);"/>
    <hyperlink ref="C273" r:id="rId83" tooltip="Please click here for Schedule details." display="javascript:void(0);"/>
    <hyperlink ref="B274" r:id="rId84" tooltip="Please click here for Schedule details." display="javascript:void(0);"/>
    <hyperlink ref="C274" r:id="rId85" tooltip="Please click here for Schedule details." display="javascript:void(0);"/>
    <hyperlink ref="B377" r:id="rId86" display="javascript:void(0);"/>
    <hyperlink ref="C377" r:id="rId87" display="javascript:void(0);"/>
    <hyperlink ref="B378" r:id="rId88" display="javascript:void(0);"/>
    <hyperlink ref="C378" r:id="rId89" display="javascript:void(0);"/>
    <hyperlink ref="B379" r:id="rId90" display="javascript:void(0);"/>
    <hyperlink ref="C379" r:id="rId91" display="javascript:void(0);"/>
    <hyperlink ref="B380" r:id="rId92" display="javascript:void(0);"/>
    <hyperlink ref="C380" r:id="rId93" display="javascript:void(0);"/>
    <hyperlink ref="B381" r:id="rId94" display="javascript:void(0);"/>
    <hyperlink ref="C381" r:id="rId95" display="javascript:void(0);"/>
    <hyperlink ref="B387" r:id="rId96" tooltip="Please click here for Schedule details." display="javascript:void(0);"/>
    <hyperlink ref="C387" r:id="rId97" tooltip="Please click here for Schedule details." display="javascript:void(0);"/>
    <hyperlink ref="B388" r:id="rId98" tooltip="Please click here for Schedule details." display="javascript:void(0);"/>
    <hyperlink ref="C388" r:id="rId99" tooltip="Please click here for Schedule details." display="javascript:void(0);"/>
    <hyperlink ref="B389" r:id="rId100" tooltip="Please click here for Schedule details." display="javascript:void(0);"/>
    <hyperlink ref="C389" r:id="rId101" tooltip="Please click here for Schedule details." display="javascript:void(0);"/>
    <hyperlink ref="B144" r:id="rId102" display="javascript:void(0);"/>
    <hyperlink ref="C144" r:id="rId103" display="javascript:void(0);"/>
    <hyperlink ref="B145" r:id="rId104" display="javascript:void(0);"/>
    <hyperlink ref="C145" r:id="rId105" display="javascript:void(0);"/>
    <hyperlink ref="B146" r:id="rId106" display="javascript:void(0);"/>
    <hyperlink ref="C146" r:id="rId107" display="javascript:void(0);"/>
    <hyperlink ref="B147" r:id="rId108" display="javascript:void(0);"/>
    <hyperlink ref="C147" r:id="rId109" display="javascript:void(0);"/>
    <hyperlink ref="B148" r:id="rId110" display="javascript:void(0);"/>
    <hyperlink ref="C148" r:id="rId111" display="javascript:void(0);"/>
    <hyperlink ref="B149" r:id="rId112" display="javascript:void(0);"/>
    <hyperlink ref="C149" r:id="rId113" display="javascript:void(0);"/>
    <hyperlink ref="C221" r:id="rId114" display="https://www.cma-cgm.com/ebusiness/schedules/voyage/detail?voyageReference=0VK2LW1MA"/>
    <hyperlink ref="C222" r:id="rId115" display="https://www.cma-cgm.com/ebusiness/schedules/voyage/detail?voyageReference=0VK2NW1MA"/>
    <hyperlink ref="C223" r:id="rId116" display="https://www.cma-cgm.com/ebusiness/schedules/voyage/detail?voyageReference=0VK2PW1MA"/>
    <hyperlink ref="C225" r:id="rId117" display="https://www.cma-cgm.com/ebusiness/schedules/voyage/detail?voyageReference=0VK2VW1MA"/>
    <hyperlink ref="B344" r:id="rId118" location="vesselSchedules?fromDate=2019-06-01&amp;vesselCode=8SH" display="https://www.maersk.com/schedules/ - vesselSchedules?fromDate=2019-06-01&amp;vesselCode=8SH"/>
    <hyperlink ref="B345" r:id="rId119" location="vesselSchedules?fromDate=2019-06-01&amp;vesselCode=94N" display="https://www.maersk.com/schedules/ - vesselSchedules?fromDate=2019-06-01&amp;vesselCode=94N"/>
    <hyperlink ref="B346" r:id="rId120" location="vesselSchedules?fromDate=2019-06-01&amp;vesselCode=O2R" display="https://www.maersk.com/schedules/ - vesselSchedules?fromDate=2019-06-01&amp;vesselCode=O2R"/>
    <hyperlink ref="B347" r:id="rId121" location="vesselSchedules?fromDate=2019-06-01&amp;vesselCode=93N" display="https://www.maersk.com/schedules/ - vesselSchedules?fromDate=2019-06-01&amp;vesselCode=93N"/>
    <hyperlink ref="B348" r:id="rId122" location="vesselSchedules?fromDate=2019-06-01&amp;vesselCode=547" display="https://www.maersk.com/schedules/ - vesselSchedules?fromDate=2019-06-01&amp;vesselCode=547"/>
  </hyperlinks>
  <pageMargins left="0.69930555555555596" right="0.69930555555555596" top="0.75" bottom="0.75" header="0.3" footer="0.3"/>
  <pageSetup paperSize="9" orientation="portrait" horizontalDpi="200" verticalDpi="300" r:id="rId123"/>
  <drawing r:id="rId124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12"/>
  <sheetViews>
    <sheetView zoomScale="120" workbookViewId="0">
      <selection activeCell="I2" sqref="I2"/>
    </sheetView>
  </sheetViews>
  <sheetFormatPr defaultRowHeight="15.75"/>
  <cols>
    <col min="1" max="1" width="4.375" style="537" customWidth="1"/>
    <col min="2" max="2" width="43.875" style="536" customWidth="1"/>
    <col min="3" max="3" width="12.375" style="535" customWidth="1"/>
    <col min="4" max="4" width="13.75" style="534" bestFit="1" customWidth="1"/>
    <col min="5" max="5" width="14.875" style="534" customWidth="1"/>
    <col min="6" max="6" width="13.125" style="534" customWidth="1"/>
    <col min="7" max="7" width="18.625" style="534" customWidth="1"/>
    <col min="8" max="8" width="23.25" style="534" customWidth="1"/>
    <col min="9" max="16384" width="9" style="534"/>
  </cols>
  <sheetData>
    <row r="1" spans="1:7" ht="67.5" customHeight="1">
      <c r="A1" s="912" t="s">
        <v>2787</v>
      </c>
      <c r="B1" s="913"/>
      <c r="C1" s="912"/>
      <c r="D1" s="912"/>
      <c r="E1" s="912"/>
      <c r="F1" s="913"/>
      <c r="G1" s="912"/>
    </row>
    <row r="2" spans="1:7" ht="33.75" customHeight="1">
      <c r="A2" s="911" t="s">
        <v>23</v>
      </c>
      <c r="B2" s="910"/>
      <c r="C2" s="909"/>
      <c r="D2" s="908"/>
      <c r="E2" s="908"/>
      <c r="F2" s="908"/>
      <c r="G2" s="907">
        <v>43617</v>
      </c>
    </row>
    <row r="3" spans="1:7" s="535" customFormat="1" ht="21.75" customHeight="1">
      <c r="A3" s="906"/>
      <c r="B3" s="905"/>
      <c r="C3" s="904"/>
      <c r="D3" s="904"/>
      <c r="E3" s="904"/>
      <c r="F3" s="904"/>
      <c r="G3" s="904"/>
    </row>
    <row r="4" spans="1:7" s="535" customFormat="1" ht="15" customHeight="1">
      <c r="A4" s="903" t="s">
        <v>24</v>
      </c>
      <c r="B4" s="903"/>
      <c r="C4" s="903"/>
      <c r="D4" s="903"/>
      <c r="E4" s="903"/>
      <c r="F4" s="903"/>
      <c r="G4" s="903"/>
    </row>
    <row r="5" spans="1:7" s="616" customFormat="1" ht="15" customHeight="1">
      <c r="A5" s="902" t="s">
        <v>2011</v>
      </c>
      <c r="B5" s="902"/>
      <c r="C5" s="901"/>
      <c r="D5" s="900"/>
      <c r="E5" s="900"/>
      <c r="F5" s="899"/>
      <c r="G5" s="899"/>
    </row>
    <row r="6" spans="1:7" s="540" customFormat="1" ht="15" customHeight="1">
      <c r="A6" s="849"/>
      <c r="B6" s="859" t="s">
        <v>26</v>
      </c>
      <c r="C6" s="856" t="s">
        <v>27</v>
      </c>
      <c r="D6" s="856" t="s">
        <v>6</v>
      </c>
      <c r="E6" s="854" t="s">
        <v>2418</v>
      </c>
      <c r="F6" s="855" t="s">
        <v>7</v>
      </c>
      <c r="G6" s="854" t="s">
        <v>51</v>
      </c>
    </row>
    <row r="7" spans="1:7" s="540" customFormat="1" ht="15" customHeight="1">
      <c r="A7" s="849"/>
      <c r="B7" s="859"/>
      <c r="C7" s="856"/>
      <c r="D7" s="856"/>
      <c r="E7" s="854" t="s">
        <v>2417</v>
      </c>
      <c r="F7" s="855" t="s">
        <v>30</v>
      </c>
      <c r="G7" s="854" t="s">
        <v>31</v>
      </c>
    </row>
    <row r="8" spans="1:7" s="540" customFormat="1" ht="15" customHeight="1">
      <c r="A8" s="849"/>
      <c r="B8" s="630" t="s">
        <v>575</v>
      </c>
      <c r="C8" s="630" t="s">
        <v>1932</v>
      </c>
      <c r="D8" s="812" t="s">
        <v>2786</v>
      </c>
      <c r="E8" s="898">
        <f>F8-5</f>
        <v>43617</v>
      </c>
      <c r="F8" s="872">
        <v>43622</v>
      </c>
      <c r="G8" s="872">
        <f>F8+40</f>
        <v>43662</v>
      </c>
    </row>
    <row r="9" spans="1:7" s="540" customFormat="1" ht="15" customHeight="1">
      <c r="A9" s="849"/>
      <c r="B9" s="630" t="s">
        <v>576</v>
      </c>
      <c r="C9" s="630" t="s">
        <v>1932</v>
      </c>
      <c r="D9" s="811"/>
      <c r="E9" s="898">
        <f>F9-5</f>
        <v>43624</v>
      </c>
      <c r="F9" s="872">
        <f>F8+7</f>
        <v>43629</v>
      </c>
      <c r="G9" s="872">
        <f>F9+40</f>
        <v>43669</v>
      </c>
    </row>
    <row r="10" spans="1:7" s="540" customFormat="1" ht="15" customHeight="1">
      <c r="A10" s="849"/>
      <c r="B10" s="630" t="s">
        <v>577</v>
      </c>
      <c r="C10" s="630" t="s">
        <v>1929</v>
      </c>
      <c r="D10" s="811"/>
      <c r="E10" s="898">
        <f>F10-5</f>
        <v>43631</v>
      </c>
      <c r="F10" s="872">
        <f>F9+7</f>
        <v>43636</v>
      </c>
      <c r="G10" s="872">
        <f>F10+40</f>
        <v>43676</v>
      </c>
    </row>
    <row r="11" spans="1:7" s="540" customFormat="1" ht="15" customHeight="1">
      <c r="A11" s="849"/>
      <c r="B11" s="630" t="s">
        <v>578</v>
      </c>
      <c r="C11" s="752" t="s">
        <v>2747</v>
      </c>
      <c r="D11" s="811"/>
      <c r="E11" s="898">
        <f>F11-5</f>
        <v>43638</v>
      </c>
      <c r="F11" s="872">
        <f>F10+7</f>
        <v>43643</v>
      </c>
      <c r="G11" s="872">
        <f>F11+40</f>
        <v>43683</v>
      </c>
    </row>
    <row r="12" spans="1:7" s="540" customFormat="1" ht="15" customHeight="1">
      <c r="A12" s="849"/>
      <c r="B12" s="630" t="s">
        <v>2597</v>
      </c>
      <c r="C12" s="752" t="s">
        <v>2746</v>
      </c>
      <c r="D12" s="810"/>
      <c r="E12" s="898">
        <f>F12-5</f>
        <v>43645</v>
      </c>
      <c r="F12" s="872">
        <f>F11+7</f>
        <v>43650</v>
      </c>
      <c r="G12" s="872">
        <f>F12+40</f>
        <v>43690</v>
      </c>
    </row>
    <row r="13" spans="1:7" s="557" customFormat="1" ht="15" customHeight="1">
      <c r="A13" s="863" t="s">
        <v>53</v>
      </c>
      <c r="B13" s="863"/>
      <c r="C13" s="878"/>
      <c r="D13" s="878"/>
      <c r="E13" s="861"/>
      <c r="F13" s="860"/>
      <c r="G13" s="860"/>
    </row>
    <row r="14" spans="1:7" s="540" customFormat="1" ht="15" customHeight="1">
      <c r="A14" s="849"/>
      <c r="B14" s="859" t="s">
        <v>26</v>
      </c>
      <c r="C14" s="856" t="s">
        <v>27</v>
      </c>
      <c r="D14" s="856" t="s">
        <v>6</v>
      </c>
      <c r="E14" s="854" t="s">
        <v>2418</v>
      </c>
      <c r="F14" s="855" t="s">
        <v>7</v>
      </c>
      <c r="G14" s="854" t="s">
        <v>53</v>
      </c>
    </row>
    <row r="15" spans="1:7" s="540" customFormat="1" ht="15" customHeight="1">
      <c r="A15" s="849"/>
      <c r="B15" s="859"/>
      <c r="C15" s="856"/>
      <c r="D15" s="856"/>
      <c r="E15" s="854" t="s">
        <v>2417</v>
      </c>
      <c r="F15" s="855" t="s">
        <v>30</v>
      </c>
      <c r="G15" s="854" t="s">
        <v>31</v>
      </c>
    </row>
    <row r="16" spans="1:7" s="540" customFormat="1" ht="15" customHeight="1">
      <c r="A16" s="849"/>
      <c r="B16" s="630" t="s">
        <v>575</v>
      </c>
      <c r="C16" s="630" t="s">
        <v>1932</v>
      </c>
      <c r="D16" s="812" t="s">
        <v>104</v>
      </c>
      <c r="E16" s="871">
        <f>F16-5</f>
        <v>43617</v>
      </c>
      <c r="F16" s="872">
        <v>43622</v>
      </c>
      <c r="G16" s="870">
        <f>F16+35</f>
        <v>43657</v>
      </c>
    </row>
    <row r="17" spans="1:7" s="540" customFormat="1" ht="15" customHeight="1">
      <c r="A17" s="849"/>
      <c r="B17" s="630" t="s">
        <v>576</v>
      </c>
      <c r="C17" s="630" t="s">
        <v>1932</v>
      </c>
      <c r="D17" s="811"/>
      <c r="E17" s="871">
        <f>F17-5</f>
        <v>43624</v>
      </c>
      <c r="F17" s="870">
        <f>F16+7</f>
        <v>43629</v>
      </c>
      <c r="G17" s="870">
        <f>F17+35</f>
        <v>43664</v>
      </c>
    </row>
    <row r="18" spans="1:7" s="540" customFormat="1" ht="15" customHeight="1">
      <c r="A18" s="849"/>
      <c r="B18" s="630" t="s">
        <v>577</v>
      </c>
      <c r="C18" s="630" t="s">
        <v>1929</v>
      </c>
      <c r="D18" s="811"/>
      <c r="E18" s="871">
        <f>F18-5</f>
        <v>43631</v>
      </c>
      <c r="F18" s="870">
        <f>F17+7</f>
        <v>43636</v>
      </c>
      <c r="G18" s="870">
        <f>F18+35</f>
        <v>43671</v>
      </c>
    </row>
    <row r="19" spans="1:7" s="650" customFormat="1" ht="15" customHeight="1">
      <c r="A19" s="849"/>
      <c r="B19" s="630" t="s">
        <v>578</v>
      </c>
      <c r="C19" s="752" t="s">
        <v>2747</v>
      </c>
      <c r="D19" s="811"/>
      <c r="E19" s="871">
        <f>F19-5</f>
        <v>43638</v>
      </c>
      <c r="F19" s="870">
        <f>F18+7</f>
        <v>43643</v>
      </c>
      <c r="G19" s="870">
        <f>F19+35</f>
        <v>43678</v>
      </c>
    </row>
    <row r="20" spans="1:7" s="790" customFormat="1" ht="15" customHeight="1">
      <c r="A20" s="849"/>
      <c r="B20" s="630" t="s">
        <v>2597</v>
      </c>
      <c r="C20" s="752" t="s">
        <v>2746</v>
      </c>
      <c r="D20" s="810"/>
      <c r="E20" s="871">
        <f>F20-5</f>
        <v>43645</v>
      </c>
      <c r="F20" s="870">
        <f>F19+7</f>
        <v>43650</v>
      </c>
      <c r="G20" s="870">
        <f>F20+35</f>
        <v>43685</v>
      </c>
    </row>
    <row r="21" spans="1:7" s="536" customFormat="1" ht="15" customHeight="1">
      <c r="A21" s="863" t="s">
        <v>2785</v>
      </c>
      <c r="B21" s="863"/>
      <c r="C21" s="878"/>
      <c r="D21" s="861"/>
      <c r="E21" s="861"/>
      <c r="F21" s="860"/>
      <c r="G21" s="860"/>
    </row>
    <row r="22" spans="1:7" s="540" customFormat="1" ht="15" customHeight="1">
      <c r="A22" s="849"/>
      <c r="B22" s="859" t="s">
        <v>26</v>
      </c>
      <c r="C22" s="857" t="s">
        <v>27</v>
      </c>
      <c r="D22" s="857" t="s">
        <v>6</v>
      </c>
      <c r="E22" s="854" t="s">
        <v>2418</v>
      </c>
      <c r="F22" s="855" t="s">
        <v>7</v>
      </c>
      <c r="G22" s="877" t="s">
        <v>2784</v>
      </c>
    </row>
    <row r="23" spans="1:7" s="540" customFormat="1" ht="15" customHeight="1">
      <c r="A23" s="849"/>
      <c r="B23" s="859"/>
      <c r="C23" s="875"/>
      <c r="D23" s="875"/>
      <c r="E23" s="854" t="s">
        <v>2417</v>
      </c>
      <c r="F23" s="873" t="s">
        <v>30</v>
      </c>
      <c r="G23" s="854" t="s">
        <v>31</v>
      </c>
    </row>
    <row r="24" spans="1:7" s="540" customFormat="1" ht="15" customHeight="1">
      <c r="A24" s="849"/>
      <c r="B24" s="630" t="s">
        <v>575</v>
      </c>
      <c r="C24" s="630" t="s">
        <v>1932</v>
      </c>
      <c r="D24" s="772" t="s">
        <v>2783</v>
      </c>
      <c r="E24" s="871">
        <f>F24-5</f>
        <v>43617</v>
      </c>
      <c r="F24" s="872">
        <v>43622</v>
      </c>
      <c r="G24" s="870">
        <f>F24+41</f>
        <v>43663</v>
      </c>
    </row>
    <row r="25" spans="1:7" s="540" customFormat="1" ht="15" customHeight="1">
      <c r="A25" s="849"/>
      <c r="B25" s="630" t="s">
        <v>576</v>
      </c>
      <c r="C25" s="630" t="s">
        <v>1932</v>
      </c>
      <c r="D25" s="772"/>
      <c r="E25" s="871">
        <f>F25-5</f>
        <v>43624</v>
      </c>
      <c r="F25" s="870">
        <f>F24+7</f>
        <v>43629</v>
      </c>
      <c r="G25" s="870">
        <f>F25+41</f>
        <v>43670</v>
      </c>
    </row>
    <row r="26" spans="1:7" s="540" customFormat="1" ht="15" customHeight="1">
      <c r="A26" s="849"/>
      <c r="B26" s="630" t="s">
        <v>577</v>
      </c>
      <c r="C26" s="630" t="s">
        <v>1929</v>
      </c>
      <c r="D26" s="772"/>
      <c r="E26" s="871">
        <f>F26-5</f>
        <v>43631</v>
      </c>
      <c r="F26" s="870">
        <f>F25+7</f>
        <v>43636</v>
      </c>
      <c r="G26" s="870">
        <f>F26+41</f>
        <v>43677</v>
      </c>
    </row>
    <row r="27" spans="1:7" s="540" customFormat="1" ht="15.95" customHeight="1">
      <c r="A27" s="849"/>
      <c r="B27" s="630" t="s">
        <v>578</v>
      </c>
      <c r="C27" s="752" t="s">
        <v>2747</v>
      </c>
      <c r="D27" s="772"/>
      <c r="E27" s="871">
        <f>F27-5</f>
        <v>43638</v>
      </c>
      <c r="F27" s="870">
        <f>F26+7</f>
        <v>43643</v>
      </c>
      <c r="G27" s="870">
        <f>F27+41</f>
        <v>43684</v>
      </c>
    </row>
    <row r="28" spans="1:7" s="540" customFormat="1" ht="15" customHeight="1">
      <c r="A28" s="849"/>
      <c r="B28" s="630" t="s">
        <v>2597</v>
      </c>
      <c r="C28" s="752" t="s">
        <v>2746</v>
      </c>
      <c r="D28" s="772"/>
      <c r="E28" s="871">
        <f>F28-5</f>
        <v>43645</v>
      </c>
      <c r="F28" s="870">
        <f>F27+7</f>
        <v>43650</v>
      </c>
      <c r="G28" s="870">
        <f>F28+41</f>
        <v>43691</v>
      </c>
    </row>
    <row r="29" spans="1:7" s="557" customFormat="1" ht="15" customHeight="1">
      <c r="A29" s="863" t="s">
        <v>43</v>
      </c>
      <c r="B29" s="863"/>
      <c r="C29" s="878"/>
      <c r="D29" s="861"/>
      <c r="E29" s="861"/>
      <c r="F29" s="860"/>
      <c r="G29" s="860"/>
    </row>
    <row r="30" spans="1:7" s="540" customFormat="1" ht="15" customHeight="1">
      <c r="A30" s="849"/>
      <c r="B30" s="859" t="s">
        <v>26</v>
      </c>
      <c r="C30" s="857" t="s">
        <v>27</v>
      </c>
      <c r="D30" s="857" t="s">
        <v>6</v>
      </c>
      <c r="E30" s="854" t="s">
        <v>2418</v>
      </c>
      <c r="F30" s="855" t="s">
        <v>7</v>
      </c>
      <c r="G30" s="877" t="s">
        <v>43</v>
      </c>
    </row>
    <row r="31" spans="1:7" s="540" customFormat="1" ht="15" customHeight="1">
      <c r="A31" s="849"/>
      <c r="B31" s="859"/>
      <c r="C31" s="875"/>
      <c r="D31" s="874"/>
      <c r="E31" s="854" t="s">
        <v>2417</v>
      </c>
      <c r="F31" s="873" t="s">
        <v>30</v>
      </c>
      <c r="G31" s="854" t="s">
        <v>31</v>
      </c>
    </row>
    <row r="32" spans="1:7" s="540" customFormat="1" ht="15" customHeight="1">
      <c r="A32" s="849"/>
      <c r="B32" s="630" t="s">
        <v>575</v>
      </c>
      <c r="C32" s="630" t="s">
        <v>1932</v>
      </c>
      <c r="D32" s="812" t="s">
        <v>104</v>
      </c>
      <c r="E32" s="871">
        <f>F32-6</f>
        <v>43616</v>
      </c>
      <c r="F32" s="872">
        <v>43622</v>
      </c>
      <c r="G32" s="870">
        <f>F32+40</f>
        <v>43662</v>
      </c>
    </row>
    <row r="33" spans="1:7" s="540" customFormat="1" ht="14.25" customHeight="1">
      <c r="A33" s="849"/>
      <c r="B33" s="630" t="s">
        <v>576</v>
      </c>
      <c r="C33" s="630" t="s">
        <v>1932</v>
      </c>
      <c r="D33" s="811"/>
      <c r="E33" s="871">
        <f>F33-6</f>
        <v>43623</v>
      </c>
      <c r="F33" s="870">
        <f>F32+7</f>
        <v>43629</v>
      </c>
      <c r="G33" s="870">
        <f>F33+40</f>
        <v>43669</v>
      </c>
    </row>
    <row r="34" spans="1:7" s="540" customFormat="1" ht="15" customHeight="1">
      <c r="A34" s="849"/>
      <c r="B34" s="630" t="s">
        <v>577</v>
      </c>
      <c r="C34" s="630" t="s">
        <v>1929</v>
      </c>
      <c r="D34" s="811"/>
      <c r="E34" s="871">
        <f>F34-6</f>
        <v>43630</v>
      </c>
      <c r="F34" s="870">
        <f>F33+7</f>
        <v>43636</v>
      </c>
      <c r="G34" s="870">
        <f>F34+40</f>
        <v>43676</v>
      </c>
    </row>
    <row r="35" spans="1:7" s="540" customFormat="1" ht="15" customHeight="1">
      <c r="A35" s="849"/>
      <c r="B35" s="630" t="s">
        <v>578</v>
      </c>
      <c r="C35" s="752" t="s">
        <v>2747</v>
      </c>
      <c r="D35" s="811"/>
      <c r="E35" s="871">
        <f>F35-6</f>
        <v>43637</v>
      </c>
      <c r="F35" s="870">
        <f>F34+7</f>
        <v>43643</v>
      </c>
      <c r="G35" s="870">
        <f>F35+40</f>
        <v>43683</v>
      </c>
    </row>
    <row r="36" spans="1:7" s="540" customFormat="1" ht="15" customHeight="1">
      <c r="A36" s="849"/>
      <c r="B36" s="630" t="s">
        <v>2597</v>
      </c>
      <c r="C36" s="752" t="s">
        <v>2746</v>
      </c>
      <c r="D36" s="810"/>
      <c r="E36" s="871">
        <f>F36-6</f>
        <v>43644</v>
      </c>
      <c r="F36" s="870">
        <f>F35+7</f>
        <v>43650</v>
      </c>
      <c r="G36" s="870">
        <f>F36+40</f>
        <v>43690</v>
      </c>
    </row>
    <row r="37" spans="1:7" s="557" customFormat="1" ht="14.1" customHeight="1">
      <c r="A37" s="863" t="s">
        <v>52</v>
      </c>
      <c r="B37" s="863"/>
      <c r="C37" s="878"/>
      <c r="D37" s="878"/>
      <c r="E37" s="861"/>
      <c r="F37" s="860"/>
      <c r="G37" s="860"/>
    </row>
    <row r="38" spans="1:7" s="540" customFormat="1" ht="15" customHeight="1">
      <c r="A38" s="849"/>
      <c r="B38" s="859" t="s">
        <v>26</v>
      </c>
      <c r="C38" s="856" t="s">
        <v>27</v>
      </c>
      <c r="D38" s="856" t="s">
        <v>6</v>
      </c>
      <c r="E38" s="854" t="s">
        <v>2418</v>
      </c>
      <c r="F38" s="855" t="s">
        <v>7</v>
      </c>
      <c r="G38" s="854" t="s">
        <v>52</v>
      </c>
    </row>
    <row r="39" spans="1:7" s="540" customFormat="1" ht="15" customHeight="1">
      <c r="A39" s="849"/>
      <c r="B39" s="859"/>
      <c r="C39" s="856"/>
      <c r="D39" s="856"/>
      <c r="E39" s="854" t="s">
        <v>2417</v>
      </c>
      <c r="F39" s="855" t="s">
        <v>30</v>
      </c>
      <c r="G39" s="854" t="s">
        <v>31</v>
      </c>
    </row>
    <row r="40" spans="1:7" s="540" customFormat="1" ht="15" customHeight="1">
      <c r="A40" s="849"/>
      <c r="B40" s="630" t="s">
        <v>575</v>
      </c>
      <c r="C40" s="630" t="s">
        <v>1932</v>
      </c>
      <c r="D40" s="812" t="s">
        <v>2238</v>
      </c>
      <c r="E40" s="871">
        <f>F40-5</f>
        <v>43617</v>
      </c>
      <c r="F40" s="872">
        <v>43622</v>
      </c>
      <c r="G40" s="870">
        <f>F40+44</f>
        <v>43666</v>
      </c>
    </row>
    <row r="41" spans="1:7" s="540" customFormat="1" ht="15" customHeight="1">
      <c r="A41" s="849"/>
      <c r="B41" s="630" t="s">
        <v>576</v>
      </c>
      <c r="C41" s="630" t="s">
        <v>1932</v>
      </c>
      <c r="D41" s="811"/>
      <c r="E41" s="871">
        <f>F41-5</f>
        <v>43624</v>
      </c>
      <c r="F41" s="870">
        <f>F40+7</f>
        <v>43629</v>
      </c>
      <c r="G41" s="870">
        <f>F41+44</f>
        <v>43673</v>
      </c>
    </row>
    <row r="42" spans="1:7" s="540" customFormat="1" ht="15" customHeight="1">
      <c r="A42" s="849"/>
      <c r="B42" s="630" t="s">
        <v>577</v>
      </c>
      <c r="C42" s="630" t="s">
        <v>1929</v>
      </c>
      <c r="D42" s="811"/>
      <c r="E42" s="871">
        <f>F42-5</f>
        <v>43631</v>
      </c>
      <c r="F42" s="870">
        <f>F41+7</f>
        <v>43636</v>
      </c>
      <c r="G42" s="870">
        <f>F42+44</f>
        <v>43680</v>
      </c>
    </row>
    <row r="43" spans="1:7" s="650" customFormat="1" ht="15" customHeight="1">
      <c r="A43" s="849"/>
      <c r="B43" s="630" t="s">
        <v>578</v>
      </c>
      <c r="C43" s="752" t="s">
        <v>2747</v>
      </c>
      <c r="D43" s="811"/>
      <c r="E43" s="871">
        <f>F43-5</f>
        <v>43638</v>
      </c>
      <c r="F43" s="870">
        <f>F42+7</f>
        <v>43643</v>
      </c>
      <c r="G43" s="870">
        <f>F43+44</f>
        <v>43687</v>
      </c>
    </row>
    <row r="44" spans="1:7" s="790" customFormat="1" ht="15" customHeight="1">
      <c r="A44" s="849"/>
      <c r="B44" s="630" t="s">
        <v>2597</v>
      </c>
      <c r="C44" s="752" t="s">
        <v>2746</v>
      </c>
      <c r="D44" s="810"/>
      <c r="E44" s="871">
        <f>F44-5</f>
        <v>43645</v>
      </c>
      <c r="F44" s="870">
        <f>F43+7</f>
        <v>43650</v>
      </c>
      <c r="G44" s="870">
        <f>F44+44</f>
        <v>43694</v>
      </c>
    </row>
    <row r="45" spans="1:7" s="557" customFormat="1" ht="15" customHeight="1">
      <c r="A45" s="863" t="s">
        <v>25</v>
      </c>
      <c r="B45" s="863"/>
      <c r="C45" s="861"/>
      <c r="D45" s="860"/>
      <c r="E45" s="860"/>
      <c r="F45" s="860"/>
      <c r="G45" s="897"/>
    </row>
    <row r="46" spans="1:7" s="540" customFormat="1" ht="15" customHeight="1">
      <c r="A46" s="888"/>
      <c r="B46" s="859" t="s">
        <v>26</v>
      </c>
      <c r="C46" s="856" t="s">
        <v>27</v>
      </c>
      <c r="D46" s="856" t="s">
        <v>6</v>
      </c>
      <c r="E46" s="854" t="s">
        <v>2418</v>
      </c>
      <c r="F46" s="855" t="s">
        <v>7</v>
      </c>
      <c r="G46" s="854" t="s">
        <v>25</v>
      </c>
    </row>
    <row r="47" spans="1:7" s="540" customFormat="1" ht="15" customHeight="1">
      <c r="A47" s="888"/>
      <c r="B47" s="859"/>
      <c r="C47" s="856"/>
      <c r="D47" s="856"/>
      <c r="E47" s="854" t="s">
        <v>2417</v>
      </c>
      <c r="F47" s="855" t="s">
        <v>30</v>
      </c>
      <c r="G47" s="854" t="s">
        <v>31</v>
      </c>
    </row>
    <row r="48" spans="1:7" s="540" customFormat="1" ht="15" customHeight="1">
      <c r="A48" s="849"/>
      <c r="B48" s="630" t="s">
        <v>575</v>
      </c>
      <c r="C48" s="630" t="s">
        <v>1932</v>
      </c>
      <c r="D48" s="812" t="s">
        <v>150</v>
      </c>
      <c r="E48" s="871">
        <f>F48-5</f>
        <v>43617</v>
      </c>
      <c r="F48" s="872">
        <v>43622</v>
      </c>
      <c r="G48" s="870">
        <f>F48+34</f>
        <v>43656</v>
      </c>
    </row>
    <row r="49" spans="1:7" s="540" customFormat="1" ht="15" customHeight="1">
      <c r="A49" s="849"/>
      <c r="B49" s="630" t="s">
        <v>576</v>
      </c>
      <c r="C49" s="630" t="s">
        <v>1932</v>
      </c>
      <c r="D49" s="811"/>
      <c r="E49" s="871">
        <f>F49-5</f>
        <v>43624</v>
      </c>
      <c r="F49" s="870">
        <f>F48+7</f>
        <v>43629</v>
      </c>
      <c r="G49" s="870">
        <f>F49+34</f>
        <v>43663</v>
      </c>
    </row>
    <row r="50" spans="1:7" s="540" customFormat="1" ht="15" customHeight="1">
      <c r="A50" s="849"/>
      <c r="B50" s="630" t="s">
        <v>577</v>
      </c>
      <c r="C50" s="630" t="s">
        <v>1929</v>
      </c>
      <c r="D50" s="811"/>
      <c r="E50" s="871">
        <f>F50-5</f>
        <v>43631</v>
      </c>
      <c r="F50" s="870">
        <f>F49+7</f>
        <v>43636</v>
      </c>
      <c r="G50" s="870">
        <f>F50+34</f>
        <v>43670</v>
      </c>
    </row>
    <row r="51" spans="1:7" s="540" customFormat="1" ht="14.25" customHeight="1">
      <c r="A51" s="849"/>
      <c r="B51" s="630" t="s">
        <v>1928</v>
      </c>
      <c r="C51" s="752" t="s">
        <v>2747</v>
      </c>
      <c r="D51" s="811"/>
      <c r="E51" s="871">
        <f>F51-5</f>
        <v>43638</v>
      </c>
      <c r="F51" s="870">
        <f>F50+7</f>
        <v>43643</v>
      </c>
      <c r="G51" s="870">
        <f>F51+34</f>
        <v>43677</v>
      </c>
    </row>
    <row r="52" spans="1:7" s="540" customFormat="1" ht="14.25" customHeight="1">
      <c r="A52" s="849"/>
      <c r="B52" s="630" t="s">
        <v>2597</v>
      </c>
      <c r="C52" s="752" t="s">
        <v>2746</v>
      </c>
      <c r="D52" s="810"/>
      <c r="E52" s="871">
        <f>F52-5</f>
        <v>43645</v>
      </c>
      <c r="F52" s="870">
        <f>F51+7</f>
        <v>43650</v>
      </c>
      <c r="G52" s="870">
        <f>F52+34</f>
        <v>43684</v>
      </c>
    </row>
    <row r="53" spans="1:7" s="557" customFormat="1" ht="15">
      <c r="A53" s="863" t="s">
        <v>2782</v>
      </c>
      <c r="B53" s="863"/>
      <c r="C53" s="878"/>
      <c r="D53" s="861"/>
      <c r="E53" s="861"/>
      <c r="F53" s="860"/>
      <c r="G53" s="860"/>
    </row>
    <row r="54" spans="1:7" s="540" customFormat="1" ht="15" hidden="1" customHeight="1">
      <c r="A54" s="888"/>
      <c r="B54" s="896" t="s">
        <v>26</v>
      </c>
      <c r="C54" s="856" t="s">
        <v>27</v>
      </c>
      <c r="D54" s="856" t="s">
        <v>6</v>
      </c>
      <c r="E54" s="854" t="s">
        <v>2418</v>
      </c>
      <c r="F54" s="855" t="s">
        <v>7</v>
      </c>
      <c r="G54" s="854" t="s">
        <v>41</v>
      </c>
    </row>
    <row r="55" spans="1:7" s="540" customFormat="1" ht="15" hidden="1" customHeight="1">
      <c r="A55" s="888"/>
      <c r="B55" s="896"/>
      <c r="C55" s="856"/>
      <c r="D55" s="856"/>
      <c r="E55" s="854" t="s">
        <v>2417</v>
      </c>
      <c r="F55" s="855" t="s">
        <v>30</v>
      </c>
      <c r="G55" s="854" t="s">
        <v>31</v>
      </c>
    </row>
    <row r="56" spans="1:7" s="540" customFormat="1" ht="15" hidden="1" customHeight="1">
      <c r="A56" s="849"/>
      <c r="B56" s="630" t="s">
        <v>1930</v>
      </c>
      <c r="C56" s="630" t="s">
        <v>1927</v>
      </c>
      <c r="D56" s="812" t="s">
        <v>2781</v>
      </c>
      <c r="E56" s="871">
        <f>F56-5</f>
        <v>43554</v>
      </c>
      <c r="F56" s="872">
        <v>43559</v>
      </c>
      <c r="G56" s="870">
        <f>F56+33</f>
        <v>43592</v>
      </c>
    </row>
    <row r="57" spans="1:7" s="540" customFormat="1" ht="15" hidden="1" customHeight="1">
      <c r="A57" s="849"/>
      <c r="B57" s="630" t="s">
        <v>1928</v>
      </c>
      <c r="C57" s="630" t="s">
        <v>1932</v>
      </c>
      <c r="D57" s="811"/>
      <c r="E57" s="871">
        <f>F57-5</f>
        <v>43561</v>
      </c>
      <c r="F57" s="870">
        <f>F56+7</f>
        <v>43566</v>
      </c>
      <c r="G57" s="870">
        <f>F57+33</f>
        <v>43599</v>
      </c>
    </row>
    <row r="58" spans="1:7" s="540" customFormat="1" ht="15" hidden="1" customHeight="1">
      <c r="A58" s="849"/>
      <c r="B58" s="599" t="s">
        <v>2780</v>
      </c>
      <c r="C58" s="630" t="s">
        <v>1927</v>
      </c>
      <c r="D58" s="811"/>
      <c r="E58" s="871">
        <f>F58-5</f>
        <v>43568</v>
      </c>
      <c r="F58" s="870">
        <f>F57+7</f>
        <v>43573</v>
      </c>
      <c r="G58" s="870">
        <f>F58+33</f>
        <v>43606</v>
      </c>
    </row>
    <row r="59" spans="1:7" s="540" customFormat="1" ht="14.25" hidden="1" customHeight="1">
      <c r="A59" s="849"/>
      <c r="B59" s="630" t="s">
        <v>2779</v>
      </c>
      <c r="C59" s="752" t="s">
        <v>2481</v>
      </c>
      <c r="D59" s="811"/>
      <c r="E59" s="871">
        <f>F59-5</f>
        <v>43575</v>
      </c>
      <c r="F59" s="870">
        <f>F58+7</f>
        <v>43580</v>
      </c>
      <c r="G59" s="870">
        <f>F59+33</f>
        <v>43613</v>
      </c>
    </row>
    <row r="60" spans="1:7" s="540" customFormat="1" ht="14.25" hidden="1" customHeight="1">
      <c r="A60" s="849"/>
      <c r="B60" s="630" t="s">
        <v>2778</v>
      </c>
      <c r="C60" s="752" t="s">
        <v>1929</v>
      </c>
      <c r="D60" s="810"/>
      <c r="E60" s="871">
        <f>F60-5</f>
        <v>43582</v>
      </c>
      <c r="F60" s="870">
        <f>F59+7</f>
        <v>43587</v>
      </c>
      <c r="G60" s="870">
        <f>F60+33</f>
        <v>43620</v>
      </c>
    </row>
    <row r="61" spans="1:7" s="889" customFormat="1" ht="14.25" hidden="1" customHeight="1">
      <c r="A61" s="895"/>
      <c r="B61" s="894"/>
      <c r="C61" s="894"/>
      <c r="D61" s="893"/>
      <c r="E61" s="892"/>
      <c r="F61" s="891"/>
      <c r="G61" s="890"/>
    </row>
    <row r="62" spans="1:7" s="540" customFormat="1" ht="15" customHeight="1">
      <c r="A62" s="888"/>
      <c r="B62" s="859" t="s">
        <v>26</v>
      </c>
      <c r="C62" s="856" t="s">
        <v>27</v>
      </c>
      <c r="D62" s="856" t="s">
        <v>6</v>
      </c>
      <c r="E62" s="854" t="s">
        <v>2418</v>
      </c>
      <c r="F62" s="855" t="s">
        <v>7</v>
      </c>
      <c r="G62" s="854" t="s">
        <v>41</v>
      </c>
    </row>
    <row r="63" spans="1:7" s="540" customFormat="1" ht="15" customHeight="1">
      <c r="A63" s="888"/>
      <c r="B63" s="859"/>
      <c r="C63" s="856"/>
      <c r="D63" s="856"/>
      <c r="E63" s="854" t="s">
        <v>2417</v>
      </c>
      <c r="F63" s="855" t="s">
        <v>30</v>
      </c>
      <c r="G63" s="854" t="s">
        <v>31</v>
      </c>
    </row>
    <row r="64" spans="1:7" s="540" customFormat="1" ht="15" customHeight="1">
      <c r="A64" s="849"/>
      <c r="B64" s="630" t="s">
        <v>2777</v>
      </c>
      <c r="C64" s="630" t="s">
        <v>1896</v>
      </c>
      <c r="D64" s="812" t="s">
        <v>191</v>
      </c>
      <c r="E64" s="871">
        <f>F64-5</f>
        <v>43612</v>
      </c>
      <c r="F64" s="872">
        <v>43617</v>
      </c>
      <c r="G64" s="870">
        <f>F64+35</f>
        <v>43652</v>
      </c>
    </row>
    <row r="65" spans="1:7" s="540" customFormat="1" ht="15" customHeight="1">
      <c r="A65" s="849"/>
      <c r="B65" s="630" t="s">
        <v>2776</v>
      </c>
      <c r="C65" s="630" t="s">
        <v>2455</v>
      </c>
      <c r="D65" s="811"/>
      <c r="E65" s="871">
        <f>F65-5</f>
        <v>43619</v>
      </c>
      <c r="F65" s="870">
        <f>F64+7</f>
        <v>43624</v>
      </c>
      <c r="G65" s="870">
        <f>F65+35</f>
        <v>43659</v>
      </c>
    </row>
    <row r="66" spans="1:7" s="540" customFormat="1" ht="15" customHeight="1">
      <c r="A66" s="849"/>
      <c r="B66" s="630" t="s">
        <v>2775</v>
      </c>
      <c r="C66" s="630" t="s">
        <v>1595</v>
      </c>
      <c r="D66" s="811"/>
      <c r="E66" s="871">
        <f>F66-5</f>
        <v>43626</v>
      </c>
      <c r="F66" s="870">
        <f>F65+7</f>
        <v>43631</v>
      </c>
      <c r="G66" s="870">
        <f>F66+35</f>
        <v>43666</v>
      </c>
    </row>
    <row r="67" spans="1:7" s="540" customFormat="1" ht="14.25" customHeight="1">
      <c r="A67" s="849"/>
      <c r="B67" s="630" t="s">
        <v>2774</v>
      </c>
      <c r="C67" s="630" t="s">
        <v>1892</v>
      </c>
      <c r="D67" s="811"/>
      <c r="E67" s="871">
        <f>F67-5</f>
        <v>43633</v>
      </c>
      <c r="F67" s="870">
        <f>F66+7</f>
        <v>43638</v>
      </c>
      <c r="G67" s="870">
        <f>F67+35</f>
        <v>43673</v>
      </c>
    </row>
    <row r="68" spans="1:7" s="540" customFormat="1" ht="14.25" customHeight="1">
      <c r="A68" s="849"/>
      <c r="B68" s="599" t="s">
        <v>2773</v>
      </c>
      <c r="C68" s="599" t="s">
        <v>2451</v>
      </c>
      <c r="D68" s="810"/>
      <c r="E68" s="871">
        <f>F68-5</f>
        <v>43640</v>
      </c>
      <c r="F68" s="870">
        <f>F67+7</f>
        <v>43645</v>
      </c>
      <c r="G68" s="870">
        <f>F68+35</f>
        <v>43680</v>
      </c>
    </row>
    <row r="69" spans="1:7" s="557" customFormat="1" ht="15" customHeight="1">
      <c r="A69" s="863" t="s">
        <v>2772</v>
      </c>
      <c r="B69" s="863"/>
      <c r="C69" s="878"/>
      <c r="D69" s="861"/>
      <c r="E69" s="861"/>
      <c r="F69" s="860"/>
      <c r="G69" s="887"/>
    </row>
    <row r="70" spans="1:7" s="540" customFormat="1" ht="15" customHeight="1">
      <c r="A70" s="849"/>
      <c r="B70" s="859" t="s">
        <v>26</v>
      </c>
      <c r="C70" s="857" t="s">
        <v>27</v>
      </c>
      <c r="D70" s="856" t="s">
        <v>6</v>
      </c>
      <c r="E70" s="854" t="s">
        <v>2418</v>
      </c>
      <c r="F70" s="855" t="s">
        <v>7</v>
      </c>
      <c r="G70" s="854" t="s">
        <v>2765</v>
      </c>
    </row>
    <row r="71" spans="1:7" s="540" customFormat="1" ht="15" customHeight="1">
      <c r="A71" s="849"/>
      <c r="B71" s="859"/>
      <c r="C71" s="875"/>
      <c r="D71" s="856"/>
      <c r="E71" s="854" t="s">
        <v>2417</v>
      </c>
      <c r="F71" s="855" t="s">
        <v>30</v>
      </c>
      <c r="G71" s="854" t="s">
        <v>31</v>
      </c>
    </row>
    <row r="72" spans="1:7" s="540" customFormat="1" ht="15" customHeight="1">
      <c r="A72" s="849"/>
      <c r="B72" s="630" t="s">
        <v>2771</v>
      </c>
      <c r="C72" s="630" t="s">
        <v>1896</v>
      </c>
      <c r="D72" s="772" t="s">
        <v>2130</v>
      </c>
      <c r="E72" s="653">
        <f>F72-5</f>
        <v>43612</v>
      </c>
      <c r="F72" s="622">
        <v>43617</v>
      </c>
      <c r="G72" s="622">
        <f>F72+48</f>
        <v>43665</v>
      </c>
    </row>
    <row r="73" spans="1:7" s="540" customFormat="1" ht="15" customHeight="1">
      <c r="A73" s="849"/>
      <c r="B73" s="630" t="s">
        <v>2770</v>
      </c>
      <c r="C73" s="630" t="s">
        <v>2455</v>
      </c>
      <c r="D73" s="772"/>
      <c r="E73" s="653">
        <f>F73-5</f>
        <v>43619</v>
      </c>
      <c r="F73" s="622">
        <f>F72+7</f>
        <v>43624</v>
      </c>
      <c r="G73" s="622">
        <f>F73+48</f>
        <v>43672</v>
      </c>
    </row>
    <row r="74" spans="1:7" s="540" customFormat="1" ht="15" customHeight="1">
      <c r="A74" s="849"/>
      <c r="B74" s="630" t="s">
        <v>2769</v>
      </c>
      <c r="C74" s="630" t="s">
        <v>1595</v>
      </c>
      <c r="D74" s="772"/>
      <c r="E74" s="653">
        <f>F74-5</f>
        <v>43626</v>
      </c>
      <c r="F74" s="622">
        <f>F73+7</f>
        <v>43631</v>
      </c>
      <c r="G74" s="622">
        <f>F74+48</f>
        <v>43679</v>
      </c>
    </row>
    <row r="75" spans="1:7" s="540" customFormat="1" ht="15" customHeight="1">
      <c r="A75" s="849"/>
      <c r="B75" s="630" t="s">
        <v>2768</v>
      </c>
      <c r="C75" s="813" t="s">
        <v>2767</v>
      </c>
      <c r="D75" s="772"/>
      <c r="E75" s="653">
        <f>F75-5</f>
        <v>43633</v>
      </c>
      <c r="F75" s="622">
        <f>F74+7</f>
        <v>43638</v>
      </c>
      <c r="G75" s="622">
        <f>F75+48</f>
        <v>43686</v>
      </c>
    </row>
    <row r="76" spans="1:7" s="540" customFormat="1" ht="15" customHeight="1">
      <c r="A76" s="849"/>
      <c r="B76" s="599" t="s">
        <v>2766</v>
      </c>
      <c r="C76" s="599" t="s">
        <v>2451</v>
      </c>
      <c r="D76" s="772"/>
      <c r="E76" s="653">
        <f>F76-5</f>
        <v>43640</v>
      </c>
      <c r="F76" s="622">
        <f>F75+7</f>
        <v>43645</v>
      </c>
      <c r="G76" s="622">
        <f>F76+48</f>
        <v>43693</v>
      </c>
    </row>
    <row r="77" spans="1:7" s="540" customFormat="1" ht="15" hidden="1" customHeight="1">
      <c r="A77" s="849"/>
      <c r="B77" s="886" t="s">
        <v>719</v>
      </c>
      <c r="C77" s="857" t="s">
        <v>27</v>
      </c>
      <c r="D77" s="856" t="s">
        <v>6</v>
      </c>
      <c r="E77" s="854" t="s">
        <v>2418</v>
      </c>
      <c r="F77" s="855" t="s">
        <v>7</v>
      </c>
      <c r="G77" s="854" t="s">
        <v>2765</v>
      </c>
    </row>
    <row r="78" spans="1:7" s="540" customFormat="1" ht="15" hidden="1" customHeight="1">
      <c r="A78" s="849"/>
      <c r="B78" s="885"/>
      <c r="C78" s="875"/>
      <c r="D78" s="856"/>
      <c r="E78" s="854" t="s">
        <v>2417</v>
      </c>
      <c r="F78" s="855" t="s">
        <v>30</v>
      </c>
      <c r="G78" s="854" t="s">
        <v>31</v>
      </c>
    </row>
    <row r="79" spans="1:7" s="540" customFormat="1" ht="15" hidden="1" customHeight="1">
      <c r="A79" s="849"/>
      <c r="B79" s="599" t="s">
        <v>2764</v>
      </c>
      <c r="C79" s="594" t="s">
        <v>1987</v>
      </c>
      <c r="D79" s="772" t="s">
        <v>2077</v>
      </c>
      <c r="E79" s="653">
        <f>F79-5</f>
        <v>43556</v>
      </c>
      <c r="F79" s="622">
        <v>43561</v>
      </c>
      <c r="G79" s="622">
        <f>F79+44</f>
        <v>43605</v>
      </c>
    </row>
    <row r="80" spans="1:7" s="540" customFormat="1" ht="15" hidden="1" customHeight="1">
      <c r="A80" s="849"/>
      <c r="B80" s="599" t="s">
        <v>2763</v>
      </c>
      <c r="C80" s="594" t="s">
        <v>1539</v>
      </c>
      <c r="D80" s="772"/>
      <c r="E80" s="653">
        <f>F80-5</f>
        <v>43563</v>
      </c>
      <c r="F80" s="622">
        <f>F79+7</f>
        <v>43568</v>
      </c>
      <c r="G80" s="622">
        <f>F80+44</f>
        <v>43612</v>
      </c>
    </row>
    <row r="81" spans="1:7" s="540" customFormat="1" ht="15" hidden="1" customHeight="1">
      <c r="A81" s="849"/>
      <c r="B81" s="599" t="s">
        <v>2762</v>
      </c>
      <c r="C81" s="594" t="s">
        <v>71</v>
      </c>
      <c r="D81" s="772"/>
      <c r="E81" s="653">
        <f>F81-5</f>
        <v>43570</v>
      </c>
      <c r="F81" s="622">
        <f>F80+7</f>
        <v>43575</v>
      </c>
      <c r="G81" s="622">
        <f>F81+44</f>
        <v>43619</v>
      </c>
    </row>
    <row r="82" spans="1:7" s="540" customFormat="1" ht="15" hidden="1" customHeight="1">
      <c r="A82" s="849"/>
      <c r="B82" s="599" t="s">
        <v>2761</v>
      </c>
      <c r="C82" s="719" t="s">
        <v>71</v>
      </c>
      <c r="D82" s="772"/>
      <c r="E82" s="653">
        <f>F82-5</f>
        <v>43577</v>
      </c>
      <c r="F82" s="622">
        <f>F81+7</f>
        <v>43582</v>
      </c>
      <c r="G82" s="622">
        <f>F82+44</f>
        <v>43626</v>
      </c>
    </row>
    <row r="83" spans="1:7" s="540" customFormat="1" ht="15" hidden="1" customHeight="1">
      <c r="A83" s="849"/>
      <c r="B83" s="599" t="s">
        <v>2760</v>
      </c>
      <c r="C83" s="594" t="s">
        <v>566</v>
      </c>
      <c r="D83" s="772"/>
      <c r="E83" s="653">
        <f>F83-5</f>
        <v>43584</v>
      </c>
      <c r="F83" s="622">
        <f>F82+7</f>
        <v>43589</v>
      </c>
      <c r="G83" s="622">
        <f>F83+44</f>
        <v>43633</v>
      </c>
    </row>
    <row r="84" spans="1:7" s="557" customFormat="1" ht="15.95" customHeight="1">
      <c r="A84" s="863" t="s">
        <v>1955</v>
      </c>
      <c r="B84" s="863"/>
      <c r="C84" s="862"/>
      <c r="D84" s="861"/>
      <c r="E84" s="861"/>
      <c r="F84" s="860"/>
      <c r="G84" s="809"/>
    </row>
    <row r="85" spans="1:7" s="540" customFormat="1" ht="15" customHeight="1">
      <c r="A85" s="849"/>
      <c r="B85" s="858" t="s">
        <v>26</v>
      </c>
      <c r="C85" s="856" t="s">
        <v>27</v>
      </c>
      <c r="D85" s="856" t="s">
        <v>6</v>
      </c>
      <c r="E85" s="854" t="s">
        <v>2418</v>
      </c>
      <c r="F85" s="855" t="s">
        <v>7</v>
      </c>
      <c r="G85" s="854" t="s">
        <v>47</v>
      </c>
    </row>
    <row r="86" spans="1:7" s="540" customFormat="1" ht="15" customHeight="1">
      <c r="A86" s="849"/>
      <c r="B86" s="876"/>
      <c r="C86" s="857"/>
      <c r="D86" s="857"/>
      <c r="E86" s="854" t="s">
        <v>2417</v>
      </c>
      <c r="F86" s="884" t="s">
        <v>30</v>
      </c>
      <c r="G86" s="877" t="s">
        <v>31</v>
      </c>
    </row>
    <row r="87" spans="1:7" s="540" customFormat="1" ht="15" customHeight="1">
      <c r="A87" s="849"/>
      <c r="B87" s="669" t="s">
        <v>2757</v>
      </c>
      <c r="C87" s="669" t="s">
        <v>2738</v>
      </c>
      <c r="D87" s="883" t="s">
        <v>166</v>
      </c>
      <c r="E87" s="882">
        <f>F87-5</f>
        <v>43616</v>
      </c>
      <c r="F87" s="850">
        <v>43621</v>
      </c>
      <c r="G87" s="590">
        <f>F87+35</f>
        <v>43656</v>
      </c>
    </row>
    <row r="88" spans="1:7" s="540" customFormat="1" ht="15" customHeight="1">
      <c r="A88" s="849"/>
      <c r="B88" s="669" t="s">
        <v>2756</v>
      </c>
      <c r="C88" s="669" t="s">
        <v>2755</v>
      </c>
      <c r="D88" s="883"/>
      <c r="E88" s="882">
        <f>F88-5</f>
        <v>43623</v>
      </c>
      <c r="F88" s="590">
        <f>F87+7</f>
        <v>43628</v>
      </c>
      <c r="G88" s="590">
        <f>F88+32</f>
        <v>43660</v>
      </c>
    </row>
    <row r="89" spans="1:7" s="540" customFormat="1" ht="15" customHeight="1">
      <c r="A89" s="849"/>
      <c r="B89" s="669" t="s">
        <v>2754</v>
      </c>
      <c r="C89" s="669" t="s">
        <v>2753</v>
      </c>
      <c r="D89" s="883"/>
      <c r="E89" s="882">
        <f>F89-5</f>
        <v>43630</v>
      </c>
      <c r="F89" s="590">
        <f>F88+7</f>
        <v>43635</v>
      </c>
      <c r="G89" s="590">
        <f>F89+32</f>
        <v>43667</v>
      </c>
    </row>
    <row r="90" spans="1:7" s="540" customFormat="1" ht="15" customHeight="1">
      <c r="A90" s="849"/>
      <c r="B90" s="669" t="s">
        <v>2752</v>
      </c>
      <c r="C90" s="669" t="s">
        <v>2751</v>
      </c>
      <c r="D90" s="883"/>
      <c r="E90" s="882">
        <f>F90-5</f>
        <v>43637</v>
      </c>
      <c r="F90" s="590">
        <f>F89+7</f>
        <v>43642</v>
      </c>
      <c r="G90" s="590">
        <f>F90+32</f>
        <v>43674</v>
      </c>
    </row>
    <row r="91" spans="1:7" s="540" customFormat="1" ht="15" customHeight="1">
      <c r="A91" s="849"/>
      <c r="B91" s="669" t="s">
        <v>2750</v>
      </c>
      <c r="C91" s="669" t="s">
        <v>2749</v>
      </c>
      <c r="D91" s="883"/>
      <c r="E91" s="882">
        <f>F91-5</f>
        <v>43644</v>
      </c>
      <c r="F91" s="590">
        <f>F90+7</f>
        <v>43649</v>
      </c>
      <c r="G91" s="590">
        <f>F91+32</f>
        <v>43681</v>
      </c>
    </row>
    <row r="92" spans="1:7" s="557" customFormat="1" ht="15" customHeight="1">
      <c r="A92" s="863" t="s">
        <v>2759</v>
      </c>
      <c r="B92" s="863"/>
      <c r="C92" s="878"/>
      <c r="D92" s="861"/>
      <c r="E92" s="861"/>
      <c r="F92" s="860"/>
      <c r="G92" s="881"/>
    </row>
    <row r="93" spans="1:7" s="540" customFormat="1" ht="15" customHeight="1">
      <c r="A93" s="849"/>
      <c r="B93" s="858" t="s">
        <v>26</v>
      </c>
      <c r="C93" s="857" t="s">
        <v>27</v>
      </c>
      <c r="D93" s="856" t="s">
        <v>6</v>
      </c>
      <c r="E93" s="854" t="s">
        <v>2418</v>
      </c>
      <c r="F93" s="855" t="s">
        <v>7</v>
      </c>
      <c r="G93" s="854" t="s">
        <v>2758</v>
      </c>
    </row>
    <row r="94" spans="1:7" s="540" customFormat="1" ht="15" customHeight="1">
      <c r="A94" s="849"/>
      <c r="B94" s="876"/>
      <c r="C94" s="875"/>
      <c r="D94" s="856"/>
      <c r="E94" s="854" t="s">
        <v>2417</v>
      </c>
      <c r="F94" s="855" t="s">
        <v>30</v>
      </c>
      <c r="G94" s="880" t="s">
        <v>31</v>
      </c>
    </row>
    <row r="95" spans="1:7" s="540" customFormat="1" ht="15" customHeight="1">
      <c r="A95" s="849"/>
      <c r="B95" s="599" t="s">
        <v>2757</v>
      </c>
      <c r="C95" s="728" t="s">
        <v>2738</v>
      </c>
      <c r="D95" s="879" t="s">
        <v>2206</v>
      </c>
      <c r="E95" s="629">
        <f>F95-5</f>
        <v>43616</v>
      </c>
      <c r="F95" s="622">
        <v>43621</v>
      </c>
      <c r="G95" s="622">
        <f>F95+40</f>
        <v>43661</v>
      </c>
    </row>
    <row r="96" spans="1:7" s="540" customFormat="1" ht="15" customHeight="1">
      <c r="A96" s="849"/>
      <c r="B96" s="599" t="s">
        <v>2756</v>
      </c>
      <c r="C96" s="728" t="s">
        <v>2755</v>
      </c>
      <c r="D96" s="879"/>
      <c r="E96" s="629">
        <f>F96-5</f>
        <v>43623</v>
      </c>
      <c r="F96" s="622">
        <f>F95+7</f>
        <v>43628</v>
      </c>
      <c r="G96" s="622">
        <f>F96+40</f>
        <v>43668</v>
      </c>
    </row>
    <row r="97" spans="1:11" s="540" customFormat="1" ht="15" customHeight="1">
      <c r="A97" s="849"/>
      <c r="B97" s="599" t="s">
        <v>2754</v>
      </c>
      <c r="C97" s="774" t="s">
        <v>2753</v>
      </c>
      <c r="D97" s="879"/>
      <c r="E97" s="629">
        <f>F97-5</f>
        <v>43630</v>
      </c>
      <c r="F97" s="622">
        <f>F96+7</f>
        <v>43635</v>
      </c>
      <c r="G97" s="622">
        <f>F97+40</f>
        <v>43675</v>
      </c>
    </row>
    <row r="98" spans="1:11" s="540" customFormat="1" ht="15" customHeight="1">
      <c r="A98" s="849"/>
      <c r="B98" s="599" t="s">
        <v>2752</v>
      </c>
      <c r="C98" s="774" t="s">
        <v>2751</v>
      </c>
      <c r="D98" s="879"/>
      <c r="E98" s="629">
        <f>F98-5</f>
        <v>43637</v>
      </c>
      <c r="F98" s="622">
        <f>F97+7</f>
        <v>43642</v>
      </c>
      <c r="G98" s="622">
        <f>F98+40</f>
        <v>43682</v>
      </c>
    </row>
    <row r="99" spans="1:11" s="540" customFormat="1" ht="15" customHeight="1">
      <c r="A99" s="849"/>
      <c r="B99" s="599" t="s">
        <v>2750</v>
      </c>
      <c r="C99" s="774" t="s">
        <v>2749</v>
      </c>
      <c r="D99" s="879"/>
      <c r="E99" s="629">
        <f>F99-5</f>
        <v>43644</v>
      </c>
      <c r="F99" s="622">
        <f>F98+7</f>
        <v>43649</v>
      </c>
      <c r="G99" s="622">
        <f>F99+40</f>
        <v>43689</v>
      </c>
    </row>
    <row r="100" spans="1:11" s="557" customFormat="1" ht="17.25" customHeight="1">
      <c r="A100" s="863" t="s">
        <v>2748</v>
      </c>
      <c r="B100" s="863"/>
      <c r="C100" s="878"/>
      <c r="D100" s="861"/>
      <c r="E100" s="861"/>
      <c r="F100" s="860"/>
      <c r="G100" s="860"/>
      <c r="H100" s="794"/>
    </row>
    <row r="101" spans="1:11" s="540" customFormat="1" ht="15" customHeight="1">
      <c r="A101" s="849"/>
      <c r="B101" s="858" t="s">
        <v>26</v>
      </c>
      <c r="C101" s="857" t="s">
        <v>27</v>
      </c>
      <c r="D101" s="857" t="s">
        <v>6</v>
      </c>
      <c r="E101" s="877" t="s">
        <v>2418</v>
      </c>
      <c r="F101" s="855" t="s">
        <v>7</v>
      </c>
      <c r="G101" s="877" t="s">
        <v>2748</v>
      </c>
      <c r="H101" s="847"/>
    </row>
    <row r="102" spans="1:11" s="540" customFormat="1" ht="15" customHeight="1">
      <c r="A102" s="849"/>
      <c r="B102" s="876"/>
      <c r="C102" s="875"/>
      <c r="D102" s="874"/>
      <c r="E102" s="854" t="s">
        <v>2417</v>
      </c>
      <c r="F102" s="873" t="s">
        <v>30</v>
      </c>
      <c r="G102" s="854" t="s">
        <v>31</v>
      </c>
      <c r="H102" s="790"/>
    </row>
    <row r="103" spans="1:11" s="540" customFormat="1" ht="15" customHeight="1">
      <c r="A103" s="849"/>
      <c r="B103" s="630" t="s">
        <v>575</v>
      </c>
      <c r="C103" s="630" t="s">
        <v>1932</v>
      </c>
      <c r="D103" s="772" t="s">
        <v>104</v>
      </c>
      <c r="E103" s="871">
        <f>F103-5</f>
        <v>43617</v>
      </c>
      <c r="F103" s="872">
        <v>43622</v>
      </c>
      <c r="G103" s="870">
        <f>F103+40</f>
        <v>43662</v>
      </c>
    </row>
    <row r="104" spans="1:11" s="540" customFormat="1" ht="15" customHeight="1">
      <c r="A104" s="849"/>
      <c r="B104" s="630" t="s">
        <v>576</v>
      </c>
      <c r="C104" s="630" t="s">
        <v>1932</v>
      </c>
      <c r="D104" s="772"/>
      <c r="E104" s="871">
        <f>F104-5</f>
        <v>43624</v>
      </c>
      <c r="F104" s="870">
        <f>F103+7</f>
        <v>43629</v>
      </c>
      <c r="G104" s="870">
        <f>F104+40</f>
        <v>43669</v>
      </c>
    </row>
    <row r="105" spans="1:11" s="540" customFormat="1" ht="15" customHeight="1">
      <c r="A105" s="849"/>
      <c r="B105" s="630" t="s">
        <v>577</v>
      </c>
      <c r="C105" s="630" t="s">
        <v>1929</v>
      </c>
      <c r="D105" s="772"/>
      <c r="E105" s="871">
        <f>F105-5</f>
        <v>43631</v>
      </c>
      <c r="F105" s="870">
        <f>F104+7</f>
        <v>43636</v>
      </c>
      <c r="G105" s="870">
        <f>F105+40</f>
        <v>43676</v>
      </c>
    </row>
    <row r="106" spans="1:11" s="540" customFormat="1" ht="15">
      <c r="A106" s="849"/>
      <c r="B106" s="630" t="s">
        <v>578</v>
      </c>
      <c r="C106" s="752" t="s">
        <v>2747</v>
      </c>
      <c r="D106" s="772"/>
      <c r="E106" s="871">
        <f>F106-5</f>
        <v>43638</v>
      </c>
      <c r="F106" s="870">
        <f>F105+7</f>
        <v>43643</v>
      </c>
      <c r="G106" s="870">
        <f>F106+40</f>
        <v>43683</v>
      </c>
      <c r="H106" s="790"/>
      <c r="I106" s="790"/>
      <c r="J106" s="790"/>
      <c r="K106" s="790"/>
    </row>
    <row r="107" spans="1:11" s="540" customFormat="1" ht="15">
      <c r="A107" s="849"/>
      <c r="B107" s="630" t="s">
        <v>2597</v>
      </c>
      <c r="C107" s="752" t="s">
        <v>2746</v>
      </c>
      <c r="D107" s="772"/>
      <c r="E107" s="871">
        <f>F107-5</f>
        <v>43645</v>
      </c>
      <c r="F107" s="870">
        <f>F106+7</f>
        <v>43650</v>
      </c>
      <c r="G107" s="870">
        <f>F107+40</f>
        <v>43690</v>
      </c>
      <c r="H107" s="790"/>
      <c r="I107" s="790"/>
      <c r="J107" s="790"/>
      <c r="K107" s="790"/>
    </row>
    <row r="108" spans="1:11" s="557" customFormat="1" ht="15">
      <c r="A108" s="863" t="s">
        <v>2745</v>
      </c>
      <c r="B108" s="863"/>
      <c r="C108" s="862"/>
      <c r="D108" s="861"/>
      <c r="E108" s="861"/>
      <c r="F108" s="860"/>
      <c r="G108" s="860"/>
      <c r="H108" s="794"/>
      <c r="I108" s="794"/>
      <c r="J108" s="794"/>
      <c r="K108" s="794"/>
    </row>
    <row r="109" spans="1:11" s="540" customFormat="1" ht="15">
      <c r="A109" s="849"/>
      <c r="B109" s="859" t="s">
        <v>26</v>
      </c>
      <c r="C109" s="856" t="s">
        <v>27</v>
      </c>
      <c r="D109" s="856" t="s">
        <v>6</v>
      </c>
      <c r="E109" s="854" t="s">
        <v>2418</v>
      </c>
      <c r="F109" s="855" t="s">
        <v>7</v>
      </c>
      <c r="G109" s="854" t="s">
        <v>2744</v>
      </c>
      <c r="H109" s="790"/>
      <c r="I109" s="790"/>
      <c r="J109" s="790"/>
      <c r="K109" s="790"/>
    </row>
    <row r="110" spans="1:11" s="540" customFormat="1" ht="15">
      <c r="A110" s="849"/>
      <c r="B110" s="858"/>
      <c r="C110" s="857"/>
      <c r="D110" s="856"/>
      <c r="E110" s="854" t="s">
        <v>2417</v>
      </c>
      <c r="F110" s="855" t="s">
        <v>30</v>
      </c>
      <c r="G110" s="854" t="s">
        <v>31</v>
      </c>
      <c r="H110" s="853"/>
      <c r="I110" s="790"/>
      <c r="J110" s="790"/>
      <c r="K110" s="790"/>
    </row>
    <row r="111" spans="1:11" s="540" customFormat="1" ht="15">
      <c r="A111" s="849"/>
      <c r="B111" s="669" t="s">
        <v>2743</v>
      </c>
      <c r="C111" s="669" t="s">
        <v>1987</v>
      </c>
      <c r="D111" s="851" t="s">
        <v>2194</v>
      </c>
      <c r="E111" s="629">
        <f>F111-5</f>
        <v>43616</v>
      </c>
      <c r="F111" s="850">
        <v>43621</v>
      </c>
      <c r="G111" s="622">
        <f>F111+35</f>
        <v>43656</v>
      </c>
      <c r="H111" s="790"/>
      <c r="I111" s="790"/>
      <c r="J111" s="790"/>
      <c r="K111" s="790"/>
    </row>
    <row r="112" spans="1:11" s="540" customFormat="1" ht="15">
      <c r="A112" s="849"/>
      <c r="B112" s="669" t="s">
        <v>2742</v>
      </c>
      <c r="C112" s="606" t="s">
        <v>1985</v>
      </c>
      <c r="D112" s="848"/>
      <c r="E112" s="629">
        <f>F112-5</f>
        <v>43623</v>
      </c>
      <c r="F112" s="622">
        <f>F111+7</f>
        <v>43628</v>
      </c>
      <c r="G112" s="622">
        <f>F112+35</f>
        <v>43663</v>
      </c>
      <c r="H112" s="790"/>
      <c r="I112" s="790"/>
      <c r="J112" s="790"/>
      <c r="K112" s="790"/>
    </row>
    <row r="113" spans="1:11" s="540" customFormat="1" ht="15">
      <c r="A113" s="849"/>
      <c r="B113" s="669" t="s">
        <v>2741</v>
      </c>
      <c r="C113" s="606" t="s">
        <v>1950</v>
      </c>
      <c r="D113" s="848"/>
      <c r="E113" s="629">
        <f>F113-5</f>
        <v>43630</v>
      </c>
      <c r="F113" s="622">
        <f>F112+7</f>
        <v>43635</v>
      </c>
      <c r="G113" s="622">
        <f>F113+35</f>
        <v>43670</v>
      </c>
      <c r="H113" s="790"/>
      <c r="I113" s="790"/>
      <c r="J113" s="790"/>
      <c r="K113" s="790"/>
    </row>
    <row r="114" spans="1:11" s="535" customFormat="1">
      <c r="A114" s="652"/>
      <c r="B114" s="669" t="s">
        <v>2740</v>
      </c>
      <c r="C114" s="606" t="s">
        <v>1982</v>
      </c>
      <c r="D114" s="848"/>
      <c r="E114" s="629">
        <f>F114-5</f>
        <v>43637</v>
      </c>
      <c r="F114" s="622">
        <f>F113+7</f>
        <v>43642</v>
      </c>
      <c r="G114" s="622">
        <f>F114+35</f>
        <v>43677</v>
      </c>
      <c r="H114" s="847"/>
      <c r="I114" s="799"/>
      <c r="J114" s="799"/>
      <c r="K114" s="799"/>
    </row>
    <row r="115" spans="1:11">
      <c r="B115" s="669" t="s">
        <v>2739</v>
      </c>
      <c r="C115" s="669" t="s">
        <v>2738</v>
      </c>
      <c r="D115" s="846"/>
      <c r="E115" s="629">
        <f>F115-5</f>
        <v>43644</v>
      </c>
      <c r="F115" s="622">
        <f>F114+7</f>
        <v>43649</v>
      </c>
      <c r="G115" s="622">
        <f>F115+35</f>
        <v>43684</v>
      </c>
    </row>
    <row r="116" spans="1:11" s="557" customFormat="1" ht="14.1" customHeight="1">
      <c r="A116" s="863" t="s">
        <v>2737</v>
      </c>
      <c r="B116" s="863"/>
      <c r="C116" s="862"/>
      <c r="D116" s="861"/>
      <c r="E116" s="861"/>
      <c r="F116" s="860"/>
      <c r="G116" s="860"/>
      <c r="H116" s="794"/>
      <c r="I116" s="794"/>
      <c r="J116" s="794"/>
      <c r="K116" s="794"/>
    </row>
    <row r="117" spans="1:11" s="540" customFormat="1" ht="15">
      <c r="A117" s="849"/>
      <c r="B117" s="859" t="s">
        <v>26</v>
      </c>
      <c r="C117" s="856" t="s">
        <v>27</v>
      </c>
      <c r="D117" s="856" t="s">
        <v>6</v>
      </c>
      <c r="E117" s="854" t="s">
        <v>2418</v>
      </c>
      <c r="F117" s="855" t="s">
        <v>7</v>
      </c>
      <c r="G117" s="854" t="s">
        <v>16</v>
      </c>
      <c r="H117" s="790"/>
      <c r="I117" s="790"/>
      <c r="J117" s="790"/>
      <c r="K117" s="790"/>
    </row>
    <row r="118" spans="1:11" s="540" customFormat="1" ht="15">
      <c r="A118" s="849"/>
      <c r="B118" s="858"/>
      <c r="C118" s="857"/>
      <c r="D118" s="856"/>
      <c r="E118" s="854" t="s">
        <v>2417</v>
      </c>
      <c r="F118" s="855" t="s">
        <v>30</v>
      </c>
      <c r="G118" s="854" t="s">
        <v>31</v>
      </c>
      <c r="H118" s="853"/>
      <c r="I118" s="790"/>
      <c r="J118" s="790"/>
      <c r="K118" s="790"/>
    </row>
    <row r="119" spans="1:11" s="540" customFormat="1" ht="15">
      <c r="A119" s="849"/>
      <c r="B119" s="669" t="s">
        <v>2314</v>
      </c>
      <c r="C119" s="669" t="s">
        <v>2455</v>
      </c>
      <c r="D119" s="851" t="s">
        <v>191</v>
      </c>
      <c r="E119" s="629">
        <f>F119-5</f>
        <v>43615</v>
      </c>
      <c r="F119" s="850">
        <v>43620</v>
      </c>
      <c r="G119" s="622">
        <f>F119+34</f>
        <v>43654</v>
      </c>
      <c r="H119" s="790"/>
      <c r="I119" s="790"/>
      <c r="J119" s="790"/>
      <c r="K119" s="790"/>
    </row>
    <row r="120" spans="1:11" s="540" customFormat="1" ht="15">
      <c r="A120" s="849"/>
      <c r="B120" s="669" t="s">
        <v>2313</v>
      </c>
      <c r="C120" s="669" t="s">
        <v>1595</v>
      </c>
      <c r="D120" s="848"/>
      <c r="E120" s="629">
        <f>F120-5</f>
        <v>43622</v>
      </c>
      <c r="F120" s="622">
        <f>F119+7</f>
        <v>43627</v>
      </c>
      <c r="G120" s="622">
        <f>F120+34</f>
        <v>43661</v>
      </c>
      <c r="H120" s="790"/>
      <c r="I120" s="790"/>
      <c r="J120" s="790"/>
      <c r="K120" s="790"/>
    </row>
    <row r="121" spans="1:11" s="540" customFormat="1" ht="15">
      <c r="A121" s="849"/>
      <c r="B121" s="669" t="s">
        <v>2311</v>
      </c>
      <c r="C121" s="669" t="s">
        <v>1892</v>
      </c>
      <c r="D121" s="848"/>
      <c r="E121" s="629">
        <f>F121-5</f>
        <v>43629</v>
      </c>
      <c r="F121" s="622">
        <f>F120+7</f>
        <v>43634</v>
      </c>
      <c r="G121" s="622">
        <f>F121+34</f>
        <v>43668</v>
      </c>
      <c r="H121" s="790"/>
      <c r="I121" s="790"/>
      <c r="J121" s="790"/>
      <c r="K121" s="790"/>
    </row>
    <row r="122" spans="1:11" s="535" customFormat="1">
      <c r="A122" s="652"/>
      <c r="B122" s="669" t="s">
        <v>2586</v>
      </c>
      <c r="C122" s="669" t="s">
        <v>2451</v>
      </c>
      <c r="D122" s="848"/>
      <c r="E122" s="629">
        <f>F122-5</f>
        <v>43636</v>
      </c>
      <c r="F122" s="622">
        <f>F121+7</f>
        <v>43641</v>
      </c>
      <c r="G122" s="622">
        <f>F122+34</f>
        <v>43675</v>
      </c>
      <c r="H122" s="847"/>
      <c r="I122" s="799"/>
      <c r="J122" s="799"/>
      <c r="K122" s="799"/>
    </row>
    <row r="123" spans="1:11">
      <c r="B123" s="669" t="s">
        <v>2736</v>
      </c>
      <c r="C123" s="852" t="s">
        <v>2735</v>
      </c>
      <c r="D123" s="846"/>
      <c r="E123" s="629">
        <f>F123-5</f>
        <v>43643</v>
      </c>
      <c r="F123" s="622">
        <f>F122+7</f>
        <v>43648</v>
      </c>
      <c r="G123" s="622">
        <f>F123+34</f>
        <v>43682</v>
      </c>
    </row>
    <row r="124" spans="1:11" s="864" customFormat="1">
      <c r="A124" s="869"/>
      <c r="B124" s="868"/>
      <c r="C124" s="867"/>
      <c r="D124" s="866"/>
      <c r="E124" s="865"/>
      <c r="F124" s="692"/>
      <c r="G124" s="692"/>
    </row>
    <row r="125" spans="1:11" s="540" customFormat="1" ht="15">
      <c r="A125" s="849"/>
      <c r="B125" s="859" t="s">
        <v>26</v>
      </c>
      <c r="C125" s="856" t="s">
        <v>27</v>
      </c>
      <c r="D125" s="856" t="s">
        <v>6</v>
      </c>
      <c r="E125" s="854" t="s">
        <v>2418</v>
      </c>
      <c r="F125" s="855" t="s">
        <v>7</v>
      </c>
      <c r="G125" s="854" t="s">
        <v>16</v>
      </c>
      <c r="H125" s="790"/>
      <c r="I125" s="790"/>
      <c r="J125" s="790"/>
      <c r="K125" s="790"/>
    </row>
    <row r="126" spans="1:11" s="540" customFormat="1" ht="15">
      <c r="A126" s="849"/>
      <c r="B126" s="858"/>
      <c r="C126" s="857"/>
      <c r="D126" s="856"/>
      <c r="E126" s="854" t="s">
        <v>2417</v>
      </c>
      <c r="F126" s="855" t="s">
        <v>30</v>
      </c>
      <c r="G126" s="854" t="s">
        <v>31</v>
      </c>
      <c r="H126" s="853"/>
      <c r="I126" s="790"/>
      <c r="J126" s="790"/>
      <c r="K126" s="790"/>
    </row>
    <row r="127" spans="1:11" s="540" customFormat="1" ht="15">
      <c r="A127" s="849"/>
      <c r="B127" s="669" t="s">
        <v>2734</v>
      </c>
      <c r="C127" s="669" t="s">
        <v>2481</v>
      </c>
      <c r="D127" s="851" t="s">
        <v>2077</v>
      </c>
      <c r="E127" s="629">
        <f>F127-5</f>
        <v>43612</v>
      </c>
      <c r="F127" s="850">
        <v>43617</v>
      </c>
      <c r="G127" s="622">
        <f>F127+34</f>
        <v>43651</v>
      </c>
      <c r="H127" s="790"/>
      <c r="I127" s="790"/>
      <c r="J127" s="790"/>
      <c r="K127" s="790"/>
    </row>
    <row r="128" spans="1:11" s="540" customFormat="1" ht="15">
      <c r="A128" s="849"/>
      <c r="B128" s="669" t="s">
        <v>2733</v>
      </c>
      <c r="C128" s="669" t="s">
        <v>1539</v>
      </c>
      <c r="D128" s="848"/>
      <c r="E128" s="629">
        <f>F128-5</f>
        <v>43619</v>
      </c>
      <c r="F128" s="622">
        <f>F127+7</f>
        <v>43624</v>
      </c>
      <c r="G128" s="622">
        <f>F128+34</f>
        <v>43658</v>
      </c>
      <c r="H128" s="790"/>
      <c r="I128" s="790"/>
      <c r="J128" s="790"/>
      <c r="K128" s="790"/>
    </row>
    <row r="129" spans="1:11" s="540" customFormat="1" ht="15">
      <c r="A129" s="849"/>
      <c r="B129" s="669" t="s">
        <v>2732</v>
      </c>
      <c r="C129" s="669" t="s">
        <v>1539</v>
      </c>
      <c r="D129" s="848"/>
      <c r="E129" s="629">
        <f>F129-5</f>
        <v>43626</v>
      </c>
      <c r="F129" s="622">
        <f>F128+7</f>
        <v>43631</v>
      </c>
      <c r="G129" s="622">
        <f>F129+34</f>
        <v>43665</v>
      </c>
      <c r="H129" s="790"/>
      <c r="I129" s="790"/>
      <c r="J129" s="790"/>
      <c r="K129" s="790"/>
    </row>
    <row r="130" spans="1:11" s="535" customFormat="1">
      <c r="A130" s="652"/>
      <c r="B130" s="669" t="s">
        <v>2731</v>
      </c>
      <c r="C130" s="669" t="s">
        <v>1987</v>
      </c>
      <c r="D130" s="848"/>
      <c r="E130" s="629">
        <f>F130-5</f>
        <v>43633</v>
      </c>
      <c r="F130" s="622">
        <f>F129+7</f>
        <v>43638</v>
      </c>
      <c r="G130" s="622">
        <f>F130+34</f>
        <v>43672</v>
      </c>
      <c r="H130" s="847"/>
      <c r="I130" s="799"/>
      <c r="J130" s="799"/>
      <c r="K130" s="799"/>
    </row>
    <row r="131" spans="1:11">
      <c r="B131" s="669" t="s">
        <v>2730</v>
      </c>
      <c r="C131" s="852" t="s">
        <v>1539</v>
      </c>
      <c r="D131" s="846"/>
      <c r="E131" s="629">
        <f>F131-5</f>
        <v>43640</v>
      </c>
      <c r="F131" s="622">
        <f>F130+7</f>
        <v>43645</v>
      </c>
      <c r="G131" s="622">
        <f>F131+34</f>
        <v>43679</v>
      </c>
    </row>
    <row r="132" spans="1:11" s="557" customFormat="1" ht="14.1" customHeight="1">
      <c r="A132" s="863" t="s">
        <v>2320</v>
      </c>
      <c r="B132" s="863"/>
      <c r="C132" s="862"/>
      <c r="D132" s="861"/>
      <c r="E132" s="861"/>
      <c r="F132" s="860"/>
      <c r="G132" s="860"/>
      <c r="H132" s="794"/>
      <c r="I132" s="794"/>
      <c r="J132" s="794"/>
      <c r="K132" s="794"/>
    </row>
    <row r="133" spans="1:11" s="540" customFormat="1" ht="15">
      <c r="A133" s="849"/>
      <c r="B133" s="859" t="s">
        <v>26</v>
      </c>
      <c r="C133" s="856" t="s">
        <v>27</v>
      </c>
      <c r="D133" s="856" t="s">
        <v>6</v>
      </c>
      <c r="E133" s="854" t="s">
        <v>2418</v>
      </c>
      <c r="F133" s="855" t="s">
        <v>7</v>
      </c>
      <c r="G133" s="854" t="s">
        <v>16</v>
      </c>
      <c r="H133" s="790"/>
      <c r="I133" s="790"/>
      <c r="J133" s="790"/>
      <c r="K133" s="790"/>
    </row>
    <row r="134" spans="1:11" s="540" customFormat="1" ht="15">
      <c r="A134" s="849"/>
      <c r="B134" s="858"/>
      <c r="C134" s="857"/>
      <c r="D134" s="856"/>
      <c r="E134" s="854" t="s">
        <v>2417</v>
      </c>
      <c r="F134" s="855" t="s">
        <v>30</v>
      </c>
      <c r="G134" s="854" t="s">
        <v>31</v>
      </c>
      <c r="H134" s="853"/>
      <c r="I134" s="790"/>
      <c r="J134" s="790"/>
      <c r="K134" s="790"/>
    </row>
    <row r="135" spans="1:11" s="540" customFormat="1" ht="15">
      <c r="A135" s="849"/>
      <c r="B135" s="852" t="s">
        <v>2729</v>
      </c>
      <c r="C135" s="669" t="s">
        <v>1976</v>
      </c>
      <c r="D135" s="851" t="s">
        <v>2194</v>
      </c>
      <c r="E135" s="629">
        <f>F135-5</f>
        <v>43615</v>
      </c>
      <c r="F135" s="850">
        <v>43620</v>
      </c>
      <c r="G135" s="622">
        <f>F135+30</f>
        <v>43650</v>
      </c>
      <c r="H135" s="790"/>
      <c r="I135" s="790"/>
      <c r="J135" s="790"/>
      <c r="K135" s="790"/>
    </row>
    <row r="136" spans="1:11" s="540" customFormat="1" ht="15">
      <c r="A136" s="849"/>
      <c r="B136" s="669" t="s">
        <v>2728</v>
      </c>
      <c r="C136" s="669" t="s">
        <v>1911</v>
      </c>
      <c r="D136" s="848"/>
      <c r="E136" s="629">
        <f>F136-5</f>
        <v>43622</v>
      </c>
      <c r="F136" s="622">
        <f>F135+7</f>
        <v>43627</v>
      </c>
      <c r="G136" s="622">
        <f>F136+30</f>
        <v>43657</v>
      </c>
      <c r="H136" s="790"/>
      <c r="I136" s="790"/>
      <c r="J136" s="790"/>
      <c r="K136" s="790"/>
    </row>
    <row r="137" spans="1:11" s="540" customFormat="1" ht="15">
      <c r="A137" s="849"/>
      <c r="B137" s="669" t="s">
        <v>2727</v>
      </c>
      <c r="C137" s="669" t="s">
        <v>1973</v>
      </c>
      <c r="D137" s="848"/>
      <c r="E137" s="629">
        <f>F137-5</f>
        <v>43629</v>
      </c>
      <c r="F137" s="622">
        <f>F136+7</f>
        <v>43634</v>
      </c>
      <c r="G137" s="622">
        <f>F137+30</f>
        <v>43664</v>
      </c>
      <c r="H137" s="790"/>
      <c r="I137" s="790"/>
      <c r="J137" s="790"/>
      <c r="K137" s="790"/>
    </row>
    <row r="138" spans="1:11" s="535" customFormat="1">
      <c r="A138" s="652"/>
      <c r="B138" s="669" t="s">
        <v>283</v>
      </c>
      <c r="C138" s="669" t="s">
        <v>1971</v>
      </c>
      <c r="D138" s="848"/>
      <c r="E138" s="629">
        <f>F138-5</f>
        <v>43636</v>
      </c>
      <c r="F138" s="622">
        <f>F137+7</f>
        <v>43641</v>
      </c>
      <c r="G138" s="622">
        <f>F138+30</f>
        <v>43671</v>
      </c>
      <c r="H138" s="847"/>
      <c r="I138" s="799"/>
      <c r="J138" s="799"/>
      <c r="K138" s="799"/>
    </row>
    <row r="139" spans="1:11">
      <c r="B139" s="669" t="s">
        <v>2726</v>
      </c>
      <c r="C139" s="669" t="s">
        <v>2725</v>
      </c>
      <c r="D139" s="846"/>
      <c r="E139" s="629">
        <f>F139-5</f>
        <v>43643</v>
      </c>
      <c r="F139" s="622">
        <f>F138+7</f>
        <v>43648</v>
      </c>
      <c r="G139" s="622">
        <f>F139+30</f>
        <v>43678</v>
      </c>
    </row>
    <row r="140" spans="1:11" s="535" customFormat="1" ht="15">
      <c r="A140" s="766" t="s">
        <v>2724</v>
      </c>
      <c r="B140" s="766"/>
      <c r="C140" s="766"/>
      <c r="D140" s="766"/>
      <c r="E140" s="766"/>
      <c r="F140" s="766"/>
      <c r="G140" s="766"/>
    </row>
    <row r="141" spans="1:11" s="557" customFormat="1" ht="15">
      <c r="A141" s="689" t="s">
        <v>2723</v>
      </c>
      <c r="B141" s="689"/>
      <c r="C141" s="781"/>
      <c r="F141" s="781"/>
      <c r="G141" s="781"/>
      <c r="H141" s="794"/>
      <c r="I141" s="794"/>
      <c r="J141" s="794"/>
      <c r="K141" s="794"/>
    </row>
    <row r="142" spans="1:11" s="540" customFormat="1" ht="15" customHeight="1">
      <c r="A142" s="675"/>
      <c r="B142" s="691" t="s">
        <v>26</v>
      </c>
      <c r="C142" s="684" t="s">
        <v>27</v>
      </c>
      <c r="D142" s="684" t="s">
        <v>6</v>
      </c>
      <c r="E142" s="594" t="s">
        <v>2418</v>
      </c>
      <c r="F142" s="594" t="s">
        <v>7</v>
      </c>
      <c r="G142" s="594" t="s">
        <v>2718</v>
      </c>
      <c r="H142" s="834"/>
      <c r="I142" s="790"/>
      <c r="J142" s="790"/>
      <c r="K142" s="790"/>
    </row>
    <row r="143" spans="1:11" s="540" customFormat="1" ht="15" customHeight="1">
      <c r="A143" s="675"/>
      <c r="B143" s="838"/>
      <c r="C143" s="837"/>
      <c r="D143" s="837"/>
      <c r="E143" s="703" t="s">
        <v>2417</v>
      </c>
      <c r="F143" s="703" t="s">
        <v>30</v>
      </c>
      <c r="G143" s="703" t="s">
        <v>31</v>
      </c>
      <c r="H143" s="834"/>
      <c r="I143" s="790"/>
      <c r="J143" s="790"/>
      <c r="K143" s="790"/>
    </row>
    <row r="144" spans="1:11" s="540" customFormat="1" ht="15" customHeight="1">
      <c r="A144" s="675"/>
      <c r="B144" s="638" t="s">
        <v>1232</v>
      </c>
      <c r="C144" s="638" t="s">
        <v>2719</v>
      </c>
      <c r="D144" s="690" t="s">
        <v>2194</v>
      </c>
      <c r="E144" s="590">
        <f>F144-5</f>
        <v>43618</v>
      </c>
      <c r="F144" s="622">
        <v>43623</v>
      </c>
      <c r="G144" s="622">
        <f>F144+32</f>
        <v>43655</v>
      </c>
      <c r="H144" s="834"/>
      <c r="I144" s="790"/>
      <c r="J144" s="790"/>
      <c r="K144" s="790"/>
    </row>
    <row r="145" spans="1:11" s="540" customFormat="1" ht="15" customHeight="1">
      <c r="A145" s="675"/>
      <c r="B145" s="727" t="s">
        <v>1230</v>
      </c>
      <c r="C145" s="730" t="s">
        <v>2685</v>
      </c>
      <c r="D145" s="659"/>
      <c r="E145" s="590">
        <f>F145-5</f>
        <v>43625</v>
      </c>
      <c r="F145" s="622">
        <f>F144+7</f>
        <v>43630</v>
      </c>
      <c r="G145" s="622">
        <f>F145+32</f>
        <v>43662</v>
      </c>
      <c r="H145" s="834"/>
      <c r="I145" s="790"/>
      <c r="J145" s="790"/>
      <c r="K145" s="790"/>
    </row>
    <row r="146" spans="1:11" s="540" customFormat="1" ht="15" customHeight="1">
      <c r="A146" s="675"/>
      <c r="B146" s="638" t="s">
        <v>1228</v>
      </c>
      <c r="C146" s="638" t="s">
        <v>2722</v>
      </c>
      <c r="D146" s="659"/>
      <c r="E146" s="590">
        <f>F146-5</f>
        <v>43632</v>
      </c>
      <c r="F146" s="622">
        <f>F145+7</f>
        <v>43637</v>
      </c>
      <c r="G146" s="622">
        <f>F146+32</f>
        <v>43669</v>
      </c>
      <c r="H146" s="834"/>
      <c r="I146" s="790"/>
      <c r="J146" s="790"/>
      <c r="K146" s="790"/>
    </row>
    <row r="147" spans="1:11" s="540" customFormat="1" ht="15" customHeight="1">
      <c r="A147" s="675"/>
      <c r="B147" s="638" t="s">
        <v>2721</v>
      </c>
      <c r="C147" s="638" t="s">
        <v>2633</v>
      </c>
      <c r="D147" s="659"/>
      <c r="E147" s="590">
        <f>F147-5</f>
        <v>43639</v>
      </c>
      <c r="F147" s="622">
        <f>F146+7</f>
        <v>43644</v>
      </c>
      <c r="G147" s="622">
        <f>F147+32</f>
        <v>43676</v>
      </c>
      <c r="H147" s="834"/>
      <c r="I147" s="790"/>
      <c r="J147" s="790"/>
      <c r="K147" s="790"/>
    </row>
    <row r="148" spans="1:11" s="540" customFormat="1" ht="15" customHeight="1">
      <c r="A148" s="675"/>
      <c r="B148" s="638" t="s">
        <v>2720</v>
      </c>
      <c r="C148" s="638" t="s">
        <v>2719</v>
      </c>
      <c r="D148" s="657"/>
      <c r="E148" s="590">
        <f>F148-5</f>
        <v>43646</v>
      </c>
      <c r="F148" s="622">
        <f>F147+7</f>
        <v>43651</v>
      </c>
      <c r="G148" s="622">
        <f>F148+32</f>
        <v>43683</v>
      </c>
      <c r="H148" s="834"/>
      <c r="I148" s="790"/>
      <c r="J148" s="790"/>
      <c r="K148" s="790"/>
    </row>
    <row r="149" spans="1:11" s="790" customFormat="1" ht="15" customHeight="1">
      <c r="A149" s="675"/>
      <c r="B149" s="845"/>
      <c r="C149" s="845"/>
      <c r="D149" s="844"/>
      <c r="E149" s="693"/>
      <c r="F149" s="692"/>
      <c r="G149" s="692"/>
      <c r="H149" s="834"/>
    </row>
    <row r="150" spans="1:11" s="540" customFormat="1" ht="15" customHeight="1">
      <c r="A150" s="675"/>
      <c r="B150" s="691" t="s">
        <v>26</v>
      </c>
      <c r="C150" s="684" t="s">
        <v>27</v>
      </c>
      <c r="D150" s="684" t="s">
        <v>6</v>
      </c>
      <c r="E150" s="594" t="s">
        <v>2418</v>
      </c>
      <c r="F150" s="594" t="s">
        <v>7</v>
      </c>
      <c r="G150" s="594" t="s">
        <v>2718</v>
      </c>
      <c r="H150" s="834"/>
      <c r="I150" s="790"/>
      <c r="J150" s="790"/>
      <c r="K150" s="790"/>
    </row>
    <row r="151" spans="1:11" s="540" customFormat="1" ht="15" customHeight="1">
      <c r="A151" s="675"/>
      <c r="B151" s="826"/>
      <c r="C151" s="837"/>
      <c r="D151" s="837"/>
      <c r="E151" s="703" t="s">
        <v>2417</v>
      </c>
      <c r="F151" s="703" t="s">
        <v>30</v>
      </c>
      <c r="G151" s="703" t="s">
        <v>31</v>
      </c>
      <c r="H151" s="834"/>
      <c r="I151" s="790"/>
      <c r="J151" s="790"/>
      <c r="K151" s="790"/>
    </row>
    <row r="152" spans="1:11" s="540" customFormat="1" ht="15" customHeight="1">
      <c r="A152" s="675"/>
      <c r="B152" s="715" t="s">
        <v>2717</v>
      </c>
      <c r="C152" s="727" t="s">
        <v>2716</v>
      </c>
      <c r="D152" s="674" t="s">
        <v>150</v>
      </c>
      <c r="E152" s="843">
        <f>F152-5</f>
        <v>43614</v>
      </c>
      <c r="F152" s="814">
        <v>43619</v>
      </c>
      <c r="G152" s="814">
        <f>F152+34</f>
        <v>43653</v>
      </c>
      <c r="H152" s="834"/>
      <c r="I152" s="790"/>
      <c r="J152" s="790"/>
      <c r="K152" s="790"/>
    </row>
    <row r="153" spans="1:11" s="540" customFormat="1" ht="15" customHeight="1">
      <c r="A153" s="675"/>
      <c r="B153" s="715" t="s">
        <v>2715</v>
      </c>
      <c r="C153" s="727" t="s">
        <v>1195</v>
      </c>
      <c r="D153" s="674"/>
      <c r="E153" s="843">
        <f>F153-5</f>
        <v>43621</v>
      </c>
      <c r="F153" s="814">
        <f>F152+7</f>
        <v>43626</v>
      </c>
      <c r="G153" s="814">
        <f>F153+34</f>
        <v>43660</v>
      </c>
      <c r="H153" s="834"/>
      <c r="I153" s="790"/>
      <c r="J153" s="790"/>
      <c r="K153" s="790"/>
    </row>
    <row r="154" spans="1:11" s="540" customFormat="1" ht="15" customHeight="1">
      <c r="A154" s="675"/>
      <c r="B154" s="715" t="s">
        <v>2714</v>
      </c>
      <c r="C154" s="727" t="s">
        <v>2713</v>
      </c>
      <c r="D154" s="674"/>
      <c r="E154" s="843">
        <f>F154-5</f>
        <v>43628</v>
      </c>
      <c r="F154" s="814">
        <f>F153+7</f>
        <v>43633</v>
      </c>
      <c r="G154" s="814">
        <f>F154+34</f>
        <v>43667</v>
      </c>
      <c r="H154" s="834"/>
      <c r="I154" s="790"/>
      <c r="J154" s="790"/>
      <c r="K154" s="790"/>
    </row>
    <row r="155" spans="1:11" s="540" customFormat="1" ht="15" customHeight="1">
      <c r="A155" s="675"/>
      <c r="B155" s="715" t="s">
        <v>2712</v>
      </c>
      <c r="C155" s="727" t="s">
        <v>2667</v>
      </c>
      <c r="D155" s="674"/>
      <c r="E155" s="843">
        <f>F155-5</f>
        <v>43635</v>
      </c>
      <c r="F155" s="814">
        <f>F154+7</f>
        <v>43640</v>
      </c>
      <c r="G155" s="814">
        <f>F155+34</f>
        <v>43674</v>
      </c>
      <c r="H155" s="834"/>
      <c r="I155" s="790"/>
      <c r="J155" s="790"/>
      <c r="K155" s="790"/>
    </row>
    <row r="156" spans="1:11" s="540" customFormat="1" ht="18" customHeight="1">
      <c r="A156" s="652"/>
      <c r="B156" s="715" t="s">
        <v>2711</v>
      </c>
      <c r="C156" s="727" t="s">
        <v>2687</v>
      </c>
      <c r="D156" s="674"/>
      <c r="E156" s="843">
        <f>F156-5</f>
        <v>43642</v>
      </c>
      <c r="F156" s="814">
        <f>F155+7</f>
        <v>43647</v>
      </c>
      <c r="G156" s="814">
        <f>F156+34</f>
        <v>43681</v>
      </c>
      <c r="H156" s="834"/>
      <c r="I156" s="790"/>
      <c r="J156" s="790"/>
      <c r="K156" s="790"/>
    </row>
    <row r="157" spans="1:11" s="557" customFormat="1" ht="15" customHeight="1">
      <c r="A157" s="709" t="s">
        <v>2710</v>
      </c>
      <c r="B157" s="842"/>
      <c r="C157" s="841"/>
      <c r="D157" s="636"/>
      <c r="E157" s="840"/>
      <c r="F157" s="781"/>
      <c r="G157" s="781"/>
      <c r="H157" s="839"/>
      <c r="I157" s="794"/>
      <c r="J157" s="794"/>
      <c r="K157" s="794"/>
    </row>
    <row r="158" spans="1:11" s="540" customFormat="1" ht="15" customHeight="1">
      <c r="A158" s="675"/>
      <c r="B158" s="691" t="s">
        <v>26</v>
      </c>
      <c r="C158" s="684" t="s">
        <v>27</v>
      </c>
      <c r="D158" s="684" t="s">
        <v>6</v>
      </c>
      <c r="E158" s="594" t="s">
        <v>2418</v>
      </c>
      <c r="F158" s="594" t="s">
        <v>7</v>
      </c>
      <c r="G158" s="594" t="s">
        <v>1279</v>
      </c>
      <c r="H158" s="834"/>
      <c r="I158" s="790"/>
      <c r="J158" s="790"/>
      <c r="K158" s="790"/>
    </row>
    <row r="159" spans="1:11" s="540" customFormat="1" ht="15" customHeight="1">
      <c r="A159" s="675"/>
      <c r="B159" s="838"/>
      <c r="C159" s="837"/>
      <c r="D159" s="837"/>
      <c r="E159" s="703" t="s">
        <v>2417</v>
      </c>
      <c r="F159" s="703" t="s">
        <v>30</v>
      </c>
      <c r="G159" s="703" t="s">
        <v>31</v>
      </c>
      <c r="H159" s="834"/>
      <c r="I159" s="790"/>
      <c r="J159" s="790"/>
      <c r="K159" s="790"/>
    </row>
    <row r="160" spans="1:11" s="540" customFormat="1" ht="15" customHeight="1">
      <c r="A160" s="675"/>
      <c r="B160" s="727"/>
      <c r="C160" s="727"/>
      <c r="D160" s="679" t="s">
        <v>166</v>
      </c>
      <c r="E160" s="590">
        <f>F160-5</f>
        <v>43617</v>
      </c>
      <c r="F160" s="622">
        <v>43622</v>
      </c>
      <c r="G160" s="622">
        <f>F160+35</f>
        <v>43657</v>
      </c>
      <c r="H160" s="834"/>
      <c r="I160" s="790"/>
      <c r="J160" s="790"/>
      <c r="K160" s="790"/>
    </row>
    <row r="161" spans="1:11" s="540" customFormat="1" ht="15" customHeight="1">
      <c r="A161" s="675"/>
      <c r="B161" s="727" t="s">
        <v>168</v>
      </c>
      <c r="C161" s="727" t="s">
        <v>2628</v>
      </c>
      <c r="D161" s="836"/>
      <c r="E161" s="590">
        <f>F161-5</f>
        <v>43624</v>
      </c>
      <c r="F161" s="622">
        <f>F160+7</f>
        <v>43629</v>
      </c>
      <c r="G161" s="622">
        <f>F161+35</f>
        <v>43664</v>
      </c>
      <c r="H161" s="834"/>
      <c r="I161" s="790"/>
      <c r="J161" s="790"/>
      <c r="K161" s="790"/>
    </row>
    <row r="162" spans="1:11" s="540" customFormat="1" ht="15" customHeight="1">
      <c r="A162" s="675"/>
      <c r="B162" s="727" t="s">
        <v>2709</v>
      </c>
      <c r="C162" s="727" t="s">
        <v>2708</v>
      </c>
      <c r="D162" s="836"/>
      <c r="E162" s="590">
        <f>F162-5</f>
        <v>43631</v>
      </c>
      <c r="F162" s="622">
        <f>F161+7</f>
        <v>43636</v>
      </c>
      <c r="G162" s="622">
        <f>F162+35</f>
        <v>43671</v>
      </c>
      <c r="H162" s="834"/>
      <c r="I162" s="790"/>
      <c r="J162" s="790"/>
      <c r="K162" s="790"/>
    </row>
    <row r="163" spans="1:11" s="540" customFormat="1" ht="15" customHeight="1">
      <c r="A163" s="675"/>
      <c r="B163" s="727" t="s">
        <v>167</v>
      </c>
      <c r="C163" s="774" t="s">
        <v>2707</v>
      </c>
      <c r="D163" s="836"/>
      <c r="E163" s="590">
        <f>F163-5</f>
        <v>43638</v>
      </c>
      <c r="F163" s="622">
        <f>F162+7</f>
        <v>43643</v>
      </c>
      <c r="G163" s="622">
        <f>F163+35</f>
        <v>43678</v>
      </c>
      <c r="H163" s="834"/>
      <c r="I163" s="790"/>
      <c r="J163" s="790"/>
      <c r="K163" s="790"/>
    </row>
    <row r="164" spans="1:11" s="540" customFormat="1" ht="15" customHeight="1">
      <c r="A164" s="675"/>
      <c r="B164" s="727" t="s">
        <v>2706</v>
      </c>
      <c r="C164" s="727" t="s">
        <v>2705</v>
      </c>
      <c r="D164" s="835"/>
      <c r="E164" s="590">
        <f>F164-5</f>
        <v>43645</v>
      </c>
      <c r="F164" s="622">
        <f>F163+7</f>
        <v>43650</v>
      </c>
      <c r="G164" s="622">
        <f>F164+35</f>
        <v>43685</v>
      </c>
      <c r="H164" s="834"/>
      <c r="I164" s="790"/>
      <c r="J164" s="790"/>
      <c r="K164" s="790"/>
    </row>
    <row r="165" spans="1:11" s="536" customFormat="1" ht="15">
      <c r="A165" s="833" t="s">
        <v>2704</v>
      </c>
      <c r="B165" s="833"/>
      <c r="C165" s="833"/>
      <c r="D165" s="833"/>
      <c r="E165" s="833"/>
      <c r="F165" s="833"/>
      <c r="G165" s="833"/>
      <c r="H165" s="832"/>
      <c r="I165" s="831"/>
      <c r="J165" s="807"/>
      <c r="K165" s="807"/>
    </row>
    <row r="166" spans="1:11" s="536" customFormat="1" ht="15" customHeight="1">
      <c r="A166" s="816"/>
      <c r="B166" s="691" t="s">
        <v>26</v>
      </c>
      <c r="C166" s="674" t="s">
        <v>27</v>
      </c>
      <c r="D166" s="674" t="s">
        <v>6</v>
      </c>
      <c r="E166" s="715" t="s">
        <v>2418</v>
      </c>
      <c r="F166" s="715" t="s">
        <v>7</v>
      </c>
      <c r="G166" s="715" t="s">
        <v>2688</v>
      </c>
    </row>
    <row r="167" spans="1:11" s="536" customFormat="1" ht="15" customHeight="1">
      <c r="A167" s="816"/>
      <c r="B167" s="826"/>
      <c r="C167" s="817"/>
      <c r="D167" s="817"/>
      <c r="E167" s="715" t="s">
        <v>2417</v>
      </c>
      <c r="F167" s="715" t="s">
        <v>30</v>
      </c>
      <c r="G167" s="715" t="s">
        <v>31</v>
      </c>
    </row>
    <row r="168" spans="1:11" s="536" customFormat="1" ht="15" customHeight="1">
      <c r="A168" s="816"/>
      <c r="B168" s="715" t="s">
        <v>2672</v>
      </c>
      <c r="C168" s="669" t="s">
        <v>1800</v>
      </c>
      <c r="D168" s="772" t="s">
        <v>2673</v>
      </c>
      <c r="E168" s="815">
        <f>F168-5</f>
        <v>43614</v>
      </c>
      <c r="F168" s="814">
        <v>43619</v>
      </c>
      <c r="G168" s="814">
        <f>F168+15</f>
        <v>43634</v>
      </c>
    </row>
    <row r="169" spans="1:11" s="536" customFormat="1" ht="15" customHeight="1">
      <c r="A169" s="816"/>
      <c r="B169" s="715" t="s">
        <v>2672</v>
      </c>
      <c r="C169" s="669" t="s">
        <v>1791</v>
      </c>
      <c r="D169" s="772"/>
      <c r="E169" s="815">
        <f>F169-5</f>
        <v>43621</v>
      </c>
      <c r="F169" s="814">
        <f>F168+7</f>
        <v>43626</v>
      </c>
      <c r="G169" s="814">
        <f>F169+15</f>
        <v>43641</v>
      </c>
    </row>
    <row r="170" spans="1:11" s="536" customFormat="1" ht="15" customHeight="1">
      <c r="A170" s="816"/>
      <c r="B170" s="715" t="s">
        <v>2672</v>
      </c>
      <c r="C170" s="669" t="s">
        <v>1849</v>
      </c>
      <c r="D170" s="772"/>
      <c r="E170" s="815">
        <f>F170-5</f>
        <v>43628</v>
      </c>
      <c r="F170" s="814">
        <f>F169+7</f>
        <v>43633</v>
      </c>
      <c r="G170" s="814">
        <f>F170+15</f>
        <v>43648</v>
      </c>
    </row>
    <row r="171" spans="1:11" s="536" customFormat="1" ht="15" customHeight="1">
      <c r="A171" s="816"/>
      <c r="B171" s="715" t="s">
        <v>2672</v>
      </c>
      <c r="C171" s="669" t="s">
        <v>1848</v>
      </c>
      <c r="D171" s="772"/>
      <c r="E171" s="815">
        <f>F171-5</f>
        <v>43635</v>
      </c>
      <c r="F171" s="814">
        <f>F170+7</f>
        <v>43640</v>
      </c>
      <c r="G171" s="814">
        <f>F171+15</f>
        <v>43655</v>
      </c>
    </row>
    <row r="172" spans="1:11" s="536" customFormat="1" ht="15">
      <c r="A172" s="816"/>
      <c r="B172" s="715" t="s">
        <v>2672</v>
      </c>
      <c r="C172" s="669" t="s">
        <v>1781</v>
      </c>
      <c r="D172" s="772"/>
      <c r="E172" s="815">
        <f>F172-5</f>
        <v>43642</v>
      </c>
      <c r="F172" s="814">
        <f>F171+7</f>
        <v>43647</v>
      </c>
      <c r="G172" s="814">
        <f>F172+15</f>
        <v>43662</v>
      </c>
    </row>
    <row r="173" spans="1:11" s="535" customFormat="1" ht="17.100000000000001" customHeight="1">
      <c r="A173" s="829"/>
      <c r="B173" s="821"/>
      <c r="C173" s="828"/>
      <c r="D173" s="827"/>
      <c r="E173" s="590"/>
      <c r="F173" s="622"/>
      <c r="G173" s="622"/>
    </row>
    <row r="174" spans="1:11" s="536" customFormat="1" ht="15" customHeight="1">
      <c r="A174" s="816"/>
      <c r="B174" s="691" t="s">
        <v>26</v>
      </c>
      <c r="C174" s="674" t="s">
        <v>27</v>
      </c>
      <c r="D174" s="674" t="s">
        <v>6</v>
      </c>
      <c r="E174" s="715" t="s">
        <v>2418</v>
      </c>
      <c r="F174" s="715" t="s">
        <v>7</v>
      </c>
      <c r="G174" s="715" t="s">
        <v>2688</v>
      </c>
    </row>
    <row r="175" spans="1:11" s="536" customFormat="1" ht="15" customHeight="1">
      <c r="A175" s="816"/>
      <c r="B175" s="826"/>
      <c r="C175" s="817"/>
      <c r="D175" s="817"/>
      <c r="E175" s="715" t="s">
        <v>2417</v>
      </c>
      <c r="F175" s="715" t="s">
        <v>30</v>
      </c>
      <c r="G175" s="715" t="s">
        <v>31</v>
      </c>
    </row>
    <row r="176" spans="1:11" s="536" customFormat="1" ht="15" customHeight="1">
      <c r="A176" s="816"/>
      <c r="B176" s="715" t="s">
        <v>277</v>
      </c>
      <c r="C176" s="669" t="s">
        <v>2703</v>
      </c>
      <c r="D176" s="772" t="s">
        <v>2625</v>
      </c>
      <c r="E176" s="815">
        <f>F176-5</f>
        <v>43618</v>
      </c>
      <c r="F176" s="814">
        <v>43623</v>
      </c>
      <c r="G176" s="814">
        <f>F176+15</f>
        <v>43638</v>
      </c>
    </row>
    <row r="177" spans="1:7" s="536" customFormat="1" ht="15" customHeight="1">
      <c r="A177" s="816"/>
      <c r="B177" s="715" t="s">
        <v>2702</v>
      </c>
      <c r="C177" s="669" t="s">
        <v>1337</v>
      </c>
      <c r="D177" s="772"/>
      <c r="E177" s="815">
        <f>F177-5</f>
        <v>43625</v>
      </c>
      <c r="F177" s="814">
        <f>F176+7</f>
        <v>43630</v>
      </c>
      <c r="G177" s="814">
        <f>F177+15</f>
        <v>43645</v>
      </c>
    </row>
    <row r="178" spans="1:7" s="536" customFormat="1" ht="15" customHeight="1">
      <c r="A178" s="816"/>
      <c r="B178" s="830" t="s">
        <v>2701</v>
      </c>
      <c r="C178" s="669" t="s">
        <v>2700</v>
      </c>
      <c r="D178" s="772"/>
      <c r="E178" s="815">
        <f>F178-5</f>
        <v>43632</v>
      </c>
      <c r="F178" s="814">
        <f>F177+7</f>
        <v>43637</v>
      </c>
      <c r="G178" s="814">
        <f>F178+15</f>
        <v>43652</v>
      </c>
    </row>
    <row r="179" spans="1:7" s="536" customFormat="1" ht="15" customHeight="1">
      <c r="A179" s="816"/>
      <c r="B179" s="715" t="s">
        <v>2699</v>
      </c>
      <c r="C179" s="669" t="s">
        <v>2072</v>
      </c>
      <c r="D179" s="772"/>
      <c r="E179" s="815">
        <f>F179-5</f>
        <v>43639</v>
      </c>
      <c r="F179" s="814">
        <f>F178+7</f>
        <v>43644</v>
      </c>
      <c r="G179" s="814">
        <f>F179+15</f>
        <v>43659</v>
      </c>
    </row>
    <row r="180" spans="1:7" s="536" customFormat="1" ht="15">
      <c r="A180" s="816"/>
      <c r="B180" s="715" t="s">
        <v>2698</v>
      </c>
      <c r="C180" s="669" t="s">
        <v>2697</v>
      </c>
      <c r="D180" s="772"/>
      <c r="E180" s="815">
        <f>F180-5</f>
        <v>43646</v>
      </c>
      <c r="F180" s="814">
        <f>F179+7</f>
        <v>43651</v>
      </c>
      <c r="G180" s="814">
        <f>F180+15</f>
        <v>43666</v>
      </c>
    </row>
    <row r="181" spans="1:7" s="535" customFormat="1" ht="17.100000000000001" customHeight="1">
      <c r="A181" s="829"/>
      <c r="B181" s="821"/>
      <c r="C181" s="828"/>
      <c r="D181" s="827"/>
      <c r="E181" s="590"/>
      <c r="F181" s="622"/>
      <c r="G181" s="622"/>
    </row>
    <row r="182" spans="1:7" s="536" customFormat="1" ht="15" customHeight="1">
      <c r="A182" s="816"/>
      <c r="B182" s="691" t="s">
        <v>719</v>
      </c>
      <c r="C182" s="674" t="s">
        <v>27</v>
      </c>
      <c r="D182" s="674" t="s">
        <v>6</v>
      </c>
      <c r="E182" s="715" t="s">
        <v>2418</v>
      </c>
      <c r="F182" s="715" t="s">
        <v>7</v>
      </c>
      <c r="G182" s="715" t="s">
        <v>2688</v>
      </c>
    </row>
    <row r="183" spans="1:7" s="536" customFormat="1" ht="15" customHeight="1">
      <c r="A183" s="816"/>
      <c r="B183" s="826"/>
      <c r="C183" s="817"/>
      <c r="D183" s="817"/>
      <c r="E183" s="715" t="s">
        <v>2417</v>
      </c>
      <c r="F183" s="715" t="s">
        <v>30</v>
      </c>
      <c r="G183" s="715" t="s">
        <v>31</v>
      </c>
    </row>
    <row r="184" spans="1:7" s="536" customFormat="1" ht="15" customHeight="1">
      <c r="A184" s="816"/>
      <c r="B184" s="715" t="s">
        <v>482</v>
      </c>
      <c r="C184" s="669" t="s">
        <v>2575</v>
      </c>
      <c r="D184" s="772" t="s">
        <v>2141</v>
      </c>
      <c r="E184" s="815">
        <f>F184-5</f>
        <v>43617</v>
      </c>
      <c r="F184" s="814">
        <v>43622</v>
      </c>
      <c r="G184" s="814">
        <f>F184+15</f>
        <v>43637</v>
      </c>
    </row>
    <row r="185" spans="1:7" s="536" customFormat="1" ht="15" customHeight="1">
      <c r="A185" s="816"/>
      <c r="B185" s="715" t="s">
        <v>4</v>
      </c>
      <c r="C185" s="669" t="s">
        <v>2617</v>
      </c>
      <c r="D185" s="772"/>
      <c r="E185" s="815">
        <f>F185-5</f>
        <v>43624</v>
      </c>
      <c r="F185" s="814">
        <f>F184+7</f>
        <v>43629</v>
      </c>
      <c r="G185" s="814">
        <f>F185+15</f>
        <v>43644</v>
      </c>
    </row>
    <row r="186" spans="1:7" s="536" customFormat="1" ht="15" customHeight="1">
      <c r="A186" s="816"/>
      <c r="B186" s="715" t="s">
        <v>314</v>
      </c>
      <c r="C186" s="669" t="s">
        <v>2616</v>
      </c>
      <c r="D186" s="772"/>
      <c r="E186" s="815">
        <f>F186-5</f>
        <v>43631</v>
      </c>
      <c r="F186" s="814">
        <f>F185+7</f>
        <v>43636</v>
      </c>
      <c r="G186" s="814">
        <f>F186+15</f>
        <v>43651</v>
      </c>
    </row>
    <row r="187" spans="1:7" s="536" customFormat="1" ht="15" customHeight="1">
      <c r="A187" s="816"/>
      <c r="B187" s="768" t="s">
        <v>327</v>
      </c>
      <c r="C187" s="669" t="s">
        <v>1190</v>
      </c>
      <c r="D187" s="772"/>
      <c r="E187" s="815">
        <f>F187-5</f>
        <v>43638</v>
      </c>
      <c r="F187" s="814">
        <f>F186+7</f>
        <v>43643</v>
      </c>
      <c r="G187" s="814">
        <f>F187+15</f>
        <v>43658</v>
      </c>
    </row>
    <row r="188" spans="1:7" s="536" customFormat="1" ht="15">
      <c r="A188" s="816"/>
      <c r="B188" s="715" t="s">
        <v>165</v>
      </c>
      <c r="C188" s="669" t="s">
        <v>2615</v>
      </c>
      <c r="D188" s="772"/>
      <c r="E188" s="815">
        <f>F188-5</f>
        <v>43645</v>
      </c>
      <c r="F188" s="814">
        <f>F187+7</f>
        <v>43650</v>
      </c>
      <c r="G188" s="814">
        <f>F188+15</f>
        <v>43665</v>
      </c>
    </row>
    <row r="189" spans="1:7" s="536" customFormat="1" ht="15" hidden="1">
      <c r="A189" s="816"/>
      <c r="B189" s="636"/>
      <c r="C189" s="825"/>
      <c r="D189" s="824"/>
      <c r="E189" s="815"/>
      <c r="F189" s="814"/>
      <c r="G189" s="814"/>
    </row>
    <row r="190" spans="1:7" s="536" customFormat="1" ht="15" hidden="1" customHeight="1">
      <c r="A190" s="816"/>
      <c r="B190" s="788" t="s">
        <v>26</v>
      </c>
      <c r="C190" s="674" t="s">
        <v>27</v>
      </c>
      <c r="D190" s="674" t="s">
        <v>6</v>
      </c>
      <c r="E190" s="715" t="s">
        <v>2418</v>
      </c>
      <c r="F190" s="715" t="s">
        <v>7</v>
      </c>
      <c r="G190" s="715" t="s">
        <v>2688</v>
      </c>
    </row>
    <row r="191" spans="1:7" s="536" customFormat="1" ht="15" hidden="1" customHeight="1">
      <c r="A191" s="816"/>
      <c r="B191" s="818"/>
      <c r="C191" s="817"/>
      <c r="D191" s="817"/>
      <c r="E191" s="715" t="s">
        <v>2417</v>
      </c>
      <c r="F191" s="715" t="s">
        <v>30</v>
      </c>
      <c r="G191" s="715" t="s">
        <v>31</v>
      </c>
    </row>
    <row r="192" spans="1:7" s="536" customFormat="1" ht="15" hidden="1" customHeight="1">
      <c r="A192" s="816"/>
      <c r="B192" s="715" t="s">
        <v>2639</v>
      </c>
      <c r="C192" s="669" t="s">
        <v>1190</v>
      </c>
      <c r="D192" s="772" t="s">
        <v>2238</v>
      </c>
      <c r="E192" s="815">
        <f>F192-5</f>
        <v>43583</v>
      </c>
      <c r="F192" s="814">
        <v>43588</v>
      </c>
      <c r="G192" s="814">
        <f>F192+15</f>
        <v>43603</v>
      </c>
    </row>
    <row r="193" spans="1:8" s="536" customFormat="1" ht="15" hidden="1" customHeight="1">
      <c r="A193" s="816"/>
      <c r="B193" s="715" t="s">
        <v>2638</v>
      </c>
      <c r="C193" s="669" t="s">
        <v>1187</v>
      </c>
      <c r="D193" s="772"/>
      <c r="E193" s="815">
        <f>F193-5</f>
        <v>43590</v>
      </c>
      <c r="F193" s="814">
        <f>F192+7</f>
        <v>43595</v>
      </c>
      <c r="G193" s="814">
        <f>F193+15</f>
        <v>43610</v>
      </c>
    </row>
    <row r="194" spans="1:8" s="536" customFormat="1" ht="15" hidden="1" customHeight="1">
      <c r="A194" s="816"/>
      <c r="B194" s="715" t="s">
        <v>1405</v>
      </c>
      <c r="C194" s="715" t="s">
        <v>1405</v>
      </c>
      <c r="D194" s="772"/>
      <c r="E194" s="815">
        <f>F194-5</f>
        <v>43597</v>
      </c>
      <c r="F194" s="814">
        <f>F193+7</f>
        <v>43602</v>
      </c>
      <c r="G194" s="814">
        <f>F194+15</f>
        <v>43617</v>
      </c>
    </row>
    <row r="195" spans="1:8" s="536" customFormat="1" ht="15" hidden="1" customHeight="1">
      <c r="A195" s="816"/>
      <c r="B195" s="715" t="s">
        <v>2637</v>
      </c>
      <c r="C195" s="669" t="s">
        <v>1184</v>
      </c>
      <c r="D195" s="772"/>
      <c r="E195" s="815">
        <f>F195-5</f>
        <v>43604</v>
      </c>
      <c r="F195" s="814">
        <f>F194+7</f>
        <v>43609</v>
      </c>
      <c r="G195" s="814">
        <f>F195+15</f>
        <v>43624</v>
      </c>
    </row>
    <row r="196" spans="1:8" s="536" customFormat="1" ht="15" hidden="1">
      <c r="A196" s="816"/>
      <c r="B196" s="715" t="s">
        <v>2636</v>
      </c>
      <c r="C196" s="669" t="s">
        <v>1197</v>
      </c>
      <c r="D196" s="772"/>
      <c r="E196" s="815">
        <f>F196-5</f>
        <v>43611</v>
      </c>
      <c r="F196" s="814">
        <f>F195+7</f>
        <v>43616</v>
      </c>
      <c r="G196" s="814">
        <f>F196+15</f>
        <v>43631</v>
      </c>
    </row>
    <row r="197" spans="1:8" s="536" customFormat="1" ht="15">
      <c r="A197" s="689" t="s">
        <v>267</v>
      </c>
      <c r="B197" s="689"/>
      <c r="C197" s="689"/>
      <c r="D197" s="689"/>
      <c r="E197" s="689"/>
      <c r="F197" s="689"/>
      <c r="G197" s="689"/>
      <c r="H197" s="819"/>
    </row>
    <row r="198" spans="1:8" s="536" customFormat="1" ht="15" customHeight="1">
      <c r="A198" s="737"/>
      <c r="B198" s="823" t="s">
        <v>26</v>
      </c>
      <c r="C198" s="615" t="s">
        <v>27</v>
      </c>
      <c r="D198" s="615" t="s">
        <v>6</v>
      </c>
      <c r="E198" s="715" t="s">
        <v>2418</v>
      </c>
      <c r="F198" s="715" t="s">
        <v>7</v>
      </c>
      <c r="G198" s="715" t="s">
        <v>267</v>
      </c>
      <c r="H198" s="819"/>
    </row>
    <row r="199" spans="1:8" s="536" customFormat="1" ht="15" customHeight="1">
      <c r="A199" s="737"/>
      <c r="B199" s="822"/>
      <c r="C199" s="613"/>
      <c r="D199" s="613"/>
      <c r="E199" s="715" t="s">
        <v>2417</v>
      </c>
      <c r="F199" s="715" t="s">
        <v>30</v>
      </c>
      <c r="G199" s="715" t="s">
        <v>31</v>
      </c>
      <c r="H199" s="819"/>
    </row>
    <row r="200" spans="1:8" s="536" customFormat="1" ht="15" customHeight="1">
      <c r="A200" s="737"/>
      <c r="B200" s="715" t="s">
        <v>1196</v>
      </c>
      <c r="C200" s="669" t="s">
        <v>2696</v>
      </c>
      <c r="D200" s="772" t="s">
        <v>193</v>
      </c>
      <c r="E200" s="795">
        <f>F200-5</f>
        <v>43618</v>
      </c>
      <c r="F200" s="789">
        <v>43623</v>
      </c>
      <c r="G200" s="789">
        <f>F200+23</f>
        <v>43646</v>
      </c>
      <c r="H200" s="819"/>
    </row>
    <row r="201" spans="1:8" s="536" customFormat="1" ht="15" customHeight="1">
      <c r="A201" s="737"/>
      <c r="B201" s="715" t="s">
        <v>1180</v>
      </c>
      <c r="C201" s="669" t="s">
        <v>2695</v>
      </c>
      <c r="D201" s="772"/>
      <c r="E201" s="795">
        <f>F201-5</f>
        <v>43625</v>
      </c>
      <c r="F201" s="789">
        <f>F200+7</f>
        <v>43630</v>
      </c>
      <c r="G201" s="789">
        <f>F201+23</f>
        <v>43653</v>
      </c>
      <c r="H201" s="819"/>
    </row>
    <row r="202" spans="1:8" s="536" customFormat="1" ht="15" customHeight="1">
      <c r="A202" s="737"/>
      <c r="B202" s="715" t="s">
        <v>1191</v>
      </c>
      <c r="C202" s="715" t="s">
        <v>2694</v>
      </c>
      <c r="D202" s="772"/>
      <c r="E202" s="795">
        <f>F202-5</f>
        <v>43632</v>
      </c>
      <c r="F202" s="789">
        <f>F201+7</f>
        <v>43637</v>
      </c>
      <c r="G202" s="789">
        <f>F202+23</f>
        <v>43660</v>
      </c>
      <c r="H202" s="819"/>
    </row>
    <row r="203" spans="1:8" s="536" customFormat="1" ht="15" customHeight="1">
      <c r="A203" s="737"/>
      <c r="B203" s="715" t="s">
        <v>2693</v>
      </c>
      <c r="C203" s="669" t="s">
        <v>2692</v>
      </c>
      <c r="D203" s="772"/>
      <c r="E203" s="795">
        <f>F203-5</f>
        <v>43639</v>
      </c>
      <c r="F203" s="789">
        <f>F202+7</f>
        <v>43644</v>
      </c>
      <c r="G203" s="789">
        <f>F203+23</f>
        <v>43667</v>
      </c>
      <c r="H203" s="819"/>
    </row>
    <row r="204" spans="1:8" s="536" customFormat="1" ht="15.95" customHeight="1">
      <c r="A204" s="737"/>
      <c r="B204" s="715" t="s">
        <v>2691</v>
      </c>
      <c r="C204" s="669" t="s">
        <v>2690</v>
      </c>
      <c r="D204" s="772"/>
      <c r="E204" s="795">
        <f>F204-5</f>
        <v>43646</v>
      </c>
      <c r="F204" s="789">
        <f>F203+7</f>
        <v>43651</v>
      </c>
      <c r="G204" s="789">
        <f>F204+23</f>
        <v>43674</v>
      </c>
      <c r="H204" s="819"/>
    </row>
    <row r="205" spans="1:8" s="536" customFormat="1" ht="15.95" customHeight="1">
      <c r="A205" s="737"/>
      <c r="B205" s="821"/>
      <c r="C205" s="821"/>
      <c r="D205" s="820"/>
      <c r="E205" s="634"/>
      <c r="F205" s="797"/>
      <c r="G205" s="797"/>
      <c r="H205" s="819"/>
    </row>
    <row r="206" spans="1:8" s="536" customFormat="1" ht="15" customHeight="1">
      <c r="A206" s="737"/>
      <c r="B206" s="691" t="s">
        <v>26</v>
      </c>
      <c r="C206" s="674" t="s">
        <v>27</v>
      </c>
      <c r="D206" s="674" t="s">
        <v>6</v>
      </c>
      <c r="E206" s="715" t="s">
        <v>2418</v>
      </c>
      <c r="F206" s="715" t="s">
        <v>7</v>
      </c>
      <c r="G206" s="715" t="s">
        <v>267</v>
      </c>
      <c r="H206" s="819"/>
    </row>
    <row r="207" spans="1:8" s="536" customFormat="1" ht="15" customHeight="1">
      <c r="A207" s="737"/>
      <c r="B207" s="770"/>
      <c r="C207" s="773"/>
      <c r="D207" s="817"/>
      <c r="E207" s="715" t="s">
        <v>2417</v>
      </c>
      <c r="F207" s="715" t="s">
        <v>30</v>
      </c>
      <c r="G207" s="715" t="s">
        <v>31</v>
      </c>
      <c r="H207" s="819"/>
    </row>
    <row r="208" spans="1:8" s="536" customFormat="1" ht="15" customHeight="1">
      <c r="A208" s="737"/>
      <c r="B208" s="774" t="s">
        <v>171</v>
      </c>
      <c r="C208" s="774" t="s">
        <v>2581</v>
      </c>
      <c r="D208" s="772" t="s">
        <v>2542</v>
      </c>
      <c r="E208" s="795">
        <f>F208-5</f>
        <v>43613</v>
      </c>
      <c r="F208" s="789">
        <v>43618</v>
      </c>
      <c r="G208" s="789">
        <f>F208+20</f>
        <v>43638</v>
      </c>
      <c r="H208" s="819"/>
    </row>
    <row r="209" spans="1:8" s="536" customFormat="1" ht="15" customHeight="1">
      <c r="A209" s="737"/>
      <c r="B209" s="630" t="s">
        <v>2681</v>
      </c>
      <c r="C209" s="630" t="s">
        <v>2680</v>
      </c>
      <c r="D209" s="772"/>
      <c r="E209" s="795">
        <f>F209-5</f>
        <v>43620</v>
      </c>
      <c r="F209" s="789">
        <f>F208+7</f>
        <v>43625</v>
      </c>
      <c r="G209" s="789">
        <f>F209+23</f>
        <v>43648</v>
      </c>
      <c r="H209" s="819"/>
    </row>
    <row r="210" spans="1:8" s="536" customFormat="1" ht="15" customHeight="1">
      <c r="A210" s="737"/>
      <c r="B210" s="599" t="s">
        <v>2679</v>
      </c>
      <c r="C210" s="599" t="s">
        <v>1197</v>
      </c>
      <c r="D210" s="772"/>
      <c r="E210" s="795">
        <f>F210-5</f>
        <v>43627</v>
      </c>
      <c r="F210" s="789">
        <f>F209+7</f>
        <v>43632</v>
      </c>
      <c r="G210" s="789">
        <f>F210+23</f>
        <v>43655</v>
      </c>
      <c r="H210" s="819"/>
    </row>
    <row r="211" spans="1:8" s="536" customFormat="1" ht="15" customHeight="1">
      <c r="A211" s="737"/>
      <c r="B211" s="599" t="s">
        <v>2678</v>
      </c>
      <c r="C211" s="599" t="s">
        <v>2677</v>
      </c>
      <c r="D211" s="772"/>
      <c r="E211" s="795">
        <f>F211-5</f>
        <v>43634</v>
      </c>
      <c r="F211" s="789">
        <f>F210+7</f>
        <v>43639</v>
      </c>
      <c r="G211" s="789">
        <f>F211+23</f>
        <v>43662</v>
      </c>
      <c r="H211" s="819"/>
    </row>
    <row r="212" spans="1:8" s="536" customFormat="1" ht="15.95" customHeight="1">
      <c r="A212" s="737"/>
      <c r="B212" s="599" t="s">
        <v>2676</v>
      </c>
      <c r="C212" s="630" t="s">
        <v>2675</v>
      </c>
      <c r="D212" s="772"/>
      <c r="E212" s="795">
        <f>F212-5</f>
        <v>43641</v>
      </c>
      <c r="F212" s="789">
        <f>F211+7</f>
        <v>43646</v>
      </c>
      <c r="G212" s="789">
        <f>F212+23</f>
        <v>43669</v>
      </c>
      <c r="H212" s="819"/>
    </row>
    <row r="213" spans="1:8" s="536" customFormat="1" ht="16.5" customHeight="1">
      <c r="A213" s="689" t="s">
        <v>2689</v>
      </c>
      <c r="B213" s="689"/>
      <c r="C213" s="689"/>
      <c r="D213" s="689"/>
      <c r="E213" s="689"/>
      <c r="F213" s="689"/>
      <c r="G213" s="689"/>
      <c r="H213" s="819"/>
    </row>
    <row r="214" spans="1:8" s="536" customFormat="1" ht="15" hidden="1" customHeight="1">
      <c r="A214" s="816"/>
      <c r="B214" s="788" t="s">
        <v>26</v>
      </c>
      <c r="C214" s="674" t="s">
        <v>27</v>
      </c>
      <c r="D214" s="674" t="s">
        <v>6</v>
      </c>
      <c r="E214" s="715" t="s">
        <v>2418</v>
      </c>
      <c r="F214" s="715" t="s">
        <v>7</v>
      </c>
      <c r="G214" s="715" t="s">
        <v>2688</v>
      </c>
    </row>
    <row r="215" spans="1:8" s="536" customFormat="1" ht="15" hidden="1" customHeight="1">
      <c r="A215" s="816"/>
      <c r="B215" s="818"/>
      <c r="C215" s="817"/>
      <c r="D215" s="817"/>
      <c r="E215" s="715" t="s">
        <v>2417</v>
      </c>
      <c r="F215" s="715" t="s">
        <v>30</v>
      </c>
      <c r="G215" s="715" t="s">
        <v>31</v>
      </c>
    </row>
    <row r="216" spans="1:8" s="536" customFormat="1" ht="15" hidden="1" customHeight="1">
      <c r="A216" s="816"/>
      <c r="B216" s="715" t="s">
        <v>2639</v>
      </c>
      <c r="C216" s="669" t="s">
        <v>1190</v>
      </c>
      <c r="D216" s="772" t="s">
        <v>2238</v>
      </c>
      <c r="E216" s="815">
        <f>F216-5</f>
        <v>43583</v>
      </c>
      <c r="F216" s="814">
        <v>43588</v>
      </c>
      <c r="G216" s="814">
        <f>F216+15</f>
        <v>43603</v>
      </c>
    </row>
    <row r="217" spans="1:8" s="536" customFormat="1" ht="15" hidden="1" customHeight="1">
      <c r="A217" s="816"/>
      <c r="B217" s="715" t="s">
        <v>2638</v>
      </c>
      <c r="C217" s="669" t="s">
        <v>1187</v>
      </c>
      <c r="D217" s="772"/>
      <c r="E217" s="815">
        <f>F217-5</f>
        <v>43590</v>
      </c>
      <c r="F217" s="814">
        <f>F216+7</f>
        <v>43595</v>
      </c>
      <c r="G217" s="814">
        <f>F217+15</f>
        <v>43610</v>
      </c>
    </row>
    <row r="218" spans="1:8" s="536" customFormat="1" ht="15" hidden="1" customHeight="1">
      <c r="A218" s="816"/>
      <c r="B218" s="715" t="s">
        <v>1405</v>
      </c>
      <c r="C218" s="715" t="s">
        <v>1405</v>
      </c>
      <c r="D218" s="772"/>
      <c r="E218" s="815">
        <f>F218-5</f>
        <v>43597</v>
      </c>
      <c r="F218" s="814">
        <f>F217+7</f>
        <v>43602</v>
      </c>
      <c r="G218" s="814">
        <f>F218+15</f>
        <v>43617</v>
      </c>
    </row>
    <row r="219" spans="1:8" s="536" customFormat="1" ht="15" hidden="1" customHeight="1">
      <c r="A219" s="816"/>
      <c r="B219" s="715" t="s">
        <v>2637</v>
      </c>
      <c r="C219" s="669" t="s">
        <v>1184</v>
      </c>
      <c r="D219" s="772"/>
      <c r="E219" s="815">
        <f>F219-5</f>
        <v>43604</v>
      </c>
      <c r="F219" s="814">
        <f>F218+7</f>
        <v>43609</v>
      </c>
      <c r="G219" s="814">
        <f>F219+15</f>
        <v>43624</v>
      </c>
    </row>
    <row r="220" spans="1:8" s="536" customFormat="1" ht="15" hidden="1">
      <c r="A220" s="816"/>
      <c r="B220" s="715" t="s">
        <v>2636</v>
      </c>
      <c r="C220" s="669" t="s">
        <v>1197</v>
      </c>
      <c r="D220" s="772"/>
      <c r="E220" s="815">
        <f>F220-5</f>
        <v>43611</v>
      </c>
      <c r="F220" s="814">
        <f>F219+7</f>
        <v>43616</v>
      </c>
      <c r="G220" s="814">
        <f>F220+15</f>
        <v>43631</v>
      </c>
    </row>
    <row r="221" spans="1:8" s="535" customFormat="1" ht="15">
      <c r="A221" s="675"/>
      <c r="B221" s="691" t="s">
        <v>26</v>
      </c>
      <c r="C221" s="684" t="s">
        <v>27</v>
      </c>
      <c r="D221" s="684" t="s">
        <v>6</v>
      </c>
      <c r="E221" s="594" t="s">
        <v>2418</v>
      </c>
      <c r="F221" s="594" t="s">
        <v>7</v>
      </c>
      <c r="G221" s="594" t="s">
        <v>1297</v>
      </c>
      <c r="H221" s="813"/>
    </row>
    <row r="222" spans="1:8" s="535" customFormat="1" ht="15">
      <c r="A222" s="675"/>
      <c r="B222" s="731"/>
      <c r="C222" s="733"/>
      <c r="D222" s="733"/>
      <c r="E222" s="594" t="s">
        <v>2417</v>
      </c>
      <c r="F222" s="594" t="s">
        <v>30</v>
      </c>
      <c r="G222" s="594" t="s">
        <v>31</v>
      </c>
      <c r="H222" s="813"/>
    </row>
    <row r="223" spans="1:8" s="535" customFormat="1" ht="15" customHeight="1">
      <c r="A223" s="675"/>
      <c r="B223" s="727" t="s">
        <v>1296</v>
      </c>
      <c r="C223" s="727" t="s">
        <v>2687</v>
      </c>
      <c r="D223" s="812" t="s">
        <v>2077</v>
      </c>
      <c r="E223" s="590">
        <f>F223-5</f>
        <v>43614</v>
      </c>
      <c r="F223" s="622">
        <v>43619</v>
      </c>
      <c r="G223" s="622">
        <f>F223+27</f>
        <v>43646</v>
      </c>
    </row>
    <row r="224" spans="1:8" s="535" customFormat="1" ht="15" customHeight="1">
      <c r="A224" s="675"/>
      <c r="B224" s="727" t="s">
        <v>1294</v>
      </c>
      <c r="C224" s="727" t="s">
        <v>2686</v>
      </c>
      <c r="D224" s="811"/>
      <c r="E224" s="590">
        <f>F224-5</f>
        <v>43621</v>
      </c>
      <c r="F224" s="622">
        <f>F223+7</f>
        <v>43626</v>
      </c>
      <c r="G224" s="622">
        <f>F224+27</f>
        <v>43653</v>
      </c>
    </row>
    <row r="225" spans="1:11" s="535" customFormat="1" ht="15" customHeight="1">
      <c r="A225" s="675"/>
      <c r="B225" s="727" t="s">
        <v>1292</v>
      </c>
      <c r="C225" s="727" t="s">
        <v>2650</v>
      </c>
      <c r="D225" s="811"/>
      <c r="E225" s="590">
        <f>F225-5</f>
        <v>43628</v>
      </c>
      <c r="F225" s="622">
        <f>F224+7</f>
        <v>43633</v>
      </c>
      <c r="G225" s="622">
        <f>F225+27</f>
        <v>43660</v>
      </c>
    </row>
    <row r="226" spans="1:11" s="535" customFormat="1" ht="15" customHeight="1">
      <c r="A226" s="675"/>
      <c r="B226" s="727" t="s">
        <v>1291</v>
      </c>
      <c r="C226" s="727" t="s">
        <v>2685</v>
      </c>
      <c r="D226" s="811"/>
      <c r="E226" s="590">
        <f>F226-5</f>
        <v>43635</v>
      </c>
      <c r="F226" s="622">
        <f>F225+7</f>
        <v>43640</v>
      </c>
      <c r="G226" s="622">
        <f>F226+27</f>
        <v>43667</v>
      </c>
    </row>
    <row r="227" spans="1:11" s="535" customFormat="1" ht="15" customHeight="1">
      <c r="A227" s="652"/>
      <c r="B227" s="727" t="s">
        <v>2684</v>
      </c>
      <c r="C227" s="727" t="s">
        <v>2683</v>
      </c>
      <c r="D227" s="810"/>
      <c r="E227" s="590">
        <f>F227-5</f>
        <v>43642</v>
      </c>
      <c r="F227" s="622">
        <f>F226+7</f>
        <v>43647</v>
      </c>
      <c r="G227" s="622">
        <f>F227+27</f>
        <v>43674</v>
      </c>
    </row>
    <row r="228" spans="1:11" s="536" customFormat="1" ht="14.1" customHeight="1">
      <c r="A228" s="689" t="s">
        <v>2682</v>
      </c>
      <c r="B228" s="734"/>
      <c r="C228" s="783"/>
      <c r="D228" s="782"/>
      <c r="E228" s="602"/>
      <c r="F228" s="781"/>
      <c r="G228" s="781"/>
      <c r="H228" s="721"/>
    </row>
    <row r="229" spans="1:11" s="535" customFormat="1" ht="15" customHeight="1">
      <c r="A229" s="675"/>
      <c r="B229" s="691" t="s">
        <v>26</v>
      </c>
      <c r="C229" s="684" t="s">
        <v>27</v>
      </c>
      <c r="D229" s="684" t="s">
        <v>6</v>
      </c>
      <c r="E229" s="594" t="s">
        <v>2418</v>
      </c>
      <c r="F229" s="805" t="s">
        <v>7</v>
      </c>
      <c r="G229" s="594" t="s">
        <v>1290</v>
      </c>
      <c r="H229" s="804"/>
    </row>
    <row r="230" spans="1:11" s="535" customFormat="1" ht="15" customHeight="1">
      <c r="A230" s="675"/>
      <c r="B230" s="770"/>
      <c r="C230" s="769"/>
      <c r="D230" s="733"/>
      <c r="E230" s="594" t="s">
        <v>2417</v>
      </c>
      <c r="F230" s="805" t="s">
        <v>30</v>
      </c>
      <c r="G230" s="594" t="s">
        <v>31</v>
      </c>
      <c r="H230" s="804"/>
    </row>
    <row r="231" spans="1:11" s="535" customFormat="1" ht="15" customHeight="1">
      <c r="A231" s="675"/>
      <c r="B231" s="774" t="s">
        <v>171</v>
      </c>
      <c r="C231" s="774" t="s">
        <v>2581</v>
      </c>
      <c r="D231" s="803" t="s">
        <v>2194</v>
      </c>
      <c r="E231" s="590">
        <f>F231-5</f>
        <v>43613</v>
      </c>
      <c r="F231" s="622">
        <v>43618</v>
      </c>
      <c r="G231" s="622">
        <f>F231+13</f>
        <v>43631</v>
      </c>
      <c r="H231" s="800"/>
    </row>
    <row r="232" spans="1:11" s="535" customFormat="1" ht="15" customHeight="1">
      <c r="A232" s="675"/>
      <c r="B232" s="630" t="s">
        <v>2681</v>
      </c>
      <c r="C232" s="630" t="s">
        <v>2680</v>
      </c>
      <c r="D232" s="802"/>
      <c r="E232" s="590">
        <f>F232-5</f>
        <v>43620</v>
      </c>
      <c r="F232" s="622">
        <f>F231+7</f>
        <v>43625</v>
      </c>
      <c r="G232" s="622">
        <f>F232+13</f>
        <v>43638</v>
      </c>
      <c r="H232" s="800"/>
      <c r="I232" s="799"/>
      <c r="J232" s="799"/>
      <c r="K232" s="799"/>
    </row>
    <row r="233" spans="1:11" s="535" customFormat="1" ht="15" customHeight="1">
      <c r="A233" s="675"/>
      <c r="B233" s="599" t="s">
        <v>2679</v>
      </c>
      <c r="C233" s="599" t="s">
        <v>1197</v>
      </c>
      <c r="D233" s="802"/>
      <c r="E233" s="590">
        <f>F233-5</f>
        <v>43627</v>
      </c>
      <c r="F233" s="622">
        <f>F232+7</f>
        <v>43632</v>
      </c>
      <c r="G233" s="622">
        <f>F233+13</f>
        <v>43645</v>
      </c>
      <c r="H233" s="800"/>
      <c r="I233" s="799"/>
      <c r="J233" s="799"/>
      <c r="K233" s="799"/>
    </row>
    <row r="234" spans="1:11" s="535" customFormat="1" ht="15" customHeight="1">
      <c r="A234" s="675"/>
      <c r="B234" s="599" t="s">
        <v>2678</v>
      </c>
      <c r="C234" s="599" t="s">
        <v>2677</v>
      </c>
      <c r="D234" s="802"/>
      <c r="E234" s="590">
        <f>F234-5</f>
        <v>43634</v>
      </c>
      <c r="F234" s="622">
        <f>F233+7</f>
        <v>43639</v>
      </c>
      <c r="G234" s="622">
        <f>F234+13</f>
        <v>43652</v>
      </c>
      <c r="H234" s="800"/>
      <c r="I234" s="799"/>
      <c r="J234" s="799"/>
      <c r="K234" s="799"/>
    </row>
    <row r="235" spans="1:11" s="535" customFormat="1" ht="15" customHeight="1">
      <c r="A235" s="675"/>
      <c r="B235" s="599" t="s">
        <v>2676</v>
      </c>
      <c r="C235" s="630" t="s">
        <v>2675</v>
      </c>
      <c r="D235" s="801"/>
      <c r="E235" s="590">
        <f>F235-5</f>
        <v>43641</v>
      </c>
      <c r="F235" s="622">
        <f>F234+7</f>
        <v>43646</v>
      </c>
      <c r="G235" s="622">
        <f>F235+13</f>
        <v>43659</v>
      </c>
      <c r="H235" s="800"/>
      <c r="I235" s="799"/>
      <c r="J235" s="799"/>
      <c r="K235" s="799"/>
    </row>
    <row r="236" spans="1:11" s="536" customFormat="1" ht="15.75" customHeight="1">
      <c r="A236" s="689" t="s">
        <v>2674</v>
      </c>
      <c r="B236" s="734"/>
      <c r="C236" s="783"/>
      <c r="D236" s="782"/>
      <c r="E236" s="602"/>
      <c r="F236" s="781"/>
      <c r="G236" s="809"/>
      <c r="H236" s="808"/>
      <c r="I236" s="807"/>
      <c r="J236" s="807"/>
      <c r="K236" s="807"/>
    </row>
    <row r="237" spans="1:11" s="535" customFormat="1" ht="15" customHeight="1">
      <c r="A237" s="675"/>
      <c r="B237" s="691" t="s">
        <v>26</v>
      </c>
      <c r="C237" s="684" t="s">
        <v>27</v>
      </c>
      <c r="D237" s="684" t="s">
        <v>6</v>
      </c>
      <c r="E237" s="594" t="s">
        <v>2418</v>
      </c>
      <c r="F237" s="805" t="s">
        <v>7</v>
      </c>
      <c r="G237" s="594" t="s">
        <v>1208</v>
      </c>
      <c r="H237" s="804"/>
      <c r="I237" s="799"/>
      <c r="J237" s="799"/>
      <c r="K237" s="799"/>
    </row>
    <row r="238" spans="1:11" s="535" customFormat="1" ht="15" customHeight="1">
      <c r="A238" s="675"/>
      <c r="B238" s="731"/>
      <c r="C238" s="733"/>
      <c r="D238" s="733"/>
      <c r="E238" s="594" t="s">
        <v>2417</v>
      </c>
      <c r="F238" s="805" t="s">
        <v>30</v>
      </c>
      <c r="G238" s="703" t="s">
        <v>31</v>
      </c>
      <c r="H238" s="804"/>
      <c r="I238" s="799"/>
      <c r="J238" s="799"/>
      <c r="K238" s="799"/>
    </row>
    <row r="239" spans="1:11" s="535" customFormat="1" ht="15" customHeight="1">
      <c r="A239" s="675"/>
      <c r="B239" s="715" t="s">
        <v>2672</v>
      </c>
      <c r="C239" s="669" t="s">
        <v>1800</v>
      </c>
      <c r="D239" s="786" t="s">
        <v>2673</v>
      </c>
      <c r="E239" s="590">
        <f>F239-5</f>
        <v>43614</v>
      </c>
      <c r="F239" s="622">
        <v>43619</v>
      </c>
      <c r="G239" s="622">
        <f>F239+14</f>
        <v>43633</v>
      </c>
      <c r="H239" s="800"/>
    </row>
    <row r="240" spans="1:11" s="535" customFormat="1" ht="15" customHeight="1">
      <c r="A240" s="675"/>
      <c r="B240" s="715" t="s">
        <v>2672</v>
      </c>
      <c r="C240" s="669" t="s">
        <v>1791</v>
      </c>
      <c r="D240" s="785"/>
      <c r="E240" s="590">
        <f>F240-5</f>
        <v>43621</v>
      </c>
      <c r="F240" s="622">
        <f>F239+7</f>
        <v>43626</v>
      </c>
      <c r="G240" s="622">
        <f>F240+14</f>
        <v>43640</v>
      </c>
      <c r="H240" s="800"/>
      <c r="I240" s="799"/>
      <c r="J240" s="799"/>
      <c r="K240" s="799"/>
    </row>
    <row r="241" spans="1:11" s="535" customFormat="1" ht="15" customHeight="1">
      <c r="A241" s="675"/>
      <c r="B241" s="715" t="s">
        <v>2672</v>
      </c>
      <c r="C241" s="669" t="s">
        <v>384</v>
      </c>
      <c r="D241" s="785"/>
      <c r="E241" s="590">
        <f>F241-5</f>
        <v>43628</v>
      </c>
      <c r="F241" s="622">
        <f>F240+7</f>
        <v>43633</v>
      </c>
      <c r="G241" s="622">
        <f>F241+14</f>
        <v>43647</v>
      </c>
      <c r="H241" s="800"/>
      <c r="I241" s="799"/>
      <c r="J241" s="799"/>
      <c r="K241" s="799"/>
    </row>
    <row r="242" spans="1:11" s="535" customFormat="1" ht="15" customHeight="1">
      <c r="A242" s="675"/>
      <c r="B242" s="715" t="s">
        <v>2672</v>
      </c>
      <c r="C242" s="669" t="s">
        <v>431</v>
      </c>
      <c r="D242" s="785"/>
      <c r="E242" s="590">
        <f>F242-5</f>
        <v>43635</v>
      </c>
      <c r="F242" s="622">
        <f>F241+7</f>
        <v>43640</v>
      </c>
      <c r="G242" s="622">
        <f>F242+14</f>
        <v>43654</v>
      </c>
      <c r="H242" s="800"/>
      <c r="I242" s="799"/>
      <c r="J242" s="799"/>
      <c r="K242" s="799"/>
    </row>
    <row r="243" spans="1:11" s="535" customFormat="1" ht="15" customHeight="1">
      <c r="A243" s="675"/>
      <c r="B243" s="715" t="s">
        <v>2672</v>
      </c>
      <c r="C243" s="669" t="s">
        <v>432</v>
      </c>
      <c r="D243" s="784"/>
      <c r="E243" s="590">
        <f>F243-5</f>
        <v>43642</v>
      </c>
      <c r="F243" s="622">
        <f>F242+7</f>
        <v>43647</v>
      </c>
      <c r="G243" s="622">
        <f>F243+14</f>
        <v>43661</v>
      </c>
      <c r="H243" s="800"/>
      <c r="I243" s="799"/>
      <c r="J243" s="799"/>
      <c r="K243" s="799"/>
    </row>
    <row r="244" spans="1:11" s="535" customFormat="1" ht="15" hidden="1" customHeight="1">
      <c r="A244" s="675"/>
      <c r="B244" s="674" t="s">
        <v>26</v>
      </c>
      <c r="C244" s="684" t="s">
        <v>27</v>
      </c>
      <c r="D244" s="684" t="s">
        <v>6</v>
      </c>
      <c r="E244" s="594" t="s">
        <v>2418</v>
      </c>
      <c r="F244" s="805" t="s">
        <v>7</v>
      </c>
      <c r="G244" s="594" t="s">
        <v>1208</v>
      </c>
      <c r="H244" s="804"/>
      <c r="I244" s="799"/>
      <c r="J244" s="799"/>
      <c r="K244" s="799"/>
    </row>
    <row r="245" spans="1:11" s="535" customFormat="1" ht="15" hidden="1" customHeight="1">
      <c r="A245" s="675"/>
      <c r="B245" s="806"/>
      <c r="C245" s="733"/>
      <c r="D245" s="733"/>
      <c r="E245" s="594" t="s">
        <v>2417</v>
      </c>
      <c r="F245" s="805" t="s">
        <v>30</v>
      </c>
      <c r="G245" s="703" t="s">
        <v>31</v>
      </c>
      <c r="H245" s="804"/>
      <c r="I245" s="799"/>
      <c r="J245" s="799"/>
      <c r="K245" s="799"/>
    </row>
    <row r="246" spans="1:11" s="535" customFormat="1" ht="15" hidden="1" customHeight="1">
      <c r="A246" s="675"/>
      <c r="B246" s="774" t="s">
        <v>2659</v>
      </c>
      <c r="C246" s="774" t="s">
        <v>2658</v>
      </c>
      <c r="D246" s="803" t="s">
        <v>2194</v>
      </c>
      <c r="E246" s="590">
        <f>F246-5</f>
        <v>43557</v>
      </c>
      <c r="F246" s="622">
        <v>43562</v>
      </c>
      <c r="G246" s="622">
        <f>F246+14</f>
        <v>43576</v>
      </c>
      <c r="H246" s="800"/>
    </row>
    <row r="247" spans="1:11" s="535" customFormat="1" ht="15" hidden="1" customHeight="1">
      <c r="A247" s="675"/>
      <c r="B247" s="630" t="s">
        <v>2657</v>
      </c>
      <c r="C247" s="630" t="s">
        <v>2656</v>
      </c>
      <c r="D247" s="802"/>
      <c r="E247" s="590">
        <f>F247-5</f>
        <v>43564</v>
      </c>
      <c r="F247" s="622">
        <f>F246+7</f>
        <v>43569</v>
      </c>
      <c r="G247" s="622">
        <f>F247+14</f>
        <v>43583</v>
      </c>
      <c r="H247" s="800"/>
      <c r="I247" s="799"/>
      <c r="J247" s="799"/>
      <c r="K247" s="799"/>
    </row>
    <row r="248" spans="1:11" s="535" customFormat="1" ht="15" hidden="1" customHeight="1">
      <c r="A248" s="675"/>
      <c r="B248" s="599" t="s">
        <v>2655</v>
      </c>
      <c r="C248" s="599" t="s">
        <v>2654</v>
      </c>
      <c r="D248" s="802"/>
      <c r="E248" s="590">
        <f>F248-5</f>
        <v>43571</v>
      </c>
      <c r="F248" s="622">
        <f>F247+7</f>
        <v>43576</v>
      </c>
      <c r="G248" s="622">
        <f>F248+14</f>
        <v>43590</v>
      </c>
      <c r="H248" s="800"/>
      <c r="I248" s="799"/>
      <c r="J248" s="799"/>
      <c r="K248" s="799"/>
    </row>
    <row r="249" spans="1:11" s="535" customFormat="1" ht="15" hidden="1" customHeight="1">
      <c r="A249" s="675"/>
      <c r="B249" s="599" t="s">
        <v>2653</v>
      </c>
      <c r="C249" s="599" t="s">
        <v>2652</v>
      </c>
      <c r="D249" s="802"/>
      <c r="E249" s="590">
        <f>F249-5</f>
        <v>43578</v>
      </c>
      <c r="F249" s="622">
        <f>F248+7</f>
        <v>43583</v>
      </c>
      <c r="G249" s="622">
        <f>F249+14</f>
        <v>43597</v>
      </c>
      <c r="H249" s="800"/>
      <c r="I249" s="799"/>
      <c r="J249" s="799"/>
      <c r="K249" s="799"/>
    </row>
    <row r="250" spans="1:11" s="535" customFormat="1" ht="15" hidden="1" customHeight="1">
      <c r="A250" s="675"/>
      <c r="B250" s="599" t="s">
        <v>2651</v>
      </c>
      <c r="C250" s="630" t="s">
        <v>2650</v>
      </c>
      <c r="D250" s="801"/>
      <c r="E250" s="590">
        <f>F250-5</f>
        <v>43585</v>
      </c>
      <c r="F250" s="622">
        <f>F249+7</f>
        <v>43590</v>
      </c>
      <c r="G250" s="622">
        <f>F250+14</f>
        <v>43604</v>
      </c>
      <c r="H250" s="800"/>
      <c r="I250" s="799"/>
      <c r="J250" s="799"/>
      <c r="K250" s="799"/>
    </row>
    <row r="251" spans="1:11" s="557" customFormat="1" ht="15" customHeight="1">
      <c r="A251" s="689" t="s">
        <v>1162</v>
      </c>
      <c r="B251" s="734"/>
      <c r="C251" s="783"/>
      <c r="D251" s="782"/>
      <c r="E251" s="602"/>
      <c r="F251" s="781"/>
      <c r="G251" s="781"/>
      <c r="H251" s="780"/>
      <c r="I251" s="794"/>
      <c r="J251" s="794"/>
      <c r="K251" s="794"/>
    </row>
    <row r="252" spans="1:11" s="540" customFormat="1" ht="15" hidden="1" customHeight="1">
      <c r="A252" s="675"/>
      <c r="B252" s="754" t="s">
        <v>26</v>
      </c>
      <c r="C252" s="684" t="s">
        <v>27</v>
      </c>
      <c r="D252" s="796" t="s">
        <v>6</v>
      </c>
      <c r="E252" s="682" t="s">
        <v>2418</v>
      </c>
      <c r="F252" s="682" t="s">
        <v>7</v>
      </c>
      <c r="G252" s="682" t="s">
        <v>287</v>
      </c>
      <c r="H252" s="767"/>
      <c r="I252" s="790"/>
      <c r="J252" s="790"/>
      <c r="K252" s="790"/>
    </row>
    <row r="253" spans="1:11" s="540" customFormat="1" ht="15" hidden="1" customHeight="1">
      <c r="A253" s="675"/>
      <c r="B253" s="792"/>
      <c r="C253" s="791"/>
      <c r="D253" s="749"/>
      <c r="E253" s="696" t="s">
        <v>2417</v>
      </c>
      <c r="F253" s="696" t="s">
        <v>30</v>
      </c>
      <c r="G253" s="696" t="s">
        <v>31</v>
      </c>
      <c r="H253" s="767"/>
      <c r="I253" s="790"/>
      <c r="J253" s="790"/>
      <c r="K253" s="790"/>
    </row>
    <row r="254" spans="1:11" s="540" customFormat="1" ht="15" hidden="1" customHeight="1">
      <c r="A254" s="675"/>
      <c r="B254" s="774" t="s">
        <v>2637</v>
      </c>
      <c r="C254" s="774" t="s">
        <v>2671</v>
      </c>
      <c r="D254" s="786" t="s">
        <v>2670</v>
      </c>
      <c r="E254" s="795">
        <f>F254-5</f>
        <v>43553</v>
      </c>
      <c r="F254" s="789">
        <v>43558</v>
      </c>
      <c r="G254" s="789">
        <f>F254+24</f>
        <v>43582</v>
      </c>
      <c r="H254" s="767"/>
      <c r="I254" s="790"/>
      <c r="J254" s="790"/>
      <c r="K254" s="790"/>
    </row>
    <row r="255" spans="1:11" s="540" customFormat="1" ht="15" hidden="1" customHeight="1">
      <c r="A255" s="675"/>
      <c r="B255" s="630" t="s">
        <v>2661</v>
      </c>
      <c r="C255" s="630" t="s">
        <v>2669</v>
      </c>
      <c r="D255" s="785"/>
      <c r="E255" s="795">
        <f>F255-5</f>
        <v>43560</v>
      </c>
      <c r="F255" s="789">
        <f>F254+7</f>
        <v>43565</v>
      </c>
      <c r="G255" s="789">
        <f>F255+24</f>
        <v>43589</v>
      </c>
      <c r="H255" s="767"/>
      <c r="I255" s="790"/>
      <c r="J255" s="790"/>
      <c r="K255" s="790"/>
    </row>
    <row r="256" spans="1:11" s="540" customFormat="1" ht="15" hidden="1" customHeight="1">
      <c r="A256" s="675"/>
      <c r="B256" s="599" t="s">
        <v>2668</v>
      </c>
      <c r="C256" s="599" t="s">
        <v>2667</v>
      </c>
      <c r="D256" s="785"/>
      <c r="E256" s="795">
        <f>F256-5</f>
        <v>43567</v>
      </c>
      <c r="F256" s="789">
        <f>F255+7</f>
        <v>43572</v>
      </c>
      <c r="G256" s="789">
        <f>F256+24</f>
        <v>43596</v>
      </c>
      <c r="H256" s="767"/>
      <c r="I256" s="790"/>
      <c r="J256" s="790"/>
      <c r="K256" s="790"/>
    </row>
    <row r="257" spans="1:11" s="540" customFormat="1" ht="15" hidden="1" customHeight="1">
      <c r="A257" s="675"/>
      <c r="B257" s="599" t="s">
        <v>2666</v>
      </c>
      <c r="C257" s="599" t="s">
        <v>2075</v>
      </c>
      <c r="D257" s="785"/>
      <c r="E257" s="795">
        <f>F257-5</f>
        <v>43574</v>
      </c>
      <c r="F257" s="789">
        <f>F256+7</f>
        <v>43579</v>
      </c>
      <c r="G257" s="789">
        <f>F257+24</f>
        <v>43603</v>
      </c>
      <c r="H257" s="767"/>
      <c r="I257" s="790"/>
      <c r="J257" s="790"/>
      <c r="K257" s="790"/>
    </row>
    <row r="258" spans="1:11" s="540" customFormat="1" ht="15" hidden="1" customHeight="1">
      <c r="A258" s="675"/>
      <c r="B258" s="599" t="s">
        <v>2639</v>
      </c>
      <c r="C258" s="630" t="s">
        <v>1190</v>
      </c>
      <c r="D258" s="784"/>
      <c r="E258" s="795">
        <f>F258-5</f>
        <v>43581</v>
      </c>
      <c r="F258" s="789">
        <f>F257+7</f>
        <v>43586</v>
      </c>
      <c r="G258" s="789">
        <f>F258+24</f>
        <v>43610</v>
      </c>
      <c r="H258" s="767"/>
      <c r="I258" s="790"/>
      <c r="J258" s="790"/>
      <c r="K258" s="790"/>
    </row>
    <row r="259" spans="1:11" s="540" customFormat="1" ht="15" hidden="1" customHeight="1">
      <c r="A259" s="675"/>
      <c r="B259" s="599"/>
      <c r="C259" s="630"/>
      <c r="D259" s="798"/>
      <c r="E259" s="634"/>
      <c r="F259" s="797"/>
      <c r="G259" s="797"/>
      <c r="H259" s="767"/>
      <c r="I259" s="790"/>
      <c r="J259" s="790"/>
      <c r="K259" s="790"/>
    </row>
    <row r="260" spans="1:11" s="540" customFormat="1" ht="15" hidden="1" customHeight="1">
      <c r="A260" s="675"/>
      <c r="B260" s="754" t="s">
        <v>26</v>
      </c>
      <c r="C260" s="684" t="s">
        <v>27</v>
      </c>
      <c r="D260" s="796" t="s">
        <v>6</v>
      </c>
      <c r="E260" s="682" t="s">
        <v>2418</v>
      </c>
      <c r="F260" s="682" t="s">
        <v>7</v>
      </c>
      <c r="G260" s="682" t="s">
        <v>287</v>
      </c>
      <c r="H260" s="767"/>
      <c r="I260" s="790"/>
      <c r="J260" s="790"/>
      <c r="K260" s="790"/>
    </row>
    <row r="261" spans="1:11" s="540" customFormat="1" ht="15" hidden="1" customHeight="1">
      <c r="A261" s="675"/>
      <c r="B261" s="792"/>
      <c r="C261" s="791"/>
      <c r="D261" s="749"/>
      <c r="E261" s="696" t="s">
        <v>2417</v>
      </c>
      <c r="F261" s="696" t="s">
        <v>30</v>
      </c>
      <c r="G261" s="696" t="s">
        <v>31</v>
      </c>
      <c r="H261" s="767"/>
      <c r="I261" s="790"/>
      <c r="J261" s="790"/>
      <c r="K261" s="790"/>
    </row>
    <row r="262" spans="1:11" s="540" customFormat="1" ht="15" hidden="1" customHeight="1">
      <c r="A262" s="675"/>
      <c r="B262" s="774" t="s">
        <v>2659</v>
      </c>
      <c r="C262" s="774" t="s">
        <v>2658</v>
      </c>
      <c r="D262" s="786" t="s">
        <v>2077</v>
      </c>
      <c r="E262" s="795">
        <f>F262-5</f>
        <v>43557</v>
      </c>
      <c r="F262" s="789">
        <v>43562</v>
      </c>
      <c r="G262" s="789">
        <f>F262+24</f>
        <v>43586</v>
      </c>
      <c r="H262" s="767"/>
      <c r="I262" s="790"/>
      <c r="J262" s="790"/>
      <c r="K262" s="790"/>
    </row>
    <row r="263" spans="1:11" s="540" customFormat="1" ht="15" hidden="1" customHeight="1">
      <c r="A263" s="675"/>
      <c r="B263" s="630" t="s">
        <v>2657</v>
      </c>
      <c r="C263" s="630" t="s">
        <v>2656</v>
      </c>
      <c r="D263" s="785"/>
      <c r="E263" s="795">
        <f>F263-5</f>
        <v>43564</v>
      </c>
      <c r="F263" s="789">
        <f>F262+7</f>
        <v>43569</v>
      </c>
      <c r="G263" s="789">
        <f>F263+24</f>
        <v>43593</v>
      </c>
      <c r="H263" s="767"/>
      <c r="I263" s="790"/>
      <c r="J263" s="790"/>
      <c r="K263" s="790"/>
    </row>
    <row r="264" spans="1:11" s="540" customFormat="1" ht="15" hidden="1" customHeight="1">
      <c r="A264" s="675"/>
      <c r="B264" s="599" t="s">
        <v>2655</v>
      </c>
      <c r="C264" s="599" t="s">
        <v>2654</v>
      </c>
      <c r="D264" s="785"/>
      <c r="E264" s="795">
        <f>F264-5</f>
        <v>43571</v>
      </c>
      <c r="F264" s="789">
        <f>F263+7</f>
        <v>43576</v>
      </c>
      <c r="G264" s="789">
        <f>F264+24</f>
        <v>43600</v>
      </c>
      <c r="H264" s="767"/>
      <c r="I264" s="790"/>
      <c r="J264" s="790"/>
      <c r="K264" s="790"/>
    </row>
    <row r="265" spans="1:11" s="540" customFormat="1" ht="15" hidden="1" customHeight="1">
      <c r="A265" s="675"/>
      <c r="B265" s="599" t="s">
        <v>2653</v>
      </c>
      <c r="C265" s="599" t="s">
        <v>2652</v>
      </c>
      <c r="D265" s="785"/>
      <c r="E265" s="795">
        <f>F265-5</f>
        <v>43578</v>
      </c>
      <c r="F265" s="789">
        <f>F264+7</f>
        <v>43583</v>
      </c>
      <c r="G265" s="789">
        <f>F265+24</f>
        <v>43607</v>
      </c>
      <c r="H265" s="767"/>
      <c r="I265" s="790"/>
      <c r="J265" s="790"/>
      <c r="K265" s="790"/>
    </row>
    <row r="266" spans="1:11" s="540" customFormat="1" ht="15" hidden="1" customHeight="1">
      <c r="A266" s="675"/>
      <c r="B266" s="599" t="s">
        <v>2651</v>
      </c>
      <c r="C266" s="630" t="s">
        <v>2650</v>
      </c>
      <c r="D266" s="784"/>
      <c r="E266" s="795">
        <f>F266-5</f>
        <v>43585</v>
      </c>
      <c r="F266" s="789">
        <f>F265+7</f>
        <v>43590</v>
      </c>
      <c r="G266" s="789">
        <f>F266+24</f>
        <v>43614</v>
      </c>
      <c r="H266" s="767"/>
      <c r="I266" s="790"/>
      <c r="J266" s="790"/>
      <c r="K266" s="790"/>
    </row>
    <row r="267" spans="1:11" s="540" customFormat="1" ht="15" customHeight="1">
      <c r="A267" s="675"/>
      <c r="B267" s="691" t="s">
        <v>26</v>
      </c>
      <c r="C267" s="684" t="s">
        <v>27</v>
      </c>
      <c r="D267" s="796" t="s">
        <v>6</v>
      </c>
      <c r="E267" s="682" t="s">
        <v>2418</v>
      </c>
      <c r="F267" s="682" t="s">
        <v>7</v>
      </c>
      <c r="G267" s="682" t="s">
        <v>287</v>
      </c>
      <c r="H267" s="767"/>
      <c r="I267" s="790"/>
      <c r="J267" s="790"/>
      <c r="K267" s="790"/>
    </row>
    <row r="268" spans="1:11" s="540" customFormat="1" ht="15" customHeight="1">
      <c r="A268" s="675"/>
      <c r="B268" s="793"/>
      <c r="C268" s="791"/>
      <c r="D268" s="749"/>
      <c r="E268" s="696" t="s">
        <v>2417</v>
      </c>
      <c r="F268" s="696" t="s">
        <v>30</v>
      </c>
      <c r="G268" s="696" t="s">
        <v>31</v>
      </c>
      <c r="H268" s="767"/>
      <c r="I268" s="790"/>
      <c r="J268" s="790"/>
      <c r="K268" s="790"/>
    </row>
    <row r="269" spans="1:11" s="540" customFormat="1" ht="15" customHeight="1">
      <c r="A269" s="675"/>
      <c r="B269" s="774" t="s">
        <v>2664</v>
      </c>
      <c r="C269" s="774" t="s">
        <v>1195</v>
      </c>
      <c r="D269" s="786" t="s">
        <v>2663</v>
      </c>
      <c r="E269" s="795">
        <f>F269-5</f>
        <v>43617</v>
      </c>
      <c r="F269" s="789">
        <v>43622</v>
      </c>
      <c r="G269" s="789">
        <f>F269+24</f>
        <v>43646</v>
      </c>
      <c r="H269" s="767"/>
      <c r="I269" s="790"/>
      <c r="J269" s="790"/>
      <c r="K269" s="790"/>
    </row>
    <row r="270" spans="1:11" s="540" customFormat="1" ht="15" customHeight="1">
      <c r="A270" s="675"/>
      <c r="B270" s="630" t="s">
        <v>2662</v>
      </c>
      <c r="C270" s="630" t="s">
        <v>1194</v>
      </c>
      <c r="D270" s="785"/>
      <c r="E270" s="795">
        <f>F270-5</f>
        <v>43624</v>
      </c>
      <c r="F270" s="789">
        <f>F269+7</f>
        <v>43629</v>
      </c>
      <c r="G270" s="789">
        <f>F270+24</f>
        <v>43653</v>
      </c>
      <c r="H270" s="767"/>
      <c r="I270" s="790"/>
      <c r="J270" s="790"/>
      <c r="K270" s="790"/>
    </row>
    <row r="271" spans="1:11" s="540" customFormat="1" ht="15" customHeight="1">
      <c r="A271" s="675"/>
      <c r="B271" s="599" t="s">
        <v>2639</v>
      </c>
      <c r="C271" s="599" t="s">
        <v>1193</v>
      </c>
      <c r="D271" s="785"/>
      <c r="E271" s="795">
        <f>F271-5</f>
        <v>43631</v>
      </c>
      <c r="F271" s="789">
        <f>F270+7</f>
        <v>43636</v>
      </c>
      <c r="G271" s="789">
        <f>F271+24</f>
        <v>43660</v>
      </c>
      <c r="H271" s="767"/>
      <c r="I271" s="790"/>
      <c r="J271" s="790"/>
      <c r="K271" s="790"/>
    </row>
    <row r="272" spans="1:11" s="540" customFormat="1" ht="15" customHeight="1">
      <c r="A272" s="675"/>
      <c r="B272" s="599" t="s">
        <v>2638</v>
      </c>
      <c r="C272" s="599" t="s">
        <v>1192</v>
      </c>
      <c r="D272" s="785"/>
      <c r="E272" s="795">
        <f>F272-5</f>
        <v>43638</v>
      </c>
      <c r="F272" s="789">
        <f>F271+7</f>
        <v>43643</v>
      </c>
      <c r="G272" s="789">
        <f>F272+24</f>
        <v>43667</v>
      </c>
      <c r="H272" s="767"/>
      <c r="I272" s="790"/>
      <c r="J272" s="790"/>
      <c r="K272" s="790"/>
    </row>
    <row r="273" spans="1:11" s="540" customFormat="1" ht="15" customHeight="1">
      <c r="A273" s="675"/>
      <c r="B273" s="599" t="s">
        <v>2661</v>
      </c>
      <c r="C273" s="630" t="s">
        <v>2660</v>
      </c>
      <c r="D273" s="784"/>
      <c r="E273" s="795">
        <f>F273-5</f>
        <v>43645</v>
      </c>
      <c r="F273" s="789">
        <f>F272+7</f>
        <v>43650</v>
      </c>
      <c r="G273" s="789">
        <f>F273+24</f>
        <v>43674</v>
      </c>
      <c r="H273" s="767"/>
      <c r="I273" s="790"/>
      <c r="J273" s="790"/>
      <c r="K273" s="790"/>
    </row>
    <row r="274" spans="1:11" s="557" customFormat="1" ht="15" customHeight="1">
      <c r="A274" s="689" t="s">
        <v>2665</v>
      </c>
      <c r="B274" s="734"/>
      <c r="C274" s="783"/>
      <c r="D274" s="782"/>
      <c r="E274" s="602"/>
      <c r="F274" s="781"/>
      <c r="G274" s="781"/>
      <c r="H274" s="780"/>
      <c r="I274" s="794"/>
      <c r="J274" s="794"/>
      <c r="K274" s="794"/>
    </row>
    <row r="275" spans="1:11" s="540" customFormat="1" ht="15" customHeight="1">
      <c r="A275" s="675"/>
      <c r="B275" s="691" t="s">
        <v>719</v>
      </c>
      <c r="C275" s="684" t="s">
        <v>27</v>
      </c>
      <c r="D275" s="771" t="s">
        <v>6</v>
      </c>
      <c r="E275" s="682" t="s">
        <v>2418</v>
      </c>
      <c r="F275" s="682" t="s">
        <v>7</v>
      </c>
      <c r="G275" s="682" t="s">
        <v>1183</v>
      </c>
      <c r="H275" s="767"/>
      <c r="I275" s="790"/>
      <c r="J275" s="790"/>
      <c r="K275" s="790"/>
    </row>
    <row r="276" spans="1:11" s="540" customFormat="1" ht="15" customHeight="1">
      <c r="A276" s="675"/>
      <c r="B276" s="793"/>
      <c r="C276" s="791"/>
      <c r="D276" s="741"/>
      <c r="E276" s="696" t="s">
        <v>2417</v>
      </c>
      <c r="F276" s="696" t="s">
        <v>30</v>
      </c>
      <c r="G276" s="696" t="s">
        <v>31</v>
      </c>
      <c r="H276" s="767"/>
      <c r="I276" s="790"/>
      <c r="J276" s="790"/>
      <c r="K276" s="790"/>
    </row>
    <row r="277" spans="1:11" s="540" customFormat="1" ht="15" customHeight="1">
      <c r="A277" s="675"/>
      <c r="B277" s="774" t="s">
        <v>2664</v>
      </c>
      <c r="C277" s="774" t="s">
        <v>1195</v>
      </c>
      <c r="D277" s="786" t="s">
        <v>2663</v>
      </c>
      <c r="E277" s="656">
        <f>F277-5</f>
        <v>43617</v>
      </c>
      <c r="F277" s="789">
        <v>43622</v>
      </c>
      <c r="G277" s="789">
        <f>F277+25</f>
        <v>43647</v>
      </c>
      <c r="H277" s="767"/>
      <c r="I277" s="790"/>
      <c r="J277" s="790"/>
      <c r="K277" s="790"/>
    </row>
    <row r="278" spans="1:11" s="540" customFormat="1" ht="15" customHeight="1">
      <c r="A278" s="675"/>
      <c r="B278" s="630" t="s">
        <v>2662</v>
      </c>
      <c r="C278" s="630" t="s">
        <v>1194</v>
      </c>
      <c r="D278" s="785"/>
      <c r="E278" s="656">
        <f>F278-5</f>
        <v>43624</v>
      </c>
      <c r="F278" s="789">
        <f>F277+7</f>
        <v>43629</v>
      </c>
      <c r="G278" s="789">
        <f>F278+25</f>
        <v>43654</v>
      </c>
      <c r="H278" s="767"/>
      <c r="I278" s="790"/>
      <c r="J278" s="790"/>
      <c r="K278" s="790"/>
    </row>
    <row r="279" spans="1:11" s="540" customFormat="1" ht="15" customHeight="1">
      <c r="A279" s="675"/>
      <c r="B279" s="599" t="s">
        <v>2639</v>
      </c>
      <c r="C279" s="599" t="s">
        <v>1193</v>
      </c>
      <c r="D279" s="785"/>
      <c r="E279" s="656">
        <f>F279-5</f>
        <v>43631</v>
      </c>
      <c r="F279" s="789">
        <f>F278+7</f>
        <v>43636</v>
      </c>
      <c r="G279" s="789">
        <f>F279+25</f>
        <v>43661</v>
      </c>
      <c r="H279" s="767"/>
      <c r="I279" s="790"/>
      <c r="J279" s="790"/>
      <c r="K279" s="790"/>
    </row>
    <row r="280" spans="1:11" s="540" customFormat="1" ht="15" customHeight="1">
      <c r="A280" s="675"/>
      <c r="B280" s="599" t="s">
        <v>2638</v>
      </c>
      <c r="C280" s="599" t="s">
        <v>1192</v>
      </c>
      <c r="D280" s="785"/>
      <c r="E280" s="656">
        <f>F280-5</f>
        <v>43638</v>
      </c>
      <c r="F280" s="789">
        <f>F279+7</f>
        <v>43643</v>
      </c>
      <c r="G280" s="789">
        <f>F280+25</f>
        <v>43668</v>
      </c>
      <c r="H280" s="767"/>
    </row>
    <row r="281" spans="1:11" s="540" customFormat="1" ht="15" customHeight="1">
      <c r="A281" s="675"/>
      <c r="B281" s="599" t="s">
        <v>2661</v>
      </c>
      <c r="C281" s="630" t="s">
        <v>2660</v>
      </c>
      <c r="D281" s="784"/>
      <c r="E281" s="656">
        <f>F281-5</f>
        <v>43645</v>
      </c>
      <c r="F281" s="789">
        <f>F280+7</f>
        <v>43650</v>
      </c>
      <c r="G281" s="789">
        <f>F281+25</f>
        <v>43675</v>
      </c>
      <c r="H281" s="767"/>
    </row>
    <row r="282" spans="1:11" s="540" customFormat="1" ht="15" hidden="1" customHeight="1">
      <c r="A282" s="675"/>
      <c r="B282" s="754" t="s">
        <v>719</v>
      </c>
      <c r="C282" s="684" t="s">
        <v>27</v>
      </c>
      <c r="D282" s="771" t="s">
        <v>6</v>
      </c>
      <c r="E282" s="682" t="s">
        <v>2418</v>
      </c>
      <c r="F282" s="682" t="s">
        <v>7</v>
      </c>
      <c r="G282" s="682" t="s">
        <v>1183</v>
      </c>
      <c r="H282" s="767"/>
      <c r="I282" s="790"/>
      <c r="J282" s="790"/>
      <c r="K282" s="790"/>
    </row>
    <row r="283" spans="1:11" s="540" customFormat="1" ht="15" hidden="1" customHeight="1">
      <c r="A283" s="675"/>
      <c r="B283" s="792"/>
      <c r="C283" s="791"/>
      <c r="D283" s="741"/>
      <c r="E283" s="696" t="s">
        <v>2417</v>
      </c>
      <c r="F283" s="696" t="s">
        <v>30</v>
      </c>
      <c r="G283" s="696" t="s">
        <v>31</v>
      </c>
      <c r="H283" s="767"/>
      <c r="I283" s="790"/>
      <c r="J283" s="790"/>
      <c r="K283" s="790"/>
    </row>
    <row r="284" spans="1:11" s="540" customFormat="1" ht="15" hidden="1" customHeight="1">
      <c r="A284" s="675"/>
      <c r="B284" s="774" t="s">
        <v>2659</v>
      </c>
      <c r="C284" s="774" t="s">
        <v>2658</v>
      </c>
      <c r="D284" s="663" t="s">
        <v>2077</v>
      </c>
      <c r="E284" s="656">
        <f>F284-5</f>
        <v>43557</v>
      </c>
      <c r="F284" s="789">
        <v>43562</v>
      </c>
      <c r="G284" s="789">
        <f>F284+25</f>
        <v>43587</v>
      </c>
      <c r="H284" s="767"/>
      <c r="I284" s="790"/>
      <c r="J284" s="790"/>
      <c r="K284" s="790"/>
    </row>
    <row r="285" spans="1:11" s="540" customFormat="1" ht="15" hidden="1" customHeight="1">
      <c r="A285" s="675"/>
      <c r="B285" s="630" t="s">
        <v>2657</v>
      </c>
      <c r="C285" s="630" t="s">
        <v>2656</v>
      </c>
      <c r="D285" s="663"/>
      <c r="E285" s="656">
        <f>F285-5</f>
        <v>43564</v>
      </c>
      <c r="F285" s="789">
        <f>F284+7</f>
        <v>43569</v>
      </c>
      <c r="G285" s="789">
        <f>F285+25</f>
        <v>43594</v>
      </c>
      <c r="H285" s="767"/>
      <c r="I285" s="790"/>
      <c r="J285" s="790"/>
      <c r="K285" s="790"/>
    </row>
    <row r="286" spans="1:11" s="540" customFormat="1" ht="15" hidden="1" customHeight="1">
      <c r="A286" s="675"/>
      <c r="B286" s="599" t="s">
        <v>2655</v>
      </c>
      <c r="C286" s="599" t="s">
        <v>2654</v>
      </c>
      <c r="D286" s="663"/>
      <c r="E286" s="656">
        <f>F286-5</f>
        <v>43571</v>
      </c>
      <c r="F286" s="789">
        <f>F285+7</f>
        <v>43576</v>
      </c>
      <c r="G286" s="789">
        <f>F286+25</f>
        <v>43601</v>
      </c>
      <c r="H286" s="767"/>
      <c r="I286" s="790"/>
      <c r="J286" s="790"/>
      <c r="K286" s="790"/>
    </row>
    <row r="287" spans="1:11" s="540" customFormat="1" ht="15" hidden="1" customHeight="1">
      <c r="A287" s="675"/>
      <c r="B287" s="599" t="s">
        <v>2653</v>
      </c>
      <c r="C287" s="599" t="s">
        <v>2652</v>
      </c>
      <c r="D287" s="663"/>
      <c r="E287" s="656">
        <f>F287-5</f>
        <v>43578</v>
      </c>
      <c r="F287" s="789">
        <f>F286+7</f>
        <v>43583</v>
      </c>
      <c r="G287" s="789">
        <f>F287+25</f>
        <v>43608</v>
      </c>
      <c r="H287" s="767"/>
    </row>
    <row r="288" spans="1:11" s="540" customFormat="1" ht="15" hidden="1" customHeight="1">
      <c r="A288" s="675"/>
      <c r="B288" s="599" t="s">
        <v>2651</v>
      </c>
      <c r="C288" s="630" t="s">
        <v>2650</v>
      </c>
      <c r="D288" s="663"/>
      <c r="E288" s="656">
        <f>F288-5</f>
        <v>43585</v>
      </c>
      <c r="F288" s="789">
        <f>F287+7</f>
        <v>43590</v>
      </c>
      <c r="G288" s="789">
        <f>F288+25</f>
        <v>43615</v>
      </c>
      <c r="H288" s="767"/>
    </row>
    <row r="289" spans="1:8" s="557" customFormat="1" ht="15" customHeight="1">
      <c r="A289" s="689" t="s">
        <v>2649</v>
      </c>
      <c r="B289" s="734"/>
      <c r="C289" s="783"/>
      <c r="D289" s="782"/>
      <c r="E289" s="602"/>
      <c r="F289" s="781"/>
      <c r="G289" s="781"/>
      <c r="H289" s="780"/>
    </row>
    <row r="290" spans="1:8" s="540" customFormat="1" ht="15" customHeight="1">
      <c r="A290" s="675"/>
      <c r="B290" s="691" t="s">
        <v>26</v>
      </c>
      <c r="C290" s="684" t="s">
        <v>27</v>
      </c>
      <c r="D290" s="771" t="s">
        <v>6</v>
      </c>
      <c r="E290" s="682" t="s">
        <v>2418</v>
      </c>
      <c r="F290" s="682" t="s">
        <v>7</v>
      </c>
      <c r="G290" s="682" t="s">
        <v>268</v>
      </c>
      <c r="H290" s="767"/>
    </row>
    <row r="291" spans="1:8" s="540" customFormat="1" ht="15" customHeight="1">
      <c r="A291" s="675"/>
      <c r="B291" s="770"/>
      <c r="C291" s="769"/>
      <c r="D291" s="741"/>
      <c r="E291" s="696" t="s">
        <v>2417</v>
      </c>
      <c r="F291" s="696" t="s">
        <v>30</v>
      </c>
      <c r="G291" s="696" t="s">
        <v>31</v>
      </c>
      <c r="H291" s="767"/>
    </row>
    <row r="292" spans="1:8" s="540" customFormat="1" ht="15" customHeight="1">
      <c r="A292" s="675"/>
      <c r="B292" s="715" t="s">
        <v>568</v>
      </c>
      <c r="C292" s="727" t="s">
        <v>2648</v>
      </c>
      <c r="D292" s="674" t="s">
        <v>193</v>
      </c>
      <c r="E292" s="591">
        <f>F292-5</f>
        <v>43616</v>
      </c>
      <c r="F292" s="622">
        <v>43621</v>
      </c>
      <c r="G292" s="622">
        <f>F292+35</f>
        <v>43656</v>
      </c>
      <c r="H292" s="767"/>
    </row>
    <row r="293" spans="1:8" s="540" customFormat="1" ht="15" customHeight="1">
      <c r="A293" s="675"/>
      <c r="B293" s="715" t="s">
        <v>2647</v>
      </c>
      <c r="C293" s="727" t="s">
        <v>2646</v>
      </c>
      <c r="D293" s="674"/>
      <c r="E293" s="591">
        <f>F293-5</f>
        <v>43623</v>
      </c>
      <c r="F293" s="622">
        <f>F292+7</f>
        <v>43628</v>
      </c>
      <c r="G293" s="622">
        <f>F293+35</f>
        <v>43663</v>
      </c>
      <c r="H293" s="767"/>
    </row>
    <row r="294" spans="1:8" s="540" customFormat="1" ht="15" customHeight="1">
      <c r="A294" s="675"/>
      <c r="B294" s="715" t="s">
        <v>2645</v>
      </c>
      <c r="C294" s="727" t="s">
        <v>2644</v>
      </c>
      <c r="D294" s="674"/>
      <c r="E294" s="591">
        <f>F294-5</f>
        <v>43630</v>
      </c>
      <c r="F294" s="622">
        <f>F293+7</f>
        <v>43635</v>
      </c>
      <c r="G294" s="622">
        <f>F294+35</f>
        <v>43670</v>
      </c>
      <c r="H294" s="767"/>
    </row>
    <row r="295" spans="1:8" s="540" customFormat="1" ht="15" customHeight="1">
      <c r="A295" s="675"/>
      <c r="B295" s="715" t="s">
        <v>176</v>
      </c>
      <c r="C295" s="727" t="s">
        <v>2643</v>
      </c>
      <c r="D295" s="674"/>
      <c r="E295" s="591">
        <f>F295-5</f>
        <v>43637</v>
      </c>
      <c r="F295" s="622">
        <f>F294+7</f>
        <v>43642</v>
      </c>
      <c r="G295" s="622">
        <f>F295+35</f>
        <v>43677</v>
      </c>
      <c r="H295" s="767"/>
    </row>
    <row r="296" spans="1:8" s="540" customFormat="1" ht="15" customHeight="1">
      <c r="A296" s="675"/>
      <c r="B296" s="715" t="s">
        <v>2642</v>
      </c>
      <c r="C296" s="727" t="s">
        <v>2641</v>
      </c>
      <c r="D296" s="674"/>
      <c r="E296" s="591">
        <f>F296-5</f>
        <v>43644</v>
      </c>
      <c r="F296" s="622">
        <f>F295+7</f>
        <v>43649</v>
      </c>
      <c r="G296" s="622">
        <f>F296+35</f>
        <v>43684</v>
      </c>
      <c r="H296" s="767"/>
    </row>
    <row r="297" spans="1:8" s="557" customFormat="1" ht="15" customHeight="1">
      <c r="A297" s="689" t="s">
        <v>2640</v>
      </c>
      <c r="B297" s="734"/>
      <c r="C297" s="783"/>
      <c r="D297" s="782"/>
      <c r="E297" s="602"/>
      <c r="F297" s="781"/>
      <c r="G297" s="781"/>
      <c r="H297" s="780"/>
    </row>
    <row r="298" spans="1:8" s="540" customFormat="1" ht="15" hidden="1" customHeight="1">
      <c r="A298" s="675"/>
      <c r="B298" s="788" t="s">
        <v>26</v>
      </c>
      <c r="C298" s="684" t="s">
        <v>27</v>
      </c>
      <c r="D298" s="771" t="s">
        <v>6</v>
      </c>
      <c r="E298" s="682" t="s">
        <v>2418</v>
      </c>
      <c r="F298" s="682" t="s">
        <v>7</v>
      </c>
      <c r="G298" s="682" t="s">
        <v>2618</v>
      </c>
      <c r="H298" s="767"/>
    </row>
    <row r="299" spans="1:8" s="540" customFormat="1" ht="15" hidden="1" customHeight="1">
      <c r="A299" s="675"/>
      <c r="B299" s="787"/>
      <c r="C299" s="769"/>
      <c r="D299" s="741"/>
      <c r="E299" s="696" t="s">
        <v>2417</v>
      </c>
      <c r="F299" s="696" t="s">
        <v>30</v>
      </c>
      <c r="G299" s="696" t="s">
        <v>31</v>
      </c>
      <c r="H299" s="767"/>
    </row>
    <row r="300" spans="1:8" s="540" customFormat="1" ht="15" hidden="1" customHeight="1">
      <c r="A300" s="675"/>
      <c r="B300" s="774" t="s">
        <v>2639</v>
      </c>
      <c r="C300" s="774" t="s">
        <v>1190</v>
      </c>
      <c r="D300" s="786" t="s">
        <v>2238</v>
      </c>
      <c r="E300" s="591">
        <f>F300-5</f>
        <v>43583</v>
      </c>
      <c r="F300" s="622">
        <v>43588</v>
      </c>
      <c r="G300" s="622">
        <f>F300+31</f>
        <v>43619</v>
      </c>
      <c r="H300" s="767"/>
    </row>
    <row r="301" spans="1:8" s="540" customFormat="1" ht="15" hidden="1" customHeight="1">
      <c r="A301" s="675"/>
      <c r="B301" s="630" t="s">
        <v>2638</v>
      </c>
      <c r="C301" s="630" t="s">
        <v>1187</v>
      </c>
      <c r="D301" s="785"/>
      <c r="E301" s="591">
        <f>F301-5</f>
        <v>43590</v>
      </c>
      <c r="F301" s="622">
        <f>F300+7</f>
        <v>43595</v>
      </c>
      <c r="G301" s="622">
        <f>F301+31</f>
        <v>43626</v>
      </c>
      <c r="H301" s="767"/>
    </row>
    <row r="302" spans="1:8" s="540" customFormat="1" ht="15" hidden="1" customHeight="1">
      <c r="A302" s="675"/>
      <c r="B302" s="599" t="s">
        <v>1405</v>
      </c>
      <c r="C302" s="599" t="s">
        <v>1405</v>
      </c>
      <c r="D302" s="785"/>
      <c r="E302" s="591">
        <f>F302-5</f>
        <v>43597</v>
      </c>
      <c r="F302" s="622">
        <f>F301+7</f>
        <v>43602</v>
      </c>
      <c r="G302" s="622">
        <f>F302+31</f>
        <v>43633</v>
      </c>
      <c r="H302" s="767"/>
    </row>
    <row r="303" spans="1:8" s="540" customFormat="1" ht="15" hidden="1" customHeight="1">
      <c r="A303" s="675"/>
      <c r="B303" s="599" t="s">
        <v>2637</v>
      </c>
      <c r="C303" s="599" t="s">
        <v>1184</v>
      </c>
      <c r="D303" s="785"/>
      <c r="E303" s="591">
        <f>F303-5</f>
        <v>43604</v>
      </c>
      <c r="F303" s="622">
        <f>F302+7</f>
        <v>43609</v>
      </c>
      <c r="G303" s="622">
        <f>F303+31</f>
        <v>43640</v>
      </c>
      <c r="H303" s="767"/>
    </row>
    <row r="304" spans="1:8" s="540" customFormat="1" ht="15" hidden="1" customHeight="1">
      <c r="A304" s="675"/>
      <c r="B304" s="599" t="s">
        <v>2636</v>
      </c>
      <c r="C304" s="630" t="s">
        <v>1197</v>
      </c>
      <c r="D304" s="784"/>
      <c r="E304" s="591">
        <f>F304-5</f>
        <v>43611</v>
      </c>
      <c r="F304" s="622">
        <f>F303+7</f>
        <v>43616</v>
      </c>
      <c r="G304" s="622">
        <f>F304+31</f>
        <v>43647</v>
      </c>
      <c r="H304" s="767"/>
    </row>
    <row r="305" spans="1:8" s="540" customFormat="1" ht="15" hidden="1" customHeight="1">
      <c r="A305" s="675"/>
      <c r="B305" s="674" t="s">
        <v>26</v>
      </c>
      <c r="C305" s="684" t="s">
        <v>27</v>
      </c>
      <c r="D305" s="771" t="s">
        <v>6</v>
      </c>
      <c r="E305" s="682" t="s">
        <v>2418</v>
      </c>
      <c r="F305" s="682" t="s">
        <v>7</v>
      </c>
      <c r="G305" s="682" t="s">
        <v>2618</v>
      </c>
      <c r="H305" s="767"/>
    </row>
    <row r="306" spans="1:8" s="540" customFormat="1" ht="15" hidden="1" customHeight="1">
      <c r="A306" s="675"/>
      <c r="B306" s="773"/>
      <c r="C306" s="769"/>
      <c r="D306" s="741"/>
      <c r="E306" s="696" t="s">
        <v>2417</v>
      </c>
      <c r="F306" s="696" t="s">
        <v>30</v>
      </c>
      <c r="G306" s="696" t="s">
        <v>31</v>
      </c>
      <c r="H306" s="767"/>
    </row>
    <row r="307" spans="1:8" s="540" customFormat="1" ht="15" hidden="1" customHeight="1">
      <c r="A307" s="675"/>
      <c r="B307" s="715" t="s">
        <v>2626</v>
      </c>
      <c r="C307" s="669" t="s">
        <v>2620</v>
      </c>
      <c r="D307" s="772" t="s">
        <v>2625</v>
      </c>
      <c r="E307" s="591">
        <f>F307-5</f>
        <v>43555</v>
      </c>
      <c r="F307" s="622">
        <v>43560</v>
      </c>
      <c r="G307" s="622">
        <f>F307+31</f>
        <v>43591</v>
      </c>
      <c r="H307" s="767"/>
    </row>
    <row r="308" spans="1:8" s="540" customFormat="1" ht="15" hidden="1" customHeight="1">
      <c r="A308" s="675"/>
      <c r="B308" s="715" t="s">
        <v>2624</v>
      </c>
      <c r="C308" s="669" t="s">
        <v>2583</v>
      </c>
      <c r="D308" s="772"/>
      <c r="E308" s="591">
        <f>F308-5</f>
        <v>43562</v>
      </c>
      <c r="F308" s="622">
        <f>F307+7</f>
        <v>43567</v>
      </c>
      <c r="G308" s="622">
        <f>F308+31</f>
        <v>43598</v>
      </c>
      <c r="H308" s="767"/>
    </row>
    <row r="309" spans="1:8" s="540" customFormat="1" ht="15" hidden="1" customHeight="1">
      <c r="A309" s="675"/>
      <c r="B309" s="715" t="s">
        <v>2623</v>
      </c>
      <c r="C309" s="669" t="s">
        <v>2622</v>
      </c>
      <c r="D309" s="772"/>
      <c r="E309" s="591">
        <f>F309-5</f>
        <v>43569</v>
      </c>
      <c r="F309" s="622">
        <f>F308+7</f>
        <v>43574</v>
      </c>
      <c r="G309" s="622">
        <f>F309+31</f>
        <v>43605</v>
      </c>
      <c r="H309" s="767"/>
    </row>
    <row r="310" spans="1:8" s="540" customFormat="1" ht="15" hidden="1" customHeight="1">
      <c r="A310" s="675"/>
      <c r="B310" s="715" t="s">
        <v>2621</v>
      </c>
      <c r="C310" s="669" t="s">
        <v>2620</v>
      </c>
      <c r="D310" s="772"/>
      <c r="E310" s="591">
        <f>F310-5</f>
        <v>43576</v>
      </c>
      <c r="F310" s="622">
        <f>F309+7</f>
        <v>43581</v>
      </c>
      <c r="G310" s="622">
        <f>F310+31</f>
        <v>43612</v>
      </c>
      <c r="H310" s="767"/>
    </row>
    <row r="311" spans="1:8" s="540" customFormat="1" ht="15" hidden="1" customHeight="1">
      <c r="A311" s="675"/>
      <c r="B311" s="715" t="s">
        <v>2619</v>
      </c>
      <c r="C311" s="669" t="s">
        <v>2583</v>
      </c>
      <c r="D311" s="772"/>
      <c r="E311" s="591">
        <f>F311-5</f>
        <v>43583</v>
      </c>
      <c r="F311" s="622">
        <f>F310+7</f>
        <v>43588</v>
      </c>
      <c r="G311" s="622">
        <f>F311+31</f>
        <v>43619</v>
      </c>
      <c r="H311" s="767"/>
    </row>
    <row r="312" spans="1:8" s="540" customFormat="1" ht="15" customHeight="1">
      <c r="A312" s="675"/>
      <c r="B312" s="691" t="s">
        <v>26</v>
      </c>
      <c r="C312" s="684" t="s">
        <v>27</v>
      </c>
      <c r="D312" s="771" t="s">
        <v>6</v>
      </c>
      <c r="E312" s="682" t="s">
        <v>2418</v>
      </c>
      <c r="F312" s="682" t="s">
        <v>7</v>
      </c>
      <c r="G312" s="682" t="s">
        <v>2618</v>
      </c>
      <c r="H312" s="767"/>
    </row>
    <row r="313" spans="1:8" s="540" customFormat="1" ht="15" customHeight="1">
      <c r="A313" s="675"/>
      <c r="B313" s="770"/>
      <c r="C313" s="769"/>
      <c r="D313" s="741"/>
      <c r="E313" s="696" t="s">
        <v>2417</v>
      </c>
      <c r="F313" s="696" t="s">
        <v>30</v>
      </c>
      <c r="G313" s="696" t="s">
        <v>31</v>
      </c>
      <c r="H313" s="767"/>
    </row>
    <row r="314" spans="1:8" s="540" customFormat="1" ht="15" customHeight="1">
      <c r="A314" s="675"/>
      <c r="B314" s="715" t="s">
        <v>482</v>
      </c>
      <c r="C314" s="669" t="s">
        <v>2575</v>
      </c>
      <c r="D314" s="674" t="s">
        <v>2141</v>
      </c>
      <c r="E314" s="591">
        <f>F314-5</f>
        <v>43617</v>
      </c>
      <c r="F314" s="622">
        <v>43622</v>
      </c>
      <c r="G314" s="622">
        <f>F314+31</f>
        <v>43653</v>
      </c>
      <c r="H314" s="767"/>
    </row>
    <row r="315" spans="1:8" s="540" customFormat="1" ht="15" customHeight="1">
      <c r="A315" s="675"/>
      <c r="B315" s="715" t="s">
        <v>4</v>
      </c>
      <c r="C315" s="669" t="s">
        <v>2617</v>
      </c>
      <c r="D315" s="674"/>
      <c r="E315" s="591">
        <f>F315-5</f>
        <v>43624</v>
      </c>
      <c r="F315" s="622">
        <f>F314+7</f>
        <v>43629</v>
      </c>
      <c r="G315" s="622">
        <f>F315+31</f>
        <v>43660</v>
      </c>
      <c r="H315" s="767"/>
    </row>
    <row r="316" spans="1:8" s="540" customFormat="1" ht="15" customHeight="1">
      <c r="A316" s="675"/>
      <c r="B316" s="715" t="s">
        <v>314</v>
      </c>
      <c r="C316" s="669" t="s">
        <v>2616</v>
      </c>
      <c r="D316" s="674"/>
      <c r="E316" s="591">
        <f>F316-5</f>
        <v>43631</v>
      </c>
      <c r="F316" s="622">
        <f>F315+7</f>
        <v>43636</v>
      </c>
      <c r="G316" s="622">
        <f>F316+31</f>
        <v>43667</v>
      </c>
      <c r="H316" s="767"/>
    </row>
    <row r="317" spans="1:8" s="540" customFormat="1" ht="15" customHeight="1">
      <c r="A317" s="675"/>
      <c r="B317" s="768" t="s">
        <v>327</v>
      </c>
      <c r="C317" s="669" t="s">
        <v>1190</v>
      </c>
      <c r="D317" s="674"/>
      <c r="E317" s="591">
        <f>F317-5</f>
        <v>43638</v>
      </c>
      <c r="F317" s="622">
        <f>F316+7</f>
        <v>43643</v>
      </c>
      <c r="G317" s="622">
        <f>F317+31</f>
        <v>43674</v>
      </c>
      <c r="H317" s="767"/>
    </row>
    <row r="318" spans="1:8" s="540" customFormat="1" ht="15" customHeight="1">
      <c r="A318" s="675"/>
      <c r="B318" s="715" t="s">
        <v>165</v>
      </c>
      <c r="C318" s="669" t="s">
        <v>2615</v>
      </c>
      <c r="D318" s="674"/>
      <c r="E318" s="591">
        <f>F318-5</f>
        <v>43645</v>
      </c>
      <c r="F318" s="622">
        <f>F317+7</f>
        <v>43650</v>
      </c>
      <c r="G318" s="622">
        <f>F318+31</f>
        <v>43681</v>
      </c>
      <c r="H318" s="767"/>
    </row>
    <row r="319" spans="1:8" s="557" customFormat="1" ht="15" customHeight="1">
      <c r="A319" s="689" t="s">
        <v>2635</v>
      </c>
      <c r="B319" s="689"/>
      <c r="C319" s="783"/>
      <c r="D319" s="782"/>
      <c r="E319" s="602"/>
      <c r="F319" s="781"/>
      <c r="G319" s="781"/>
      <c r="H319" s="780"/>
    </row>
    <row r="320" spans="1:8" s="540" customFormat="1" ht="15" hidden="1" customHeight="1">
      <c r="A320" s="675"/>
      <c r="B320" s="779" t="s">
        <v>26</v>
      </c>
      <c r="C320" s="778" t="s">
        <v>27</v>
      </c>
      <c r="D320" s="701" t="s">
        <v>6</v>
      </c>
      <c r="E320" s="682" t="s">
        <v>2418</v>
      </c>
      <c r="F320" s="682" t="s">
        <v>7</v>
      </c>
      <c r="G320" s="682" t="s">
        <v>2627</v>
      </c>
      <c r="H320" s="767"/>
    </row>
    <row r="321" spans="1:8" s="540" customFormat="1" ht="15" hidden="1" customHeight="1">
      <c r="A321" s="675"/>
      <c r="B321" s="777"/>
      <c r="C321" s="776"/>
      <c r="D321" s="775"/>
      <c r="E321" s="696" t="s">
        <v>2417</v>
      </c>
      <c r="F321" s="696" t="s">
        <v>30</v>
      </c>
      <c r="G321" s="696" t="s">
        <v>31</v>
      </c>
      <c r="H321" s="767"/>
    </row>
    <row r="322" spans="1:8" s="540" customFormat="1" ht="15" hidden="1" customHeight="1">
      <c r="A322" s="675"/>
      <c r="B322" s="715" t="s">
        <v>2634</v>
      </c>
      <c r="C322" s="774" t="s">
        <v>2633</v>
      </c>
      <c r="D322" s="674" t="s">
        <v>2141</v>
      </c>
      <c r="E322" s="591">
        <f>F322-5</f>
        <v>43554</v>
      </c>
      <c r="F322" s="622">
        <v>43559</v>
      </c>
      <c r="G322" s="622">
        <f>F322+33</f>
        <v>43592</v>
      </c>
      <c r="H322" s="767"/>
    </row>
    <row r="323" spans="1:8" s="540" customFormat="1" ht="15" hidden="1" customHeight="1">
      <c r="A323" s="675"/>
      <c r="B323" s="630" t="s">
        <v>2457</v>
      </c>
      <c r="C323" s="630" t="s">
        <v>2632</v>
      </c>
      <c r="D323" s="674"/>
      <c r="E323" s="591">
        <f>F323-5</f>
        <v>43561</v>
      </c>
      <c r="F323" s="622">
        <f>F322+7</f>
        <v>43566</v>
      </c>
      <c r="G323" s="622">
        <f>F323+33</f>
        <v>43599</v>
      </c>
      <c r="H323" s="767"/>
    </row>
    <row r="324" spans="1:8" s="540" customFormat="1" ht="15" hidden="1" customHeight="1">
      <c r="A324" s="675"/>
      <c r="B324" s="599" t="s">
        <v>167</v>
      </c>
      <c r="C324" s="599" t="s">
        <v>2615</v>
      </c>
      <c r="D324" s="674"/>
      <c r="E324" s="591">
        <f>F324-5</f>
        <v>43568</v>
      </c>
      <c r="F324" s="622">
        <f>F323+7</f>
        <v>43573</v>
      </c>
      <c r="G324" s="622">
        <f>F324+33</f>
        <v>43606</v>
      </c>
      <c r="H324" s="767"/>
    </row>
    <row r="325" spans="1:8" s="540" customFormat="1" ht="15" hidden="1" customHeight="1">
      <c r="A325" s="675"/>
      <c r="B325" s="599" t="s">
        <v>2631</v>
      </c>
      <c r="C325" s="599" t="s">
        <v>2630</v>
      </c>
      <c r="D325" s="674"/>
      <c r="E325" s="591">
        <f>F325-5</f>
        <v>43575</v>
      </c>
      <c r="F325" s="622">
        <f>F324+7</f>
        <v>43580</v>
      </c>
      <c r="G325" s="622">
        <f>F325+33</f>
        <v>43613</v>
      </c>
      <c r="H325" s="767"/>
    </row>
    <row r="326" spans="1:8" s="540" customFormat="1" ht="15" hidden="1" customHeight="1">
      <c r="A326" s="675"/>
      <c r="B326" s="599" t="s">
        <v>2629</v>
      </c>
      <c r="C326" s="630" t="s">
        <v>2628</v>
      </c>
      <c r="D326" s="674"/>
      <c r="E326" s="591">
        <f>F326-5</f>
        <v>43582</v>
      </c>
      <c r="F326" s="622">
        <f>F325+7</f>
        <v>43587</v>
      </c>
      <c r="G326" s="622">
        <f>F326+33</f>
        <v>43620</v>
      </c>
      <c r="H326" s="767"/>
    </row>
    <row r="327" spans="1:8" s="540" customFormat="1" ht="15" hidden="1" customHeight="1">
      <c r="A327" s="675"/>
      <c r="B327" s="674" t="s">
        <v>26</v>
      </c>
      <c r="C327" s="684" t="s">
        <v>27</v>
      </c>
      <c r="D327" s="771" t="s">
        <v>6</v>
      </c>
      <c r="E327" s="682" t="s">
        <v>2418</v>
      </c>
      <c r="F327" s="682" t="s">
        <v>7</v>
      </c>
      <c r="G327" s="682" t="s">
        <v>2627</v>
      </c>
      <c r="H327" s="767"/>
    </row>
    <row r="328" spans="1:8" s="540" customFormat="1" ht="15" hidden="1" customHeight="1">
      <c r="A328" s="675"/>
      <c r="B328" s="773"/>
      <c r="C328" s="769"/>
      <c r="D328" s="741"/>
      <c r="E328" s="696" t="s">
        <v>2417</v>
      </c>
      <c r="F328" s="696" t="s">
        <v>30</v>
      </c>
      <c r="G328" s="696" t="s">
        <v>31</v>
      </c>
      <c r="H328" s="767"/>
    </row>
    <row r="329" spans="1:8" s="540" customFormat="1" ht="15" hidden="1" customHeight="1">
      <c r="A329" s="675"/>
      <c r="B329" s="715" t="s">
        <v>2626</v>
      </c>
      <c r="C329" s="669" t="s">
        <v>2620</v>
      </c>
      <c r="D329" s="772" t="s">
        <v>2625</v>
      </c>
      <c r="E329" s="591">
        <f>F329-5</f>
        <v>43555</v>
      </c>
      <c r="F329" s="622">
        <v>43560</v>
      </c>
      <c r="G329" s="622">
        <f>F329+33</f>
        <v>43593</v>
      </c>
      <c r="H329" s="767"/>
    </row>
    <row r="330" spans="1:8" s="540" customFormat="1" ht="15" hidden="1" customHeight="1">
      <c r="A330" s="675"/>
      <c r="B330" s="715" t="s">
        <v>2624</v>
      </c>
      <c r="C330" s="669" t="s">
        <v>2583</v>
      </c>
      <c r="D330" s="772"/>
      <c r="E330" s="591">
        <f>F330-5</f>
        <v>43562</v>
      </c>
      <c r="F330" s="622">
        <f>F329+7</f>
        <v>43567</v>
      </c>
      <c r="G330" s="622">
        <f>F330+33</f>
        <v>43600</v>
      </c>
      <c r="H330" s="767"/>
    </row>
    <row r="331" spans="1:8" s="540" customFormat="1" ht="15" hidden="1" customHeight="1">
      <c r="A331" s="675"/>
      <c r="B331" s="715" t="s">
        <v>2623</v>
      </c>
      <c r="C331" s="669" t="s">
        <v>2622</v>
      </c>
      <c r="D331" s="772"/>
      <c r="E331" s="591">
        <f>F331-5</f>
        <v>43569</v>
      </c>
      <c r="F331" s="622">
        <f>F330+7</f>
        <v>43574</v>
      </c>
      <c r="G331" s="622">
        <f>F331+33</f>
        <v>43607</v>
      </c>
      <c r="H331" s="767"/>
    </row>
    <row r="332" spans="1:8" s="540" customFormat="1" ht="15" hidden="1" customHeight="1">
      <c r="A332" s="675"/>
      <c r="B332" s="715" t="s">
        <v>2621</v>
      </c>
      <c r="C332" s="669" t="s">
        <v>2620</v>
      </c>
      <c r="D332" s="772"/>
      <c r="E332" s="591">
        <f>F332-5</f>
        <v>43576</v>
      </c>
      <c r="F332" s="622">
        <f>F331+7</f>
        <v>43581</v>
      </c>
      <c r="G332" s="622">
        <f>F332+33</f>
        <v>43614</v>
      </c>
      <c r="H332" s="767"/>
    </row>
    <row r="333" spans="1:8" s="540" customFormat="1" ht="15" hidden="1" customHeight="1">
      <c r="A333" s="675"/>
      <c r="B333" s="715" t="s">
        <v>2619</v>
      </c>
      <c r="C333" s="669" t="s">
        <v>2583</v>
      </c>
      <c r="D333" s="772"/>
      <c r="E333" s="591">
        <f>F333-5</f>
        <v>43583</v>
      </c>
      <c r="F333" s="622">
        <f>F332+7</f>
        <v>43588</v>
      </c>
      <c r="G333" s="622">
        <f>F333+33</f>
        <v>43621</v>
      </c>
      <c r="H333" s="767"/>
    </row>
    <row r="334" spans="1:8" s="540" customFormat="1" ht="15" customHeight="1">
      <c r="A334" s="675"/>
      <c r="B334" s="691" t="s">
        <v>26</v>
      </c>
      <c r="C334" s="684" t="s">
        <v>27</v>
      </c>
      <c r="D334" s="771" t="s">
        <v>6</v>
      </c>
      <c r="E334" s="682" t="s">
        <v>2418</v>
      </c>
      <c r="F334" s="682" t="s">
        <v>7</v>
      </c>
      <c r="G334" s="682" t="s">
        <v>2618</v>
      </c>
      <c r="H334" s="767"/>
    </row>
    <row r="335" spans="1:8" s="540" customFormat="1" ht="15" customHeight="1">
      <c r="A335" s="675"/>
      <c r="B335" s="770"/>
      <c r="C335" s="769"/>
      <c r="D335" s="741"/>
      <c r="E335" s="696" t="s">
        <v>2417</v>
      </c>
      <c r="F335" s="696" t="s">
        <v>30</v>
      </c>
      <c r="G335" s="696" t="s">
        <v>31</v>
      </c>
      <c r="H335" s="767"/>
    </row>
    <row r="336" spans="1:8" s="540" customFormat="1" ht="15" customHeight="1">
      <c r="A336" s="675"/>
      <c r="B336" s="715" t="s">
        <v>482</v>
      </c>
      <c r="C336" s="669" t="s">
        <v>2575</v>
      </c>
      <c r="D336" s="674" t="s">
        <v>2141</v>
      </c>
      <c r="E336" s="591">
        <f>F336-5</f>
        <v>43617</v>
      </c>
      <c r="F336" s="622">
        <v>43622</v>
      </c>
      <c r="G336" s="622">
        <f>F336+31</f>
        <v>43653</v>
      </c>
      <c r="H336" s="767"/>
    </row>
    <row r="337" spans="1:8" s="540" customFormat="1" ht="15" customHeight="1">
      <c r="A337" s="675"/>
      <c r="B337" s="715" t="s">
        <v>4</v>
      </c>
      <c r="C337" s="669" t="s">
        <v>2617</v>
      </c>
      <c r="D337" s="674"/>
      <c r="E337" s="591">
        <f>F337-5</f>
        <v>43624</v>
      </c>
      <c r="F337" s="622">
        <f>F336+7</f>
        <v>43629</v>
      </c>
      <c r="G337" s="622">
        <f>F337+31</f>
        <v>43660</v>
      </c>
      <c r="H337" s="767"/>
    </row>
    <row r="338" spans="1:8" s="540" customFormat="1" ht="15" customHeight="1">
      <c r="A338" s="675"/>
      <c r="B338" s="715" t="s">
        <v>314</v>
      </c>
      <c r="C338" s="669" t="s">
        <v>2616</v>
      </c>
      <c r="D338" s="674"/>
      <c r="E338" s="591">
        <f>F338-5</f>
        <v>43631</v>
      </c>
      <c r="F338" s="622">
        <f>F337+7</f>
        <v>43636</v>
      </c>
      <c r="G338" s="622">
        <f>F338+31</f>
        <v>43667</v>
      </c>
      <c r="H338" s="767"/>
    </row>
    <row r="339" spans="1:8" s="540" customFormat="1" ht="15" customHeight="1">
      <c r="A339" s="675"/>
      <c r="B339" s="768" t="s">
        <v>327</v>
      </c>
      <c r="C339" s="669" t="s">
        <v>1190</v>
      </c>
      <c r="D339" s="674"/>
      <c r="E339" s="591">
        <f>F339-5</f>
        <v>43638</v>
      </c>
      <c r="F339" s="622">
        <f>F338+7</f>
        <v>43643</v>
      </c>
      <c r="G339" s="622">
        <f>F339+31</f>
        <v>43674</v>
      </c>
      <c r="H339" s="767"/>
    </row>
    <row r="340" spans="1:8" s="540" customFormat="1" ht="15" customHeight="1">
      <c r="A340" s="675"/>
      <c r="B340" s="715" t="s">
        <v>165</v>
      </c>
      <c r="C340" s="669" t="s">
        <v>2615</v>
      </c>
      <c r="D340" s="674"/>
      <c r="E340" s="591">
        <f>F340-5</f>
        <v>43645</v>
      </c>
      <c r="F340" s="622">
        <f>F339+7</f>
        <v>43650</v>
      </c>
      <c r="G340" s="622">
        <f>F340+31</f>
        <v>43681</v>
      </c>
      <c r="H340" s="767"/>
    </row>
    <row r="341" spans="1:8" s="535" customFormat="1" ht="15">
      <c r="A341" s="766" t="s">
        <v>129</v>
      </c>
      <c r="B341" s="766"/>
      <c r="C341" s="766"/>
      <c r="D341" s="766"/>
      <c r="E341" s="766"/>
      <c r="F341" s="766"/>
      <c r="G341" s="766"/>
    </row>
    <row r="342" spans="1:8" s="721" customFormat="1" ht="15">
      <c r="A342" s="689" t="s">
        <v>2197</v>
      </c>
      <c r="B342" s="689"/>
      <c r="C342" s="688"/>
      <c r="D342" s="687"/>
      <c r="E342" s="687"/>
      <c r="F342" s="686"/>
      <c r="G342" s="686"/>
    </row>
    <row r="343" spans="1:8" s="712" customFormat="1" ht="15">
      <c r="A343" s="759"/>
      <c r="B343" s="765" t="s">
        <v>26</v>
      </c>
      <c r="C343" s="764" t="s">
        <v>27</v>
      </c>
      <c r="D343" s="763" t="s">
        <v>6</v>
      </c>
      <c r="E343" s="594" t="s">
        <v>2418</v>
      </c>
      <c r="F343" s="743" t="s">
        <v>7</v>
      </c>
      <c r="G343" s="743" t="s">
        <v>134</v>
      </c>
    </row>
    <row r="344" spans="1:8" s="712" customFormat="1" ht="15">
      <c r="A344" s="759"/>
      <c r="B344" s="762"/>
      <c r="C344" s="761"/>
      <c r="D344" s="760"/>
      <c r="E344" s="594" t="s">
        <v>2417</v>
      </c>
      <c r="F344" s="739" t="s">
        <v>30</v>
      </c>
      <c r="G344" s="739" t="s">
        <v>31</v>
      </c>
    </row>
    <row r="345" spans="1:8" s="712" customFormat="1" ht="15">
      <c r="A345" s="759"/>
      <c r="B345" s="638" t="s">
        <v>2604</v>
      </c>
      <c r="C345" s="599" t="s">
        <v>1896</v>
      </c>
      <c r="D345" s="690" t="s">
        <v>131</v>
      </c>
      <c r="E345" s="591">
        <f>F345-5</f>
        <v>43612</v>
      </c>
      <c r="F345" s="714">
        <v>43617</v>
      </c>
      <c r="G345" s="758">
        <f>F345+46</f>
        <v>43663</v>
      </c>
    </row>
    <row r="346" spans="1:8" s="712" customFormat="1" ht="15" customHeight="1">
      <c r="A346" s="759"/>
      <c r="B346" s="638" t="s">
        <v>2602</v>
      </c>
      <c r="C346" s="630" t="s">
        <v>2455</v>
      </c>
      <c r="D346" s="659"/>
      <c r="E346" s="591">
        <f>F346-5</f>
        <v>43619</v>
      </c>
      <c r="F346" s="714">
        <f>F345+7</f>
        <v>43624</v>
      </c>
      <c r="G346" s="758">
        <f>F346+46</f>
        <v>43670</v>
      </c>
      <c r="H346" s="721"/>
    </row>
    <row r="347" spans="1:8" s="712" customFormat="1" ht="15" customHeight="1">
      <c r="A347" s="759"/>
      <c r="B347" s="638" t="s">
        <v>2601</v>
      </c>
      <c r="C347" s="599" t="s">
        <v>1595</v>
      </c>
      <c r="D347" s="659"/>
      <c r="E347" s="591">
        <f>F347-5</f>
        <v>43626</v>
      </c>
      <c r="F347" s="714">
        <f>F346+7</f>
        <v>43631</v>
      </c>
      <c r="G347" s="758">
        <f>F347+46</f>
        <v>43677</v>
      </c>
    </row>
    <row r="348" spans="1:8" s="712" customFormat="1" ht="15.75" customHeight="1">
      <c r="A348" s="759"/>
      <c r="B348" s="638" t="s">
        <v>2600</v>
      </c>
      <c r="C348" s="599" t="s">
        <v>1892</v>
      </c>
      <c r="D348" s="659"/>
      <c r="E348" s="591">
        <f>F348-5</f>
        <v>43633</v>
      </c>
      <c r="F348" s="714">
        <f>F347+7</f>
        <v>43638</v>
      </c>
      <c r="G348" s="758">
        <f>F348+46</f>
        <v>43684</v>
      </c>
    </row>
    <row r="349" spans="1:8" s="712" customFormat="1" ht="15.75" customHeight="1">
      <c r="A349" s="759"/>
      <c r="B349" s="638" t="s">
        <v>2599</v>
      </c>
      <c r="C349" s="599" t="s">
        <v>2451</v>
      </c>
      <c r="D349" s="657"/>
      <c r="E349" s="591">
        <f>F349-5</f>
        <v>43640</v>
      </c>
      <c r="F349" s="714">
        <f>F348+7</f>
        <v>43645</v>
      </c>
      <c r="G349" s="758">
        <f>F349+46</f>
        <v>43691</v>
      </c>
    </row>
    <row r="350" spans="1:8" s="721" customFormat="1" ht="15" customHeight="1">
      <c r="A350" s="689" t="s">
        <v>135</v>
      </c>
      <c r="B350" s="734"/>
      <c r="C350" s="688"/>
      <c r="D350" s="687"/>
      <c r="E350" s="687"/>
      <c r="F350" s="686"/>
      <c r="G350" s="686"/>
    </row>
    <row r="351" spans="1:8" s="712" customFormat="1" ht="15">
      <c r="A351" s="759"/>
      <c r="B351" s="691" t="s">
        <v>26</v>
      </c>
      <c r="C351" s="592" t="s">
        <v>27</v>
      </c>
      <c r="D351" s="592" t="s">
        <v>6</v>
      </c>
      <c r="E351" s="594" t="s">
        <v>2418</v>
      </c>
      <c r="F351" s="638" t="s">
        <v>7</v>
      </c>
      <c r="G351" s="638" t="s">
        <v>136</v>
      </c>
    </row>
    <row r="352" spans="1:8" s="712" customFormat="1" ht="15">
      <c r="A352" s="759"/>
      <c r="B352" s="731"/>
      <c r="C352" s="733"/>
      <c r="D352" s="733"/>
      <c r="E352" s="594" t="s">
        <v>2417</v>
      </c>
      <c r="F352" s="638" t="s">
        <v>30</v>
      </c>
      <c r="G352" s="638" t="s">
        <v>31</v>
      </c>
    </row>
    <row r="353" spans="1:8" s="712" customFormat="1" ht="18" customHeight="1">
      <c r="A353" s="759"/>
      <c r="B353" s="638" t="s">
        <v>2614</v>
      </c>
      <c r="C353" s="638" t="s">
        <v>2613</v>
      </c>
      <c r="D353" s="615" t="s">
        <v>104</v>
      </c>
      <c r="E353" s="591">
        <f>F353-5</f>
        <v>43617</v>
      </c>
      <c r="F353" s="714">
        <v>43622</v>
      </c>
      <c r="G353" s="758">
        <f>F353+36</f>
        <v>43658</v>
      </c>
    </row>
    <row r="354" spans="1:8" s="712" customFormat="1" ht="15.75" customHeight="1">
      <c r="A354" s="759"/>
      <c r="B354" s="638" t="s">
        <v>2612</v>
      </c>
      <c r="C354" s="638" t="s">
        <v>2611</v>
      </c>
      <c r="D354" s="614"/>
      <c r="E354" s="591">
        <f>F354-5</f>
        <v>43624</v>
      </c>
      <c r="F354" s="714">
        <f>F353+7</f>
        <v>43629</v>
      </c>
      <c r="G354" s="758">
        <f>F354+36</f>
        <v>43665</v>
      </c>
      <c r="H354" s="721"/>
    </row>
    <row r="355" spans="1:8" s="712" customFormat="1" ht="15">
      <c r="A355" s="638"/>
      <c r="B355" s="638" t="s">
        <v>2610</v>
      </c>
      <c r="C355" s="638" t="s">
        <v>2609</v>
      </c>
      <c r="D355" s="614"/>
      <c r="E355" s="591">
        <f>F355-5</f>
        <v>43631</v>
      </c>
      <c r="F355" s="714">
        <f>F354+7</f>
        <v>43636</v>
      </c>
      <c r="G355" s="758">
        <f>F355+36</f>
        <v>43672</v>
      </c>
    </row>
    <row r="356" spans="1:8" s="712" customFormat="1" ht="15">
      <c r="A356" s="759"/>
      <c r="B356" s="638" t="s">
        <v>2608</v>
      </c>
      <c r="C356" s="638" t="s">
        <v>2607</v>
      </c>
      <c r="D356" s="614"/>
      <c r="E356" s="591">
        <f>F356-5</f>
        <v>43638</v>
      </c>
      <c r="F356" s="714">
        <f>F355+7</f>
        <v>43643</v>
      </c>
      <c r="G356" s="758">
        <f>F356+36</f>
        <v>43679</v>
      </c>
    </row>
    <row r="357" spans="1:8" s="712" customFormat="1" ht="15">
      <c r="A357" s="759"/>
      <c r="B357" s="638" t="s">
        <v>2606</v>
      </c>
      <c r="C357" s="638" t="s">
        <v>2605</v>
      </c>
      <c r="D357" s="613"/>
      <c r="E357" s="591">
        <f>F357-5</f>
        <v>43645</v>
      </c>
      <c r="F357" s="714">
        <f>F356+7</f>
        <v>43650</v>
      </c>
      <c r="G357" s="758">
        <f>F357+36</f>
        <v>43686</v>
      </c>
    </row>
    <row r="358" spans="1:8" s="721" customFormat="1" ht="15">
      <c r="A358" s="689" t="s">
        <v>2196</v>
      </c>
      <c r="B358" s="734"/>
      <c r="C358" s="737"/>
      <c r="D358" s="636"/>
      <c r="E358" s="602"/>
      <c r="F358" s="648"/>
      <c r="G358" s="648"/>
    </row>
    <row r="359" spans="1:8" s="712" customFormat="1" ht="15">
      <c r="A359" s="732"/>
      <c r="B359" s="691" t="s">
        <v>26</v>
      </c>
      <c r="C359" s="592" t="s">
        <v>27</v>
      </c>
      <c r="D359" s="757" t="s">
        <v>6</v>
      </c>
      <c r="E359" s="594" t="s">
        <v>2418</v>
      </c>
      <c r="F359" s="638" t="s">
        <v>7</v>
      </c>
      <c r="G359" s="750" t="s">
        <v>132</v>
      </c>
    </row>
    <row r="360" spans="1:8" s="712" customFormat="1" ht="15">
      <c r="A360" s="732"/>
      <c r="B360" s="731"/>
      <c r="C360" s="733"/>
      <c r="D360" s="756"/>
      <c r="E360" s="594" t="s">
        <v>2417</v>
      </c>
      <c r="F360" s="638" t="s">
        <v>30</v>
      </c>
      <c r="G360" s="739" t="s">
        <v>31</v>
      </c>
    </row>
    <row r="361" spans="1:8" s="712" customFormat="1" ht="15">
      <c r="A361" s="732"/>
      <c r="B361" s="638" t="s">
        <v>2604</v>
      </c>
      <c r="C361" s="599" t="s">
        <v>1896</v>
      </c>
      <c r="D361" s="690" t="s">
        <v>2603</v>
      </c>
      <c r="E361" s="591">
        <f>F361-5</f>
        <v>43612</v>
      </c>
      <c r="F361" s="714">
        <v>43617</v>
      </c>
      <c r="G361" s="714">
        <f>F361+43</f>
        <v>43660</v>
      </c>
    </row>
    <row r="362" spans="1:8" s="712" customFormat="1" ht="15.75" customHeight="1">
      <c r="A362" s="732"/>
      <c r="B362" s="638" t="s">
        <v>2602</v>
      </c>
      <c r="C362" s="630" t="s">
        <v>2455</v>
      </c>
      <c r="D362" s="659"/>
      <c r="E362" s="591">
        <f>F362-5</f>
        <v>43619</v>
      </c>
      <c r="F362" s="714">
        <f>F361+7</f>
        <v>43624</v>
      </c>
      <c r="G362" s="714">
        <f>F362+43</f>
        <v>43667</v>
      </c>
    </row>
    <row r="363" spans="1:8" s="712" customFormat="1" ht="15" customHeight="1">
      <c r="A363" s="732"/>
      <c r="B363" s="638" t="s">
        <v>2601</v>
      </c>
      <c r="C363" s="599" t="s">
        <v>1595</v>
      </c>
      <c r="D363" s="659"/>
      <c r="E363" s="591">
        <f>F363-5</f>
        <v>43626</v>
      </c>
      <c r="F363" s="714">
        <f>F362+7</f>
        <v>43631</v>
      </c>
      <c r="G363" s="714">
        <f>F363+43</f>
        <v>43674</v>
      </c>
      <c r="H363" s="721"/>
    </row>
    <row r="364" spans="1:8" s="712" customFormat="1" ht="15" customHeight="1">
      <c r="A364" s="732"/>
      <c r="B364" s="638" t="s">
        <v>2600</v>
      </c>
      <c r="C364" s="599" t="s">
        <v>1892</v>
      </c>
      <c r="D364" s="659"/>
      <c r="E364" s="591">
        <f>F364-5</f>
        <v>43633</v>
      </c>
      <c r="F364" s="714">
        <f>F363+7</f>
        <v>43638</v>
      </c>
      <c r="G364" s="714">
        <f>F364+43</f>
        <v>43681</v>
      </c>
    </row>
    <row r="365" spans="1:8" s="712" customFormat="1" ht="15" customHeight="1">
      <c r="A365" s="732"/>
      <c r="B365" s="638" t="s">
        <v>2599</v>
      </c>
      <c r="C365" s="599" t="s">
        <v>2451</v>
      </c>
      <c r="D365" s="657"/>
      <c r="E365" s="591">
        <f>F365-5</f>
        <v>43640</v>
      </c>
      <c r="F365" s="714">
        <f>F364+7</f>
        <v>43645</v>
      </c>
      <c r="G365" s="714">
        <f>F365+43</f>
        <v>43688</v>
      </c>
    </row>
    <row r="366" spans="1:8" s="755" customFormat="1" ht="17.100000000000001" customHeight="1">
      <c r="A366" s="689" t="s">
        <v>2176</v>
      </c>
      <c r="B366" s="734"/>
      <c r="C366" s="688"/>
      <c r="D366" s="687"/>
      <c r="E366" s="687"/>
      <c r="F366" s="686"/>
      <c r="G366" s="686"/>
    </row>
    <row r="367" spans="1:8" s="712" customFormat="1" ht="15" hidden="1">
      <c r="A367" s="732"/>
      <c r="B367" s="754" t="s">
        <v>26</v>
      </c>
      <c r="C367" s="751" t="s">
        <v>27</v>
      </c>
      <c r="D367" s="744" t="s">
        <v>6</v>
      </c>
      <c r="E367" s="594" t="s">
        <v>2418</v>
      </c>
      <c r="F367" s="743" t="s">
        <v>7</v>
      </c>
      <c r="G367" s="750" t="s">
        <v>1394</v>
      </c>
    </row>
    <row r="368" spans="1:8" s="712" customFormat="1" ht="15" hidden="1">
      <c r="A368" s="732"/>
      <c r="B368" s="753"/>
      <c r="C368" s="749"/>
      <c r="D368" s="741"/>
      <c r="E368" s="677" t="s">
        <v>2417</v>
      </c>
      <c r="F368" s="748" t="s">
        <v>30</v>
      </c>
      <c r="G368" s="739" t="s">
        <v>31</v>
      </c>
    </row>
    <row r="369" spans="1:7" s="712" customFormat="1" ht="15" hidden="1" customHeight="1">
      <c r="A369" s="732"/>
      <c r="B369" s="630" t="s">
        <v>577</v>
      </c>
      <c r="C369" s="630" t="s">
        <v>1927</v>
      </c>
      <c r="D369" s="615" t="s">
        <v>104</v>
      </c>
      <c r="E369" s="590">
        <f>F369-5</f>
        <v>43554</v>
      </c>
      <c r="F369" s="714">
        <v>43559</v>
      </c>
      <c r="G369" s="714">
        <f>F369+40</f>
        <v>43599</v>
      </c>
    </row>
    <row r="370" spans="1:7" s="712" customFormat="1" ht="15" hidden="1">
      <c r="A370" s="732"/>
      <c r="B370" s="630" t="s">
        <v>2598</v>
      </c>
      <c r="C370" s="630" t="s">
        <v>1932</v>
      </c>
      <c r="D370" s="614"/>
      <c r="E370" s="590">
        <f>F370-5</f>
        <v>43561</v>
      </c>
      <c r="F370" s="714">
        <f>F369+7</f>
        <v>43566</v>
      </c>
      <c r="G370" s="714">
        <f>F370+40</f>
        <v>43606</v>
      </c>
    </row>
    <row r="371" spans="1:7" s="712" customFormat="1" ht="15" hidden="1">
      <c r="A371" s="732"/>
      <c r="B371" s="630" t="s">
        <v>2597</v>
      </c>
      <c r="C371" s="630" t="s">
        <v>1927</v>
      </c>
      <c r="D371" s="614"/>
      <c r="E371" s="590">
        <f>F371-5</f>
        <v>43568</v>
      </c>
      <c r="F371" s="714">
        <f>F370+7</f>
        <v>43573</v>
      </c>
      <c r="G371" s="714">
        <f>F371+40</f>
        <v>43613</v>
      </c>
    </row>
    <row r="372" spans="1:7" s="712" customFormat="1" ht="15" hidden="1">
      <c r="A372" s="732"/>
      <c r="B372" s="630" t="s">
        <v>2596</v>
      </c>
      <c r="C372" s="752" t="s">
        <v>2481</v>
      </c>
      <c r="D372" s="614"/>
      <c r="E372" s="590">
        <f>F372-5</f>
        <v>43575</v>
      </c>
      <c r="F372" s="714">
        <f>F371+7</f>
        <v>43580</v>
      </c>
      <c r="G372" s="714">
        <f>F372+40</f>
        <v>43620</v>
      </c>
    </row>
    <row r="373" spans="1:7" s="712" customFormat="1" ht="15" hidden="1">
      <c r="A373" s="732"/>
      <c r="B373" s="630" t="s">
        <v>2595</v>
      </c>
      <c r="C373" s="752" t="s">
        <v>1929</v>
      </c>
      <c r="D373" s="613"/>
      <c r="E373" s="590">
        <f>F373-5</f>
        <v>43582</v>
      </c>
      <c r="F373" s="714">
        <f>F372+7</f>
        <v>43587</v>
      </c>
      <c r="G373" s="714">
        <f>F373+40</f>
        <v>43627</v>
      </c>
    </row>
    <row r="374" spans="1:7" s="712" customFormat="1" ht="15">
      <c r="A374" s="732"/>
      <c r="B374" s="691" t="s">
        <v>26</v>
      </c>
      <c r="C374" s="751" t="s">
        <v>27</v>
      </c>
      <c r="D374" s="744" t="s">
        <v>6</v>
      </c>
      <c r="E374" s="594" t="s">
        <v>2418</v>
      </c>
      <c r="F374" s="743" t="s">
        <v>7</v>
      </c>
      <c r="G374" s="750" t="s">
        <v>1394</v>
      </c>
    </row>
    <row r="375" spans="1:7" s="712" customFormat="1" ht="15">
      <c r="A375" s="732"/>
      <c r="B375" s="731"/>
      <c r="C375" s="749"/>
      <c r="D375" s="741"/>
      <c r="E375" s="677" t="s">
        <v>2417</v>
      </c>
      <c r="F375" s="748" t="s">
        <v>30</v>
      </c>
      <c r="G375" s="739" t="s">
        <v>31</v>
      </c>
    </row>
    <row r="376" spans="1:7" s="712" customFormat="1" ht="15">
      <c r="A376" s="732"/>
      <c r="B376" s="599" t="s">
        <v>248</v>
      </c>
      <c r="C376" s="594" t="s">
        <v>1403</v>
      </c>
      <c r="D376" s="615" t="s">
        <v>2077</v>
      </c>
      <c r="E376" s="590">
        <f>F376-5</f>
        <v>43618</v>
      </c>
      <c r="F376" s="714">
        <v>43623</v>
      </c>
      <c r="G376" s="714">
        <f>F376+36</f>
        <v>43659</v>
      </c>
    </row>
    <row r="377" spans="1:7" s="712" customFormat="1" ht="15">
      <c r="A377" s="732"/>
      <c r="B377" s="599" t="s">
        <v>2594</v>
      </c>
      <c r="C377" s="594" t="s">
        <v>1400</v>
      </c>
      <c r="D377" s="614"/>
      <c r="E377" s="590">
        <f>F377-5</f>
        <v>43625</v>
      </c>
      <c r="F377" s="714">
        <f>F376+7</f>
        <v>43630</v>
      </c>
      <c r="G377" s="714">
        <f>F377+36</f>
        <v>43666</v>
      </c>
    </row>
    <row r="378" spans="1:7" s="712" customFormat="1" ht="15">
      <c r="A378" s="732"/>
      <c r="B378" s="599" t="s">
        <v>2593</v>
      </c>
      <c r="C378" s="599" t="s">
        <v>1398</v>
      </c>
      <c r="D378" s="614"/>
      <c r="E378" s="590">
        <f>F378-5</f>
        <v>43632</v>
      </c>
      <c r="F378" s="714">
        <f>F377+7</f>
        <v>43637</v>
      </c>
      <c r="G378" s="714">
        <f>F378+36</f>
        <v>43673</v>
      </c>
    </row>
    <row r="379" spans="1:7" s="712" customFormat="1" ht="15">
      <c r="A379" s="732"/>
      <c r="B379" s="599" t="s">
        <v>2592</v>
      </c>
      <c r="C379" s="599" t="s">
        <v>1396</v>
      </c>
      <c r="D379" s="614"/>
      <c r="E379" s="590">
        <f>F379-5</f>
        <v>43639</v>
      </c>
      <c r="F379" s="714">
        <f>F378+7</f>
        <v>43644</v>
      </c>
      <c r="G379" s="714">
        <f>F379+36</f>
        <v>43680</v>
      </c>
    </row>
    <row r="380" spans="1:7" s="712" customFormat="1" ht="15">
      <c r="A380" s="732"/>
      <c r="B380" s="599" t="s">
        <v>2591</v>
      </c>
      <c r="C380" s="599" t="s">
        <v>2590</v>
      </c>
      <c r="D380" s="613"/>
      <c r="E380" s="590">
        <f>F380-5</f>
        <v>43646</v>
      </c>
      <c r="F380" s="714">
        <f>F379+7</f>
        <v>43651</v>
      </c>
      <c r="G380" s="714">
        <f>F380+36</f>
        <v>43687</v>
      </c>
    </row>
    <row r="381" spans="1:7" s="721" customFormat="1" ht="14.1" customHeight="1">
      <c r="A381" s="689" t="s">
        <v>250</v>
      </c>
      <c r="B381" s="734"/>
      <c r="C381" s="688"/>
      <c r="D381" s="687"/>
      <c r="E381" s="687"/>
      <c r="F381" s="686"/>
      <c r="G381" s="686"/>
    </row>
    <row r="382" spans="1:7" s="712" customFormat="1" ht="15">
      <c r="A382" s="732"/>
      <c r="B382" s="746" t="s">
        <v>26</v>
      </c>
      <c r="C382" s="745" t="s">
        <v>27</v>
      </c>
      <c r="D382" s="744" t="s">
        <v>6</v>
      </c>
      <c r="E382" s="594" t="s">
        <v>2418</v>
      </c>
      <c r="F382" s="743" t="s">
        <v>7</v>
      </c>
      <c r="G382" s="743" t="s">
        <v>250</v>
      </c>
    </row>
    <row r="383" spans="1:7" s="712" customFormat="1" ht="15">
      <c r="A383" s="732"/>
      <c r="B383" s="742"/>
      <c r="C383" s="741"/>
      <c r="D383" s="740"/>
      <c r="E383" s="594" t="s">
        <v>2417</v>
      </c>
      <c r="F383" s="739" t="s">
        <v>30</v>
      </c>
      <c r="G383" s="739" t="s">
        <v>31</v>
      </c>
    </row>
    <row r="384" spans="1:7" s="712" customFormat="1" ht="15">
      <c r="A384" s="732"/>
      <c r="B384" s="730" t="s">
        <v>2584</v>
      </c>
      <c r="C384" s="599" t="s">
        <v>2583</v>
      </c>
      <c r="D384" s="690" t="s">
        <v>104</v>
      </c>
      <c r="E384" s="738">
        <f>F384-5</f>
        <v>43612</v>
      </c>
      <c r="F384" s="714">
        <v>43617</v>
      </c>
      <c r="G384" s="747">
        <f>F384+28</f>
        <v>43645</v>
      </c>
    </row>
    <row r="385" spans="1:8" s="712" customFormat="1" ht="15">
      <c r="A385" s="732"/>
      <c r="B385" s="638" t="s">
        <v>2582</v>
      </c>
      <c r="C385" s="599" t="s">
        <v>2581</v>
      </c>
      <c r="D385" s="659"/>
      <c r="E385" s="738">
        <f>F385-5</f>
        <v>43619</v>
      </c>
      <c r="F385" s="714">
        <f>F384+7</f>
        <v>43624</v>
      </c>
      <c r="G385" s="747">
        <f>F385+28</f>
        <v>43652</v>
      </c>
    </row>
    <row r="386" spans="1:8" s="712" customFormat="1" ht="15">
      <c r="A386" s="732"/>
      <c r="B386" s="638" t="s">
        <v>2580</v>
      </c>
      <c r="C386" s="599" t="s">
        <v>2579</v>
      </c>
      <c r="D386" s="659"/>
      <c r="E386" s="738">
        <f>F386-5</f>
        <v>43626</v>
      </c>
      <c r="F386" s="714">
        <f>F385+7</f>
        <v>43631</v>
      </c>
      <c r="G386" s="747">
        <f>F386+28</f>
        <v>43659</v>
      </c>
    </row>
    <row r="387" spans="1:8" s="712" customFormat="1" ht="15">
      <c r="A387" s="732"/>
      <c r="B387" s="638" t="s">
        <v>2578</v>
      </c>
      <c r="C387" s="630" t="s">
        <v>2577</v>
      </c>
      <c r="D387" s="659"/>
      <c r="E387" s="738">
        <f>F387-5</f>
        <v>43633</v>
      </c>
      <c r="F387" s="714">
        <f>F386+7</f>
        <v>43638</v>
      </c>
      <c r="G387" s="747">
        <f>F387+28</f>
        <v>43666</v>
      </c>
      <c r="H387" s="721"/>
    </row>
    <row r="388" spans="1:8" s="712" customFormat="1" ht="15">
      <c r="A388" s="732"/>
      <c r="B388" s="638" t="s">
        <v>2576</v>
      </c>
      <c r="C388" s="630" t="s">
        <v>2575</v>
      </c>
      <c r="D388" s="657"/>
      <c r="E388" s="738">
        <f>F388-5</f>
        <v>43640</v>
      </c>
      <c r="F388" s="714">
        <f>F387+7</f>
        <v>43645</v>
      </c>
      <c r="G388" s="747">
        <f>F388+28</f>
        <v>43673</v>
      </c>
      <c r="H388" s="721"/>
    </row>
    <row r="389" spans="1:8" s="721" customFormat="1" ht="15">
      <c r="A389" s="689" t="s">
        <v>142</v>
      </c>
      <c r="B389" s="734"/>
      <c r="C389" s="688"/>
      <c r="D389" s="687"/>
      <c r="E389" s="687"/>
      <c r="F389" s="686"/>
      <c r="G389" s="686"/>
    </row>
    <row r="390" spans="1:8" s="712" customFormat="1" ht="15">
      <c r="A390" s="732"/>
      <c r="B390" s="746" t="s">
        <v>26</v>
      </c>
      <c r="C390" s="745" t="s">
        <v>27</v>
      </c>
      <c r="D390" s="744" t="s">
        <v>6</v>
      </c>
      <c r="E390" s="594" t="s">
        <v>2418</v>
      </c>
      <c r="F390" s="743" t="s">
        <v>7</v>
      </c>
      <c r="G390" s="743" t="s">
        <v>142</v>
      </c>
    </row>
    <row r="391" spans="1:8" s="712" customFormat="1" ht="15">
      <c r="A391" s="732"/>
      <c r="B391" s="742"/>
      <c r="C391" s="741"/>
      <c r="D391" s="740"/>
      <c r="E391" s="594" t="s">
        <v>2417</v>
      </c>
      <c r="F391" s="739" t="s">
        <v>30</v>
      </c>
      <c r="G391" s="739" t="s">
        <v>31</v>
      </c>
    </row>
    <row r="392" spans="1:8" s="712" customFormat="1" ht="15">
      <c r="A392" s="732"/>
      <c r="B392" s="638" t="s">
        <v>2589</v>
      </c>
      <c r="C392" s="599" t="s">
        <v>2455</v>
      </c>
      <c r="D392" s="640" t="s">
        <v>131</v>
      </c>
      <c r="E392" s="738">
        <f>F392-5</f>
        <v>43612</v>
      </c>
      <c r="F392" s="714">
        <v>43617</v>
      </c>
      <c r="G392" s="714">
        <f>F392+42</f>
        <v>43659</v>
      </c>
      <c r="H392" s="721"/>
    </row>
    <row r="393" spans="1:8" s="712" customFormat="1" ht="15" customHeight="1">
      <c r="A393" s="732"/>
      <c r="B393" s="638" t="s">
        <v>2588</v>
      </c>
      <c r="C393" s="599" t="s">
        <v>1595</v>
      </c>
      <c r="D393" s="639"/>
      <c r="E393" s="738">
        <f>F393-5</f>
        <v>43619</v>
      </c>
      <c r="F393" s="714">
        <f>F392+7</f>
        <v>43624</v>
      </c>
      <c r="G393" s="714">
        <f>F393+42</f>
        <v>43666</v>
      </c>
    </row>
    <row r="394" spans="1:8" s="712" customFormat="1" ht="15" customHeight="1">
      <c r="A394" s="732"/>
      <c r="B394" s="638" t="s">
        <v>2587</v>
      </c>
      <c r="C394" s="599" t="s">
        <v>1892</v>
      </c>
      <c r="D394" s="639"/>
      <c r="E394" s="738">
        <f>F394-5</f>
        <v>43626</v>
      </c>
      <c r="F394" s="714">
        <f>F393+7</f>
        <v>43631</v>
      </c>
      <c r="G394" s="714">
        <f>F394+42</f>
        <v>43673</v>
      </c>
    </row>
    <row r="395" spans="1:8" s="712" customFormat="1" ht="15" customHeight="1">
      <c r="A395" s="732"/>
      <c r="B395" s="638" t="s">
        <v>2586</v>
      </c>
      <c r="C395" s="599" t="s">
        <v>2451</v>
      </c>
      <c r="D395" s="639"/>
      <c r="E395" s="738">
        <f>F395-5</f>
        <v>43633</v>
      </c>
      <c r="F395" s="714">
        <f>F394+7</f>
        <v>43638</v>
      </c>
      <c r="G395" s="714">
        <f>F395+42</f>
        <v>43680</v>
      </c>
    </row>
    <row r="396" spans="1:8" s="721" customFormat="1" ht="15.75" customHeight="1">
      <c r="A396" s="737"/>
      <c r="B396" s="638" t="s">
        <v>1405</v>
      </c>
      <c r="C396" s="599" t="s">
        <v>1405</v>
      </c>
      <c r="D396" s="613"/>
      <c r="E396" s="736">
        <f>F396-5</f>
        <v>43640</v>
      </c>
      <c r="F396" s="735">
        <f>F395+7</f>
        <v>43645</v>
      </c>
      <c r="G396" s="714">
        <f>F396+42</f>
        <v>43687</v>
      </c>
    </row>
    <row r="397" spans="1:8" s="721" customFormat="1" ht="15">
      <c r="A397" s="689" t="s">
        <v>2585</v>
      </c>
      <c r="B397" s="734"/>
      <c r="C397" s="688"/>
      <c r="D397" s="687"/>
      <c r="E397" s="687"/>
      <c r="F397" s="686"/>
      <c r="G397" s="686"/>
    </row>
    <row r="398" spans="1:8" s="712" customFormat="1" ht="15">
      <c r="A398" s="732"/>
      <c r="B398" s="746" t="s">
        <v>719</v>
      </c>
      <c r="C398" s="745" t="s">
        <v>27</v>
      </c>
      <c r="D398" s="744" t="s">
        <v>6</v>
      </c>
      <c r="E398" s="594" t="s">
        <v>2418</v>
      </c>
      <c r="F398" s="743" t="s">
        <v>7</v>
      </c>
      <c r="G398" s="743" t="s">
        <v>142</v>
      </c>
    </row>
    <row r="399" spans="1:8" s="712" customFormat="1" ht="15">
      <c r="A399" s="732"/>
      <c r="B399" s="742"/>
      <c r="C399" s="741"/>
      <c r="D399" s="740"/>
      <c r="E399" s="594" t="s">
        <v>2417</v>
      </c>
      <c r="F399" s="739" t="s">
        <v>30</v>
      </c>
      <c r="G399" s="739" t="s">
        <v>31</v>
      </c>
    </row>
    <row r="400" spans="1:8" s="712" customFormat="1" ht="15">
      <c r="A400" s="732"/>
      <c r="B400" s="730" t="s">
        <v>2584</v>
      </c>
      <c r="C400" s="599" t="s">
        <v>2583</v>
      </c>
      <c r="D400" s="640" t="s">
        <v>104</v>
      </c>
      <c r="E400" s="738">
        <f>F400-5</f>
        <v>43612</v>
      </c>
      <c r="F400" s="714">
        <v>43617</v>
      </c>
      <c r="G400" s="714">
        <f>F400+33</f>
        <v>43650</v>
      </c>
      <c r="H400" s="721"/>
    </row>
    <row r="401" spans="1:8" s="712" customFormat="1" ht="15" customHeight="1">
      <c r="A401" s="732"/>
      <c r="B401" s="638" t="s">
        <v>2582</v>
      </c>
      <c r="C401" s="599" t="s">
        <v>2581</v>
      </c>
      <c r="D401" s="639"/>
      <c r="E401" s="738">
        <f>F401-5</f>
        <v>43619</v>
      </c>
      <c r="F401" s="714">
        <f>F400+7</f>
        <v>43624</v>
      </c>
      <c r="G401" s="714">
        <f>F401+33</f>
        <v>43657</v>
      </c>
    </row>
    <row r="402" spans="1:8" s="712" customFormat="1" ht="15" customHeight="1">
      <c r="A402" s="732"/>
      <c r="B402" s="638" t="s">
        <v>2580</v>
      </c>
      <c r="C402" s="599" t="s">
        <v>2579</v>
      </c>
      <c r="D402" s="639"/>
      <c r="E402" s="738">
        <f>F402-5</f>
        <v>43626</v>
      </c>
      <c r="F402" s="714">
        <f>F401+7</f>
        <v>43631</v>
      </c>
      <c r="G402" s="714">
        <f>F402+33</f>
        <v>43664</v>
      </c>
    </row>
    <row r="403" spans="1:8" s="712" customFormat="1" ht="15" customHeight="1">
      <c r="A403" s="732"/>
      <c r="B403" s="638" t="s">
        <v>2578</v>
      </c>
      <c r="C403" s="630" t="s">
        <v>2577</v>
      </c>
      <c r="D403" s="639"/>
      <c r="E403" s="738">
        <f>F403-5</f>
        <v>43633</v>
      </c>
      <c r="F403" s="714">
        <f>F402+7</f>
        <v>43638</v>
      </c>
      <c r="G403" s="714">
        <f>F403+33</f>
        <v>43671</v>
      </c>
    </row>
    <row r="404" spans="1:8" s="721" customFormat="1" ht="15.75" customHeight="1">
      <c r="A404" s="737"/>
      <c r="B404" s="638" t="s">
        <v>2576</v>
      </c>
      <c r="C404" s="630" t="s">
        <v>2575</v>
      </c>
      <c r="D404" s="613"/>
      <c r="E404" s="736">
        <f>F404-5</f>
        <v>43640</v>
      </c>
      <c r="F404" s="735">
        <f>F403+7</f>
        <v>43645</v>
      </c>
      <c r="G404" s="714">
        <f>F404+33</f>
        <v>43678</v>
      </c>
    </row>
    <row r="405" spans="1:8" s="721" customFormat="1" ht="15">
      <c r="A405" s="689" t="s">
        <v>144</v>
      </c>
      <c r="B405" s="734"/>
      <c r="C405" s="688"/>
      <c r="D405" s="687" t="s">
        <v>499</v>
      </c>
      <c r="E405" s="687"/>
      <c r="F405" s="686"/>
      <c r="G405" s="686"/>
    </row>
    <row r="406" spans="1:8" s="712" customFormat="1" ht="15">
      <c r="A406" s="732"/>
      <c r="B406" s="691" t="s">
        <v>26</v>
      </c>
      <c r="C406" s="592" t="s">
        <v>27</v>
      </c>
      <c r="D406" s="592" t="s">
        <v>6</v>
      </c>
      <c r="E406" s="594" t="s">
        <v>2418</v>
      </c>
      <c r="F406" s="638" t="s">
        <v>7</v>
      </c>
      <c r="G406" s="638" t="s">
        <v>144</v>
      </c>
      <c r="H406" s="721"/>
    </row>
    <row r="407" spans="1:8" s="712" customFormat="1" ht="15">
      <c r="A407" s="732"/>
      <c r="B407" s="731"/>
      <c r="C407" s="733"/>
      <c r="D407" s="733"/>
      <c r="E407" s="594" t="s">
        <v>2417</v>
      </c>
      <c r="F407" s="638" t="s">
        <v>30</v>
      </c>
      <c r="G407" s="638" t="s">
        <v>31</v>
      </c>
    </row>
    <row r="408" spans="1:8" s="712" customFormat="1" ht="15">
      <c r="A408" s="732"/>
      <c r="B408" s="730" t="s">
        <v>2573</v>
      </c>
      <c r="C408" s="599" t="s">
        <v>2572</v>
      </c>
      <c r="D408" s="615" t="s">
        <v>131</v>
      </c>
      <c r="E408" s="591">
        <f>F408-5</f>
        <v>43615</v>
      </c>
      <c r="F408" s="714">
        <v>43620</v>
      </c>
      <c r="G408" s="714">
        <f>F408+19</f>
        <v>43639</v>
      </c>
    </row>
    <row r="409" spans="1:8" s="712" customFormat="1" ht="15">
      <c r="A409" s="732"/>
      <c r="B409" s="638" t="s">
        <v>2571</v>
      </c>
      <c r="C409" s="599" t="s">
        <v>1502</v>
      </c>
      <c r="D409" s="614"/>
      <c r="E409" s="591">
        <f>F409-5</f>
        <v>43622</v>
      </c>
      <c r="F409" s="714">
        <f>F408+7</f>
        <v>43627</v>
      </c>
      <c r="G409" s="714">
        <f>F409+19</f>
        <v>43646</v>
      </c>
    </row>
    <row r="410" spans="1:8" s="712" customFormat="1" ht="15">
      <c r="A410" s="732"/>
      <c r="B410" s="638" t="s">
        <v>2570</v>
      </c>
      <c r="C410" s="599" t="s">
        <v>1495</v>
      </c>
      <c r="D410" s="614"/>
      <c r="E410" s="591">
        <f>F410-5</f>
        <v>43629</v>
      </c>
      <c r="F410" s="714">
        <f>F409+7</f>
        <v>43634</v>
      </c>
      <c r="G410" s="714">
        <f>F410+19</f>
        <v>43653</v>
      </c>
    </row>
    <row r="411" spans="1:8" s="712" customFormat="1" ht="15">
      <c r="A411" s="732"/>
      <c r="B411" s="638" t="s">
        <v>2569</v>
      </c>
      <c r="C411" s="599" t="s">
        <v>1492</v>
      </c>
      <c r="D411" s="614"/>
      <c r="E411" s="591">
        <f>F411-5</f>
        <v>43636</v>
      </c>
      <c r="F411" s="714">
        <f>F410+7</f>
        <v>43641</v>
      </c>
      <c r="G411" s="714">
        <f>F411+19</f>
        <v>43660</v>
      </c>
    </row>
    <row r="412" spans="1:8" s="712" customFormat="1" ht="15">
      <c r="A412" s="732"/>
      <c r="B412" s="638" t="s">
        <v>1405</v>
      </c>
      <c r="C412" s="630" t="s">
        <v>1405</v>
      </c>
      <c r="D412" s="613"/>
      <c r="E412" s="591">
        <f>F412-5</f>
        <v>43643</v>
      </c>
      <c r="F412" s="714">
        <f>F411+7</f>
        <v>43648</v>
      </c>
      <c r="G412" s="714">
        <f>F412+19</f>
        <v>43667</v>
      </c>
    </row>
    <row r="413" spans="1:8" s="721" customFormat="1" ht="15">
      <c r="A413" s="726" t="s">
        <v>2574</v>
      </c>
      <c r="B413" s="725"/>
      <c r="C413" s="724"/>
      <c r="D413" s="723"/>
      <c r="E413" s="723"/>
      <c r="F413" s="722"/>
      <c r="G413" s="722"/>
    </row>
    <row r="414" spans="1:8" s="712" customFormat="1" ht="15">
      <c r="A414" s="717"/>
      <c r="B414" s="691" t="s">
        <v>26</v>
      </c>
      <c r="C414" s="720" t="s">
        <v>27</v>
      </c>
      <c r="D414" s="720" t="s">
        <v>6</v>
      </c>
      <c r="E414" s="719" t="s">
        <v>2418</v>
      </c>
      <c r="F414" s="718" t="s">
        <v>7</v>
      </c>
      <c r="G414" s="718" t="s">
        <v>1335</v>
      </c>
      <c r="H414" s="721"/>
    </row>
    <row r="415" spans="1:8" s="712" customFormat="1" ht="15">
      <c r="A415" s="717"/>
      <c r="B415" s="731"/>
      <c r="C415" s="720"/>
      <c r="D415" s="720"/>
      <c r="E415" s="719" t="s">
        <v>2417</v>
      </c>
      <c r="F415" s="718" t="s">
        <v>30</v>
      </c>
      <c r="G415" s="718" t="s">
        <v>31</v>
      </c>
    </row>
    <row r="416" spans="1:8" s="712" customFormat="1" ht="15">
      <c r="A416" s="717"/>
      <c r="B416" s="638" t="s">
        <v>2573</v>
      </c>
      <c r="C416" s="729" t="s">
        <v>2572</v>
      </c>
      <c r="D416" s="651" t="s">
        <v>191</v>
      </c>
      <c r="E416" s="590">
        <f>F416-5</f>
        <v>43615</v>
      </c>
      <c r="F416" s="714">
        <v>43620</v>
      </c>
      <c r="G416" s="714">
        <f>F416+29</f>
        <v>43649</v>
      </c>
    </row>
    <row r="417" spans="1:9" s="712" customFormat="1" ht="15">
      <c r="A417" s="717"/>
      <c r="B417" s="730" t="s">
        <v>2571</v>
      </c>
      <c r="C417" s="729" t="s">
        <v>1502</v>
      </c>
      <c r="D417" s="651"/>
      <c r="E417" s="590">
        <f>F417-5</f>
        <v>43622</v>
      </c>
      <c r="F417" s="714">
        <f>F416+7</f>
        <v>43627</v>
      </c>
      <c r="G417" s="714">
        <f>F417+32</f>
        <v>43659</v>
      </c>
    </row>
    <row r="418" spans="1:9" s="712" customFormat="1" ht="15">
      <c r="A418" s="717"/>
      <c r="B418" s="638" t="s">
        <v>2570</v>
      </c>
      <c r="C418" s="728" t="s">
        <v>1495</v>
      </c>
      <c r="D418" s="651"/>
      <c r="E418" s="590">
        <f>F418-5</f>
        <v>43629</v>
      </c>
      <c r="F418" s="714">
        <f>F417+7</f>
        <v>43634</v>
      </c>
      <c r="G418" s="714">
        <f>F418+32</f>
        <v>43666</v>
      </c>
      <c r="H418" s="710"/>
    </row>
    <row r="419" spans="1:9" s="712" customFormat="1" ht="15">
      <c r="A419" s="717"/>
      <c r="B419" s="638" t="s">
        <v>2569</v>
      </c>
      <c r="C419" s="728" t="s">
        <v>1492</v>
      </c>
      <c r="D419" s="651"/>
      <c r="E419" s="590">
        <f>F419-5</f>
        <v>43636</v>
      </c>
      <c r="F419" s="714">
        <f>F418+7</f>
        <v>43641</v>
      </c>
      <c r="G419" s="714">
        <f>F419+32</f>
        <v>43673</v>
      </c>
      <c r="H419" s="540"/>
    </row>
    <row r="420" spans="1:9" s="712" customFormat="1" ht="15" customHeight="1">
      <c r="A420" s="716"/>
      <c r="B420" s="638" t="s">
        <v>1405</v>
      </c>
      <c r="C420" s="728" t="s">
        <v>1405</v>
      </c>
      <c r="D420" s="651"/>
      <c r="E420" s="590">
        <f>F420-5</f>
        <v>43643</v>
      </c>
      <c r="F420" s="714">
        <f>F419+7</f>
        <v>43648</v>
      </c>
      <c r="G420" s="714">
        <f>F420+32</f>
        <v>43680</v>
      </c>
      <c r="H420" s="540"/>
      <c r="I420" s="713"/>
    </row>
    <row r="421" spans="1:9" s="721" customFormat="1" ht="15">
      <c r="A421" s="726" t="s">
        <v>1769</v>
      </c>
      <c r="B421" s="725"/>
      <c r="C421" s="724"/>
      <c r="D421" s="723"/>
      <c r="E421" s="723"/>
      <c r="F421" s="722"/>
      <c r="G421" s="722"/>
    </row>
    <row r="422" spans="1:9" s="712" customFormat="1" ht="15">
      <c r="A422" s="717"/>
      <c r="B422" s="664" t="s">
        <v>26</v>
      </c>
      <c r="C422" s="720" t="s">
        <v>27</v>
      </c>
      <c r="D422" s="720" t="s">
        <v>6</v>
      </c>
      <c r="E422" s="719" t="s">
        <v>2418</v>
      </c>
      <c r="F422" s="718" t="s">
        <v>7</v>
      </c>
      <c r="G422" s="718" t="s">
        <v>1776</v>
      </c>
      <c r="H422" s="721"/>
    </row>
    <row r="423" spans="1:9" s="712" customFormat="1" ht="15">
      <c r="A423" s="717"/>
      <c r="B423" s="664"/>
      <c r="C423" s="720"/>
      <c r="D423" s="720"/>
      <c r="E423" s="719" t="s">
        <v>2417</v>
      </c>
      <c r="F423" s="718" t="s">
        <v>30</v>
      </c>
      <c r="G423" s="718" t="s">
        <v>31</v>
      </c>
    </row>
    <row r="424" spans="1:9" s="712" customFormat="1" ht="15">
      <c r="A424" s="717"/>
      <c r="B424" s="715" t="s">
        <v>2566</v>
      </c>
      <c r="C424" s="715" t="s">
        <v>2567</v>
      </c>
      <c r="D424" s="651" t="s">
        <v>2568</v>
      </c>
      <c r="E424" s="590">
        <f>F424-5</f>
        <v>43618</v>
      </c>
      <c r="F424" s="714">
        <v>43623</v>
      </c>
      <c r="G424" s="714">
        <f>F424+6</f>
        <v>43629</v>
      </c>
    </row>
    <row r="425" spans="1:9" s="712" customFormat="1" ht="15">
      <c r="A425" s="717"/>
      <c r="B425" s="715" t="s">
        <v>2511</v>
      </c>
      <c r="C425" s="715" t="s">
        <v>2567</v>
      </c>
      <c r="D425" s="651"/>
      <c r="E425" s="590">
        <f>F425-5</f>
        <v>43625</v>
      </c>
      <c r="F425" s="714">
        <f>F424+7</f>
        <v>43630</v>
      </c>
      <c r="G425" s="714">
        <f>F425+6</f>
        <v>43636</v>
      </c>
    </row>
    <row r="426" spans="1:9" s="712" customFormat="1" ht="15">
      <c r="A426" s="717"/>
      <c r="B426" s="727" t="s">
        <v>2566</v>
      </c>
      <c r="C426" s="715" t="s">
        <v>2565</v>
      </c>
      <c r="D426" s="651"/>
      <c r="E426" s="590">
        <f>F426-5</f>
        <v>43632</v>
      </c>
      <c r="F426" s="714">
        <f>F425+7</f>
        <v>43637</v>
      </c>
      <c r="G426" s="714">
        <f>F426+6</f>
        <v>43643</v>
      </c>
      <c r="H426" s="710"/>
    </row>
    <row r="427" spans="1:9" s="712" customFormat="1" ht="15">
      <c r="A427" s="717"/>
      <c r="B427" s="715" t="s">
        <v>2511</v>
      </c>
      <c r="C427" s="715" t="s">
        <v>2565</v>
      </c>
      <c r="D427" s="651"/>
      <c r="E427" s="590">
        <f>F427-5</f>
        <v>43639</v>
      </c>
      <c r="F427" s="714">
        <f>F426+7</f>
        <v>43644</v>
      </c>
      <c r="G427" s="714">
        <f>F427+6</f>
        <v>43650</v>
      </c>
      <c r="H427" s="540"/>
    </row>
    <row r="428" spans="1:9" s="712" customFormat="1" ht="15" customHeight="1">
      <c r="A428" s="716"/>
      <c r="B428" s="727" t="s">
        <v>1405</v>
      </c>
      <c r="C428" s="715" t="s">
        <v>1405</v>
      </c>
      <c r="D428" s="651"/>
      <c r="E428" s="590">
        <f>F428-5</f>
        <v>43646</v>
      </c>
      <c r="F428" s="714">
        <f>F427+7</f>
        <v>43651</v>
      </c>
      <c r="G428" s="714">
        <f>F428+6</f>
        <v>43657</v>
      </c>
      <c r="H428" s="540"/>
      <c r="I428" s="713"/>
    </row>
    <row r="429" spans="1:9" s="721" customFormat="1" ht="15">
      <c r="A429" s="726"/>
      <c r="B429" s="725"/>
      <c r="C429" s="724"/>
      <c r="D429" s="723"/>
      <c r="E429" s="723"/>
      <c r="F429" s="722"/>
      <c r="G429" s="722"/>
    </row>
    <row r="430" spans="1:9" s="712" customFormat="1" ht="15">
      <c r="A430" s="717"/>
      <c r="B430" s="664" t="s">
        <v>26</v>
      </c>
      <c r="C430" s="720" t="s">
        <v>27</v>
      </c>
      <c r="D430" s="720" t="s">
        <v>6</v>
      </c>
      <c r="E430" s="719" t="s">
        <v>2418</v>
      </c>
      <c r="F430" s="718" t="s">
        <v>7</v>
      </c>
      <c r="G430" s="718" t="s">
        <v>1776</v>
      </c>
      <c r="H430" s="721"/>
    </row>
    <row r="431" spans="1:9" s="712" customFormat="1" ht="15">
      <c r="A431" s="717"/>
      <c r="B431" s="664"/>
      <c r="C431" s="720"/>
      <c r="D431" s="720"/>
      <c r="E431" s="719" t="s">
        <v>2417</v>
      </c>
      <c r="F431" s="718" t="s">
        <v>30</v>
      </c>
      <c r="G431" s="718" t="s">
        <v>31</v>
      </c>
    </row>
    <row r="432" spans="1:9" s="712" customFormat="1" ht="15">
      <c r="A432" s="717"/>
      <c r="B432" s="715" t="s">
        <v>2564</v>
      </c>
      <c r="C432" s="715" t="s">
        <v>2563</v>
      </c>
      <c r="D432" s="651" t="s">
        <v>169</v>
      </c>
      <c r="E432" s="590">
        <f>F432-5</f>
        <v>43615</v>
      </c>
      <c r="F432" s="714">
        <v>43620</v>
      </c>
      <c r="G432" s="714">
        <f>F432+3</f>
        <v>43623</v>
      </c>
    </row>
    <row r="433" spans="1:9" s="712" customFormat="1" ht="15">
      <c r="A433" s="717"/>
      <c r="B433" s="715" t="s">
        <v>2562</v>
      </c>
      <c r="C433" s="715" t="s">
        <v>2561</v>
      </c>
      <c r="D433" s="651"/>
      <c r="E433" s="590">
        <f>F433-5</f>
        <v>43622</v>
      </c>
      <c r="F433" s="714">
        <f>F432+7</f>
        <v>43627</v>
      </c>
      <c r="G433" s="714">
        <f>F433+3</f>
        <v>43630</v>
      </c>
    </row>
    <row r="434" spans="1:9" s="712" customFormat="1" ht="15">
      <c r="A434" s="717"/>
      <c r="B434" s="715" t="s">
        <v>2560</v>
      </c>
      <c r="C434" s="715" t="s">
        <v>2559</v>
      </c>
      <c r="D434" s="651"/>
      <c r="E434" s="590">
        <f>F434-5</f>
        <v>43629</v>
      </c>
      <c r="F434" s="714">
        <f>F433+7</f>
        <v>43634</v>
      </c>
      <c r="G434" s="714">
        <f>F434+3</f>
        <v>43637</v>
      </c>
      <c r="H434" s="710"/>
    </row>
    <row r="435" spans="1:9" s="712" customFormat="1" ht="15">
      <c r="A435" s="717"/>
      <c r="B435" s="715" t="s">
        <v>2558</v>
      </c>
      <c r="C435" s="715" t="s">
        <v>2557</v>
      </c>
      <c r="D435" s="651"/>
      <c r="E435" s="590">
        <f>F435-5</f>
        <v>43636</v>
      </c>
      <c r="F435" s="714">
        <f>F434+7</f>
        <v>43641</v>
      </c>
      <c r="G435" s="714">
        <f>F435+3</f>
        <v>43644</v>
      </c>
      <c r="H435" s="540"/>
    </row>
    <row r="436" spans="1:9" s="712" customFormat="1" ht="15" customHeight="1">
      <c r="A436" s="716"/>
      <c r="B436" s="715" t="s">
        <v>2556</v>
      </c>
      <c r="C436" s="715" t="s">
        <v>2555</v>
      </c>
      <c r="D436" s="651"/>
      <c r="E436" s="590">
        <f>F436-5</f>
        <v>43643</v>
      </c>
      <c r="F436" s="714">
        <f>F435+7</f>
        <v>43648</v>
      </c>
      <c r="G436" s="714">
        <f>F436+3</f>
        <v>43651</v>
      </c>
      <c r="H436" s="540"/>
      <c r="I436" s="713"/>
    </row>
    <row r="437" spans="1:9" s="710" customFormat="1" ht="15">
      <c r="A437" s="711" t="s">
        <v>83</v>
      </c>
      <c r="B437" s="711"/>
      <c r="C437" s="711"/>
      <c r="D437" s="711"/>
      <c r="E437" s="711"/>
      <c r="F437" s="711"/>
      <c r="G437" s="711"/>
      <c r="H437" s="540"/>
    </row>
    <row r="438" spans="1:9" s="616" customFormat="1" ht="15.75" customHeight="1">
      <c r="A438" s="709" t="s">
        <v>95</v>
      </c>
      <c r="B438" s="709"/>
      <c r="C438" s="708"/>
      <c r="D438" s="707"/>
      <c r="E438" s="707"/>
      <c r="F438" s="706"/>
      <c r="G438" s="706"/>
    </row>
    <row r="439" spans="1:9" s="540" customFormat="1" ht="15">
      <c r="A439" s="675"/>
      <c r="B439" s="705" t="s">
        <v>26</v>
      </c>
      <c r="C439" s="684" t="s">
        <v>27</v>
      </c>
      <c r="D439" s="683" t="s">
        <v>6</v>
      </c>
      <c r="E439" s="594" t="s">
        <v>2418</v>
      </c>
      <c r="F439" s="594" t="s">
        <v>7</v>
      </c>
      <c r="G439" s="594" t="s">
        <v>95</v>
      </c>
    </row>
    <row r="440" spans="1:9" s="540" customFormat="1" ht="15">
      <c r="A440" s="675"/>
      <c r="B440" s="704"/>
      <c r="C440" s="679"/>
      <c r="D440" s="678"/>
      <c r="E440" s="703" t="s">
        <v>2417</v>
      </c>
      <c r="F440" s="703" t="s">
        <v>30</v>
      </c>
      <c r="G440" s="703" t="s">
        <v>31</v>
      </c>
    </row>
    <row r="441" spans="1:9" s="540" customFormat="1" ht="15">
      <c r="A441" s="675"/>
      <c r="B441" s="599" t="s">
        <v>670</v>
      </c>
      <c r="C441" s="599" t="s">
        <v>1654</v>
      </c>
      <c r="D441" s="651" t="s">
        <v>89</v>
      </c>
      <c r="E441" s="590">
        <f>F441-5</f>
        <v>43612</v>
      </c>
      <c r="F441" s="629">
        <v>43617</v>
      </c>
      <c r="G441" s="629">
        <f>F441+11</f>
        <v>43628</v>
      </c>
      <c r="H441" s="540" t="s">
        <v>499</v>
      </c>
    </row>
    <row r="442" spans="1:9" s="540" customFormat="1" ht="15">
      <c r="A442" s="675"/>
      <c r="B442" s="599" t="s">
        <v>685</v>
      </c>
      <c r="C442" s="599" t="s">
        <v>1687</v>
      </c>
      <c r="D442" s="651"/>
      <c r="E442" s="590">
        <f>F442-5</f>
        <v>43619</v>
      </c>
      <c r="F442" s="629">
        <f>F441+7</f>
        <v>43624</v>
      </c>
      <c r="G442" s="629">
        <f>F442+11</f>
        <v>43635</v>
      </c>
      <c r="H442" s="535"/>
    </row>
    <row r="443" spans="1:9" s="540" customFormat="1" ht="15">
      <c r="A443" s="675"/>
      <c r="B443" s="599" t="s">
        <v>2554</v>
      </c>
      <c r="C443" s="599" t="s">
        <v>1654</v>
      </c>
      <c r="D443" s="651"/>
      <c r="E443" s="590">
        <f>F443-5</f>
        <v>43626</v>
      </c>
      <c r="F443" s="629">
        <f>F442+7</f>
        <v>43631</v>
      </c>
      <c r="G443" s="629">
        <f>F443+11</f>
        <v>43642</v>
      </c>
      <c r="H443" s="535"/>
    </row>
    <row r="444" spans="1:9" s="540" customFormat="1" ht="15">
      <c r="A444" s="675"/>
      <c r="B444" s="599" t="s">
        <v>2553</v>
      </c>
      <c r="C444" s="599" t="s">
        <v>1654</v>
      </c>
      <c r="D444" s="651"/>
      <c r="E444" s="590">
        <f>F444-5</f>
        <v>43633</v>
      </c>
      <c r="F444" s="629">
        <f>F443+7</f>
        <v>43638</v>
      </c>
      <c r="G444" s="629">
        <f>F444+11</f>
        <v>43649</v>
      </c>
      <c r="H444" s="535"/>
    </row>
    <row r="445" spans="1:9" s="540" customFormat="1" ht="15">
      <c r="A445" s="675"/>
      <c r="B445" s="599" t="s">
        <v>2552</v>
      </c>
      <c r="C445" s="599" t="s">
        <v>1654</v>
      </c>
      <c r="D445" s="651"/>
      <c r="E445" s="590">
        <f>F445-5</f>
        <v>43640</v>
      </c>
      <c r="F445" s="629">
        <f>F444+7</f>
        <v>43645</v>
      </c>
      <c r="G445" s="629">
        <f>F445+11</f>
        <v>43656</v>
      </c>
      <c r="H445" s="535"/>
    </row>
    <row r="446" spans="1:9" s="536" customFormat="1" ht="15">
      <c r="A446" s="689" t="s">
        <v>96</v>
      </c>
      <c r="B446" s="689"/>
      <c r="C446" s="688"/>
      <c r="D446" s="687" t="s">
        <v>499</v>
      </c>
      <c r="E446" s="687"/>
      <c r="F446" s="686"/>
      <c r="G446" s="686"/>
    </row>
    <row r="447" spans="1:9" s="535" customFormat="1" ht="15" hidden="1">
      <c r="A447" s="675"/>
      <c r="B447" s="702" t="s">
        <v>26</v>
      </c>
      <c r="C447" s="701" t="s">
        <v>27</v>
      </c>
      <c r="D447" s="700" t="s">
        <v>6</v>
      </c>
      <c r="E447" s="594" t="s">
        <v>2418</v>
      </c>
      <c r="F447" s="682" t="s">
        <v>7</v>
      </c>
      <c r="G447" s="682" t="s">
        <v>256</v>
      </c>
    </row>
    <row r="448" spans="1:9" s="535" customFormat="1" ht="15" hidden="1">
      <c r="A448" s="675"/>
      <c r="B448" s="699"/>
      <c r="C448" s="698"/>
      <c r="D448" s="698"/>
      <c r="E448" s="677" t="s">
        <v>2417</v>
      </c>
      <c r="F448" s="697" t="s">
        <v>30</v>
      </c>
      <c r="G448" s="696" t="s">
        <v>31</v>
      </c>
    </row>
    <row r="449" spans="1:8" s="535" customFormat="1" ht="15" hidden="1">
      <c r="B449" s="669" t="s">
        <v>1940</v>
      </c>
      <c r="C449" s="608" t="s">
        <v>1979</v>
      </c>
      <c r="D449" s="651" t="s">
        <v>2077</v>
      </c>
      <c r="E449" s="673">
        <f>F449-5</f>
        <v>43557</v>
      </c>
      <c r="F449" s="672">
        <v>43562</v>
      </c>
      <c r="G449" s="672">
        <f>F449+11</f>
        <v>43573</v>
      </c>
    </row>
    <row r="450" spans="1:8" s="535" customFormat="1" ht="15" hidden="1">
      <c r="A450" s="675"/>
      <c r="B450" s="669" t="s">
        <v>2447</v>
      </c>
      <c r="C450" s="599" t="s">
        <v>1971</v>
      </c>
      <c r="D450" s="651"/>
      <c r="E450" s="673">
        <f>F450-5</f>
        <v>43564</v>
      </c>
      <c r="F450" s="672">
        <f>F449+7</f>
        <v>43569</v>
      </c>
      <c r="G450" s="672">
        <f>F450+11</f>
        <v>43580</v>
      </c>
    </row>
    <row r="451" spans="1:8" s="535" customFormat="1" ht="15" hidden="1">
      <c r="A451" s="675"/>
      <c r="B451" s="669" t="s">
        <v>2536</v>
      </c>
      <c r="C451" s="606" t="s">
        <v>2535</v>
      </c>
      <c r="D451" s="651"/>
      <c r="E451" s="673">
        <f>F451-5</f>
        <v>43571</v>
      </c>
      <c r="F451" s="672">
        <f>F450+7</f>
        <v>43576</v>
      </c>
      <c r="G451" s="672">
        <f>F451+11</f>
        <v>43587</v>
      </c>
    </row>
    <row r="452" spans="1:8" s="535" customFormat="1" ht="15" hidden="1">
      <c r="A452" s="675"/>
      <c r="B452" s="669" t="s">
        <v>2446</v>
      </c>
      <c r="C452" s="606" t="s">
        <v>2481</v>
      </c>
      <c r="D452" s="651"/>
      <c r="E452" s="673">
        <f>F452-5</f>
        <v>43578</v>
      </c>
      <c r="F452" s="672">
        <f>F451+7</f>
        <v>43583</v>
      </c>
      <c r="G452" s="672">
        <f>F452+11</f>
        <v>43594</v>
      </c>
    </row>
    <row r="453" spans="1:8" s="535" customFormat="1" ht="15" hidden="1">
      <c r="A453" s="675"/>
      <c r="B453" s="669" t="s">
        <v>1940</v>
      </c>
      <c r="C453" s="606" t="s">
        <v>1979</v>
      </c>
      <c r="D453" s="651"/>
      <c r="E453" s="673">
        <f>F453-5</f>
        <v>43585</v>
      </c>
      <c r="F453" s="672">
        <f>F452+7</f>
        <v>43590</v>
      </c>
      <c r="G453" s="672">
        <f>F453+11</f>
        <v>43601</v>
      </c>
    </row>
    <row r="454" spans="1:8" s="535" customFormat="1" ht="15" hidden="1" customHeight="1">
      <c r="A454" s="675"/>
      <c r="B454" s="695"/>
      <c r="C454" s="694"/>
      <c r="D454" s="666"/>
      <c r="E454" s="693"/>
      <c r="F454" s="692"/>
      <c r="G454" s="692"/>
      <c r="H454" s="540"/>
    </row>
    <row r="455" spans="1:8" s="535" customFormat="1" ht="15">
      <c r="A455" s="675"/>
      <c r="B455" s="691" t="s">
        <v>26</v>
      </c>
      <c r="C455" s="684" t="s">
        <v>27</v>
      </c>
      <c r="D455" s="684" t="s">
        <v>6</v>
      </c>
      <c r="E455" s="594" t="s">
        <v>2418</v>
      </c>
      <c r="F455" s="594" t="s">
        <v>7</v>
      </c>
      <c r="G455" s="594" t="s">
        <v>256</v>
      </c>
    </row>
    <row r="456" spans="1:8" s="535" customFormat="1" ht="15">
      <c r="A456" s="675"/>
      <c r="B456" s="691"/>
      <c r="C456" s="679"/>
      <c r="D456" s="684"/>
      <c r="E456" s="594" t="s">
        <v>2417</v>
      </c>
      <c r="F456" s="594" t="s">
        <v>30</v>
      </c>
      <c r="G456" s="594" t="s">
        <v>31</v>
      </c>
    </row>
    <row r="457" spans="1:8" s="535" customFormat="1" ht="15.75" customHeight="1">
      <c r="A457" s="675"/>
      <c r="B457" s="669" t="s">
        <v>2449</v>
      </c>
      <c r="C457" s="608" t="s">
        <v>2448</v>
      </c>
      <c r="D457" s="690" t="s">
        <v>150</v>
      </c>
      <c r="E457" s="590">
        <f>F457-5</f>
        <v>43613</v>
      </c>
      <c r="F457" s="622">
        <v>43618</v>
      </c>
      <c r="G457" s="622">
        <f>F457+10</f>
        <v>43628</v>
      </c>
    </row>
    <row r="458" spans="1:8" s="535" customFormat="1" ht="15">
      <c r="A458" s="675"/>
      <c r="B458" s="669" t="s">
        <v>2447</v>
      </c>
      <c r="C458" s="599" t="s">
        <v>1976</v>
      </c>
      <c r="D458" s="659"/>
      <c r="E458" s="590">
        <f>F458-5</f>
        <v>43620</v>
      </c>
      <c r="F458" s="622">
        <f>F457+7</f>
        <v>43625</v>
      </c>
      <c r="G458" s="622">
        <f>F458+10</f>
        <v>43635</v>
      </c>
      <c r="H458" s="540"/>
    </row>
    <row r="459" spans="1:8" s="535" customFormat="1" ht="15">
      <c r="A459" s="675"/>
      <c r="B459" s="669" t="s">
        <v>1940</v>
      </c>
      <c r="C459" s="599" t="s">
        <v>1979</v>
      </c>
      <c r="D459" s="659"/>
      <c r="E459" s="590">
        <f>F459-5</f>
        <v>43627</v>
      </c>
      <c r="F459" s="622">
        <f>F458+7</f>
        <v>43632</v>
      </c>
      <c r="G459" s="622">
        <f>F459+10</f>
        <v>43642</v>
      </c>
      <c r="H459" s="540"/>
    </row>
    <row r="460" spans="1:8" s="535" customFormat="1" ht="15">
      <c r="A460" s="675"/>
      <c r="B460" s="669" t="s">
        <v>2446</v>
      </c>
      <c r="C460" s="599" t="s">
        <v>1987</v>
      </c>
      <c r="D460" s="659"/>
      <c r="E460" s="590">
        <f>F460-5</f>
        <v>43634</v>
      </c>
      <c r="F460" s="622">
        <f>F459+7</f>
        <v>43639</v>
      </c>
      <c r="G460" s="622">
        <f>F460+10</f>
        <v>43649</v>
      </c>
      <c r="H460" s="540"/>
    </row>
    <row r="461" spans="1:8" s="535" customFormat="1" ht="15" customHeight="1">
      <c r="A461" s="675"/>
      <c r="B461" s="669" t="s">
        <v>2445</v>
      </c>
      <c r="C461" s="599" t="s">
        <v>1985</v>
      </c>
      <c r="D461" s="657"/>
      <c r="E461" s="590">
        <f>F461-5</f>
        <v>43641</v>
      </c>
      <c r="F461" s="622">
        <f>F460+7</f>
        <v>43646</v>
      </c>
      <c r="G461" s="622">
        <f>F461+10</f>
        <v>43656</v>
      </c>
      <c r="H461" s="540"/>
    </row>
    <row r="462" spans="1:8" s="535" customFormat="1" ht="15" customHeight="1">
      <c r="A462" s="675"/>
      <c r="B462" s="695"/>
      <c r="C462" s="694"/>
      <c r="D462" s="666"/>
      <c r="E462" s="693"/>
      <c r="F462" s="692"/>
      <c r="G462" s="692"/>
      <c r="H462" s="540"/>
    </row>
    <row r="463" spans="1:8" s="535" customFormat="1" ht="15">
      <c r="A463" s="675"/>
      <c r="B463" s="691" t="s">
        <v>26</v>
      </c>
      <c r="C463" s="684" t="s">
        <v>27</v>
      </c>
      <c r="D463" s="684" t="s">
        <v>6</v>
      </c>
      <c r="E463" s="594" t="s">
        <v>2418</v>
      </c>
      <c r="F463" s="594" t="s">
        <v>7</v>
      </c>
      <c r="G463" s="594" t="s">
        <v>256</v>
      </c>
    </row>
    <row r="464" spans="1:8" s="535" customFormat="1" ht="15">
      <c r="A464" s="675"/>
      <c r="B464" s="691"/>
      <c r="C464" s="679"/>
      <c r="D464" s="684"/>
      <c r="E464" s="594" t="s">
        <v>2417</v>
      </c>
      <c r="F464" s="594" t="s">
        <v>30</v>
      </c>
      <c r="G464" s="594" t="s">
        <v>31</v>
      </c>
    </row>
    <row r="465" spans="1:8" s="535" customFormat="1" ht="15.75" customHeight="1">
      <c r="A465" s="675"/>
      <c r="B465" s="599" t="s">
        <v>2551</v>
      </c>
      <c r="C465" s="599" t="s">
        <v>2471</v>
      </c>
      <c r="D465" s="690" t="s">
        <v>213</v>
      </c>
      <c r="E465" s="590">
        <f>F465-5</f>
        <v>43618</v>
      </c>
      <c r="F465" s="622">
        <v>43623</v>
      </c>
      <c r="G465" s="622">
        <f>F465+10</f>
        <v>43633</v>
      </c>
    </row>
    <row r="466" spans="1:8" s="535" customFormat="1" ht="15">
      <c r="A466" s="675"/>
      <c r="B466" s="599" t="s">
        <v>366</v>
      </c>
      <c r="C466" s="599" t="s">
        <v>2550</v>
      </c>
      <c r="D466" s="659"/>
      <c r="E466" s="590">
        <f>F466-5</f>
        <v>43625</v>
      </c>
      <c r="F466" s="622">
        <f>F465+7</f>
        <v>43630</v>
      </c>
      <c r="G466" s="622">
        <f>F466+10</f>
        <v>43640</v>
      </c>
      <c r="H466" s="540"/>
    </row>
    <row r="467" spans="1:8" s="535" customFormat="1" ht="15">
      <c r="A467" s="675"/>
      <c r="B467" s="599" t="s">
        <v>2549</v>
      </c>
      <c r="C467" s="599" t="s">
        <v>2548</v>
      </c>
      <c r="D467" s="659"/>
      <c r="E467" s="590">
        <f>F467-5</f>
        <v>43632</v>
      </c>
      <c r="F467" s="622">
        <f>F466+7</f>
        <v>43637</v>
      </c>
      <c r="G467" s="622">
        <f>F467+10</f>
        <v>43647</v>
      </c>
      <c r="H467" s="540"/>
    </row>
    <row r="468" spans="1:8" s="535" customFormat="1" ht="15">
      <c r="A468" s="675"/>
      <c r="B468" s="599" t="s">
        <v>2547</v>
      </c>
      <c r="C468" s="599" t="s">
        <v>2546</v>
      </c>
      <c r="D468" s="659"/>
      <c r="E468" s="590">
        <f>F468-5</f>
        <v>43639</v>
      </c>
      <c r="F468" s="622">
        <f>F467+7</f>
        <v>43644</v>
      </c>
      <c r="G468" s="622">
        <f>F468+10</f>
        <v>43654</v>
      </c>
      <c r="H468" s="540"/>
    </row>
    <row r="469" spans="1:8" s="535" customFormat="1" ht="15" customHeight="1">
      <c r="A469" s="675"/>
      <c r="B469" s="599" t="s">
        <v>2545</v>
      </c>
      <c r="C469" s="599" t="s">
        <v>2544</v>
      </c>
      <c r="D469" s="657"/>
      <c r="E469" s="590">
        <f>F469-5</f>
        <v>43646</v>
      </c>
      <c r="F469" s="622">
        <f>F468+7</f>
        <v>43651</v>
      </c>
      <c r="G469" s="622">
        <f>F469+10</f>
        <v>43661</v>
      </c>
      <c r="H469" s="540"/>
    </row>
    <row r="470" spans="1:8" s="557" customFormat="1" ht="15">
      <c r="A470" s="689" t="s">
        <v>2543</v>
      </c>
      <c r="B470" s="689"/>
      <c r="C470" s="688"/>
      <c r="D470" s="687"/>
      <c r="E470" s="687"/>
      <c r="F470" s="686"/>
      <c r="G470" s="686"/>
    </row>
    <row r="471" spans="1:8" s="540" customFormat="1" ht="15">
      <c r="A471" s="675"/>
      <c r="B471" s="573" t="s">
        <v>26</v>
      </c>
      <c r="C471" s="684" t="s">
        <v>27</v>
      </c>
      <c r="D471" s="683" t="s">
        <v>6</v>
      </c>
      <c r="E471" s="594" t="s">
        <v>2418</v>
      </c>
      <c r="F471" s="682" t="s">
        <v>7</v>
      </c>
      <c r="G471" s="681" t="s">
        <v>2537</v>
      </c>
    </row>
    <row r="472" spans="1:8" s="540" customFormat="1" ht="15">
      <c r="A472" s="675"/>
      <c r="B472" s="601"/>
      <c r="C472" s="679"/>
      <c r="D472" s="678"/>
      <c r="E472" s="594" t="s">
        <v>2417</v>
      </c>
      <c r="F472" s="677" t="s">
        <v>30</v>
      </c>
      <c r="G472" s="676" t="s">
        <v>31</v>
      </c>
    </row>
    <row r="473" spans="1:8" s="540" customFormat="1" ht="15">
      <c r="A473" s="675"/>
      <c r="B473" s="669" t="s">
        <v>32</v>
      </c>
      <c r="C473" s="608" t="s">
        <v>2256</v>
      </c>
      <c r="D473" s="674" t="s">
        <v>2542</v>
      </c>
      <c r="E473" s="673">
        <f>F473-5</f>
        <v>43613</v>
      </c>
      <c r="F473" s="672">
        <v>43618</v>
      </c>
      <c r="G473" s="672">
        <f>F473+20</f>
        <v>43638</v>
      </c>
    </row>
    <row r="474" spans="1:8" s="540" customFormat="1" ht="15">
      <c r="A474" s="675"/>
      <c r="B474" s="669" t="s">
        <v>2541</v>
      </c>
      <c r="C474" s="608" t="s">
        <v>222</v>
      </c>
      <c r="D474" s="674"/>
      <c r="E474" s="673">
        <f>F474-5</f>
        <v>43620</v>
      </c>
      <c r="F474" s="672">
        <f>F473+7</f>
        <v>43625</v>
      </c>
      <c r="G474" s="672">
        <f>F474+20</f>
        <v>43645</v>
      </c>
    </row>
    <row r="475" spans="1:8" s="540" customFormat="1" ht="15">
      <c r="A475" s="675"/>
      <c r="B475" s="669" t="s">
        <v>2540</v>
      </c>
      <c r="C475" s="608" t="s">
        <v>2254</v>
      </c>
      <c r="D475" s="674"/>
      <c r="E475" s="673">
        <f>F475-5</f>
        <v>43627</v>
      </c>
      <c r="F475" s="672">
        <f>F474+7</f>
        <v>43632</v>
      </c>
      <c r="G475" s="672">
        <f>F475+20</f>
        <v>43652</v>
      </c>
    </row>
    <row r="476" spans="1:8" s="540" customFormat="1" ht="15">
      <c r="A476" s="675"/>
      <c r="B476" s="669" t="s">
        <v>2539</v>
      </c>
      <c r="C476" s="608" t="s">
        <v>566</v>
      </c>
      <c r="D476" s="674"/>
      <c r="E476" s="673">
        <f>F476-5</f>
        <v>43634</v>
      </c>
      <c r="F476" s="672">
        <f>F475+7</f>
        <v>43639</v>
      </c>
      <c r="G476" s="672">
        <f>F476+20</f>
        <v>43659</v>
      </c>
    </row>
    <row r="477" spans="1:8" s="540" customFormat="1" ht="15">
      <c r="A477" s="675"/>
      <c r="B477" s="669" t="s">
        <v>2538</v>
      </c>
      <c r="C477" s="608" t="s">
        <v>233</v>
      </c>
      <c r="D477" s="674"/>
      <c r="E477" s="673">
        <f>F477-5</f>
        <v>43641</v>
      </c>
      <c r="F477" s="672">
        <f>F476+7</f>
        <v>43646</v>
      </c>
      <c r="G477" s="672">
        <f>F477+20</f>
        <v>43666</v>
      </c>
    </row>
    <row r="478" spans="1:8" s="540" customFormat="1" ht="15" hidden="1">
      <c r="A478" s="675"/>
      <c r="B478" s="685" t="s">
        <v>26</v>
      </c>
      <c r="C478" s="684" t="s">
        <v>27</v>
      </c>
      <c r="D478" s="683" t="s">
        <v>6</v>
      </c>
      <c r="E478" s="594" t="s">
        <v>2418</v>
      </c>
      <c r="F478" s="682" t="s">
        <v>7</v>
      </c>
      <c r="G478" s="681" t="s">
        <v>2537</v>
      </c>
    </row>
    <row r="479" spans="1:8" s="540" customFormat="1" ht="15" hidden="1">
      <c r="A479" s="675"/>
      <c r="B479" s="680"/>
      <c r="C479" s="679"/>
      <c r="D479" s="678"/>
      <c r="E479" s="594" t="s">
        <v>2417</v>
      </c>
      <c r="F479" s="677" t="s">
        <v>30</v>
      </c>
      <c r="G479" s="676" t="s">
        <v>31</v>
      </c>
    </row>
    <row r="480" spans="1:8" s="540" customFormat="1" ht="15" hidden="1">
      <c r="A480" s="675"/>
      <c r="B480" s="669" t="s">
        <v>1940</v>
      </c>
      <c r="C480" s="608" t="s">
        <v>1979</v>
      </c>
      <c r="D480" s="674" t="s">
        <v>150</v>
      </c>
      <c r="E480" s="673">
        <f>F480-5</f>
        <v>43557</v>
      </c>
      <c r="F480" s="672">
        <v>43562</v>
      </c>
      <c r="G480" s="672">
        <f>F480+19</f>
        <v>43581</v>
      </c>
    </row>
    <row r="481" spans="1:8" s="540" customFormat="1" ht="15" hidden="1">
      <c r="A481" s="675"/>
      <c r="B481" s="669" t="s">
        <v>2447</v>
      </c>
      <c r="C481" s="599" t="s">
        <v>1971</v>
      </c>
      <c r="D481" s="674"/>
      <c r="E481" s="673">
        <f>F481-5</f>
        <v>43564</v>
      </c>
      <c r="F481" s="672">
        <f>F480+7</f>
        <v>43569</v>
      </c>
      <c r="G481" s="672">
        <f>F481+19</f>
        <v>43588</v>
      </c>
    </row>
    <row r="482" spans="1:8" s="540" customFormat="1" ht="15" hidden="1">
      <c r="A482" s="675"/>
      <c r="B482" s="669" t="s">
        <v>2536</v>
      </c>
      <c r="C482" s="606" t="s">
        <v>2535</v>
      </c>
      <c r="D482" s="674"/>
      <c r="E482" s="673">
        <f>F482-5</f>
        <v>43571</v>
      </c>
      <c r="F482" s="672">
        <f>F481+7</f>
        <v>43576</v>
      </c>
      <c r="G482" s="672">
        <f>F482+19</f>
        <v>43595</v>
      </c>
    </row>
    <row r="483" spans="1:8" s="540" customFormat="1" ht="15" hidden="1">
      <c r="A483" s="675"/>
      <c r="B483" s="669" t="s">
        <v>2446</v>
      </c>
      <c r="C483" s="606" t="s">
        <v>2481</v>
      </c>
      <c r="D483" s="674"/>
      <c r="E483" s="673">
        <f>F483-5</f>
        <v>43578</v>
      </c>
      <c r="F483" s="672">
        <f>F482+7</f>
        <v>43583</v>
      </c>
      <c r="G483" s="672">
        <f>F483+19</f>
        <v>43602</v>
      </c>
    </row>
    <row r="484" spans="1:8" s="540" customFormat="1" ht="15" hidden="1">
      <c r="A484" s="675"/>
      <c r="B484" s="669" t="s">
        <v>1940</v>
      </c>
      <c r="C484" s="606" t="s">
        <v>1979</v>
      </c>
      <c r="D484" s="674"/>
      <c r="E484" s="673">
        <f>F484-5</f>
        <v>43585</v>
      </c>
      <c r="F484" s="672">
        <f>F483+7</f>
        <v>43590</v>
      </c>
      <c r="G484" s="672">
        <f>F484+19</f>
        <v>43609</v>
      </c>
    </row>
    <row r="485" spans="1:8" s="536" customFormat="1" ht="15.75" customHeight="1">
      <c r="A485" s="671" t="s">
        <v>2534</v>
      </c>
      <c r="B485" s="671"/>
      <c r="C485" s="670"/>
    </row>
    <row r="486" spans="1:8" s="535" customFormat="1" ht="15">
      <c r="A486" s="658"/>
      <c r="B486" s="573" t="s">
        <v>719</v>
      </c>
      <c r="C486" s="663" t="s">
        <v>27</v>
      </c>
      <c r="D486" s="665" t="s">
        <v>6</v>
      </c>
      <c r="E486" s="569" t="s">
        <v>2418</v>
      </c>
      <c r="F486" s="569" t="s">
        <v>7</v>
      </c>
      <c r="G486" s="569" t="s">
        <v>2525</v>
      </c>
    </row>
    <row r="487" spans="1:8" s="535" customFormat="1" ht="15">
      <c r="A487" s="658"/>
      <c r="B487" s="601"/>
      <c r="C487" s="663"/>
      <c r="D487" s="662"/>
      <c r="E487" s="632" t="s">
        <v>2417</v>
      </c>
      <c r="F487" s="632" t="s">
        <v>30</v>
      </c>
      <c r="G487" s="632" t="s">
        <v>31</v>
      </c>
    </row>
    <row r="488" spans="1:8" s="535" customFormat="1" ht="15">
      <c r="A488" s="658"/>
      <c r="B488" s="669" t="s">
        <v>2529</v>
      </c>
      <c r="C488" s="599" t="s">
        <v>2533</v>
      </c>
      <c r="D488" s="661" t="s">
        <v>150</v>
      </c>
      <c r="E488" s="656">
        <f>F488-5</f>
        <v>43614</v>
      </c>
      <c r="F488" s="655">
        <v>43619</v>
      </c>
      <c r="G488" s="655">
        <f>F488+9</f>
        <v>43628</v>
      </c>
    </row>
    <row r="489" spans="1:8" s="535" customFormat="1">
      <c r="A489" s="658"/>
      <c r="B489" s="669" t="s">
        <v>2527</v>
      </c>
      <c r="C489" s="598" t="s">
        <v>2532</v>
      </c>
      <c r="D489" s="660"/>
      <c r="E489" s="656">
        <f>F489-5</f>
        <v>43621</v>
      </c>
      <c r="F489" s="655">
        <f>F488+7</f>
        <v>43626</v>
      </c>
      <c r="G489" s="655">
        <f>F489+8</f>
        <v>43634</v>
      </c>
      <c r="H489" s="652"/>
    </row>
    <row r="490" spans="1:8" s="535" customFormat="1" ht="15">
      <c r="A490" s="658"/>
      <c r="B490" s="669" t="s">
        <v>2531</v>
      </c>
      <c r="C490" s="598" t="s">
        <v>2530</v>
      </c>
      <c r="D490" s="660"/>
      <c r="E490" s="656">
        <f>F490-5</f>
        <v>43628</v>
      </c>
      <c r="F490" s="655">
        <f>F489+7</f>
        <v>43633</v>
      </c>
      <c r="G490" s="655">
        <f>F490+8</f>
        <v>43641</v>
      </c>
    </row>
    <row r="491" spans="1:8" s="535" customFormat="1" ht="15">
      <c r="A491" s="658"/>
      <c r="B491" s="669" t="s">
        <v>2529</v>
      </c>
      <c r="C491" s="598" t="s">
        <v>2528</v>
      </c>
      <c r="D491" s="659"/>
      <c r="E491" s="656">
        <f>F491-5</f>
        <v>43635</v>
      </c>
      <c r="F491" s="655">
        <f>F490+7</f>
        <v>43640</v>
      </c>
      <c r="G491" s="655">
        <f>F491+8</f>
        <v>43648</v>
      </c>
    </row>
    <row r="492" spans="1:8" s="535" customFormat="1" ht="15">
      <c r="A492" s="658"/>
      <c r="B492" s="669" t="s">
        <v>2527</v>
      </c>
      <c r="C492" s="598" t="s">
        <v>2526</v>
      </c>
      <c r="D492" s="657"/>
      <c r="E492" s="656">
        <f>F492-5</f>
        <v>43642</v>
      </c>
      <c r="F492" s="655">
        <f>F491+7</f>
        <v>43647</v>
      </c>
      <c r="G492" s="655">
        <f>F492+8</f>
        <v>43655</v>
      </c>
    </row>
    <row r="493" spans="1:8" s="535" customFormat="1" ht="15">
      <c r="A493" s="668"/>
      <c r="B493" s="667"/>
      <c r="C493" s="604"/>
      <c r="D493" s="666"/>
      <c r="E493" s="634"/>
      <c r="F493" s="633"/>
      <c r="G493" s="633"/>
    </row>
    <row r="494" spans="1:8" s="535" customFormat="1" ht="15">
      <c r="A494" s="658"/>
      <c r="B494" s="664" t="s">
        <v>26</v>
      </c>
      <c r="C494" s="663" t="s">
        <v>27</v>
      </c>
      <c r="D494" s="665" t="s">
        <v>6</v>
      </c>
      <c r="E494" s="569" t="s">
        <v>2418</v>
      </c>
      <c r="F494" s="569" t="s">
        <v>7</v>
      </c>
      <c r="G494" s="569" t="s">
        <v>2525</v>
      </c>
    </row>
    <row r="495" spans="1:8" s="535" customFormat="1" ht="15">
      <c r="A495" s="658"/>
      <c r="B495" s="664"/>
      <c r="C495" s="663"/>
      <c r="D495" s="662"/>
      <c r="E495" s="632" t="s">
        <v>2417</v>
      </c>
      <c r="F495" s="632" t="s">
        <v>30</v>
      </c>
      <c r="G495" s="632" t="s">
        <v>31</v>
      </c>
    </row>
    <row r="496" spans="1:8" s="535" customFormat="1" ht="15">
      <c r="A496" s="658"/>
      <c r="B496" s="599" t="s">
        <v>2524</v>
      </c>
      <c r="C496" s="599" t="s">
        <v>2523</v>
      </c>
      <c r="D496" s="661" t="s">
        <v>193</v>
      </c>
      <c r="E496" s="656">
        <f>F496-5</f>
        <v>43612</v>
      </c>
      <c r="F496" s="655">
        <v>43617</v>
      </c>
      <c r="G496" s="655">
        <f>F496+7</f>
        <v>43624</v>
      </c>
    </row>
    <row r="497" spans="1:8" s="535" customFormat="1">
      <c r="A497" s="658"/>
      <c r="B497" s="599" t="s">
        <v>2522</v>
      </c>
      <c r="C497" s="598" t="s">
        <v>2521</v>
      </c>
      <c r="D497" s="660"/>
      <c r="E497" s="656">
        <f>F497-5</f>
        <v>43619</v>
      </c>
      <c r="F497" s="655">
        <f>F496+7</f>
        <v>43624</v>
      </c>
      <c r="G497" s="655">
        <f>F497+7</f>
        <v>43631</v>
      </c>
      <c r="H497" s="652"/>
    </row>
    <row r="498" spans="1:8" s="535" customFormat="1" ht="15">
      <c r="A498" s="658"/>
      <c r="B498" s="599" t="s">
        <v>2520</v>
      </c>
      <c r="C498" s="599" t="s">
        <v>2519</v>
      </c>
      <c r="D498" s="660"/>
      <c r="E498" s="656">
        <f>F498-5</f>
        <v>43626</v>
      </c>
      <c r="F498" s="655">
        <f>F497+7</f>
        <v>43631</v>
      </c>
      <c r="G498" s="655">
        <f>F498+7</f>
        <v>43638</v>
      </c>
    </row>
    <row r="499" spans="1:8" s="535" customFormat="1" ht="15">
      <c r="A499" s="658"/>
      <c r="B499" s="599" t="s">
        <v>2518</v>
      </c>
      <c r="C499" s="599" t="s">
        <v>2517</v>
      </c>
      <c r="D499" s="659"/>
      <c r="E499" s="656">
        <f>F499-5</f>
        <v>43633</v>
      </c>
      <c r="F499" s="655">
        <f>F498+7</f>
        <v>43638</v>
      </c>
      <c r="G499" s="655">
        <f>F499+7</f>
        <v>43645</v>
      </c>
    </row>
    <row r="500" spans="1:8" s="535" customFormat="1" ht="15">
      <c r="A500" s="658"/>
      <c r="B500" s="599" t="s">
        <v>2516</v>
      </c>
      <c r="C500" s="598" t="s">
        <v>2515</v>
      </c>
      <c r="D500" s="657"/>
      <c r="E500" s="656">
        <f>F500-5</f>
        <v>43640</v>
      </c>
      <c r="F500" s="655">
        <f>F499+7</f>
        <v>43645</v>
      </c>
      <c r="G500" s="655">
        <f>F500+7</f>
        <v>43652</v>
      </c>
    </row>
    <row r="501" spans="1:8" s="557" customFormat="1" ht="15">
      <c r="A501" s="605" t="s">
        <v>2514</v>
      </c>
      <c r="B501" s="605"/>
      <c r="C501" s="654"/>
      <c r="D501" s="636"/>
      <c r="E501" s="602"/>
      <c r="F501" s="648"/>
      <c r="G501" s="648"/>
    </row>
    <row r="502" spans="1:8" s="540" customFormat="1" ht="15">
      <c r="A502" s="535"/>
      <c r="B502" s="573" t="s">
        <v>26</v>
      </c>
      <c r="C502" s="572" t="s">
        <v>27</v>
      </c>
      <c r="D502" s="572" t="s">
        <v>6</v>
      </c>
      <c r="E502" s="569" t="s">
        <v>2418</v>
      </c>
      <c r="F502" s="569" t="s">
        <v>7</v>
      </c>
      <c r="G502" s="569" t="s">
        <v>84</v>
      </c>
    </row>
    <row r="503" spans="1:8" s="540" customFormat="1" ht="15">
      <c r="A503" s="535"/>
      <c r="B503" s="601"/>
      <c r="C503" s="600"/>
      <c r="D503" s="600"/>
      <c r="E503" s="632" t="s">
        <v>2417</v>
      </c>
      <c r="F503" s="569" t="s">
        <v>30</v>
      </c>
      <c r="G503" s="569" t="s">
        <v>31</v>
      </c>
    </row>
    <row r="504" spans="1:8" s="540" customFormat="1" ht="15">
      <c r="A504" s="535"/>
      <c r="B504" s="599" t="s">
        <v>2419</v>
      </c>
      <c r="C504" s="598" t="s">
        <v>1729</v>
      </c>
      <c r="D504" s="651" t="s">
        <v>193</v>
      </c>
      <c r="E504" s="591">
        <f>F504-5</f>
        <v>43585</v>
      </c>
      <c r="F504" s="653">
        <v>43590</v>
      </c>
      <c r="G504" s="629">
        <f>F504+12</f>
        <v>43602</v>
      </c>
    </row>
    <row r="505" spans="1:8" s="540" customFormat="1" ht="15">
      <c r="A505" s="535"/>
      <c r="B505" s="599" t="s">
        <v>2424</v>
      </c>
      <c r="C505" s="598" t="s">
        <v>2423</v>
      </c>
      <c r="D505" s="651"/>
      <c r="E505" s="591">
        <f>F505-5</f>
        <v>43592</v>
      </c>
      <c r="F505" s="653">
        <f>F504+7</f>
        <v>43597</v>
      </c>
      <c r="G505" s="629">
        <f>F505+11</f>
        <v>43608</v>
      </c>
    </row>
    <row r="506" spans="1:8" s="540" customFormat="1" ht="15">
      <c r="A506" s="535"/>
      <c r="B506" s="599" t="s">
        <v>2513</v>
      </c>
      <c r="C506" s="598" t="s">
        <v>1753</v>
      </c>
      <c r="D506" s="651"/>
      <c r="E506" s="591">
        <f>F506-5</f>
        <v>43599</v>
      </c>
      <c r="F506" s="653">
        <f>F505+7</f>
        <v>43604</v>
      </c>
      <c r="G506" s="629">
        <f>F506+11</f>
        <v>43615</v>
      </c>
    </row>
    <row r="507" spans="1:8" s="540" customFormat="1" ht="15">
      <c r="A507" s="535"/>
      <c r="B507" s="599" t="s">
        <v>2421</v>
      </c>
      <c r="C507" s="598" t="s">
        <v>2420</v>
      </c>
      <c r="D507" s="651"/>
      <c r="E507" s="591">
        <f>F507-5</f>
        <v>43606</v>
      </c>
      <c r="F507" s="629">
        <f>F506+7</f>
        <v>43611</v>
      </c>
      <c r="G507" s="629">
        <f>F507+11</f>
        <v>43622</v>
      </c>
    </row>
    <row r="508" spans="1:8" s="650" customFormat="1" ht="14.1" customHeight="1">
      <c r="A508" s="652"/>
      <c r="B508" s="599" t="s">
        <v>2419</v>
      </c>
      <c r="C508" s="598" t="s">
        <v>1745</v>
      </c>
      <c r="D508" s="651"/>
      <c r="E508" s="591">
        <f>F508-5</f>
        <v>43613</v>
      </c>
      <c r="F508" s="629">
        <f>F507+7</f>
        <v>43618</v>
      </c>
      <c r="G508" s="629">
        <f>F508+11</f>
        <v>43629</v>
      </c>
    </row>
    <row r="509" spans="1:8" s="557" customFormat="1" ht="15">
      <c r="A509" s="649" t="s">
        <v>1663</v>
      </c>
      <c r="B509" s="649"/>
      <c r="C509" s="604"/>
      <c r="D509" s="636"/>
      <c r="E509" s="602"/>
      <c r="F509" s="648"/>
      <c r="G509" s="648"/>
    </row>
    <row r="510" spans="1:8" s="643" customFormat="1" ht="15">
      <c r="A510" s="647"/>
      <c r="B510" s="646" t="s">
        <v>26</v>
      </c>
      <c r="C510" s="645" t="s">
        <v>27</v>
      </c>
      <c r="D510" s="645" t="s">
        <v>6</v>
      </c>
      <c r="E510" s="644" t="s">
        <v>2418</v>
      </c>
      <c r="F510" s="644" t="s">
        <v>7</v>
      </c>
      <c r="G510" s="644" t="s">
        <v>217</v>
      </c>
    </row>
    <row r="511" spans="1:8" s="540" customFormat="1" ht="15">
      <c r="A511" s="535"/>
      <c r="B511" s="642"/>
      <c r="C511" s="641"/>
      <c r="D511" s="641"/>
      <c r="E511" s="632" t="s">
        <v>2417</v>
      </c>
      <c r="F511" s="632" t="s">
        <v>30</v>
      </c>
      <c r="G511" s="632" t="s">
        <v>31</v>
      </c>
    </row>
    <row r="512" spans="1:8" s="540" customFormat="1" ht="15">
      <c r="A512" s="535"/>
      <c r="B512" s="638" t="s">
        <v>2509</v>
      </c>
      <c r="C512" s="598" t="s">
        <v>2512</v>
      </c>
      <c r="D512" s="640" t="s">
        <v>193</v>
      </c>
      <c r="E512" s="591">
        <f>F512-5</f>
        <v>43618</v>
      </c>
      <c r="F512" s="629">
        <v>43623</v>
      </c>
      <c r="G512" s="629">
        <f>F512+7</f>
        <v>43630</v>
      </c>
    </row>
    <row r="513" spans="1:7" s="540" customFormat="1" ht="15">
      <c r="A513" s="535"/>
      <c r="B513" s="598" t="s">
        <v>2511</v>
      </c>
      <c r="C513" s="598" t="s">
        <v>2510</v>
      </c>
      <c r="D513" s="639"/>
      <c r="E513" s="591">
        <f>F513-5</f>
        <v>43625</v>
      </c>
      <c r="F513" s="629">
        <f>F512+7</f>
        <v>43630</v>
      </c>
      <c r="G513" s="629">
        <f>F513+7</f>
        <v>43637</v>
      </c>
    </row>
    <row r="514" spans="1:7" s="540" customFormat="1" ht="15">
      <c r="A514" s="535"/>
      <c r="B514" s="598" t="s">
        <v>2509</v>
      </c>
      <c r="C514" s="598" t="s">
        <v>2508</v>
      </c>
      <c r="D514" s="639"/>
      <c r="E514" s="591">
        <f>F514-5</f>
        <v>43632</v>
      </c>
      <c r="F514" s="629">
        <f>F513+7</f>
        <v>43637</v>
      </c>
      <c r="G514" s="629">
        <f>F514+7</f>
        <v>43644</v>
      </c>
    </row>
    <row r="515" spans="1:7" s="540" customFormat="1" ht="15">
      <c r="A515" s="535"/>
      <c r="B515" s="598" t="s">
        <v>2507</v>
      </c>
      <c r="C515" s="638" t="s">
        <v>2506</v>
      </c>
      <c r="D515" s="639"/>
      <c r="E515" s="591">
        <f>F515-5</f>
        <v>43639</v>
      </c>
      <c r="F515" s="629">
        <f>F514+7</f>
        <v>43644</v>
      </c>
      <c r="G515" s="629">
        <f>F515+7</f>
        <v>43651</v>
      </c>
    </row>
    <row r="516" spans="1:7" s="540" customFormat="1" ht="15" customHeight="1">
      <c r="A516" s="535"/>
      <c r="B516" s="598" t="s">
        <v>2505</v>
      </c>
      <c r="C516" s="638" t="s">
        <v>2504</v>
      </c>
      <c r="D516" s="637"/>
      <c r="E516" s="591">
        <f>F516-5</f>
        <v>43646</v>
      </c>
      <c r="F516" s="629">
        <f>F515+7</f>
        <v>43651</v>
      </c>
      <c r="G516" s="629">
        <f>F516+7</f>
        <v>43658</v>
      </c>
    </row>
    <row r="517" spans="1:7" s="557" customFormat="1" ht="18" customHeight="1">
      <c r="A517" s="605" t="s">
        <v>2275</v>
      </c>
      <c r="B517" s="605"/>
      <c r="C517" s="604"/>
      <c r="D517" s="636"/>
      <c r="E517" s="602"/>
      <c r="F517" s="602"/>
      <c r="G517" s="602"/>
    </row>
    <row r="518" spans="1:7" s="540" customFormat="1" ht="18" customHeight="1">
      <c r="A518" s="595"/>
      <c r="B518" s="573" t="s">
        <v>26</v>
      </c>
      <c r="C518" s="572" t="s">
        <v>27</v>
      </c>
      <c r="D518" s="572" t="s">
        <v>6</v>
      </c>
      <c r="E518" s="590" t="s">
        <v>2418</v>
      </c>
      <c r="F518" s="590" t="s">
        <v>7</v>
      </c>
      <c r="G518" s="590" t="s">
        <v>2274</v>
      </c>
    </row>
    <row r="519" spans="1:7" s="540" customFormat="1" ht="18" customHeight="1">
      <c r="A519" s="595"/>
      <c r="B519" s="601"/>
      <c r="C519" s="600"/>
      <c r="D519" s="600"/>
      <c r="E519" s="590" t="s">
        <v>2417</v>
      </c>
      <c r="F519" s="590" t="s">
        <v>30</v>
      </c>
      <c r="G519" s="590" t="s">
        <v>31</v>
      </c>
    </row>
    <row r="520" spans="1:7" s="540" customFormat="1" ht="17.25" customHeight="1">
      <c r="A520" s="595"/>
      <c r="B520" s="599" t="s">
        <v>2503</v>
      </c>
      <c r="C520" s="598" t="s">
        <v>2502</v>
      </c>
      <c r="D520" s="592" t="s">
        <v>213</v>
      </c>
      <c r="E520" s="590">
        <f>F520-5</f>
        <v>43612</v>
      </c>
      <c r="F520" s="622">
        <v>43617</v>
      </c>
      <c r="G520" s="622">
        <f>F520+14</f>
        <v>43631</v>
      </c>
    </row>
    <row r="521" spans="1:7" s="540" customFormat="1" ht="17.25" customHeight="1">
      <c r="A521" s="595"/>
      <c r="B521" s="599" t="s">
        <v>2489</v>
      </c>
      <c r="C521" s="598" t="s">
        <v>2501</v>
      </c>
      <c r="D521" s="592"/>
      <c r="E521" s="590">
        <f>F521-5</f>
        <v>43619</v>
      </c>
      <c r="F521" s="622">
        <f>F520+7</f>
        <v>43624</v>
      </c>
      <c r="G521" s="622">
        <f>F521+14</f>
        <v>43638</v>
      </c>
    </row>
    <row r="522" spans="1:7" s="540" customFormat="1" ht="17.25" customHeight="1">
      <c r="A522" s="595"/>
      <c r="B522" s="599" t="s">
        <v>2500</v>
      </c>
      <c r="C522" s="598" t="s">
        <v>2499</v>
      </c>
      <c r="D522" s="592"/>
      <c r="E522" s="590">
        <f>F522-5</f>
        <v>43626</v>
      </c>
      <c r="F522" s="622">
        <f>F521+7</f>
        <v>43631</v>
      </c>
      <c r="G522" s="622">
        <f>F522+14</f>
        <v>43645</v>
      </c>
    </row>
    <row r="523" spans="1:7" s="540" customFormat="1" ht="17.25" customHeight="1">
      <c r="A523" s="595"/>
      <c r="B523" s="599" t="s">
        <v>2498</v>
      </c>
      <c r="C523" s="598" t="s">
        <v>2497</v>
      </c>
      <c r="D523" s="592"/>
      <c r="E523" s="590">
        <f>F523-5</f>
        <v>43633</v>
      </c>
      <c r="F523" s="622">
        <f>F522+7</f>
        <v>43638</v>
      </c>
      <c r="G523" s="622">
        <f>F523+14</f>
        <v>43652</v>
      </c>
    </row>
    <row r="524" spans="1:7" s="540" customFormat="1" ht="17.25" customHeight="1">
      <c r="B524" s="599" t="s">
        <v>2496</v>
      </c>
      <c r="C524" s="598" t="s">
        <v>2495</v>
      </c>
      <c r="D524" s="592"/>
      <c r="E524" s="590">
        <f>F524-5</f>
        <v>43640</v>
      </c>
      <c r="F524" s="622">
        <f>F523+7</f>
        <v>43645</v>
      </c>
      <c r="G524" s="622">
        <f>F524+14</f>
        <v>43659</v>
      </c>
    </row>
    <row r="525" spans="1:7" s="557" customFormat="1" ht="18" customHeight="1">
      <c r="A525" s="605" t="s">
        <v>2494</v>
      </c>
      <c r="B525" s="605"/>
      <c r="C525" s="604"/>
      <c r="D525" s="636"/>
      <c r="E525" s="602"/>
      <c r="F525" s="602"/>
      <c r="G525" s="602"/>
    </row>
    <row r="526" spans="1:7" s="540" customFormat="1" ht="18" customHeight="1">
      <c r="A526" s="595"/>
      <c r="B526" s="573" t="s">
        <v>26</v>
      </c>
      <c r="C526" s="572" t="s">
        <v>27</v>
      </c>
      <c r="D526" s="572" t="s">
        <v>6</v>
      </c>
      <c r="E526" s="590" t="s">
        <v>2418</v>
      </c>
      <c r="F526" s="590" t="s">
        <v>7</v>
      </c>
      <c r="G526" s="590" t="s">
        <v>2274</v>
      </c>
    </row>
    <row r="527" spans="1:7" s="540" customFormat="1" ht="18" customHeight="1">
      <c r="A527" s="595"/>
      <c r="B527" s="601"/>
      <c r="C527" s="600"/>
      <c r="D527" s="600"/>
      <c r="E527" s="590" t="s">
        <v>2417</v>
      </c>
      <c r="F527" s="590" t="s">
        <v>30</v>
      </c>
      <c r="G527" s="590" t="s">
        <v>31</v>
      </c>
    </row>
    <row r="528" spans="1:7" s="540" customFormat="1" ht="17.25" customHeight="1">
      <c r="A528" s="595"/>
      <c r="B528" s="599" t="s">
        <v>2493</v>
      </c>
      <c r="C528" s="598" t="s">
        <v>2492</v>
      </c>
      <c r="D528" s="592" t="s">
        <v>193</v>
      </c>
      <c r="E528" s="590">
        <f>F528-5</f>
        <v>43613</v>
      </c>
      <c r="F528" s="622">
        <v>43618</v>
      </c>
      <c r="G528" s="622">
        <f>F528+9</f>
        <v>43627</v>
      </c>
    </row>
    <row r="529" spans="1:7" s="540" customFormat="1" ht="17.25" customHeight="1">
      <c r="A529" s="595"/>
      <c r="B529" s="599" t="s">
        <v>2491</v>
      </c>
      <c r="C529" s="598" t="s">
        <v>2490</v>
      </c>
      <c r="D529" s="592"/>
      <c r="E529" s="590">
        <f>F529-5</f>
        <v>43620</v>
      </c>
      <c r="F529" s="622">
        <f>F528+7</f>
        <v>43625</v>
      </c>
      <c r="G529" s="622">
        <f>F529+9</f>
        <v>43634</v>
      </c>
    </row>
    <row r="530" spans="1:7" s="540" customFormat="1" ht="17.25" customHeight="1">
      <c r="A530" s="595"/>
      <c r="B530" s="599" t="s">
        <v>2489</v>
      </c>
      <c r="C530" s="598" t="s">
        <v>2488</v>
      </c>
      <c r="D530" s="592"/>
      <c r="E530" s="590">
        <f>F530-5</f>
        <v>43627</v>
      </c>
      <c r="F530" s="622">
        <f>F529+7</f>
        <v>43632</v>
      </c>
      <c r="G530" s="622">
        <f>F530+9</f>
        <v>43641</v>
      </c>
    </row>
    <row r="531" spans="1:7" s="540" customFormat="1" ht="17.25" customHeight="1">
      <c r="A531" s="595"/>
      <c r="B531" s="599" t="s">
        <v>2487</v>
      </c>
      <c r="C531" s="598" t="s">
        <v>2486</v>
      </c>
      <c r="D531" s="592"/>
      <c r="E531" s="590">
        <f>F531-5</f>
        <v>43634</v>
      </c>
      <c r="F531" s="622">
        <f>F530+7</f>
        <v>43639</v>
      </c>
      <c r="G531" s="622">
        <f>F531+9</f>
        <v>43648</v>
      </c>
    </row>
    <row r="532" spans="1:7" s="540" customFormat="1" ht="17.100000000000001" customHeight="1">
      <c r="B532" s="599" t="s">
        <v>2485</v>
      </c>
      <c r="C532" s="598" t="s">
        <v>2484</v>
      </c>
      <c r="D532" s="592"/>
      <c r="E532" s="590">
        <f>F532-5</f>
        <v>43641</v>
      </c>
      <c r="F532" s="622">
        <f>F531+7</f>
        <v>43646</v>
      </c>
      <c r="G532" s="622">
        <f>F532+9</f>
        <v>43655</v>
      </c>
    </row>
    <row r="533" spans="1:7" s="616" customFormat="1" ht="15">
      <c r="A533" s="621" t="s">
        <v>1558</v>
      </c>
      <c r="B533" s="635"/>
      <c r="E533" s="634"/>
      <c r="F533" s="633"/>
      <c r="G533" s="633"/>
    </row>
    <row r="534" spans="1:7" s="540" customFormat="1" ht="15" customHeight="1">
      <c r="A534" s="535"/>
      <c r="B534" s="573" t="s">
        <v>26</v>
      </c>
      <c r="C534" s="572" t="s">
        <v>27</v>
      </c>
      <c r="D534" s="572" t="s">
        <v>6</v>
      </c>
      <c r="E534" s="569" t="s">
        <v>2418</v>
      </c>
      <c r="F534" s="569" t="s">
        <v>7</v>
      </c>
      <c r="G534" s="569" t="s">
        <v>231</v>
      </c>
    </row>
    <row r="535" spans="1:7" s="540" customFormat="1" ht="15">
      <c r="A535" s="535"/>
      <c r="B535" s="601"/>
      <c r="C535" s="600"/>
      <c r="D535" s="600"/>
      <c r="E535" s="632" t="s">
        <v>2417</v>
      </c>
      <c r="F535" s="632" t="s">
        <v>30</v>
      </c>
      <c r="G535" s="632" t="s">
        <v>31</v>
      </c>
    </row>
    <row r="536" spans="1:7" s="540" customFormat="1" ht="15">
      <c r="A536" s="535"/>
      <c r="B536" s="630" t="s">
        <v>658</v>
      </c>
      <c r="C536" s="631" t="s">
        <v>1526</v>
      </c>
      <c r="D536" s="592" t="s">
        <v>2483</v>
      </c>
      <c r="E536" s="590">
        <f>F536-5</f>
        <v>43618</v>
      </c>
      <c r="F536" s="629">
        <v>43623</v>
      </c>
      <c r="G536" s="629">
        <f>F536+21</f>
        <v>43644</v>
      </c>
    </row>
    <row r="537" spans="1:7" s="540" customFormat="1" ht="15">
      <c r="A537" s="535"/>
      <c r="B537" s="630" t="s">
        <v>365</v>
      </c>
      <c r="C537" s="631" t="s">
        <v>1524</v>
      </c>
      <c r="D537" s="592"/>
      <c r="E537" s="590">
        <f>F537-5</f>
        <v>43625</v>
      </c>
      <c r="F537" s="629">
        <f>F536+7</f>
        <v>43630</v>
      </c>
      <c r="G537" s="629">
        <f>F537+21</f>
        <v>43651</v>
      </c>
    </row>
    <row r="538" spans="1:7" s="540" customFormat="1" ht="15">
      <c r="A538" s="535"/>
      <c r="B538" s="630" t="s">
        <v>1523</v>
      </c>
      <c r="C538" s="631" t="s">
        <v>1522</v>
      </c>
      <c r="D538" s="592"/>
      <c r="E538" s="590">
        <f>F538-5</f>
        <v>43632</v>
      </c>
      <c r="F538" s="629">
        <f>F537+7</f>
        <v>43637</v>
      </c>
      <c r="G538" s="629">
        <f>F538+21</f>
        <v>43658</v>
      </c>
    </row>
    <row r="539" spans="1:7" s="540" customFormat="1" ht="15">
      <c r="A539" s="535"/>
      <c r="B539" s="630" t="s">
        <v>1405</v>
      </c>
      <c r="C539" s="598" t="s">
        <v>1405</v>
      </c>
      <c r="D539" s="592"/>
      <c r="E539" s="590">
        <f>F539-5</f>
        <v>43639</v>
      </c>
      <c r="F539" s="629">
        <f>F538+7</f>
        <v>43644</v>
      </c>
      <c r="G539" s="629">
        <f>F539+21</f>
        <v>43665</v>
      </c>
    </row>
    <row r="540" spans="1:7" s="540" customFormat="1" ht="15">
      <c r="A540" s="535"/>
      <c r="B540" s="630" t="s">
        <v>1405</v>
      </c>
      <c r="C540" s="598" t="s">
        <v>1405</v>
      </c>
      <c r="D540" s="592"/>
      <c r="E540" s="590">
        <f>F540-5</f>
        <v>43646</v>
      </c>
      <c r="F540" s="629">
        <f>F539+7</f>
        <v>43651</v>
      </c>
      <c r="G540" s="629">
        <f>F540+21</f>
        <v>43672</v>
      </c>
    </row>
    <row r="541" spans="1:7" s="625" customFormat="1" ht="18" customHeight="1">
      <c r="A541" s="605" t="s">
        <v>2</v>
      </c>
      <c r="B541" s="605"/>
      <c r="C541" s="628"/>
      <c r="D541" s="627"/>
      <c r="E541" s="626"/>
      <c r="F541" s="626"/>
      <c r="G541" s="626"/>
    </row>
    <row r="542" spans="1:7" s="540" customFormat="1" ht="18" hidden="1" customHeight="1">
      <c r="A542" s="595"/>
      <c r="B542" s="624" t="s">
        <v>26</v>
      </c>
      <c r="C542" s="572" t="s">
        <v>27</v>
      </c>
      <c r="D542" s="572" t="s">
        <v>6</v>
      </c>
      <c r="E542" s="590" t="s">
        <v>2418</v>
      </c>
      <c r="F542" s="590" t="s">
        <v>7</v>
      </c>
      <c r="G542" s="590" t="s">
        <v>2</v>
      </c>
    </row>
    <row r="543" spans="1:7" s="540" customFormat="1" ht="18" hidden="1" customHeight="1">
      <c r="A543" s="595"/>
      <c r="B543" s="623"/>
      <c r="C543" s="600"/>
      <c r="D543" s="600"/>
      <c r="E543" s="590" t="s">
        <v>2417</v>
      </c>
      <c r="F543" s="590" t="s">
        <v>30</v>
      </c>
      <c r="G543" s="590" t="s">
        <v>31</v>
      </c>
    </row>
    <row r="544" spans="1:7" s="540" customFormat="1" ht="17.25" hidden="1" customHeight="1">
      <c r="A544" s="595"/>
      <c r="B544" s="599" t="s">
        <v>2482</v>
      </c>
      <c r="C544" s="598" t="s">
        <v>2481</v>
      </c>
      <c r="D544" s="592" t="s">
        <v>225</v>
      </c>
      <c r="E544" s="590">
        <f>F544-5</f>
        <v>43585</v>
      </c>
      <c r="F544" s="622">
        <v>43590</v>
      </c>
      <c r="G544" s="622">
        <f>F544+18</f>
        <v>43608</v>
      </c>
    </row>
    <row r="545" spans="1:7" s="540" customFormat="1" ht="17.25" hidden="1" customHeight="1">
      <c r="A545" s="595"/>
      <c r="B545" s="599" t="s">
        <v>2480</v>
      </c>
      <c r="C545" s="598" t="s">
        <v>2479</v>
      </c>
      <c r="D545" s="592"/>
      <c r="E545" s="590">
        <f>F545-5</f>
        <v>43592</v>
      </c>
      <c r="F545" s="622">
        <f>F544+7</f>
        <v>43597</v>
      </c>
      <c r="G545" s="622">
        <f>F545+18</f>
        <v>43615</v>
      </c>
    </row>
    <row r="546" spans="1:7" s="540" customFormat="1" ht="17.25" hidden="1" customHeight="1">
      <c r="A546" s="595"/>
      <c r="B546" s="599" t="s">
        <v>2478</v>
      </c>
      <c r="C546" s="598" t="s">
        <v>2477</v>
      </c>
      <c r="D546" s="592"/>
      <c r="E546" s="590">
        <f>F546-5</f>
        <v>43599</v>
      </c>
      <c r="F546" s="622">
        <f>F545+7</f>
        <v>43604</v>
      </c>
      <c r="G546" s="622">
        <f>F546+18</f>
        <v>43622</v>
      </c>
    </row>
    <row r="547" spans="1:7" s="540" customFormat="1" ht="17.25" hidden="1" customHeight="1">
      <c r="A547" s="595"/>
      <c r="B547" s="599" t="s">
        <v>67</v>
      </c>
      <c r="C547" s="598" t="s">
        <v>2476</v>
      </c>
      <c r="D547" s="592"/>
      <c r="E547" s="590">
        <f>F547-5</f>
        <v>43606</v>
      </c>
      <c r="F547" s="622">
        <f>F546+7</f>
        <v>43611</v>
      </c>
      <c r="G547" s="622">
        <f>F547+18</f>
        <v>43629</v>
      </c>
    </row>
    <row r="548" spans="1:7" s="540" customFormat="1" ht="17.25" hidden="1" customHeight="1">
      <c r="B548" s="599" t="s">
        <v>1405</v>
      </c>
      <c r="C548" s="598" t="s">
        <v>1405</v>
      </c>
      <c r="D548" s="592"/>
      <c r="E548" s="590">
        <f>F548-5</f>
        <v>43613</v>
      </c>
      <c r="F548" s="622">
        <f>F547+7</f>
        <v>43618</v>
      </c>
      <c r="G548" s="622">
        <f>F548+18</f>
        <v>43636</v>
      </c>
    </row>
    <row r="549" spans="1:7" s="540" customFormat="1" ht="18" customHeight="1">
      <c r="A549" s="595"/>
      <c r="B549" s="573" t="s">
        <v>26</v>
      </c>
      <c r="C549" s="572" t="s">
        <v>27</v>
      </c>
      <c r="D549" s="572" t="s">
        <v>6</v>
      </c>
      <c r="E549" s="590" t="s">
        <v>2418</v>
      </c>
      <c r="F549" s="590" t="s">
        <v>7</v>
      </c>
      <c r="G549" s="590" t="s">
        <v>2</v>
      </c>
    </row>
    <row r="550" spans="1:7" s="540" customFormat="1" ht="18" customHeight="1">
      <c r="A550" s="595"/>
      <c r="B550" s="601"/>
      <c r="C550" s="600"/>
      <c r="D550" s="600"/>
      <c r="E550" s="590" t="s">
        <v>2417</v>
      </c>
      <c r="F550" s="590" t="s">
        <v>30</v>
      </c>
      <c r="G550" s="590" t="s">
        <v>31</v>
      </c>
    </row>
    <row r="551" spans="1:7" s="540" customFormat="1" ht="17.25" customHeight="1">
      <c r="A551" s="595"/>
      <c r="B551" s="599" t="s">
        <v>2475</v>
      </c>
      <c r="C551" s="598" t="s">
        <v>2474</v>
      </c>
      <c r="D551" s="592" t="s">
        <v>2473</v>
      </c>
      <c r="E551" s="590">
        <f>F551-5</f>
        <v>43613</v>
      </c>
      <c r="F551" s="622">
        <v>43618</v>
      </c>
      <c r="G551" s="622">
        <f>F551+18</f>
        <v>43636</v>
      </c>
    </row>
    <row r="552" spans="1:7" s="540" customFormat="1" ht="17.25" customHeight="1">
      <c r="A552" s="595"/>
      <c r="B552" s="599" t="s">
        <v>2472</v>
      </c>
      <c r="C552" s="598" t="s">
        <v>2471</v>
      </c>
      <c r="D552" s="592"/>
      <c r="E552" s="590">
        <f>F552-5</f>
        <v>43620</v>
      </c>
      <c r="F552" s="622">
        <f>F551+7</f>
        <v>43625</v>
      </c>
      <c r="G552" s="622">
        <f>F552+18</f>
        <v>43643</v>
      </c>
    </row>
    <row r="553" spans="1:7" s="540" customFormat="1" ht="17.25" customHeight="1">
      <c r="A553" s="595"/>
      <c r="B553" s="599" t="s">
        <v>2470</v>
      </c>
      <c r="C553" s="598" t="s">
        <v>1987</v>
      </c>
      <c r="D553" s="592"/>
      <c r="E553" s="590">
        <f>F553-5</f>
        <v>43627</v>
      </c>
      <c r="F553" s="622">
        <f>F552+7</f>
        <v>43632</v>
      </c>
      <c r="G553" s="622">
        <f>F553+18</f>
        <v>43650</v>
      </c>
    </row>
    <row r="554" spans="1:7" s="540" customFormat="1" ht="17.25" customHeight="1">
      <c r="A554" s="595"/>
      <c r="B554" s="599" t="s">
        <v>2469</v>
      </c>
      <c r="C554" s="598" t="s">
        <v>2468</v>
      </c>
      <c r="D554" s="592"/>
      <c r="E554" s="590">
        <f>F554-5</f>
        <v>43634</v>
      </c>
      <c r="F554" s="622">
        <f>F553+7</f>
        <v>43639</v>
      </c>
      <c r="G554" s="622">
        <f>F554+18</f>
        <v>43657</v>
      </c>
    </row>
    <row r="555" spans="1:7" s="540" customFormat="1" ht="17.25" customHeight="1">
      <c r="B555" s="599" t="s">
        <v>2467</v>
      </c>
      <c r="C555" s="598" t="s">
        <v>2466</v>
      </c>
      <c r="D555" s="592"/>
      <c r="E555" s="590">
        <f>F555-5</f>
        <v>43641</v>
      </c>
      <c r="F555" s="622">
        <f>F554+7</f>
        <v>43646</v>
      </c>
      <c r="G555" s="622">
        <f>F555+18</f>
        <v>43664</v>
      </c>
    </row>
    <row r="556" spans="1:7" s="616" customFormat="1">
      <c r="A556" s="621" t="s">
        <v>2248</v>
      </c>
      <c r="B556" s="621"/>
      <c r="C556" s="620"/>
      <c r="D556" s="619"/>
      <c r="E556" s="618"/>
      <c r="F556" s="617"/>
      <c r="G556" s="617"/>
    </row>
    <row r="557" spans="1:7" s="540" customFormat="1" ht="15">
      <c r="A557" s="607"/>
      <c r="B557" s="573" t="s">
        <v>26</v>
      </c>
      <c r="C557" s="572" t="s">
        <v>27</v>
      </c>
      <c r="D557" s="572" t="s">
        <v>6</v>
      </c>
      <c r="E557" s="590" t="s">
        <v>2418</v>
      </c>
      <c r="F557" s="590" t="s">
        <v>7</v>
      </c>
      <c r="G557" s="590" t="s">
        <v>238</v>
      </c>
    </row>
    <row r="558" spans="1:7" s="540" customFormat="1" ht="15">
      <c r="A558" s="607"/>
      <c r="B558" s="601"/>
      <c r="C558" s="600"/>
      <c r="D558" s="600"/>
      <c r="E558" s="590" t="s">
        <v>2417</v>
      </c>
      <c r="F558" s="590" t="s">
        <v>30</v>
      </c>
      <c r="G558" s="590" t="s">
        <v>31</v>
      </c>
    </row>
    <row r="559" spans="1:7" s="540" customFormat="1" ht="15">
      <c r="A559" s="607"/>
      <c r="B559" s="599" t="s">
        <v>2457</v>
      </c>
      <c r="C559" s="599" t="s">
        <v>2457</v>
      </c>
      <c r="D559" s="615" t="s">
        <v>150</v>
      </c>
      <c r="E559" s="591">
        <f>F559-5</f>
        <v>43615</v>
      </c>
      <c r="F559" s="590">
        <v>43620</v>
      </c>
      <c r="G559" s="590">
        <f>F559+21</f>
        <v>43641</v>
      </c>
    </row>
    <row r="560" spans="1:7" s="540" customFormat="1" ht="15">
      <c r="A560" s="607"/>
      <c r="B560" s="599" t="s">
        <v>2465</v>
      </c>
      <c r="C560" s="598" t="s">
        <v>2464</v>
      </c>
      <c r="D560" s="614"/>
      <c r="E560" s="591">
        <f>F560-5</f>
        <v>43622</v>
      </c>
      <c r="F560" s="590">
        <f>F559+7</f>
        <v>43627</v>
      </c>
      <c r="G560" s="590">
        <f>F560+17</f>
        <v>43644</v>
      </c>
    </row>
    <row r="561" spans="1:7" s="540" customFormat="1" ht="15">
      <c r="A561" s="607"/>
      <c r="B561" s="599" t="s">
        <v>2463</v>
      </c>
      <c r="C561" s="598" t="s">
        <v>2462</v>
      </c>
      <c r="D561" s="614"/>
      <c r="E561" s="591">
        <f>F561-5</f>
        <v>43629</v>
      </c>
      <c r="F561" s="590">
        <f>F560+7</f>
        <v>43634</v>
      </c>
      <c r="G561" s="590">
        <f>F561+17</f>
        <v>43651</v>
      </c>
    </row>
    <row r="562" spans="1:7" s="540" customFormat="1" ht="15">
      <c r="A562" s="607"/>
      <c r="B562" s="599" t="s">
        <v>2461</v>
      </c>
      <c r="C562" s="598" t="s">
        <v>2460</v>
      </c>
      <c r="D562" s="614"/>
      <c r="E562" s="591">
        <f>F562-5</f>
        <v>43636</v>
      </c>
      <c r="F562" s="590">
        <f>F561+7</f>
        <v>43641</v>
      </c>
      <c r="G562" s="590">
        <f>F562+17</f>
        <v>43658</v>
      </c>
    </row>
    <row r="563" spans="1:7" s="540" customFormat="1" ht="15.95" customHeight="1">
      <c r="A563" s="607"/>
      <c r="B563" s="599" t="s">
        <v>2459</v>
      </c>
      <c r="C563" s="598" t="s">
        <v>2458</v>
      </c>
      <c r="D563" s="613"/>
      <c r="E563" s="591">
        <f>F563-5</f>
        <v>43643</v>
      </c>
      <c r="F563" s="590">
        <f>F562+7</f>
        <v>43648</v>
      </c>
      <c r="G563" s="590">
        <f>F563+17</f>
        <v>43665</v>
      </c>
    </row>
    <row r="564" spans="1:7" s="557" customFormat="1">
      <c r="A564" s="605" t="s">
        <v>1568</v>
      </c>
      <c r="B564" s="605"/>
      <c r="C564" s="612"/>
      <c r="D564" s="611"/>
      <c r="E564" s="610"/>
      <c r="F564" s="609"/>
      <c r="G564" s="609"/>
    </row>
    <row r="565" spans="1:7" s="540" customFormat="1" ht="15">
      <c r="A565" s="607"/>
      <c r="B565" s="573" t="s">
        <v>26</v>
      </c>
      <c r="C565" s="572" t="s">
        <v>27</v>
      </c>
      <c r="D565" s="572" t="s">
        <v>6</v>
      </c>
      <c r="E565" s="590" t="s">
        <v>2418</v>
      </c>
      <c r="F565" s="590" t="s">
        <v>7</v>
      </c>
      <c r="G565" s="590" t="s">
        <v>236</v>
      </c>
    </row>
    <row r="566" spans="1:7" s="540" customFormat="1" ht="15">
      <c r="A566" s="607"/>
      <c r="B566" s="601"/>
      <c r="C566" s="600"/>
      <c r="D566" s="600"/>
      <c r="E566" s="590" t="s">
        <v>2417</v>
      </c>
      <c r="F566" s="590" t="s">
        <v>30</v>
      </c>
      <c r="G566" s="590" t="s">
        <v>31</v>
      </c>
    </row>
    <row r="567" spans="1:7" s="540" customFormat="1" ht="15">
      <c r="A567" s="607"/>
      <c r="B567" s="599" t="s">
        <v>2457</v>
      </c>
      <c r="C567" s="598" t="s">
        <v>2457</v>
      </c>
      <c r="D567" s="592" t="s">
        <v>150</v>
      </c>
      <c r="E567" s="591">
        <f>F567-5</f>
        <v>43616</v>
      </c>
      <c r="F567" s="590">
        <v>43621</v>
      </c>
      <c r="G567" s="590">
        <f>F567+21</f>
        <v>43642</v>
      </c>
    </row>
    <row r="568" spans="1:7" s="540" customFormat="1" ht="15">
      <c r="A568" s="607"/>
      <c r="B568" s="599" t="s">
        <v>2456</v>
      </c>
      <c r="C568" s="598" t="s">
        <v>2455</v>
      </c>
      <c r="D568" s="592"/>
      <c r="E568" s="591">
        <f>F568-5</f>
        <v>43623</v>
      </c>
      <c r="F568" s="590">
        <f>F567+7</f>
        <v>43628</v>
      </c>
      <c r="G568" s="590">
        <f>F568+21</f>
        <v>43649</v>
      </c>
    </row>
    <row r="569" spans="1:7" s="540" customFormat="1" ht="15">
      <c r="A569" s="607"/>
      <c r="B569" s="598" t="s">
        <v>2454</v>
      </c>
      <c r="C569" s="598" t="s">
        <v>1595</v>
      </c>
      <c r="D569" s="592"/>
      <c r="E569" s="591">
        <f>F569-5</f>
        <v>43630</v>
      </c>
      <c r="F569" s="590">
        <f>F568+7</f>
        <v>43635</v>
      </c>
      <c r="G569" s="590">
        <f>F569+21</f>
        <v>43656</v>
      </c>
    </row>
    <row r="570" spans="1:7" s="540" customFormat="1" ht="15">
      <c r="A570" s="607"/>
      <c r="B570" s="599" t="s">
        <v>2453</v>
      </c>
      <c r="C570" s="598" t="s">
        <v>1892</v>
      </c>
      <c r="D570" s="592"/>
      <c r="E570" s="591">
        <f>F570-5</f>
        <v>43637</v>
      </c>
      <c r="F570" s="590">
        <f>F569+7</f>
        <v>43642</v>
      </c>
      <c r="G570" s="590">
        <f>F570+21</f>
        <v>43663</v>
      </c>
    </row>
    <row r="571" spans="1:7" s="540" customFormat="1" ht="15">
      <c r="A571" s="607"/>
      <c r="B571" s="599" t="s">
        <v>2452</v>
      </c>
      <c r="C571" s="598" t="s">
        <v>2451</v>
      </c>
      <c r="D571" s="592"/>
      <c r="E571" s="591">
        <f>F571-5</f>
        <v>43644</v>
      </c>
      <c r="F571" s="590">
        <f>F570+7</f>
        <v>43649</v>
      </c>
      <c r="G571" s="590">
        <f>F571+21</f>
        <v>43670</v>
      </c>
    </row>
    <row r="572" spans="1:7" s="557" customFormat="1">
      <c r="A572" s="605" t="s">
        <v>2450</v>
      </c>
      <c r="B572" s="605"/>
      <c r="C572" s="612"/>
      <c r="D572" s="611"/>
      <c r="E572" s="610"/>
      <c r="F572" s="609"/>
      <c r="G572" s="609"/>
    </row>
    <row r="573" spans="1:7" s="540" customFormat="1" ht="15">
      <c r="A573" s="607"/>
      <c r="B573" s="573" t="s">
        <v>26</v>
      </c>
      <c r="C573" s="572" t="s">
        <v>27</v>
      </c>
      <c r="D573" s="572" t="s">
        <v>6</v>
      </c>
      <c r="E573" s="590" t="s">
        <v>2418</v>
      </c>
      <c r="F573" s="590" t="s">
        <v>7</v>
      </c>
      <c r="G573" s="590" t="s">
        <v>121</v>
      </c>
    </row>
    <row r="574" spans="1:7" s="540" customFormat="1" ht="15">
      <c r="A574" s="607"/>
      <c r="B574" s="601"/>
      <c r="C574" s="600"/>
      <c r="D574" s="600"/>
      <c r="E574" s="590" t="s">
        <v>2417</v>
      </c>
      <c r="F574" s="590" t="s">
        <v>30</v>
      </c>
      <c r="G574" s="590" t="s">
        <v>31</v>
      </c>
    </row>
    <row r="575" spans="1:7" s="540" customFormat="1" ht="15">
      <c r="A575" s="607"/>
      <c r="B575" s="599" t="s">
        <v>2449</v>
      </c>
      <c r="C575" s="608" t="s">
        <v>2448</v>
      </c>
      <c r="D575" s="592" t="s">
        <v>150</v>
      </c>
      <c r="E575" s="591">
        <f>F575-5</f>
        <v>43613</v>
      </c>
      <c r="F575" s="590">
        <v>43618</v>
      </c>
      <c r="G575" s="590">
        <f>F575+21</f>
        <v>43639</v>
      </c>
    </row>
    <row r="576" spans="1:7" s="540" customFormat="1" ht="15">
      <c r="A576" s="607"/>
      <c r="B576" s="599" t="s">
        <v>2447</v>
      </c>
      <c r="C576" s="599" t="s">
        <v>1976</v>
      </c>
      <c r="D576" s="592"/>
      <c r="E576" s="591">
        <f>F576-5</f>
        <v>43620</v>
      </c>
      <c r="F576" s="590">
        <f>F575+7</f>
        <v>43625</v>
      </c>
      <c r="G576" s="590">
        <f>F576+21</f>
        <v>43646</v>
      </c>
    </row>
    <row r="577" spans="1:7" s="540" customFormat="1" ht="15">
      <c r="A577" s="607"/>
      <c r="B577" s="599" t="s">
        <v>1940</v>
      </c>
      <c r="C577" s="606" t="s">
        <v>1979</v>
      </c>
      <c r="D577" s="592"/>
      <c r="E577" s="591">
        <f>F577-5</f>
        <v>43627</v>
      </c>
      <c r="F577" s="590">
        <f>F576+7</f>
        <v>43632</v>
      </c>
      <c r="G577" s="590">
        <f>F577+21</f>
        <v>43653</v>
      </c>
    </row>
    <row r="578" spans="1:7" s="540" customFormat="1" ht="15">
      <c r="A578" s="607"/>
      <c r="B578" s="599" t="s">
        <v>2446</v>
      </c>
      <c r="C578" s="606" t="s">
        <v>1987</v>
      </c>
      <c r="D578" s="592"/>
      <c r="E578" s="591">
        <f>F578-5</f>
        <v>43634</v>
      </c>
      <c r="F578" s="590">
        <f>F577+7</f>
        <v>43639</v>
      </c>
      <c r="G578" s="590">
        <f>F578+21</f>
        <v>43660</v>
      </c>
    </row>
    <row r="579" spans="1:7" s="540" customFormat="1" ht="15">
      <c r="A579" s="607"/>
      <c r="B579" s="599" t="s">
        <v>2445</v>
      </c>
      <c r="C579" s="606" t="s">
        <v>1985</v>
      </c>
      <c r="D579" s="592"/>
      <c r="E579" s="591">
        <f>F579-5</f>
        <v>43641</v>
      </c>
      <c r="F579" s="590">
        <f>F578+7</f>
        <v>43646</v>
      </c>
      <c r="G579" s="590">
        <f>F579+21</f>
        <v>43667</v>
      </c>
    </row>
    <row r="580" spans="1:7" s="557" customFormat="1" ht="15" customHeight="1">
      <c r="A580" s="605" t="s">
        <v>81</v>
      </c>
      <c r="B580" s="605"/>
      <c r="C580" s="604"/>
      <c r="D580" s="603"/>
      <c r="E580" s="602"/>
      <c r="F580" s="602"/>
      <c r="G580" s="602"/>
    </row>
    <row r="581" spans="1:7" s="540" customFormat="1" ht="15" customHeight="1">
      <c r="A581" s="595"/>
      <c r="B581" s="573" t="s">
        <v>26</v>
      </c>
      <c r="C581" s="572" t="s">
        <v>27</v>
      </c>
      <c r="D581" s="572" t="s">
        <v>6</v>
      </c>
      <c r="E581" s="590" t="s">
        <v>2418</v>
      </c>
      <c r="F581" s="590" t="s">
        <v>7</v>
      </c>
      <c r="G581" s="590" t="s">
        <v>81</v>
      </c>
    </row>
    <row r="582" spans="1:7" s="540" customFormat="1" ht="15" customHeight="1">
      <c r="A582" s="595"/>
      <c r="B582" s="601"/>
      <c r="C582" s="600"/>
      <c r="D582" s="600"/>
      <c r="E582" s="590" t="s">
        <v>2417</v>
      </c>
      <c r="F582" s="590" t="s">
        <v>30</v>
      </c>
      <c r="G582" s="590" t="s">
        <v>31</v>
      </c>
    </row>
    <row r="583" spans="1:7" s="540" customFormat="1" ht="15" customHeight="1">
      <c r="A583" s="595"/>
      <c r="B583" s="599" t="s">
        <v>2442</v>
      </c>
      <c r="C583" s="598" t="s">
        <v>2441</v>
      </c>
      <c r="D583" s="592" t="s">
        <v>131</v>
      </c>
      <c r="E583" s="591">
        <f>F583-5</f>
        <v>43614</v>
      </c>
      <c r="F583" s="590">
        <v>43619</v>
      </c>
      <c r="G583" s="590">
        <f>F583+17</f>
        <v>43636</v>
      </c>
    </row>
    <row r="584" spans="1:7" s="540" customFormat="1" ht="15" customHeight="1">
      <c r="A584" s="595"/>
      <c r="B584" s="599" t="s">
        <v>2440</v>
      </c>
      <c r="C584" s="598" t="s">
        <v>2439</v>
      </c>
      <c r="D584" s="592"/>
      <c r="E584" s="591">
        <f>F584-5</f>
        <v>43621</v>
      </c>
      <c r="F584" s="590">
        <f>F583+7</f>
        <v>43626</v>
      </c>
      <c r="G584" s="590">
        <f>F584+17</f>
        <v>43643</v>
      </c>
    </row>
    <row r="585" spans="1:7" s="540" customFormat="1" ht="18" customHeight="1">
      <c r="A585" s="595"/>
      <c r="B585" s="599" t="s">
        <v>2438</v>
      </c>
      <c r="C585" s="598" t="s">
        <v>2444</v>
      </c>
      <c r="D585" s="592"/>
      <c r="E585" s="591">
        <f>F585-5</f>
        <v>43628</v>
      </c>
      <c r="F585" s="590">
        <f>F584+7</f>
        <v>43633</v>
      </c>
      <c r="G585" s="590">
        <f>F585+17</f>
        <v>43650</v>
      </c>
    </row>
    <row r="586" spans="1:7" s="540" customFormat="1" ht="18" customHeight="1">
      <c r="A586" s="595"/>
      <c r="B586" s="599" t="s">
        <v>2436</v>
      </c>
      <c r="C586" s="598" t="s">
        <v>1456</v>
      </c>
      <c r="D586" s="592"/>
      <c r="E586" s="591">
        <f>F586-5</f>
        <v>43635</v>
      </c>
      <c r="F586" s="590">
        <f>F585+7</f>
        <v>43640</v>
      </c>
      <c r="G586" s="590">
        <f>F586+17</f>
        <v>43657</v>
      </c>
    </row>
    <row r="587" spans="1:7" s="540" customFormat="1" ht="17.25" customHeight="1">
      <c r="A587" s="595"/>
      <c r="B587" s="599" t="s">
        <v>1405</v>
      </c>
      <c r="C587" s="599" t="s">
        <v>1405</v>
      </c>
      <c r="D587" s="592"/>
      <c r="E587" s="591">
        <f>F587-5</f>
        <v>43642</v>
      </c>
      <c r="F587" s="590">
        <f>F586+7</f>
        <v>43647</v>
      </c>
      <c r="G587" s="590">
        <f>F587+17</f>
        <v>43664</v>
      </c>
    </row>
    <row r="588" spans="1:7" s="557" customFormat="1" ht="15" customHeight="1">
      <c r="A588" s="605" t="s">
        <v>2443</v>
      </c>
      <c r="B588" s="605"/>
      <c r="C588" s="604"/>
      <c r="D588" s="603"/>
      <c r="E588" s="602"/>
      <c r="F588" s="602"/>
      <c r="G588" s="602"/>
    </row>
    <row r="589" spans="1:7" s="540" customFormat="1" ht="15" customHeight="1">
      <c r="A589" s="595"/>
      <c r="B589" s="573" t="s">
        <v>26</v>
      </c>
      <c r="C589" s="572" t="s">
        <v>27</v>
      </c>
      <c r="D589" s="572" t="s">
        <v>6</v>
      </c>
      <c r="E589" s="590" t="s">
        <v>2418</v>
      </c>
      <c r="F589" s="590" t="s">
        <v>7</v>
      </c>
      <c r="G589" s="590" t="s">
        <v>77</v>
      </c>
    </row>
    <row r="590" spans="1:7" s="540" customFormat="1" ht="15" customHeight="1">
      <c r="A590" s="595"/>
      <c r="B590" s="601"/>
      <c r="C590" s="600"/>
      <c r="D590" s="600"/>
      <c r="E590" s="590" t="s">
        <v>2417</v>
      </c>
      <c r="F590" s="590" t="s">
        <v>30</v>
      </c>
      <c r="G590" s="590" t="s">
        <v>31</v>
      </c>
    </row>
    <row r="591" spans="1:7" s="540" customFormat="1" ht="15" customHeight="1">
      <c r="A591" s="595"/>
      <c r="B591" s="599" t="s">
        <v>2442</v>
      </c>
      <c r="C591" s="598" t="s">
        <v>2441</v>
      </c>
      <c r="D591" s="592" t="s">
        <v>131</v>
      </c>
      <c r="E591" s="591">
        <f>F591-5</f>
        <v>43614</v>
      </c>
      <c r="F591" s="590">
        <v>43619</v>
      </c>
      <c r="G591" s="590">
        <f>F591+15</f>
        <v>43634</v>
      </c>
    </row>
    <row r="592" spans="1:7" s="540" customFormat="1" ht="15" customHeight="1">
      <c r="A592" s="595"/>
      <c r="B592" s="599" t="s">
        <v>2440</v>
      </c>
      <c r="C592" s="598" t="s">
        <v>2439</v>
      </c>
      <c r="D592" s="592"/>
      <c r="E592" s="591">
        <f>F592-5</f>
        <v>43621</v>
      </c>
      <c r="F592" s="590">
        <f>F591+7</f>
        <v>43626</v>
      </c>
      <c r="G592" s="590">
        <f>F592+15</f>
        <v>43641</v>
      </c>
    </row>
    <row r="593" spans="1:8" s="540" customFormat="1" ht="18" customHeight="1">
      <c r="A593" s="595"/>
      <c r="B593" s="599" t="s">
        <v>2438</v>
      </c>
      <c r="C593" s="598" t="s">
        <v>2437</v>
      </c>
      <c r="D593" s="592"/>
      <c r="E593" s="591">
        <f>F593-5</f>
        <v>43628</v>
      </c>
      <c r="F593" s="590">
        <f>F592+7</f>
        <v>43633</v>
      </c>
      <c r="G593" s="590">
        <f>F593+15</f>
        <v>43648</v>
      </c>
    </row>
    <row r="594" spans="1:8" s="540" customFormat="1" ht="18" customHeight="1">
      <c r="A594" s="595"/>
      <c r="B594" s="599" t="s">
        <v>2436</v>
      </c>
      <c r="C594" s="598" t="s">
        <v>1456</v>
      </c>
      <c r="D594" s="592"/>
      <c r="E594" s="591">
        <f>F594-5</f>
        <v>43635</v>
      </c>
      <c r="F594" s="590">
        <f>F593+7</f>
        <v>43640</v>
      </c>
      <c r="G594" s="590">
        <f>F594+15</f>
        <v>43655</v>
      </c>
    </row>
    <row r="595" spans="1:8" s="540" customFormat="1" ht="17.25" customHeight="1">
      <c r="A595" s="595"/>
      <c r="B595" s="599" t="s">
        <v>1405</v>
      </c>
      <c r="C595" s="599" t="s">
        <v>1405</v>
      </c>
      <c r="D595" s="592"/>
      <c r="E595" s="591">
        <f>F595-5</f>
        <v>43642</v>
      </c>
      <c r="F595" s="590">
        <f>F594+7</f>
        <v>43647</v>
      </c>
      <c r="G595" s="590">
        <f>F595+15</f>
        <v>43662</v>
      </c>
    </row>
    <row r="596" spans="1:8" s="557" customFormat="1" ht="15" customHeight="1">
      <c r="A596" s="605" t="s">
        <v>79</v>
      </c>
      <c r="B596" s="605"/>
      <c r="C596" s="604"/>
      <c r="D596" s="603"/>
      <c r="E596" s="602"/>
      <c r="F596" s="602"/>
      <c r="G596" s="602"/>
    </row>
    <row r="597" spans="1:8" s="540" customFormat="1" ht="15" customHeight="1">
      <c r="A597" s="595"/>
      <c r="B597" s="573" t="s">
        <v>26</v>
      </c>
      <c r="C597" s="572" t="s">
        <v>27</v>
      </c>
      <c r="D597" s="572" t="s">
        <v>6</v>
      </c>
      <c r="E597" s="590" t="s">
        <v>2418</v>
      </c>
      <c r="F597" s="590" t="s">
        <v>7</v>
      </c>
      <c r="G597" s="590" t="s">
        <v>79</v>
      </c>
    </row>
    <row r="598" spans="1:8" s="540" customFormat="1" ht="15" customHeight="1">
      <c r="A598" s="595"/>
      <c r="B598" s="601"/>
      <c r="C598" s="600"/>
      <c r="D598" s="600"/>
      <c r="E598" s="590" t="s">
        <v>2417</v>
      </c>
      <c r="F598" s="590" t="s">
        <v>30</v>
      </c>
      <c r="G598" s="590" t="s">
        <v>31</v>
      </c>
    </row>
    <row r="599" spans="1:8" s="540" customFormat="1" ht="15" customHeight="1">
      <c r="A599" s="595"/>
      <c r="B599" s="599" t="s">
        <v>1405</v>
      </c>
      <c r="C599" s="599" t="s">
        <v>1405</v>
      </c>
      <c r="D599" s="592" t="s">
        <v>166</v>
      </c>
      <c r="E599" s="591">
        <f>F599-5</f>
        <v>43613</v>
      </c>
      <c r="F599" s="590">
        <v>43618</v>
      </c>
      <c r="G599" s="590">
        <f>F599+17</f>
        <v>43635</v>
      </c>
    </row>
    <row r="600" spans="1:8" s="540" customFormat="1" ht="15" customHeight="1">
      <c r="A600" s="595"/>
      <c r="B600" s="599" t="s">
        <v>2435</v>
      </c>
      <c r="C600" s="598" t="s">
        <v>2434</v>
      </c>
      <c r="D600" s="592"/>
      <c r="E600" s="591">
        <f>F600-5</f>
        <v>43620</v>
      </c>
      <c r="F600" s="590">
        <f>F599+7</f>
        <v>43625</v>
      </c>
      <c r="G600" s="590">
        <f>F600+17</f>
        <v>43642</v>
      </c>
    </row>
    <row r="601" spans="1:8" s="540" customFormat="1" ht="18" customHeight="1">
      <c r="A601" s="595"/>
      <c r="B601" s="597" t="s">
        <v>2433</v>
      </c>
      <c r="C601" s="596" t="s">
        <v>2432</v>
      </c>
      <c r="D601" s="592"/>
      <c r="E601" s="591">
        <f>F601-5</f>
        <v>43627</v>
      </c>
      <c r="F601" s="590">
        <f>F600+7</f>
        <v>43632</v>
      </c>
      <c r="G601" s="590">
        <f>F601+17</f>
        <v>43649</v>
      </c>
    </row>
    <row r="602" spans="1:8" s="540" customFormat="1" ht="18" customHeight="1">
      <c r="A602" s="595"/>
      <c r="B602" s="597" t="s">
        <v>2431</v>
      </c>
      <c r="C602" s="596" t="s">
        <v>2430</v>
      </c>
      <c r="D602" s="592"/>
      <c r="E602" s="591">
        <f>F602-5</f>
        <v>43634</v>
      </c>
      <c r="F602" s="590">
        <f>F601+7</f>
        <v>43639</v>
      </c>
      <c r="G602" s="590">
        <f>F602+17</f>
        <v>43656</v>
      </c>
    </row>
    <row r="603" spans="1:8" s="540" customFormat="1" ht="19.5" customHeight="1">
      <c r="A603" s="595"/>
      <c r="B603" s="594" t="s">
        <v>377</v>
      </c>
      <c r="C603" s="593" t="s">
        <v>2429</v>
      </c>
      <c r="D603" s="592"/>
      <c r="E603" s="591">
        <f>F603-5</f>
        <v>43641</v>
      </c>
      <c r="F603" s="590">
        <f>F602+7</f>
        <v>43646</v>
      </c>
      <c r="G603" s="590">
        <f>F603+17</f>
        <v>43663</v>
      </c>
    </row>
    <row r="604" spans="1:8" s="535" customFormat="1" ht="18" customHeight="1">
      <c r="A604" s="589" t="s">
        <v>2428</v>
      </c>
      <c r="B604" s="588"/>
      <c r="C604" s="587"/>
      <c r="D604" s="587"/>
      <c r="E604" s="587"/>
      <c r="F604" s="587"/>
      <c r="G604" s="587"/>
      <c r="H604" s="540"/>
    </row>
    <row r="605" spans="1:8" s="557" customFormat="1" ht="15.75" customHeight="1">
      <c r="A605" s="561" t="s">
        <v>107</v>
      </c>
      <c r="B605" s="561"/>
      <c r="C605" s="586"/>
      <c r="D605" s="559"/>
      <c r="E605" s="559"/>
      <c r="F605" s="558"/>
      <c r="G605" s="558"/>
    </row>
    <row r="606" spans="1:8" s="540" customFormat="1" ht="15">
      <c r="A606" s="546"/>
      <c r="B606" s="556" t="s">
        <v>26</v>
      </c>
      <c r="C606" s="585" t="s">
        <v>27</v>
      </c>
      <c r="D606" s="555" t="s">
        <v>6</v>
      </c>
      <c r="E606" s="551" t="s">
        <v>2418</v>
      </c>
      <c r="F606" s="550" t="s">
        <v>7</v>
      </c>
      <c r="G606" s="549" t="s">
        <v>107</v>
      </c>
    </row>
    <row r="607" spans="1:8" s="540" customFormat="1" ht="15">
      <c r="A607" s="546"/>
      <c r="B607" s="554"/>
      <c r="C607" s="584"/>
      <c r="D607" s="583"/>
      <c r="E607" s="551" t="s">
        <v>2417</v>
      </c>
      <c r="F607" s="550" t="s">
        <v>30</v>
      </c>
      <c r="G607" s="549" t="s">
        <v>31</v>
      </c>
    </row>
    <row r="608" spans="1:8" s="540" customFormat="1" ht="15">
      <c r="A608" s="546"/>
      <c r="B608" s="545" t="s">
        <v>2426</v>
      </c>
      <c r="C608" s="544" t="s">
        <v>1791</v>
      </c>
      <c r="D608" s="582" t="s">
        <v>2427</v>
      </c>
      <c r="E608" s="542">
        <f>F608-5</f>
        <v>43616</v>
      </c>
      <c r="F608" s="547">
        <v>43621</v>
      </c>
      <c r="G608" s="547">
        <f>F608+2</f>
        <v>43623</v>
      </c>
    </row>
    <row r="609" spans="1:7" s="540" customFormat="1" ht="15">
      <c r="A609" s="546"/>
      <c r="B609" s="545" t="s">
        <v>2426</v>
      </c>
      <c r="C609" s="544" t="s">
        <v>1849</v>
      </c>
      <c r="D609" s="566"/>
      <c r="E609" s="563">
        <f>F609-5</f>
        <v>43623</v>
      </c>
      <c r="F609" s="581">
        <f>F608+7</f>
        <v>43628</v>
      </c>
      <c r="G609" s="547">
        <f>F609+2</f>
        <v>43630</v>
      </c>
    </row>
    <row r="610" spans="1:7" s="540" customFormat="1" ht="15">
      <c r="A610" s="546"/>
      <c r="B610" s="545" t="s">
        <v>2426</v>
      </c>
      <c r="C610" s="544" t="s">
        <v>431</v>
      </c>
      <c r="D610" s="566"/>
      <c r="E610" s="563">
        <f>F610-5</f>
        <v>43630</v>
      </c>
      <c r="F610" s="580">
        <f>F609+7</f>
        <v>43635</v>
      </c>
      <c r="G610" s="567">
        <f>F610+2</f>
        <v>43637</v>
      </c>
    </row>
    <row r="611" spans="1:7" s="540" customFormat="1" ht="15">
      <c r="A611" s="546"/>
      <c r="B611" s="545" t="s">
        <v>2426</v>
      </c>
      <c r="C611" s="544" t="s">
        <v>432</v>
      </c>
      <c r="D611" s="566"/>
      <c r="E611" s="563">
        <f>F611-5</f>
        <v>43637</v>
      </c>
      <c r="F611" s="579">
        <f>F610+7</f>
        <v>43642</v>
      </c>
      <c r="G611" s="562">
        <f>F611+2</f>
        <v>43644</v>
      </c>
    </row>
    <row r="612" spans="1:7" s="540" customFormat="1" ht="15">
      <c r="A612" s="546"/>
      <c r="B612" s="545" t="s">
        <v>2426</v>
      </c>
      <c r="C612" s="544" t="s">
        <v>433</v>
      </c>
      <c r="D612" s="564"/>
      <c r="E612" s="563">
        <f>F612-5</f>
        <v>43644</v>
      </c>
      <c r="F612" s="579">
        <f>F611+7</f>
        <v>43649</v>
      </c>
      <c r="G612" s="562">
        <f>F612+2</f>
        <v>43651</v>
      </c>
    </row>
    <row r="613" spans="1:7" s="540" customFormat="1" ht="15">
      <c r="A613" s="546"/>
      <c r="B613" s="558"/>
      <c r="C613" s="578"/>
      <c r="D613" s="577"/>
      <c r="E613" s="576"/>
      <c r="F613" s="575"/>
      <c r="G613" s="574"/>
    </row>
    <row r="614" spans="1:7" s="540" customFormat="1" ht="15">
      <c r="A614" s="546"/>
      <c r="B614" s="573" t="s">
        <v>26</v>
      </c>
      <c r="C614" s="572" t="s">
        <v>27</v>
      </c>
      <c r="D614" s="572" t="s">
        <v>6</v>
      </c>
      <c r="E614" s="569" t="s">
        <v>2418</v>
      </c>
      <c r="F614" s="569" t="s">
        <v>7</v>
      </c>
      <c r="G614" s="569" t="s">
        <v>107</v>
      </c>
    </row>
    <row r="615" spans="1:7" s="540" customFormat="1" ht="15">
      <c r="A615" s="546"/>
      <c r="B615" s="571"/>
      <c r="C615" s="570"/>
      <c r="D615" s="570"/>
      <c r="E615" s="569" t="s">
        <v>2417</v>
      </c>
      <c r="F615" s="569" t="s">
        <v>30</v>
      </c>
      <c r="G615" s="569" t="s">
        <v>31</v>
      </c>
    </row>
    <row r="616" spans="1:7" s="540" customFormat="1" ht="15">
      <c r="A616" s="546"/>
      <c r="B616" s="560" t="s">
        <v>2425</v>
      </c>
      <c r="C616" s="565" t="s">
        <v>1729</v>
      </c>
      <c r="D616" s="568" t="s">
        <v>10</v>
      </c>
      <c r="E616" s="563">
        <f>F616-5</f>
        <v>43613</v>
      </c>
      <c r="F616" s="547">
        <v>43618</v>
      </c>
      <c r="G616" s="547">
        <f>F616+2</f>
        <v>43620</v>
      </c>
    </row>
    <row r="617" spans="1:7" s="540" customFormat="1" ht="15">
      <c r="A617" s="546"/>
      <c r="B617" s="560" t="s">
        <v>2424</v>
      </c>
      <c r="C617" s="565" t="s">
        <v>2423</v>
      </c>
      <c r="D617" s="566"/>
      <c r="E617" s="563">
        <f>F617-5</f>
        <v>43620</v>
      </c>
      <c r="F617" s="547">
        <f>F616+7</f>
        <v>43625</v>
      </c>
      <c r="G617" s="547">
        <f>F617+2</f>
        <v>43627</v>
      </c>
    </row>
    <row r="618" spans="1:7" s="540" customFormat="1" ht="15">
      <c r="A618" s="546"/>
      <c r="B618" s="560" t="s">
        <v>2422</v>
      </c>
      <c r="C618" s="565" t="s">
        <v>1753</v>
      </c>
      <c r="D618" s="566"/>
      <c r="E618" s="563">
        <f>F618-5</f>
        <v>43627</v>
      </c>
      <c r="F618" s="567">
        <f>F617+7</f>
        <v>43632</v>
      </c>
      <c r="G618" s="567">
        <f>F618+2</f>
        <v>43634</v>
      </c>
    </row>
    <row r="619" spans="1:7" s="540" customFormat="1" ht="15">
      <c r="A619" s="546"/>
      <c r="B619" s="560" t="s">
        <v>2421</v>
      </c>
      <c r="C619" s="565" t="s">
        <v>2420</v>
      </c>
      <c r="D619" s="566"/>
      <c r="E619" s="563">
        <f>F619-5</f>
        <v>43634</v>
      </c>
      <c r="F619" s="562">
        <f>F618+7</f>
        <v>43639</v>
      </c>
      <c r="G619" s="562">
        <f>F619+2</f>
        <v>43641</v>
      </c>
    </row>
    <row r="620" spans="1:7" s="540" customFormat="1" ht="15">
      <c r="A620" s="546"/>
      <c r="B620" s="560" t="s">
        <v>2419</v>
      </c>
      <c r="C620" s="565" t="s">
        <v>1745</v>
      </c>
      <c r="D620" s="564"/>
      <c r="E620" s="563">
        <f>F620-5</f>
        <v>43641</v>
      </c>
      <c r="F620" s="562">
        <f>F619+7</f>
        <v>43646</v>
      </c>
      <c r="G620" s="562">
        <f>F620+2</f>
        <v>43648</v>
      </c>
    </row>
    <row r="621" spans="1:7" s="557" customFormat="1" ht="15">
      <c r="A621" s="561" t="s">
        <v>109</v>
      </c>
      <c r="B621" s="561"/>
      <c r="C621" s="560"/>
      <c r="D621" s="559"/>
      <c r="E621" s="559"/>
      <c r="F621" s="558"/>
      <c r="G621" s="558"/>
    </row>
    <row r="622" spans="1:7" s="540" customFormat="1" ht="15">
      <c r="A622" s="546"/>
      <c r="B622" s="556" t="s">
        <v>26</v>
      </c>
      <c r="C622" s="555" t="s">
        <v>27</v>
      </c>
      <c r="D622" s="552" t="s">
        <v>6</v>
      </c>
      <c r="E622" s="551" t="s">
        <v>2418</v>
      </c>
      <c r="F622" s="550" t="s">
        <v>7</v>
      </c>
      <c r="G622" s="549" t="s">
        <v>109</v>
      </c>
    </row>
    <row r="623" spans="1:7" s="540" customFormat="1" ht="15">
      <c r="A623" s="546"/>
      <c r="B623" s="554"/>
      <c r="C623" s="553"/>
      <c r="D623" s="552"/>
      <c r="E623" s="551" t="s">
        <v>2417</v>
      </c>
      <c r="F623" s="550" t="s">
        <v>30</v>
      </c>
      <c r="G623" s="549" t="s">
        <v>31</v>
      </c>
    </row>
    <row r="624" spans="1:7" s="540" customFormat="1" ht="15">
      <c r="A624" s="546"/>
      <c r="B624" s="545" t="s">
        <v>2410</v>
      </c>
      <c r="C624" s="544" t="s">
        <v>2416</v>
      </c>
      <c r="D624" s="548" t="s">
        <v>11</v>
      </c>
      <c r="E624" s="542">
        <f>F624-5</f>
        <v>43613</v>
      </c>
      <c r="F624" s="547">
        <v>43618</v>
      </c>
      <c r="G624" s="547">
        <f>F624+1</f>
        <v>43619</v>
      </c>
    </row>
    <row r="625" spans="1:8" s="540" customFormat="1" ht="15">
      <c r="A625" s="546"/>
      <c r="B625" s="545" t="s">
        <v>2410</v>
      </c>
      <c r="C625" s="544" t="s">
        <v>2415</v>
      </c>
      <c r="D625" s="548"/>
      <c r="E625" s="542">
        <f>F625-5</f>
        <v>43617</v>
      </c>
      <c r="F625" s="547">
        <f>F624+4</f>
        <v>43622</v>
      </c>
      <c r="G625" s="547">
        <f>F625+1</f>
        <v>43623</v>
      </c>
    </row>
    <row r="626" spans="1:8" s="540" customFormat="1" ht="15">
      <c r="A626" s="546"/>
      <c r="B626" s="545" t="s">
        <v>2410</v>
      </c>
      <c r="C626" s="544" t="s">
        <v>2414</v>
      </c>
      <c r="D626" s="548"/>
      <c r="E626" s="542">
        <f>F626-5</f>
        <v>43620</v>
      </c>
      <c r="F626" s="547">
        <f>F625+3</f>
        <v>43625</v>
      </c>
      <c r="G626" s="547">
        <f>F626+1</f>
        <v>43626</v>
      </c>
    </row>
    <row r="627" spans="1:8" s="540" customFormat="1" ht="15">
      <c r="A627" s="546"/>
      <c r="B627" s="545" t="s">
        <v>2410</v>
      </c>
      <c r="C627" s="544" t="s">
        <v>2413</v>
      </c>
      <c r="D627" s="548"/>
      <c r="E627" s="542">
        <f>F627-5</f>
        <v>43624</v>
      </c>
      <c r="F627" s="547">
        <f>F626+4</f>
        <v>43629</v>
      </c>
      <c r="G627" s="547">
        <f>F627+1</f>
        <v>43630</v>
      </c>
    </row>
    <row r="628" spans="1:8" s="540" customFormat="1" ht="15">
      <c r="A628" s="546"/>
      <c r="B628" s="545" t="s">
        <v>2410</v>
      </c>
      <c r="C628" s="544" t="s">
        <v>2412</v>
      </c>
      <c r="D628" s="548"/>
      <c r="E628" s="542">
        <f>F628-5</f>
        <v>43627</v>
      </c>
      <c r="F628" s="547">
        <f>F627+3</f>
        <v>43632</v>
      </c>
      <c r="G628" s="547">
        <f>F628+1</f>
        <v>43633</v>
      </c>
    </row>
    <row r="629" spans="1:8" s="540" customFormat="1" ht="15">
      <c r="A629" s="546"/>
      <c r="B629" s="545" t="s">
        <v>2410</v>
      </c>
      <c r="C629" s="544" t="s">
        <v>2411</v>
      </c>
      <c r="D629" s="548"/>
      <c r="E629" s="542">
        <f>F629-5</f>
        <v>43631</v>
      </c>
      <c r="F629" s="547">
        <f>F628+4</f>
        <v>43636</v>
      </c>
      <c r="G629" s="547">
        <f>F629+1</f>
        <v>43637</v>
      </c>
    </row>
    <row r="630" spans="1:8" s="540" customFormat="1" ht="15">
      <c r="A630" s="546"/>
      <c r="B630" s="545" t="s">
        <v>2410</v>
      </c>
      <c r="C630" s="544" t="s">
        <v>2409</v>
      </c>
      <c r="D630" s="543"/>
      <c r="E630" s="542">
        <f>F630-5</f>
        <v>43634</v>
      </c>
      <c r="F630" s="541">
        <f>F629+3</f>
        <v>43639</v>
      </c>
      <c r="G630" s="541">
        <f>F630+1</f>
        <v>43640</v>
      </c>
      <c r="H630" s="535"/>
    </row>
    <row r="631" spans="1:8" s="535" customFormat="1">
      <c r="A631" s="538"/>
      <c r="B631" s="539"/>
      <c r="C631" s="538"/>
      <c r="D631" s="538"/>
      <c r="E631" s="538"/>
      <c r="F631" s="538"/>
      <c r="G631" s="538"/>
      <c r="H631" s="534"/>
    </row>
    <row r="632" spans="1:8">
      <c r="A632" s="538"/>
      <c r="B632" s="539"/>
      <c r="C632" s="538"/>
      <c r="D632" s="538"/>
      <c r="E632" s="538"/>
      <c r="F632" s="538"/>
      <c r="G632" s="538"/>
    </row>
    <row r="633" spans="1:8">
      <c r="A633" s="538"/>
      <c r="B633" s="539"/>
      <c r="C633" s="538"/>
      <c r="D633" s="538"/>
      <c r="E633" s="538"/>
      <c r="F633" s="538"/>
      <c r="G633" s="538"/>
    </row>
    <row r="634" spans="1:8">
      <c r="A634" s="538"/>
      <c r="B634" s="539"/>
      <c r="D634" s="538"/>
      <c r="E634" s="538"/>
      <c r="F634" s="538"/>
      <c r="G634" s="538"/>
    </row>
    <row r="635" spans="1:8">
      <c r="A635" s="538"/>
      <c r="B635" s="539"/>
      <c r="C635" s="538"/>
      <c r="D635" s="538"/>
      <c r="E635" s="538"/>
      <c r="F635" s="538"/>
      <c r="G635" s="538"/>
    </row>
    <row r="636" spans="1:8">
      <c r="A636" s="538"/>
      <c r="B636" s="539"/>
      <c r="C636" s="538"/>
      <c r="D636" s="538"/>
      <c r="E636" s="538"/>
      <c r="F636" s="538"/>
      <c r="G636" s="538"/>
    </row>
    <row r="637" spans="1:8">
      <c r="A637" s="538"/>
      <c r="B637" s="539"/>
      <c r="C637" s="538"/>
      <c r="D637" s="538"/>
      <c r="E637" s="538"/>
      <c r="F637" s="538"/>
      <c r="G637" s="538"/>
    </row>
    <row r="638" spans="1:8">
      <c r="A638" s="538"/>
      <c r="B638" s="539"/>
      <c r="C638" s="538"/>
      <c r="D638" s="538"/>
      <c r="E638" s="538"/>
      <c r="F638" s="538"/>
      <c r="G638" s="538"/>
    </row>
    <row r="639" spans="1:8">
      <c r="A639" s="538"/>
      <c r="B639" s="539"/>
      <c r="C639" s="538"/>
      <c r="D639" s="538"/>
      <c r="E639" s="538"/>
      <c r="F639" s="538"/>
      <c r="G639" s="538"/>
    </row>
    <row r="640" spans="1:8">
      <c r="A640" s="538"/>
      <c r="B640" s="539"/>
      <c r="C640" s="538"/>
      <c r="D640" s="538"/>
      <c r="E640" s="538"/>
      <c r="F640" s="538"/>
      <c r="G640" s="538"/>
    </row>
    <row r="641" spans="1:7">
      <c r="A641" s="538"/>
      <c r="B641" s="539"/>
      <c r="C641" s="538"/>
      <c r="D641" s="538"/>
      <c r="E641" s="538"/>
      <c r="F641" s="538"/>
      <c r="G641" s="538"/>
    </row>
    <row r="642" spans="1:7">
      <c r="A642" s="538"/>
      <c r="B642" s="539"/>
      <c r="C642" s="538"/>
      <c r="D642" s="538"/>
      <c r="E642" s="538"/>
      <c r="F642" s="538"/>
      <c r="G642" s="538"/>
    </row>
    <row r="643" spans="1:7">
      <c r="A643" s="538"/>
      <c r="B643" s="539"/>
      <c r="C643" s="538"/>
      <c r="D643" s="538"/>
      <c r="E643" s="538"/>
      <c r="F643" s="538"/>
      <c r="G643" s="538"/>
    </row>
    <row r="644" spans="1:7">
      <c r="A644" s="538"/>
      <c r="B644" s="539"/>
      <c r="C644" s="538"/>
      <c r="D644" s="538"/>
      <c r="E644" s="538"/>
      <c r="F644" s="538"/>
      <c r="G644" s="538"/>
    </row>
    <row r="645" spans="1:7">
      <c r="A645" s="538"/>
      <c r="B645" s="539"/>
      <c r="C645" s="538"/>
      <c r="D645" s="538"/>
      <c r="E645" s="538"/>
      <c r="F645" s="538"/>
      <c r="G645" s="538"/>
    </row>
    <row r="646" spans="1:7">
      <c r="A646" s="535"/>
      <c r="D646" s="535"/>
      <c r="E646" s="535"/>
      <c r="F646" s="535"/>
      <c r="G646" s="535"/>
    </row>
    <row r="647" spans="1:7">
      <c r="A647" s="535"/>
      <c r="D647" s="535"/>
      <c r="E647" s="535"/>
      <c r="F647" s="535"/>
      <c r="G647" s="535"/>
    </row>
    <row r="648" spans="1:7">
      <c r="A648" s="535"/>
      <c r="D648" s="535"/>
      <c r="E648" s="535"/>
      <c r="F648" s="535"/>
      <c r="G648" s="535"/>
    </row>
    <row r="649" spans="1:7">
      <c r="A649" s="535"/>
      <c r="D649" s="535"/>
      <c r="E649" s="535"/>
      <c r="F649" s="535"/>
      <c r="G649" s="535"/>
    </row>
    <row r="650" spans="1:7">
      <c r="A650" s="535"/>
      <c r="D650" s="535"/>
      <c r="E650" s="535"/>
      <c r="F650" s="535"/>
      <c r="G650" s="535"/>
    </row>
    <row r="651" spans="1:7">
      <c r="A651" s="535"/>
      <c r="D651" s="535"/>
      <c r="E651" s="535"/>
      <c r="F651" s="535"/>
      <c r="G651" s="535"/>
    </row>
    <row r="652" spans="1:7">
      <c r="A652" s="535"/>
      <c r="D652" s="535"/>
      <c r="E652" s="535"/>
      <c r="F652" s="535"/>
      <c r="G652" s="535"/>
    </row>
    <row r="653" spans="1:7">
      <c r="A653" s="535"/>
      <c r="D653" s="535"/>
      <c r="E653" s="535"/>
      <c r="F653" s="535"/>
      <c r="G653" s="535"/>
    </row>
    <row r="654" spans="1:7">
      <c r="A654" s="535"/>
      <c r="D654" s="535"/>
      <c r="E654" s="535"/>
      <c r="F654" s="535"/>
      <c r="G654" s="535"/>
    </row>
    <row r="655" spans="1:7">
      <c r="A655" s="535"/>
      <c r="D655" s="535"/>
      <c r="E655" s="535"/>
      <c r="F655" s="535"/>
      <c r="G655" s="535"/>
    </row>
    <row r="656" spans="1:7">
      <c r="A656" s="535"/>
      <c r="D656" s="535"/>
      <c r="E656" s="535"/>
      <c r="F656" s="535"/>
      <c r="G656" s="535"/>
    </row>
    <row r="657" spans="1:7">
      <c r="A657" s="535"/>
      <c r="D657" s="535"/>
      <c r="E657" s="535"/>
      <c r="F657" s="535"/>
      <c r="G657" s="535"/>
    </row>
    <row r="658" spans="1:7">
      <c r="A658" s="535"/>
      <c r="D658" s="535"/>
      <c r="E658" s="535"/>
      <c r="F658" s="535"/>
      <c r="G658" s="535"/>
    </row>
    <row r="659" spans="1:7">
      <c r="A659" s="535"/>
      <c r="D659" s="535"/>
      <c r="E659" s="535"/>
      <c r="F659" s="535"/>
      <c r="G659" s="535"/>
    </row>
    <row r="660" spans="1:7">
      <c r="A660" s="535"/>
      <c r="D660" s="535"/>
      <c r="E660" s="535"/>
      <c r="F660" s="535"/>
      <c r="G660" s="535"/>
    </row>
    <row r="661" spans="1:7">
      <c r="A661" s="535"/>
      <c r="D661" s="535"/>
      <c r="E661" s="535"/>
      <c r="F661" s="535"/>
      <c r="G661" s="535"/>
    </row>
    <row r="662" spans="1:7">
      <c r="A662" s="535"/>
      <c r="D662" s="535"/>
      <c r="E662" s="535"/>
      <c r="F662" s="535"/>
      <c r="G662" s="535"/>
    </row>
    <row r="663" spans="1:7">
      <c r="A663" s="535"/>
      <c r="D663" s="535"/>
      <c r="E663" s="535"/>
      <c r="F663" s="535"/>
      <c r="G663" s="535"/>
    </row>
    <row r="664" spans="1:7">
      <c r="A664" s="535"/>
      <c r="D664" s="535"/>
      <c r="E664" s="535"/>
      <c r="F664" s="535"/>
      <c r="G664" s="535"/>
    </row>
    <row r="665" spans="1:7">
      <c r="A665" s="535"/>
      <c r="D665" s="535"/>
      <c r="E665" s="535"/>
      <c r="F665" s="535"/>
      <c r="G665" s="535"/>
    </row>
    <row r="666" spans="1:7">
      <c r="A666" s="535"/>
      <c r="D666" s="535"/>
      <c r="E666" s="535"/>
      <c r="F666" s="535"/>
      <c r="G666" s="535"/>
    </row>
    <row r="667" spans="1:7">
      <c r="A667" s="535"/>
      <c r="D667" s="535"/>
      <c r="E667" s="535"/>
      <c r="F667" s="535"/>
      <c r="G667" s="535"/>
    </row>
    <row r="668" spans="1:7">
      <c r="A668" s="535"/>
      <c r="D668" s="535"/>
      <c r="E668" s="535"/>
      <c r="F668" s="535"/>
      <c r="G668" s="535"/>
    </row>
    <row r="669" spans="1:7">
      <c r="A669" s="535"/>
      <c r="D669" s="535"/>
      <c r="E669" s="535"/>
      <c r="F669" s="535"/>
      <c r="G669" s="535"/>
    </row>
    <row r="670" spans="1:7">
      <c r="A670" s="535"/>
      <c r="D670" s="535"/>
      <c r="E670" s="535"/>
      <c r="F670" s="535"/>
      <c r="G670" s="535"/>
    </row>
    <row r="671" spans="1:7">
      <c r="A671" s="535"/>
      <c r="D671" s="535"/>
      <c r="E671" s="535"/>
      <c r="F671" s="535"/>
      <c r="G671" s="535"/>
    </row>
    <row r="672" spans="1:7">
      <c r="A672" s="535"/>
      <c r="D672" s="535"/>
      <c r="E672" s="535"/>
      <c r="F672" s="535"/>
      <c r="G672" s="535"/>
    </row>
    <row r="673" spans="1:7">
      <c r="A673" s="535"/>
      <c r="D673" s="535"/>
      <c r="E673" s="535"/>
      <c r="F673" s="535"/>
      <c r="G673" s="535"/>
    </row>
    <row r="674" spans="1:7">
      <c r="A674" s="535"/>
      <c r="D674" s="535"/>
      <c r="E674" s="535"/>
      <c r="F674" s="535"/>
      <c r="G674" s="535"/>
    </row>
    <row r="675" spans="1:7">
      <c r="A675" s="535"/>
      <c r="D675" s="535"/>
      <c r="E675" s="535"/>
      <c r="F675" s="535"/>
      <c r="G675" s="535"/>
    </row>
    <row r="676" spans="1:7">
      <c r="A676" s="535"/>
      <c r="D676" s="535"/>
      <c r="E676" s="535"/>
      <c r="F676" s="535"/>
      <c r="G676" s="535"/>
    </row>
    <row r="677" spans="1:7">
      <c r="A677" s="535"/>
      <c r="D677" s="535"/>
      <c r="E677" s="535"/>
      <c r="F677" s="535"/>
      <c r="G677" s="535"/>
    </row>
    <row r="678" spans="1:7">
      <c r="A678" s="535"/>
      <c r="D678" s="535"/>
      <c r="E678" s="535"/>
      <c r="F678" s="535"/>
      <c r="G678" s="535"/>
    </row>
    <row r="679" spans="1:7">
      <c r="A679" s="535"/>
      <c r="D679" s="535"/>
      <c r="E679" s="535"/>
      <c r="F679" s="535"/>
      <c r="G679" s="535"/>
    </row>
    <row r="680" spans="1:7">
      <c r="A680" s="535"/>
      <c r="D680" s="535"/>
      <c r="E680" s="535"/>
      <c r="F680" s="535"/>
      <c r="G680" s="535"/>
    </row>
    <row r="681" spans="1:7">
      <c r="A681" s="535"/>
      <c r="D681" s="535"/>
      <c r="E681" s="535"/>
      <c r="F681" s="535"/>
      <c r="G681" s="535"/>
    </row>
    <row r="682" spans="1:7">
      <c r="A682" s="535"/>
      <c r="D682" s="535"/>
      <c r="E682" s="535"/>
      <c r="F682" s="535"/>
      <c r="G682" s="535"/>
    </row>
    <row r="683" spans="1:7">
      <c r="A683" s="535"/>
      <c r="D683" s="535"/>
      <c r="E683" s="535"/>
      <c r="F683" s="535"/>
      <c r="G683" s="535"/>
    </row>
    <row r="684" spans="1:7">
      <c r="A684" s="535"/>
      <c r="D684" s="535"/>
      <c r="E684" s="535"/>
      <c r="F684" s="535"/>
      <c r="G684" s="535"/>
    </row>
    <row r="685" spans="1:7">
      <c r="A685" s="535"/>
      <c r="D685" s="535"/>
      <c r="E685" s="535"/>
      <c r="F685" s="535"/>
      <c r="G685" s="535"/>
    </row>
    <row r="686" spans="1:7">
      <c r="A686" s="535"/>
      <c r="D686" s="535"/>
      <c r="E686" s="535"/>
      <c r="F686" s="535"/>
      <c r="G686" s="535"/>
    </row>
    <row r="687" spans="1:7">
      <c r="A687" s="535"/>
      <c r="D687" s="535"/>
      <c r="E687" s="535"/>
      <c r="F687" s="535"/>
      <c r="G687" s="535"/>
    </row>
    <row r="688" spans="1:7">
      <c r="A688" s="535"/>
      <c r="D688" s="535"/>
      <c r="E688" s="535"/>
      <c r="F688" s="535"/>
      <c r="G688" s="535"/>
    </row>
    <row r="689" spans="1:7">
      <c r="A689" s="535"/>
      <c r="D689" s="535"/>
      <c r="E689" s="535"/>
      <c r="F689" s="535"/>
      <c r="G689" s="535"/>
    </row>
    <row r="690" spans="1:7">
      <c r="A690" s="535"/>
      <c r="D690" s="535"/>
      <c r="E690" s="535"/>
      <c r="F690" s="535"/>
      <c r="G690" s="535"/>
    </row>
    <row r="691" spans="1:7">
      <c r="A691" s="535"/>
      <c r="D691" s="535"/>
      <c r="E691" s="535"/>
      <c r="F691" s="535"/>
      <c r="G691" s="535"/>
    </row>
    <row r="692" spans="1:7">
      <c r="A692" s="535"/>
      <c r="D692" s="535"/>
      <c r="E692" s="535"/>
      <c r="F692" s="535"/>
      <c r="G692" s="535"/>
    </row>
    <row r="693" spans="1:7">
      <c r="A693" s="535"/>
      <c r="D693" s="535"/>
      <c r="E693" s="535"/>
      <c r="F693" s="535"/>
      <c r="G693" s="535"/>
    </row>
    <row r="694" spans="1:7">
      <c r="A694" s="535"/>
      <c r="D694" s="535"/>
      <c r="E694" s="535"/>
      <c r="F694" s="535"/>
      <c r="G694" s="535"/>
    </row>
    <row r="695" spans="1:7">
      <c r="A695" s="535"/>
      <c r="D695" s="535"/>
      <c r="E695" s="535"/>
      <c r="F695" s="535"/>
      <c r="G695" s="535"/>
    </row>
    <row r="696" spans="1:7">
      <c r="A696" s="535"/>
      <c r="D696" s="535"/>
      <c r="E696" s="535"/>
      <c r="F696" s="535"/>
      <c r="G696" s="535"/>
    </row>
    <row r="697" spans="1:7">
      <c r="A697" s="535"/>
      <c r="D697" s="535"/>
      <c r="E697" s="535"/>
      <c r="F697" s="535"/>
      <c r="G697" s="535"/>
    </row>
    <row r="698" spans="1:7">
      <c r="A698" s="535"/>
      <c r="D698" s="535"/>
      <c r="E698" s="535"/>
      <c r="F698" s="535"/>
      <c r="G698" s="535"/>
    </row>
    <row r="699" spans="1:7">
      <c r="A699" s="535"/>
      <c r="D699" s="535"/>
      <c r="E699" s="535"/>
      <c r="F699" s="535"/>
      <c r="G699" s="535"/>
    </row>
    <row r="700" spans="1:7">
      <c r="A700" s="535"/>
      <c r="D700" s="535"/>
      <c r="E700" s="535"/>
      <c r="F700" s="535"/>
      <c r="G700" s="535"/>
    </row>
    <row r="701" spans="1:7">
      <c r="A701" s="535"/>
      <c r="D701" s="535"/>
      <c r="E701" s="535"/>
      <c r="F701" s="535"/>
      <c r="G701" s="535"/>
    </row>
    <row r="702" spans="1:7">
      <c r="A702" s="535"/>
      <c r="D702" s="535"/>
      <c r="E702" s="535"/>
      <c r="F702" s="535"/>
      <c r="G702" s="535"/>
    </row>
    <row r="703" spans="1:7">
      <c r="A703" s="535"/>
      <c r="D703" s="535"/>
      <c r="E703" s="535"/>
      <c r="F703" s="535"/>
      <c r="G703" s="535"/>
    </row>
    <row r="704" spans="1:7">
      <c r="A704" s="535"/>
      <c r="D704" s="535"/>
      <c r="E704" s="535"/>
      <c r="F704" s="535"/>
      <c r="G704" s="535"/>
    </row>
    <row r="705" spans="1:7">
      <c r="A705" s="535"/>
      <c r="D705" s="535"/>
      <c r="E705" s="535"/>
      <c r="F705" s="535"/>
      <c r="G705" s="535"/>
    </row>
    <row r="706" spans="1:7">
      <c r="A706" s="535"/>
      <c r="D706" s="535"/>
      <c r="E706" s="535"/>
      <c r="F706" s="535"/>
      <c r="G706" s="535"/>
    </row>
    <row r="707" spans="1:7">
      <c r="A707" s="535"/>
      <c r="D707" s="535"/>
      <c r="E707" s="535"/>
      <c r="F707" s="535"/>
      <c r="G707" s="535"/>
    </row>
    <row r="708" spans="1:7">
      <c r="A708" s="535"/>
      <c r="D708" s="535"/>
      <c r="E708" s="535"/>
      <c r="F708" s="535"/>
      <c r="G708" s="535"/>
    </row>
    <row r="709" spans="1:7">
      <c r="A709" s="535"/>
      <c r="D709" s="535"/>
      <c r="E709" s="535"/>
      <c r="F709" s="535"/>
      <c r="G709" s="535"/>
    </row>
    <row r="710" spans="1:7">
      <c r="A710" s="535"/>
      <c r="D710" s="535"/>
      <c r="E710" s="535"/>
      <c r="F710" s="535"/>
      <c r="G710" s="535"/>
    </row>
    <row r="711" spans="1:7">
      <c r="A711" s="535"/>
      <c r="D711" s="535"/>
      <c r="E711" s="535"/>
      <c r="F711" s="535"/>
      <c r="G711" s="535"/>
    </row>
    <row r="712" spans="1:7">
      <c r="A712" s="535"/>
      <c r="D712" s="535"/>
      <c r="E712" s="535"/>
      <c r="F712" s="535"/>
      <c r="G712" s="535"/>
    </row>
    <row r="713" spans="1:7">
      <c r="A713" s="535"/>
      <c r="D713" s="535"/>
      <c r="E713" s="535"/>
      <c r="F713" s="535"/>
      <c r="G713" s="535"/>
    </row>
    <row r="714" spans="1:7">
      <c r="A714" s="535"/>
      <c r="D714" s="535"/>
      <c r="E714" s="535"/>
      <c r="F714" s="535"/>
      <c r="G714" s="535"/>
    </row>
    <row r="715" spans="1:7">
      <c r="A715" s="535"/>
      <c r="D715" s="535"/>
      <c r="E715" s="535"/>
      <c r="F715" s="535"/>
      <c r="G715" s="535"/>
    </row>
    <row r="716" spans="1:7">
      <c r="A716" s="535"/>
      <c r="D716" s="535"/>
      <c r="E716" s="535"/>
      <c r="F716" s="535"/>
      <c r="G716" s="535"/>
    </row>
    <row r="717" spans="1:7">
      <c r="A717" s="535"/>
      <c r="D717" s="535"/>
      <c r="E717" s="535"/>
      <c r="F717" s="535"/>
      <c r="G717" s="535"/>
    </row>
    <row r="718" spans="1:7">
      <c r="A718" s="535"/>
      <c r="D718" s="535"/>
      <c r="E718" s="535"/>
      <c r="F718" s="535"/>
      <c r="G718" s="535"/>
    </row>
    <row r="719" spans="1:7">
      <c r="A719" s="535"/>
      <c r="D719" s="535"/>
      <c r="E719" s="535"/>
      <c r="F719" s="535"/>
      <c r="G719" s="535"/>
    </row>
    <row r="720" spans="1:7">
      <c r="A720" s="535"/>
      <c r="D720" s="535"/>
      <c r="E720" s="535"/>
      <c r="F720" s="535"/>
      <c r="G720" s="535"/>
    </row>
    <row r="721" spans="1:7">
      <c r="A721" s="535"/>
      <c r="D721" s="535"/>
      <c r="E721" s="535"/>
      <c r="F721" s="535"/>
      <c r="G721" s="535"/>
    </row>
    <row r="722" spans="1:7">
      <c r="A722" s="535"/>
      <c r="D722" s="535"/>
      <c r="E722" s="535"/>
      <c r="F722" s="535"/>
      <c r="G722" s="535"/>
    </row>
    <row r="723" spans="1:7">
      <c r="A723" s="535"/>
      <c r="D723" s="535"/>
      <c r="E723" s="535"/>
      <c r="F723" s="535"/>
      <c r="G723" s="535"/>
    </row>
    <row r="724" spans="1:7">
      <c r="A724" s="535"/>
      <c r="D724" s="535"/>
      <c r="E724" s="535"/>
      <c r="F724" s="535"/>
      <c r="G724" s="535"/>
    </row>
    <row r="725" spans="1:7">
      <c r="A725" s="535"/>
      <c r="D725" s="535"/>
      <c r="E725" s="535"/>
      <c r="F725" s="535"/>
      <c r="G725" s="535"/>
    </row>
    <row r="726" spans="1:7">
      <c r="A726" s="535"/>
      <c r="D726" s="535"/>
      <c r="E726" s="535"/>
      <c r="F726" s="535"/>
      <c r="G726" s="535"/>
    </row>
    <row r="727" spans="1:7">
      <c r="A727" s="535"/>
      <c r="D727" s="535"/>
      <c r="E727" s="535"/>
      <c r="F727" s="535"/>
      <c r="G727" s="535"/>
    </row>
    <row r="728" spans="1:7">
      <c r="A728" s="535"/>
      <c r="D728" s="535"/>
      <c r="E728" s="535"/>
      <c r="F728" s="535"/>
      <c r="G728" s="535"/>
    </row>
    <row r="729" spans="1:7">
      <c r="A729" s="535"/>
      <c r="D729" s="535"/>
      <c r="E729" s="535"/>
      <c r="F729" s="535"/>
      <c r="G729" s="535"/>
    </row>
    <row r="730" spans="1:7">
      <c r="A730" s="535"/>
      <c r="D730" s="535"/>
      <c r="E730" s="535"/>
      <c r="F730" s="535"/>
      <c r="G730" s="535"/>
    </row>
    <row r="731" spans="1:7">
      <c r="A731" s="535"/>
      <c r="D731" s="535"/>
      <c r="E731" s="535"/>
      <c r="F731" s="535"/>
      <c r="G731" s="535"/>
    </row>
    <row r="732" spans="1:7">
      <c r="A732" s="535"/>
      <c r="D732" s="535"/>
      <c r="E732" s="535"/>
      <c r="F732" s="535"/>
      <c r="G732" s="535"/>
    </row>
    <row r="733" spans="1:7">
      <c r="A733" s="535"/>
      <c r="D733" s="535"/>
      <c r="E733" s="535"/>
      <c r="F733" s="535"/>
      <c r="G733" s="535"/>
    </row>
    <row r="734" spans="1:7">
      <c r="A734" s="535"/>
      <c r="D734" s="535"/>
      <c r="E734" s="535"/>
      <c r="F734" s="535"/>
      <c r="G734" s="535"/>
    </row>
    <row r="735" spans="1:7">
      <c r="A735" s="535"/>
      <c r="D735" s="535"/>
      <c r="E735" s="535"/>
      <c r="F735" s="535"/>
      <c r="G735" s="535"/>
    </row>
    <row r="736" spans="1:7">
      <c r="A736" s="535"/>
      <c r="D736" s="535"/>
      <c r="E736" s="535"/>
      <c r="F736" s="535"/>
      <c r="G736" s="535"/>
    </row>
    <row r="737" spans="1:7">
      <c r="A737" s="535"/>
      <c r="D737" s="535"/>
      <c r="E737" s="535"/>
      <c r="F737" s="535"/>
      <c r="G737" s="535"/>
    </row>
    <row r="738" spans="1:7">
      <c r="A738" s="535"/>
      <c r="D738" s="535"/>
      <c r="E738" s="535"/>
      <c r="F738" s="535"/>
      <c r="G738" s="535"/>
    </row>
    <row r="739" spans="1:7">
      <c r="A739" s="535"/>
      <c r="D739" s="535"/>
      <c r="E739" s="535"/>
      <c r="F739" s="535"/>
      <c r="G739" s="535"/>
    </row>
    <row r="740" spans="1:7">
      <c r="A740" s="535"/>
      <c r="D740" s="535"/>
      <c r="E740" s="535"/>
      <c r="F740" s="535"/>
      <c r="G740" s="535"/>
    </row>
    <row r="741" spans="1:7">
      <c r="A741" s="535"/>
      <c r="D741" s="535"/>
      <c r="E741" s="535"/>
      <c r="F741" s="535"/>
      <c r="G741" s="535"/>
    </row>
    <row r="742" spans="1:7">
      <c r="A742" s="535"/>
      <c r="D742" s="535"/>
      <c r="E742" s="535"/>
      <c r="F742" s="535"/>
      <c r="G742" s="535"/>
    </row>
    <row r="743" spans="1:7">
      <c r="A743" s="535"/>
      <c r="D743" s="535"/>
      <c r="E743" s="535"/>
      <c r="F743" s="535"/>
      <c r="G743" s="535"/>
    </row>
    <row r="744" spans="1:7">
      <c r="A744" s="535"/>
      <c r="D744" s="535"/>
      <c r="E744" s="535"/>
      <c r="F744" s="535"/>
      <c r="G744" s="535"/>
    </row>
    <row r="745" spans="1:7">
      <c r="A745" s="535"/>
      <c r="D745" s="535"/>
      <c r="E745" s="535"/>
      <c r="F745" s="535"/>
      <c r="G745" s="535"/>
    </row>
    <row r="746" spans="1:7">
      <c r="A746" s="535"/>
      <c r="D746" s="535"/>
      <c r="E746" s="535"/>
      <c r="F746" s="535"/>
      <c r="G746" s="535"/>
    </row>
    <row r="747" spans="1:7">
      <c r="A747" s="535"/>
      <c r="D747" s="535"/>
      <c r="E747" s="535"/>
      <c r="F747" s="535"/>
      <c r="G747" s="535"/>
    </row>
    <row r="748" spans="1:7">
      <c r="A748" s="535"/>
      <c r="D748" s="535"/>
      <c r="E748" s="535"/>
      <c r="F748" s="535"/>
      <c r="G748" s="535"/>
    </row>
    <row r="749" spans="1:7">
      <c r="A749" s="535"/>
      <c r="D749" s="535"/>
      <c r="E749" s="535"/>
      <c r="F749" s="535"/>
      <c r="G749" s="535"/>
    </row>
    <row r="750" spans="1:7">
      <c r="A750" s="535"/>
      <c r="D750" s="535"/>
      <c r="E750" s="535"/>
      <c r="F750" s="535"/>
      <c r="G750" s="535"/>
    </row>
    <row r="751" spans="1:7">
      <c r="A751" s="535"/>
      <c r="D751" s="535"/>
      <c r="E751" s="535"/>
      <c r="F751" s="535"/>
      <c r="G751" s="535"/>
    </row>
    <row r="752" spans="1:7">
      <c r="A752" s="535"/>
      <c r="D752" s="535"/>
      <c r="E752" s="535"/>
      <c r="F752" s="535"/>
      <c r="G752" s="535"/>
    </row>
    <row r="753" spans="1:7">
      <c r="A753" s="535"/>
      <c r="D753" s="535"/>
      <c r="E753" s="535"/>
      <c r="F753" s="535"/>
      <c r="G753" s="535"/>
    </row>
    <row r="754" spans="1:7">
      <c r="A754" s="535"/>
      <c r="D754" s="535"/>
      <c r="E754" s="535"/>
      <c r="F754" s="535"/>
      <c r="G754" s="535"/>
    </row>
    <row r="755" spans="1:7">
      <c r="A755" s="535"/>
      <c r="D755" s="535"/>
      <c r="E755" s="535"/>
      <c r="F755" s="535"/>
      <c r="G755" s="535"/>
    </row>
    <row r="756" spans="1:7">
      <c r="A756" s="535"/>
      <c r="D756" s="535"/>
      <c r="E756" s="535"/>
      <c r="F756" s="535"/>
      <c r="G756" s="535"/>
    </row>
    <row r="757" spans="1:7">
      <c r="A757" s="535"/>
      <c r="D757" s="535"/>
      <c r="E757" s="535"/>
      <c r="F757" s="535"/>
      <c r="G757" s="535"/>
    </row>
    <row r="758" spans="1:7">
      <c r="A758" s="535"/>
      <c r="D758" s="535"/>
      <c r="E758" s="535"/>
      <c r="F758" s="535"/>
      <c r="G758" s="535"/>
    </row>
    <row r="759" spans="1:7">
      <c r="A759" s="535"/>
      <c r="D759" s="535"/>
      <c r="E759" s="535"/>
      <c r="F759" s="535"/>
      <c r="G759" s="535"/>
    </row>
    <row r="760" spans="1:7">
      <c r="A760" s="535"/>
      <c r="D760" s="535"/>
      <c r="E760" s="535"/>
      <c r="F760" s="535"/>
      <c r="G760" s="535"/>
    </row>
    <row r="761" spans="1:7">
      <c r="A761" s="535"/>
      <c r="D761" s="535"/>
      <c r="E761" s="535"/>
      <c r="F761" s="535"/>
      <c r="G761" s="535"/>
    </row>
    <row r="762" spans="1:7">
      <c r="A762" s="535"/>
      <c r="D762" s="535"/>
      <c r="E762" s="535"/>
      <c r="F762" s="535"/>
      <c r="G762" s="535"/>
    </row>
    <row r="763" spans="1:7">
      <c r="A763" s="535"/>
      <c r="D763" s="535"/>
      <c r="E763" s="535"/>
      <c r="F763" s="535"/>
      <c r="G763" s="535"/>
    </row>
    <row r="764" spans="1:7">
      <c r="A764" s="535"/>
      <c r="D764" s="535"/>
      <c r="E764" s="535"/>
      <c r="F764" s="535"/>
      <c r="G764" s="535"/>
    </row>
    <row r="765" spans="1:7">
      <c r="A765" s="535"/>
      <c r="D765" s="535"/>
      <c r="E765" s="535"/>
      <c r="F765" s="535"/>
      <c r="G765" s="535"/>
    </row>
    <row r="766" spans="1:7">
      <c r="A766" s="535"/>
      <c r="D766" s="535"/>
      <c r="E766" s="535"/>
      <c r="F766" s="535"/>
      <c r="G766" s="535"/>
    </row>
    <row r="767" spans="1:7">
      <c r="A767" s="535"/>
      <c r="D767" s="535"/>
      <c r="E767" s="535"/>
      <c r="F767" s="535"/>
      <c r="G767" s="535"/>
    </row>
    <row r="768" spans="1:7">
      <c r="A768" s="535"/>
      <c r="D768" s="535"/>
      <c r="E768" s="535"/>
      <c r="F768" s="535"/>
      <c r="G768" s="535"/>
    </row>
    <row r="769" spans="1:7">
      <c r="A769" s="535"/>
      <c r="D769" s="535"/>
      <c r="E769" s="535"/>
      <c r="F769" s="535"/>
      <c r="G769" s="535"/>
    </row>
    <row r="770" spans="1:7">
      <c r="A770" s="535"/>
      <c r="D770" s="535"/>
      <c r="E770" s="535"/>
      <c r="F770" s="535"/>
      <c r="G770" s="535"/>
    </row>
    <row r="771" spans="1:7">
      <c r="A771" s="535"/>
      <c r="D771" s="535"/>
      <c r="E771" s="535"/>
      <c r="F771" s="535"/>
      <c r="G771" s="535"/>
    </row>
    <row r="772" spans="1:7">
      <c r="A772" s="535"/>
      <c r="D772" s="535"/>
      <c r="E772" s="535"/>
      <c r="F772" s="535"/>
      <c r="G772" s="535"/>
    </row>
    <row r="773" spans="1:7">
      <c r="A773" s="535"/>
      <c r="D773" s="535"/>
      <c r="E773" s="535"/>
      <c r="F773" s="535"/>
      <c r="G773" s="535"/>
    </row>
    <row r="774" spans="1:7">
      <c r="A774" s="535"/>
      <c r="D774" s="535"/>
      <c r="E774" s="535"/>
      <c r="F774" s="535"/>
      <c r="G774" s="535"/>
    </row>
    <row r="775" spans="1:7">
      <c r="A775" s="535"/>
      <c r="D775" s="535"/>
      <c r="E775" s="535"/>
      <c r="F775" s="535"/>
      <c r="G775" s="535"/>
    </row>
    <row r="776" spans="1:7">
      <c r="A776" s="535"/>
      <c r="D776" s="535"/>
      <c r="E776" s="535"/>
      <c r="F776" s="535"/>
      <c r="G776" s="535"/>
    </row>
    <row r="777" spans="1:7">
      <c r="A777" s="535"/>
      <c r="D777" s="535"/>
      <c r="E777" s="535"/>
      <c r="F777" s="535"/>
      <c r="G777" s="535"/>
    </row>
    <row r="778" spans="1:7">
      <c r="A778" s="535"/>
      <c r="D778" s="535"/>
      <c r="E778" s="535"/>
      <c r="F778" s="535"/>
      <c r="G778" s="535"/>
    </row>
    <row r="779" spans="1:7">
      <c r="A779" s="535"/>
      <c r="D779" s="535"/>
      <c r="E779" s="535"/>
      <c r="F779" s="535"/>
      <c r="G779" s="535"/>
    </row>
    <row r="780" spans="1:7">
      <c r="A780" s="535"/>
      <c r="D780" s="535"/>
      <c r="E780" s="535"/>
      <c r="F780" s="535"/>
      <c r="G780" s="535"/>
    </row>
    <row r="781" spans="1:7">
      <c r="A781" s="535"/>
      <c r="D781" s="535"/>
      <c r="E781" s="535"/>
      <c r="F781" s="535"/>
      <c r="G781" s="535"/>
    </row>
    <row r="782" spans="1:7">
      <c r="A782" s="535"/>
      <c r="D782" s="535"/>
      <c r="E782" s="535"/>
      <c r="F782" s="535"/>
      <c r="G782" s="535"/>
    </row>
    <row r="783" spans="1:7">
      <c r="A783" s="535"/>
      <c r="D783" s="535"/>
      <c r="E783" s="535"/>
      <c r="F783" s="535"/>
      <c r="G783" s="535"/>
    </row>
    <row r="784" spans="1:7">
      <c r="A784" s="535"/>
      <c r="D784" s="535"/>
      <c r="E784" s="535"/>
      <c r="F784" s="535"/>
      <c r="G784" s="535"/>
    </row>
    <row r="785" spans="1:7">
      <c r="A785" s="535"/>
      <c r="D785" s="535"/>
      <c r="E785" s="535"/>
      <c r="F785" s="535"/>
      <c r="G785" s="535"/>
    </row>
    <row r="786" spans="1:7">
      <c r="A786" s="535"/>
      <c r="D786" s="535"/>
      <c r="E786" s="535"/>
      <c r="F786" s="535"/>
      <c r="G786" s="535"/>
    </row>
    <row r="787" spans="1:7">
      <c r="A787" s="535"/>
      <c r="D787" s="535"/>
      <c r="E787" s="535"/>
      <c r="F787" s="535"/>
      <c r="G787" s="535"/>
    </row>
    <row r="788" spans="1:7">
      <c r="A788" s="535"/>
      <c r="D788" s="535"/>
      <c r="E788" s="535"/>
      <c r="F788" s="535"/>
      <c r="G788" s="535"/>
    </row>
    <row r="789" spans="1:7">
      <c r="A789" s="535"/>
      <c r="D789" s="535"/>
      <c r="E789" s="535"/>
      <c r="F789" s="535"/>
      <c r="G789" s="535"/>
    </row>
    <row r="790" spans="1:7">
      <c r="A790" s="535"/>
      <c r="D790" s="535"/>
      <c r="E790" s="535"/>
      <c r="F790" s="535"/>
      <c r="G790" s="535"/>
    </row>
    <row r="791" spans="1:7">
      <c r="A791" s="535"/>
      <c r="D791" s="535"/>
      <c r="E791" s="535"/>
      <c r="F791" s="535"/>
      <c r="G791" s="535"/>
    </row>
    <row r="792" spans="1:7">
      <c r="A792" s="534"/>
    </row>
    <row r="793" spans="1:7">
      <c r="A793" s="534"/>
    </row>
    <row r="794" spans="1:7">
      <c r="A794" s="534"/>
    </row>
    <row r="795" spans="1:7">
      <c r="A795" s="534"/>
    </row>
    <row r="796" spans="1:7">
      <c r="A796" s="534"/>
    </row>
    <row r="797" spans="1:7">
      <c r="A797" s="534"/>
    </row>
    <row r="798" spans="1:7">
      <c r="A798" s="534"/>
    </row>
    <row r="799" spans="1:7">
      <c r="A799" s="534"/>
    </row>
    <row r="800" spans="1:7">
      <c r="A800" s="534"/>
    </row>
    <row r="801" spans="1:10">
      <c r="A801" s="534"/>
    </row>
    <row r="802" spans="1:10">
      <c r="A802" s="534"/>
    </row>
    <row r="803" spans="1:10">
      <c r="A803" s="534"/>
    </row>
    <row r="804" spans="1:10">
      <c r="A804" s="534"/>
    </row>
    <row r="805" spans="1:10">
      <c r="A805" s="534"/>
    </row>
    <row r="806" spans="1:10">
      <c r="A806" s="534"/>
    </row>
    <row r="807" spans="1:10">
      <c r="A807" s="534"/>
    </row>
    <row r="808" spans="1:10">
      <c r="A808" s="534"/>
    </row>
    <row r="809" spans="1:10">
      <c r="A809" s="534"/>
    </row>
    <row r="810" spans="1:10">
      <c r="A810" s="534"/>
    </row>
    <row r="811" spans="1:10">
      <c r="A811" s="534"/>
    </row>
    <row r="812" spans="1:10">
      <c r="J812" s="534" t="s">
        <v>2408</v>
      </c>
    </row>
  </sheetData>
  <mergeCells count="380">
    <mergeCell ref="C252:C253"/>
    <mergeCell ref="C244:C245"/>
    <mergeCell ref="C198:C199"/>
    <mergeCell ref="D214:D215"/>
    <mergeCell ref="D198:D199"/>
    <mergeCell ref="C214:C215"/>
    <mergeCell ref="D182:D183"/>
    <mergeCell ref="D184:D188"/>
    <mergeCell ref="B190:B191"/>
    <mergeCell ref="C190:C191"/>
    <mergeCell ref="D190:D191"/>
    <mergeCell ref="B244:B245"/>
    <mergeCell ref="B214:B215"/>
    <mergeCell ref="B206:B207"/>
    <mergeCell ref="C282:C283"/>
    <mergeCell ref="B267:B268"/>
    <mergeCell ref="D192:D196"/>
    <mergeCell ref="C275:C276"/>
    <mergeCell ref="D267:D268"/>
    <mergeCell ref="D269:D273"/>
    <mergeCell ref="B260:B261"/>
    <mergeCell ref="C267:C268"/>
    <mergeCell ref="B237:B238"/>
    <mergeCell ref="B252:B253"/>
    <mergeCell ref="B320:B321"/>
    <mergeCell ref="A319:B319"/>
    <mergeCell ref="B305:B306"/>
    <mergeCell ref="C305:C306"/>
    <mergeCell ref="C320:C321"/>
    <mergeCell ref="C298:C299"/>
    <mergeCell ref="A274:B274"/>
    <mergeCell ref="B30:B31"/>
    <mergeCell ref="A92:B92"/>
    <mergeCell ref="B275:B276"/>
    <mergeCell ref="B290:B291"/>
    <mergeCell ref="C312:C313"/>
    <mergeCell ref="A297:B297"/>
    <mergeCell ref="B282:B283"/>
    <mergeCell ref="B298:B299"/>
    <mergeCell ref="B312:B313"/>
    <mergeCell ref="C290:C291"/>
    <mergeCell ref="D24:D28"/>
    <mergeCell ref="B6:B7"/>
    <mergeCell ref="D6:D7"/>
    <mergeCell ref="D8:D12"/>
    <mergeCell ref="D14:D15"/>
    <mergeCell ref="C260:C261"/>
    <mergeCell ref="D254:D258"/>
    <mergeCell ref="B22:B23"/>
    <mergeCell ref="A29:B29"/>
    <mergeCell ref="A37:B37"/>
    <mergeCell ref="A69:B69"/>
    <mergeCell ref="A1:G1"/>
    <mergeCell ref="A2:B2"/>
    <mergeCell ref="B3:G3"/>
    <mergeCell ref="A5:B5"/>
    <mergeCell ref="A13:B13"/>
    <mergeCell ref="B54:B55"/>
    <mergeCell ref="D32:D36"/>
    <mergeCell ref="D16:D20"/>
    <mergeCell ref="D22:D23"/>
    <mergeCell ref="C62:C63"/>
    <mergeCell ref="A21:B21"/>
    <mergeCell ref="B38:B39"/>
    <mergeCell ref="B77:B78"/>
    <mergeCell ref="C70:C71"/>
    <mergeCell ref="B62:B63"/>
    <mergeCell ref="B70:B71"/>
    <mergeCell ref="A45:B45"/>
    <mergeCell ref="A53:B53"/>
    <mergeCell ref="B46:B47"/>
    <mergeCell ref="A100:B100"/>
    <mergeCell ref="D133:D134"/>
    <mergeCell ref="A84:B84"/>
    <mergeCell ref="A108:B108"/>
    <mergeCell ref="B14:B15"/>
    <mergeCell ref="C101:C102"/>
    <mergeCell ref="C109:C110"/>
    <mergeCell ref="C117:C118"/>
    <mergeCell ref="B117:B118"/>
    <mergeCell ref="C54:C55"/>
    <mergeCell ref="D329:D333"/>
    <mergeCell ref="D351:D352"/>
    <mergeCell ref="C351:C352"/>
    <mergeCell ref="B334:B335"/>
    <mergeCell ref="D72:D76"/>
    <mergeCell ref="B229:B230"/>
    <mergeCell ref="A251:B251"/>
    <mergeCell ref="B93:B94"/>
    <mergeCell ref="B85:B86"/>
    <mergeCell ref="B133:B134"/>
    <mergeCell ref="D359:D360"/>
    <mergeCell ref="D361:D365"/>
    <mergeCell ref="B359:B360"/>
    <mergeCell ref="D382:D383"/>
    <mergeCell ref="C343:C344"/>
    <mergeCell ref="B327:B328"/>
    <mergeCell ref="B343:B344"/>
    <mergeCell ref="B351:B352"/>
    <mergeCell ref="C327:C328"/>
    <mergeCell ref="D327:D328"/>
    <mergeCell ref="D430:D431"/>
    <mergeCell ref="C430:C431"/>
    <mergeCell ref="A413:G413"/>
    <mergeCell ref="A421:G421"/>
    <mergeCell ref="D353:D357"/>
    <mergeCell ref="B398:B399"/>
    <mergeCell ref="A381:B381"/>
    <mergeCell ref="A389:B389"/>
    <mergeCell ref="C359:C360"/>
    <mergeCell ref="A358:B358"/>
    <mergeCell ref="D408:D412"/>
    <mergeCell ref="D398:D399"/>
    <mergeCell ref="D400:D404"/>
    <mergeCell ref="A366:B366"/>
    <mergeCell ref="A397:B397"/>
    <mergeCell ref="C398:C399"/>
    <mergeCell ref="D367:D368"/>
    <mergeCell ref="D369:D373"/>
    <mergeCell ref="B367:B368"/>
    <mergeCell ref="B374:B375"/>
    <mergeCell ref="B390:B391"/>
    <mergeCell ref="A405:B405"/>
    <mergeCell ref="B382:B383"/>
    <mergeCell ref="A414:A419"/>
    <mergeCell ref="A422:A427"/>
    <mergeCell ref="A430:A435"/>
    <mergeCell ref="B422:B423"/>
    <mergeCell ref="A509:B509"/>
    <mergeCell ref="B414:B415"/>
    <mergeCell ref="B447:B448"/>
    <mergeCell ref="B455:B456"/>
    <mergeCell ref="B471:B472"/>
    <mergeCell ref="A429:G429"/>
    <mergeCell ref="A116:B116"/>
    <mergeCell ref="A132:B132"/>
    <mergeCell ref="B166:B167"/>
    <mergeCell ref="B109:B110"/>
    <mergeCell ref="A141:B141"/>
    <mergeCell ref="B125:B126"/>
    <mergeCell ref="B158:B159"/>
    <mergeCell ref="A140:G140"/>
    <mergeCell ref="C158:C159"/>
    <mergeCell ref="A157:B157"/>
    <mergeCell ref="C182:C183"/>
    <mergeCell ref="C237:C238"/>
    <mergeCell ref="B174:B175"/>
    <mergeCell ref="B182:B183"/>
    <mergeCell ref="B622:B623"/>
    <mergeCell ref="B542:B543"/>
    <mergeCell ref="B549:B550"/>
    <mergeCell ref="C549:C550"/>
    <mergeCell ref="A588:B588"/>
    <mergeCell ref="A621:B621"/>
    <mergeCell ref="C6:C7"/>
    <mergeCell ref="C14:C15"/>
    <mergeCell ref="C22:C23"/>
    <mergeCell ref="C30:C31"/>
    <mergeCell ref="C38:C39"/>
    <mergeCell ref="C46:C47"/>
    <mergeCell ref="C166:C167"/>
    <mergeCell ref="B606:B607"/>
    <mergeCell ref="B510:B511"/>
    <mergeCell ref="B573:B574"/>
    <mergeCell ref="B581:B582"/>
    <mergeCell ref="B589:B590"/>
    <mergeCell ref="A446:B446"/>
    <mergeCell ref="B430:B431"/>
    <mergeCell ref="C471:C472"/>
    <mergeCell ref="B221:B222"/>
    <mergeCell ref="A604:B604"/>
    <mergeCell ref="A605:B605"/>
    <mergeCell ref="B463:B464"/>
    <mergeCell ref="B478:B479"/>
    <mergeCell ref="B614:B615"/>
    <mergeCell ref="A533:B533"/>
    <mergeCell ref="A556:B556"/>
    <mergeCell ref="A564:B564"/>
    <mergeCell ref="B518:B519"/>
    <mergeCell ref="B597:B598"/>
    <mergeCell ref="A596:B596"/>
    <mergeCell ref="D345:D349"/>
    <mergeCell ref="B534:B535"/>
    <mergeCell ref="B557:B558"/>
    <mergeCell ref="C422:C423"/>
    <mergeCell ref="A470:B470"/>
    <mergeCell ref="D422:D423"/>
    <mergeCell ref="D424:D428"/>
    <mergeCell ref="A438:B438"/>
    <mergeCell ref="D406:D407"/>
    <mergeCell ref="D77:D78"/>
    <mergeCell ref="D101:D102"/>
    <mergeCell ref="B101:B102"/>
    <mergeCell ref="C414:C415"/>
    <mergeCell ref="A289:B289"/>
    <mergeCell ref="D384:D388"/>
    <mergeCell ref="B150:B151"/>
    <mergeCell ref="C150:C151"/>
    <mergeCell ref="D168:D172"/>
    <mergeCell ref="C142:C143"/>
    <mergeCell ref="C77:C78"/>
    <mergeCell ref="C85:C86"/>
    <mergeCell ref="C93:C94"/>
    <mergeCell ref="A165:G165"/>
    <mergeCell ref="B142:B143"/>
    <mergeCell ref="C133:C134"/>
    <mergeCell ref="D160:D164"/>
    <mergeCell ref="D95:D99"/>
    <mergeCell ref="D103:D107"/>
    <mergeCell ref="D109:D110"/>
    <mergeCell ref="B526:B527"/>
    <mergeCell ref="A572:B572"/>
    <mergeCell ref="A517:B517"/>
    <mergeCell ref="B486:B487"/>
    <mergeCell ref="C534:C535"/>
    <mergeCell ref="B502:B503"/>
    <mergeCell ref="A580:B580"/>
    <mergeCell ref="A541:B541"/>
    <mergeCell ref="A485:B485"/>
    <mergeCell ref="D416:D420"/>
    <mergeCell ref="B565:B566"/>
    <mergeCell ref="B494:B495"/>
    <mergeCell ref="A525:B525"/>
    <mergeCell ref="A501:B501"/>
    <mergeCell ref="B439:B440"/>
    <mergeCell ref="C439:C440"/>
    <mergeCell ref="C390:C391"/>
    <mergeCell ref="C406:C407"/>
    <mergeCell ref="C367:C368"/>
    <mergeCell ref="C374:C375"/>
    <mergeCell ref="C382:C383"/>
    <mergeCell ref="C606:C607"/>
    <mergeCell ref="C447:C448"/>
    <mergeCell ref="C463:C464"/>
    <mergeCell ref="C455:C456"/>
    <mergeCell ref="C614:C615"/>
    <mergeCell ref="C622:C623"/>
    <mergeCell ref="C557:C558"/>
    <mergeCell ref="C565:C566"/>
    <mergeCell ref="C573:C574"/>
    <mergeCell ref="C581:C582"/>
    <mergeCell ref="C589:C590"/>
    <mergeCell ref="C597:C598"/>
    <mergeCell ref="D64:D68"/>
    <mergeCell ref="D70:D71"/>
    <mergeCell ref="C542:C543"/>
    <mergeCell ref="C518:C519"/>
    <mergeCell ref="C526:C527"/>
    <mergeCell ref="C478:C479"/>
    <mergeCell ref="C486:C487"/>
    <mergeCell ref="C494:C495"/>
    <mergeCell ref="C502:C503"/>
    <mergeCell ref="C510:C511"/>
    <mergeCell ref="D30:D31"/>
    <mergeCell ref="D54:D55"/>
    <mergeCell ref="D62:D63"/>
    <mergeCell ref="D46:D47"/>
    <mergeCell ref="D48:D52"/>
    <mergeCell ref="D38:D39"/>
    <mergeCell ref="D40:D44"/>
    <mergeCell ref="D56:D60"/>
    <mergeCell ref="D111:D115"/>
    <mergeCell ref="D79:D83"/>
    <mergeCell ref="D85:D86"/>
    <mergeCell ref="D87:D91"/>
    <mergeCell ref="D93:D94"/>
    <mergeCell ref="D135:D139"/>
    <mergeCell ref="D117:D118"/>
    <mergeCell ref="D119:D123"/>
    <mergeCell ref="D142:D143"/>
    <mergeCell ref="D144:D148"/>
    <mergeCell ref="A228:B228"/>
    <mergeCell ref="D223:D227"/>
    <mergeCell ref="D150:D151"/>
    <mergeCell ref="D152:D156"/>
    <mergeCell ref="D158:D159"/>
    <mergeCell ref="D200:D204"/>
    <mergeCell ref="D206:D207"/>
    <mergeCell ref="D166:D167"/>
    <mergeCell ref="D221:D222"/>
    <mergeCell ref="B198:B199"/>
    <mergeCell ref="C206:C207"/>
    <mergeCell ref="C221:C222"/>
    <mergeCell ref="A197:G197"/>
    <mergeCell ref="C174:C175"/>
    <mergeCell ref="D174:D175"/>
    <mergeCell ref="D176:D180"/>
    <mergeCell ref="D208:D212"/>
    <mergeCell ref="A213:G213"/>
    <mergeCell ref="A236:B236"/>
    <mergeCell ref="C229:C230"/>
    <mergeCell ref="D216:D220"/>
    <mergeCell ref="D262:D266"/>
    <mergeCell ref="D246:D250"/>
    <mergeCell ref="D252:D253"/>
    <mergeCell ref="D244:D245"/>
    <mergeCell ref="D229:D230"/>
    <mergeCell ref="D231:D235"/>
    <mergeCell ref="D237:D238"/>
    <mergeCell ref="D322:D326"/>
    <mergeCell ref="D290:D291"/>
    <mergeCell ref="D292:D296"/>
    <mergeCell ref="D282:D283"/>
    <mergeCell ref="D284:D288"/>
    <mergeCell ref="D305:D306"/>
    <mergeCell ref="D314:D318"/>
    <mergeCell ref="D312:D313"/>
    <mergeCell ref="D320:D321"/>
    <mergeCell ref="D390:D391"/>
    <mergeCell ref="D392:D396"/>
    <mergeCell ref="D374:D375"/>
    <mergeCell ref="D376:D380"/>
    <mergeCell ref="D414:D415"/>
    <mergeCell ref="A341:G341"/>
    <mergeCell ref="A342:B342"/>
    <mergeCell ref="A350:B350"/>
    <mergeCell ref="D343:D344"/>
    <mergeCell ref="B406:B407"/>
    <mergeCell ref="D432:D436"/>
    <mergeCell ref="D439:D440"/>
    <mergeCell ref="D441:D445"/>
    <mergeCell ref="D447:D448"/>
    <mergeCell ref="D449:D453"/>
    <mergeCell ref="D455:D456"/>
    <mergeCell ref="D502:D503"/>
    <mergeCell ref="D457:D461"/>
    <mergeCell ref="D463:D464"/>
    <mergeCell ref="D465:D469"/>
    <mergeCell ref="D471:D472"/>
    <mergeCell ref="D473:D477"/>
    <mergeCell ref="D478:D479"/>
    <mergeCell ref="D512:D516"/>
    <mergeCell ref="D534:D535"/>
    <mergeCell ref="D536:D540"/>
    <mergeCell ref="D557:D558"/>
    <mergeCell ref="D542:D543"/>
    <mergeCell ref="D526:D527"/>
    <mergeCell ref="D528:D532"/>
    <mergeCell ref="D549:D550"/>
    <mergeCell ref="D551:D555"/>
    <mergeCell ref="D622:D623"/>
    <mergeCell ref="D624:D630"/>
    <mergeCell ref="D606:D607"/>
    <mergeCell ref="D608:D612"/>
    <mergeCell ref="D614:D615"/>
    <mergeCell ref="D583:D587"/>
    <mergeCell ref="D589:D590"/>
    <mergeCell ref="D591:D595"/>
    <mergeCell ref="D597:D598"/>
    <mergeCell ref="D599:D603"/>
    <mergeCell ref="D616:D620"/>
    <mergeCell ref="D544:D548"/>
    <mergeCell ref="D518:D519"/>
    <mergeCell ref="D520:D524"/>
    <mergeCell ref="D559:D563"/>
    <mergeCell ref="D565:D566"/>
    <mergeCell ref="D567:D571"/>
    <mergeCell ref="D573:D574"/>
    <mergeCell ref="D575:D579"/>
    <mergeCell ref="D581:D582"/>
    <mergeCell ref="C125:C126"/>
    <mergeCell ref="D125:D126"/>
    <mergeCell ref="D127:D131"/>
    <mergeCell ref="D307:D311"/>
    <mergeCell ref="D298:D299"/>
    <mergeCell ref="D300:D304"/>
    <mergeCell ref="D275:D276"/>
    <mergeCell ref="D277:D281"/>
    <mergeCell ref="D239:D243"/>
    <mergeCell ref="D260:D261"/>
    <mergeCell ref="C334:C335"/>
    <mergeCell ref="D334:D335"/>
    <mergeCell ref="D336:D340"/>
    <mergeCell ref="D504:D508"/>
    <mergeCell ref="D510:D511"/>
    <mergeCell ref="D480:D484"/>
    <mergeCell ref="D486:D487"/>
    <mergeCell ref="D488:D492"/>
    <mergeCell ref="D494:D495"/>
    <mergeCell ref="D496:D500"/>
  </mergeCells>
  <phoneticPr fontId="11" type="noConversion"/>
  <hyperlinks>
    <hyperlink ref="B80" r:id="rId1" tooltip="Please click here for Schedule details." display="javascript:void(0);"/>
    <hyperlink ref="C80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4"/>
  <sheetViews>
    <sheetView topLeftCell="B1" workbookViewId="0">
      <selection activeCell="G2" sqref="G2"/>
    </sheetView>
  </sheetViews>
  <sheetFormatPr defaultRowHeight="15.75"/>
  <cols>
    <col min="1" max="1" width="5.25" style="916" customWidth="1"/>
    <col min="2" max="2" width="35.25" style="915" customWidth="1"/>
    <col min="3" max="3" width="13.125" style="915" customWidth="1"/>
    <col min="4" max="4" width="11" style="915" customWidth="1"/>
    <col min="5" max="5" width="12.625" style="915" customWidth="1"/>
    <col min="6" max="6" width="12" style="915" customWidth="1"/>
    <col min="7" max="7" width="15" style="915" customWidth="1"/>
    <col min="8" max="8" width="14.5" style="914" customWidth="1"/>
    <col min="9" max="9" width="13.875" style="914" customWidth="1"/>
    <col min="10" max="16384" width="9" style="914"/>
  </cols>
  <sheetData>
    <row r="1" spans="1:7" ht="67.5" customHeight="1">
      <c r="A1" s="1044" t="s">
        <v>2922</v>
      </c>
      <c r="B1" s="1044"/>
      <c r="C1" s="1044"/>
      <c r="D1" s="1044"/>
      <c r="E1" s="1044"/>
      <c r="F1" s="1044"/>
      <c r="G1" s="1044"/>
    </row>
    <row r="2" spans="1:7" ht="24.75" customHeight="1">
      <c r="A2" s="1040"/>
      <c r="B2" s="1043" t="s">
        <v>2921</v>
      </c>
      <c r="C2" s="1043"/>
      <c r="D2" s="1043"/>
      <c r="E2" s="1043"/>
      <c r="F2" s="1042"/>
      <c r="G2" s="1041">
        <v>43617</v>
      </c>
    </row>
    <row r="3" spans="1:7" ht="30.75" customHeight="1">
      <c r="A3" s="1040"/>
      <c r="B3" s="1039" t="s">
        <v>2920</v>
      </c>
      <c r="C3" s="1039"/>
      <c r="D3" s="1039"/>
      <c r="E3" s="1039"/>
      <c r="F3" s="1039"/>
      <c r="G3" s="1039"/>
    </row>
    <row r="4" spans="1:7" ht="30.75" customHeight="1">
      <c r="A4" s="1038" t="s">
        <v>2919</v>
      </c>
      <c r="B4" s="1038"/>
      <c r="C4" s="1037"/>
      <c r="D4" s="1037"/>
      <c r="E4" s="1037"/>
      <c r="F4" s="1037"/>
      <c r="G4" s="1037"/>
    </row>
    <row r="5" spans="1:7" s="1008" customFormat="1">
      <c r="A5" s="993" t="s">
        <v>2918</v>
      </c>
      <c r="B5" s="993"/>
      <c r="C5" s="993"/>
      <c r="D5" s="993"/>
      <c r="E5" s="993"/>
      <c r="F5" s="993"/>
      <c r="G5" s="993"/>
    </row>
    <row r="6" spans="1:7">
      <c r="A6" s="948"/>
      <c r="B6" s="965" t="s">
        <v>26</v>
      </c>
      <c r="C6" s="965" t="s">
        <v>27</v>
      </c>
      <c r="D6" s="935" t="s">
        <v>6</v>
      </c>
      <c r="E6" s="1036" t="s">
        <v>13</v>
      </c>
      <c r="F6" s="934" t="s">
        <v>2806</v>
      </c>
      <c r="G6" s="933" t="s">
        <v>124</v>
      </c>
    </row>
    <row r="7" spans="1:7">
      <c r="A7" s="948"/>
      <c r="B7" s="956"/>
      <c r="C7" s="964"/>
      <c r="D7" s="931"/>
      <c r="E7" s="1036" t="s">
        <v>30</v>
      </c>
      <c r="F7" s="1036" t="s">
        <v>30</v>
      </c>
      <c r="G7" s="933" t="s">
        <v>31</v>
      </c>
    </row>
    <row r="8" spans="1:7" ht="17.25" customHeight="1">
      <c r="A8" s="948"/>
      <c r="B8" s="934" t="s">
        <v>2917</v>
      </c>
      <c r="C8" s="934" t="s">
        <v>2916</v>
      </c>
      <c r="D8" s="1035" t="s">
        <v>2164</v>
      </c>
      <c r="E8" s="976">
        <v>43623</v>
      </c>
      <c r="F8" s="976">
        <v>43627</v>
      </c>
      <c r="G8" s="976">
        <v>43643</v>
      </c>
    </row>
    <row r="9" spans="1:7">
      <c r="A9" s="948"/>
      <c r="B9" s="934" t="s">
        <v>2915</v>
      </c>
      <c r="C9" s="934" t="s">
        <v>2914</v>
      </c>
      <c r="D9" s="1034"/>
      <c r="E9" s="976">
        <v>43630</v>
      </c>
      <c r="F9" s="976">
        <v>43634</v>
      </c>
      <c r="G9" s="976">
        <v>43650</v>
      </c>
    </row>
    <row r="10" spans="1:7">
      <c r="A10" s="948"/>
      <c r="B10" s="934" t="s">
        <v>2913</v>
      </c>
      <c r="C10" s="934" t="s">
        <v>2912</v>
      </c>
      <c r="D10" s="1034"/>
      <c r="E10" s="976">
        <v>43637</v>
      </c>
      <c r="F10" s="976">
        <v>43645</v>
      </c>
      <c r="G10" s="976">
        <v>43661</v>
      </c>
    </row>
    <row r="11" spans="1:7">
      <c r="A11" s="948"/>
      <c r="B11" s="934" t="s">
        <v>2911</v>
      </c>
      <c r="C11" s="934" t="s">
        <v>2910</v>
      </c>
      <c r="D11" s="1034"/>
      <c r="E11" s="976">
        <v>43644</v>
      </c>
      <c r="F11" s="976">
        <v>43648</v>
      </c>
      <c r="G11" s="976">
        <v>43664</v>
      </c>
    </row>
    <row r="12" spans="1:7">
      <c r="A12" s="948"/>
      <c r="B12" s="934"/>
      <c r="C12" s="934"/>
      <c r="D12" s="1033"/>
      <c r="E12" s="976"/>
      <c r="F12" s="976"/>
      <c r="G12" s="976"/>
    </row>
    <row r="13" spans="1:7">
      <c r="A13" s="948"/>
      <c r="B13" s="940"/>
      <c r="C13" s="940"/>
      <c r="D13" s="1025"/>
      <c r="E13" s="1024"/>
      <c r="F13" s="1024"/>
      <c r="G13" s="1024"/>
    </row>
    <row r="14" spans="1:7" s="1008" customFormat="1" ht="12.75" customHeight="1">
      <c r="A14" s="938" t="s">
        <v>2909</v>
      </c>
      <c r="B14" s="938"/>
      <c r="C14" s="938"/>
      <c r="D14" s="938"/>
      <c r="E14" s="938"/>
      <c r="F14" s="938"/>
      <c r="G14" s="938"/>
    </row>
    <row r="15" spans="1:7" s="1030" customFormat="1">
      <c r="A15" s="1031"/>
      <c r="B15" s="965" t="s">
        <v>26</v>
      </c>
      <c r="C15" s="965" t="s">
        <v>27</v>
      </c>
      <c r="D15" s="965" t="s">
        <v>6</v>
      </c>
      <c r="E15" s="924" t="s">
        <v>13</v>
      </c>
      <c r="F15" s="924" t="s">
        <v>2806</v>
      </c>
      <c r="G15" s="924" t="s">
        <v>231</v>
      </c>
    </row>
    <row r="16" spans="1:7" s="1030" customFormat="1">
      <c r="A16" s="1031"/>
      <c r="B16" s="956"/>
      <c r="C16" s="964"/>
      <c r="D16" s="964"/>
      <c r="E16" s="924" t="s">
        <v>30</v>
      </c>
      <c r="F16" s="924" t="s">
        <v>30</v>
      </c>
      <c r="G16" s="924" t="s">
        <v>31</v>
      </c>
    </row>
    <row r="17" spans="1:7" s="1030" customFormat="1">
      <c r="A17" s="1031"/>
      <c r="B17" s="934" t="s">
        <v>2908</v>
      </c>
      <c r="C17" s="934" t="s">
        <v>1522</v>
      </c>
      <c r="D17" s="1032" t="s">
        <v>86</v>
      </c>
      <c r="E17" s="976">
        <v>43623</v>
      </c>
      <c r="F17" s="976">
        <v>43629</v>
      </c>
      <c r="G17" s="976">
        <v>43641</v>
      </c>
    </row>
    <row r="18" spans="1:7" s="1030" customFormat="1">
      <c r="A18" s="1031"/>
      <c r="B18" s="934" t="s">
        <v>2907</v>
      </c>
      <c r="C18" s="934" t="s">
        <v>2906</v>
      </c>
      <c r="D18" s="1029"/>
      <c r="E18" s="976">
        <v>43630</v>
      </c>
      <c r="F18" s="976">
        <v>43636</v>
      </c>
      <c r="G18" s="976">
        <v>43648</v>
      </c>
    </row>
    <row r="19" spans="1:7" s="1030" customFormat="1" ht="16.5" customHeight="1">
      <c r="A19" s="1031"/>
      <c r="B19" s="934" t="s">
        <v>2905</v>
      </c>
      <c r="C19" s="934" t="s">
        <v>2904</v>
      </c>
      <c r="D19" s="1029"/>
      <c r="E19" s="976">
        <v>43637</v>
      </c>
      <c r="F19" s="976">
        <v>43643</v>
      </c>
      <c r="G19" s="976">
        <v>43655</v>
      </c>
    </row>
    <row r="20" spans="1:7" ht="15.95" customHeight="1">
      <c r="A20" s="948"/>
      <c r="B20" s="934" t="s">
        <v>2903</v>
      </c>
      <c r="C20" s="934" t="s">
        <v>2902</v>
      </c>
      <c r="D20" s="1029"/>
      <c r="E20" s="976">
        <v>43644</v>
      </c>
      <c r="F20" s="976">
        <v>43650</v>
      </c>
      <c r="G20" s="976">
        <v>43662</v>
      </c>
    </row>
    <row r="21" spans="1:7" ht="15.95" customHeight="1">
      <c r="A21" s="948"/>
      <c r="B21" s="1028"/>
      <c r="C21" s="1028"/>
      <c r="D21" s="1027"/>
      <c r="E21" s="976"/>
      <c r="F21" s="976"/>
      <c r="G21" s="976"/>
    </row>
    <row r="22" spans="1:7" s="1008" customFormat="1">
      <c r="A22" s="938" t="s">
        <v>2901</v>
      </c>
      <c r="B22" s="938"/>
      <c r="C22" s="938"/>
      <c r="D22" s="938"/>
      <c r="E22" s="938"/>
      <c r="F22" s="938"/>
      <c r="G22" s="938"/>
    </row>
    <row r="23" spans="1:7">
      <c r="A23" s="948"/>
      <c r="B23" s="989" t="s">
        <v>26</v>
      </c>
      <c r="C23" s="989" t="s">
        <v>27</v>
      </c>
      <c r="D23" s="989" t="s">
        <v>6</v>
      </c>
      <c r="E23" s="934" t="s">
        <v>13</v>
      </c>
      <c r="F23" s="934" t="s">
        <v>2806</v>
      </c>
      <c r="G23" s="985" t="s">
        <v>2</v>
      </c>
    </row>
    <row r="24" spans="1:7">
      <c r="A24" s="948"/>
      <c r="B24" s="987"/>
      <c r="C24" s="987"/>
      <c r="D24" s="987"/>
      <c r="E24" s="934" t="s">
        <v>30</v>
      </c>
      <c r="F24" s="934" t="s">
        <v>30</v>
      </c>
      <c r="G24" s="985" t="s">
        <v>31</v>
      </c>
    </row>
    <row r="25" spans="1:7" ht="16.149999999999999" customHeight="1">
      <c r="A25" s="948"/>
      <c r="B25" s="945" t="s">
        <v>2900</v>
      </c>
      <c r="C25" s="915" t="s">
        <v>2899</v>
      </c>
      <c r="D25" s="944" t="s">
        <v>2110</v>
      </c>
      <c r="E25" s="976">
        <v>43622</v>
      </c>
      <c r="F25" s="976">
        <v>43626</v>
      </c>
      <c r="G25" s="976">
        <v>43637</v>
      </c>
    </row>
    <row r="26" spans="1:7" ht="16.149999999999999" customHeight="1">
      <c r="A26" s="948"/>
      <c r="B26" s="945" t="s">
        <v>2898</v>
      </c>
      <c r="C26" s="1026" t="s">
        <v>2897</v>
      </c>
      <c r="D26" s="944"/>
      <c r="E26" s="976">
        <v>43629</v>
      </c>
      <c r="F26" s="976">
        <v>43633</v>
      </c>
      <c r="G26" s="976">
        <v>43644</v>
      </c>
    </row>
    <row r="27" spans="1:7" ht="16.149999999999999" customHeight="1">
      <c r="A27" s="948"/>
      <c r="B27" s="945" t="s">
        <v>2896</v>
      </c>
      <c r="C27" s="915" t="s">
        <v>2895</v>
      </c>
      <c r="D27" s="944"/>
      <c r="E27" s="976">
        <v>43636</v>
      </c>
      <c r="F27" s="976">
        <v>43640</v>
      </c>
      <c r="G27" s="976">
        <v>43651</v>
      </c>
    </row>
    <row r="28" spans="1:7" ht="16.149999999999999" customHeight="1">
      <c r="A28" s="948"/>
      <c r="B28" s="934" t="s">
        <v>2894</v>
      </c>
      <c r="C28" s="986" t="s">
        <v>2893</v>
      </c>
      <c r="D28" s="944"/>
      <c r="E28" s="976">
        <v>43643</v>
      </c>
      <c r="F28" s="976">
        <v>24473</v>
      </c>
      <c r="G28" s="976">
        <v>43658</v>
      </c>
    </row>
    <row r="29" spans="1:7" ht="16.149999999999999" customHeight="1">
      <c r="A29" s="948"/>
      <c r="B29" s="945"/>
      <c r="C29" s="1026"/>
      <c r="D29" s="944"/>
      <c r="E29" s="976"/>
      <c r="F29" s="976"/>
      <c r="G29" s="976"/>
    </row>
    <row r="30" spans="1:7" ht="16.149999999999999" customHeight="1">
      <c r="A30" s="948"/>
      <c r="B30" s="940"/>
      <c r="C30" s="940"/>
      <c r="D30" s="1025"/>
      <c r="E30" s="1024"/>
      <c r="F30" s="1024"/>
      <c r="G30" s="1024"/>
    </row>
    <row r="31" spans="1:7" s="1008" customFormat="1">
      <c r="A31" s="993" t="s">
        <v>2892</v>
      </c>
      <c r="B31" s="993"/>
      <c r="C31" s="993"/>
      <c r="D31" s="993"/>
      <c r="E31" s="993"/>
      <c r="F31" s="993"/>
      <c r="G31" s="993"/>
    </row>
    <row r="32" spans="1:7">
      <c r="A32" s="948"/>
      <c r="B32" s="1023" t="s">
        <v>26</v>
      </c>
      <c r="C32" s="1023" t="s">
        <v>27</v>
      </c>
      <c r="D32" s="1023" t="s">
        <v>6</v>
      </c>
      <c r="E32" s="1021" t="s">
        <v>13</v>
      </c>
      <c r="F32" s="1021" t="s">
        <v>17</v>
      </c>
      <c r="G32" s="1021" t="s">
        <v>236</v>
      </c>
    </row>
    <row r="33" spans="1:8">
      <c r="A33" s="948"/>
      <c r="B33" s="956"/>
      <c r="C33" s="1018"/>
      <c r="D33" s="1018"/>
      <c r="E33" s="1021" t="s">
        <v>30</v>
      </c>
      <c r="F33" s="1021" t="s">
        <v>30</v>
      </c>
      <c r="G33" s="1021" t="s">
        <v>31</v>
      </c>
    </row>
    <row r="34" spans="1:8" ht="16.149999999999999" customHeight="1">
      <c r="A34" s="948"/>
      <c r="B34" s="1021" t="s">
        <v>2891</v>
      </c>
      <c r="C34" s="1021" t="s">
        <v>1484</v>
      </c>
      <c r="D34" s="1023" t="s">
        <v>2164</v>
      </c>
      <c r="E34" s="976">
        <v>43621</v>
      </c>
      <c r="F34" s="976">
        <v>43626</v>
      </c>
      <c r="G34" s="976">
        <v>43636</v>
      </c>
      <c r="H34" s="1022"/>
    </row>
    <row r="35" spans="1:8" ht="16.149999999999999" customHeight="1">
      <c r="A35" s="948"/>
      <c r="B35" s="921" t="s">
        <v>2890</v>
      </c>
      <c r="C35" s="1021" t="s">
        <v>2889</v>
      </c>
      <c r="D35" s="1019"/>
      <c r="E35" s="976">
        <v>43628</v>
      </c>
      <c r="F35" s="976">
        <v>43633</v>
      </c>
      <c r="G35" s="976">
        <v>43643</v>
      </c>
      <c r="H35" s="1020"/>
    </row>
    <row r="36" spans="1:8" ht="16.149999999999999" customHeight="1">
      <c r="A36" s="948"/>
      <c r="B36" s="945" t="s">
        <v>1480</v>
      </c>
      <c r="C36" s="915" t="s">
        <v>2888</v>
      </c>
      <c r="D36" s="1019"/>
      <c r="E36" s="976">
        <v>43635</v>
      </c>
      <c r="F36" s="976">
        <v>43640</v>
      </c>
      <c r="G36" s="976">
        <v>43650</v>
      </c>
      <c r="H36" s="1020"/>
    </row>
    <row r="37" spans="1:8" ht="16.149999999999999" customHeight="1">
      <c r="A37" s="948"/>
      <c r="B37" s="945" t="s">
        <v>1478</v>
      </c>
      <c r="C37" s="945" t="s">
        <v>1477</v>
      </c>
      <c r="D37" s="1019"/>
      <c r="E37" s="976">
        <v>43642</v>
      </c>
      <c r="F37" s="976">
        <v>43647</v>
      </c>
      <c r="G37" s="976">
        <v>43657</v>
      </c>
    </row>
    <row r="38" spans="1:8" ht="16.149999999999999" customHeight="1">
      <c r="A38" s="948"/>
      <c r="B38" s="945"/>
      <c r="C38" s="945"/>
      <c r="D38" s="1018"/>
      <c r="E38" s="976"/>
      <c r="F38" s="976"/>
      <c r="G38" s="976"/>
    </row>
    <row r="39" spans="1:8">
      <c r="A39" s="948"/>
      <c r="B39" s="1017"/>
      <c r="C39" s="1017"/>
      <c r="D39" s="942"/>
      <c r="E39" s="1011"/>
      <c r="F39" s="975"/>
      <c r="G39" s="1016"/>
    </row>
    <row r="40" spans="1:8" s="1008" customFormat="1">
      <c r="A40" s="938" t="s">
        <v>2887</v>
      </c>
      <c r="B40" s="938"/>
      <c r="C40" s="938"/>
      <c r="D40" s="938"/>
      <c r="E40" s="938"/>
      <c r="F40" s="938"/>
      <c r="G40" s="938"/>
    </row>
    <row r="41" spans="1:8">
      <c r="A41" s="948"/>
      <c r="B41" s="981" t="s">
        <v>26</v>
      </c>
      <c r="C41" s="981" t="s">
        <v>27</v>
      </c>
      <c r="D41" s="989" t="s">
        <v>6</v>
      </c>
      <c r="E41" s="1015" t="s">
        <v>13</v>
      </c>
      <c r="F41" s="934" t="s">
        <v>2886</v>
      </c>
      <c r="G41" s="1014" t="s">
        <v>238</v>
      </c>
    </row>
    <row r="42" spans="1:8">
      <c r="A42" s="948"/>
      <c r="B42" s="956"/>
      <c r="C42" s="980"/>
      <c r="D42" s="987"/>
      <c r="E42" s="930" t="s">
        <v>30</v>
      </c>
      <c r="F42" s="930" t="s">
        <v>30</v>
      </c>
      <c r="G42" s="985" t="s">
        <v>31</v>
      </c>
    </row>
    <row r="43" spans="1:8">
      <c r="A43" s="948"/>
      <c r="B43" s="959" t="s">
        <v>2885</v>
      </c>
      <c r="C43" s="924" t="s">
        <v>2884</v>
      </c>
      <c r="D43" s="963" t="s">
        <v>2238</v>
      </c>
      <c r="E43" s="976">
        <v>43623</v>
      </c>
      <c r="F43" s="976">
        <v>43630</v>
      </c>
      <c r="G43" s="976">
        <v>43649</v>
      </c>
    </row>
    <row r="44" spans="1:8">
      <c r="A44" s="948"/>
      <c r="B44" s="959" t="s">
        <v>1521</v>
      </c>
      <c r="C44" s="959" t="s">
        <v>1520</v>
      </c>
      <c r="D44" s="963"/>
      <c r="E44" s="976">
        <v>43630</v>
      </c>
      <c r="F44" s="976">
        <v>43635</v>
      </c>
      <c r="G44" s="976">
        <v>43651</v>
      </c>
    </row>
    <row r="45" spans="1:8">
      <c r="A45" s="948"/>
      <c r="B45" s="959" t="s">
        <v>1518</v>
      </c>
      <c r="C45" s="924" t="s">
        <v>1517</v>
      </c>
      <c r="D45" s="963"/>
      <c r="E45" s="976">
        <v>43637</v>
      </c>
      <c r="F45" s="976">
        <v>43642</v>
      </c>
      <c r="G45" s="976">
        <v>43658</v>
      </c>
    </row>
    <row r="46" spans="1:8">
      <c r="A46" s="948"/>
      <c r="B46" s="959" t="s">
        <v>1516</v>
      </c>
      <c r="C46" s="924" t="s">
        <v>1515</v>
      </c>
      <c r="D46" s="963"/>
      <c r="E46" s="976">
        <v>43644</v>
      </c>
      <c r="F46" s="976">
        <v>43649</v>
      </c>
      <c r="G46" s="976">
        <v>43665</v>
      </c>
    </row>
    <row r="47" spans="1:8">
      <c r="A47" s="948"/>
      <c r="B47" s="959"/>
      <c r="C47" s="924"/>
      <c r="D47" s="963"/>
      <c r="E47" s="976"/>
      <c r="F47" s="976"/>
      <c r="G47" s="976"/>
    </row>
    <row r="48" spans="1:8" s="1010" customFormat="1">
      <c r="A48" s="948"/>
      <c r="B48" s="1013"/>
      <c r="C48" s="941"/>
      <c r="D48" s="1012"/>
      <c r="E48" s="975"/>
      <c r="F48" s="1011"/>
      <c r="G48" s="1011"/>
    </row>
    <row r="49" spans="1:7" s="1008" customFormat="1">
      <c r="A49" s="938" t="s">
        <v>2883</v>
      </c>
      <c r="B49" s="938"/>
      <c r="C49" s="938"/>
      <c r="D49" s="938"/>
      <c r="E49" s="938"/>
      <c r="F49" s="938"/>
      <c r="G49" s="938"/>
    </row>
    <row r="50" spans="1:7">
      <c r="A50" s="948"/>
      <c r="B50" s="981" t="s">
        <v>26</v>
      </c>
      <c r="C50" s="981" t="s">
        <v>27</v>
      </c>
      <c r="D50" s="981" t="s">
        <v>6</v>
      </c>
      <c r="E50" s="930" t="s">
        <v>13</v>
      </c>
      <c r="F50" s="934" t="s">
        <v>17</v>
      </c>
      <c r="G50" s="933" t="s">
        <v>2450</v>
      </c>
    </row>
    <row r="51" spans="1:7">
      <c r="A51" s="948"/>
      <c r="B51" s="956"/>
      <c r="C51" s="980"/>
      <c r="D51" s="980"/>
      <c r="E51" s="930" t="s">
        <v>30</v>
      </c>
      <c r="F51" s="930" t="s">
        <v>30</v>
      </c>
      <c r="G51" s="934" t="s">
        <v>31</v>
      </c>
    </row>
    <row r="52" spans="1:7" ht="20.100000000000001" customHeight="1">
      <c r="A52" s="948"/>
      <c r="B52" s="924" t="s">
        <v>1962</v>
      </c>
      <c r="C52" s="945" t="s">
        <v>1513</v>
      </c>
      <c r="D52" s="944" t="s">
        <v>2882</v>
      </c>
      <c r="E52" s="918">
        <v>43623</v>
      </c>
      <c r="F52" s="918">
        <v>43628</v>
      </c>
      <c r="G52" s="918">
        <v>43642</v>
      </c>
    </row>
    <row r="53" spans="1:7" ht="20.100000000000001" customHeight="1">
      <c r="A53" s="948"/>
      <c r="B53" s="924" t="s">
        <v>1960</v>
      </c>
      <c r="C53" s="923" t="s">
        <v>2468</v>
      </c>
      <c r="D53" s="944"/>
      <c r="E53" s="918">
        <v>43630</v>
      </c>
      <c r="F53" s="918">
        <v>43635</v>
      </c>
      <c r="G53" s="918">
        <v>43649</v>
      </c>
    </row>
    <row r="54" spans="1:7" ht="20.100000000000001" customHeight="1">
      <c r="A54" s="948"/>
      <c r="B54" s="921" t="s">
        <v>1959</v>
      </c>
      <c r="C54" s="920" t="s">
        <v>2881</v>
      </c>
      <c r="D54" s="944"/>
      <c r="E54" s="918">
        <v>43637</v>
      </c>
      <c r="F54" s="918">
        <v>43642</v>
      </c>
      <c r="G54" s="918">
        <v>43656</v>
      </c>
    </row>
    <row r="55" spans="1:7" ht="20.100000000000001" customHeight="1">
      <c r="A55" s="948"/>
      <c r="B55" s="921" t="s">
        <v>1957</v>
      </c>
      <c r="C55" s="920" t="s">
        <v>2880</v>
      </c>
      <c r="D55" s="944"/>
      <c r="E55" s="918">
        <v>43644</v>
      </c>
      <c r="F55" s="918">
        <v>43649</v>
      </c>
      <c r="G55" s="918">
        <v>43663</v>
      </c>
    </row>
    <row r="56" spans="1:7">
      <c r="A56" s="948"/>
      <c r="B56" s="924"/>
      <c r="C56" s="945"/>
      <c r="D56" s="944"/>
      <c r="E56" s="918"/>
      <c r="F56" s="918"/>
      <c r="G56" s="918"/>
    </row>
    <row r="57" spans="1:7" ht="28.5" customHeight="1">
      <c r="A57" s="1009" t="s">
        <v>2879</v>
      </c>
      <c r="B57" s="1009"/>
      <c r="C57" s="940"/>
      <c r="D57" s="942"/>
      <c r="E57" s="940"/>
      <c r="F57" s="940"/>
      <c r="G57" s="940"/>
    </row>
    <row r="58" spans="1:7" s="1008" customFormat="1">
      <c r="A58" s="993" t="s">
        <v>2878</v>
      </c>
      <c r="B58" s="993"/>
      <c r="C58" s="993"/>
      <c r="D58" s="993"/>
      <c r="E58" s="993"/>
      <c r="F58" s="993"/>
      <c r="G58" s="993"/>
    </row>
    <row r="59" spans="1:7">
      <c r="A59" s="1007"/>
      <c r="B59" s="935" t="s">
        <v>26</v>
      </c>
      <c r="C59" s="935" t="s">
        <v>27</v>
      </c>
      <c r="D59" s="935" t="s">
        <v>6</v>
      </c>
      <c r="E59" s="934" t="s">
        <v>13</v>
      </c>
      <c r="F59" s="934" t="s">
        <v>2870</v>
      </c>
      <c r="G59" s="934" t="s">
        <v>25</v>
      </c>
    </row>
    <row r="60" spans="1:7" ht="17.25" customHeight="1">
      <c r="A60" s="1007"/>
      <c r="B60" s="931"/>
      <c r="C60" s="931"/>
      <c r="D60" s="931"/>
      <c r="E60" s="934" t="s">
        <v>30</v>
      </c>
      <c r="F60" s="934" t="s">
        <v>30</v>
      </c>
      <c r="G60" s="934" t="s">
        <v>31</v>
      </c>
    </row>
    <row r="61" spans="1:7">
      <c r="A61" s="948"/>
      <c r="B61" s="995" t="s">
        <v>2033</v>
      </c>
      <c r="C61" s="934" t="s">
        <v>2877</v>
      </c>
      <c r="D61" s="1006" t="s">
        <v>104</v>
      </c>
      <c r="E61" s="976">
        <v>43623</v>
      </c>
      <c r="F61" s="976">
        <v>43628</v>
      </c>
      <c r="G61" s="976">
        <v>43657</v>
      </c>
    </row>
    <row r="62" spans="1:7">
      <c r="A62" s="948"/>
      <c r="B62" s="999" t="s">
        <v>2031</v>
      </c>
      <c r="C62" s="998" t="s">
        <v>2876</v>
      </c>
      <c r="D62" s="1005"/>
      <c r="E62" s="997">
        <v>43630</v>
      </c>
      <c r="F62" s="997">
        <v>43635</v>
      </c>
      <c r="G62" s="997">
        <v>43664</v>
      </c>
    </row>
    <row r="63" spans="1:7">
      <c r="A63" s="948"/>
      <c r="B63" s="945" t="s">
        <v>2875</v>
      </c>
      <c r="C63" s="945" t="s">
        <v>2874</v>
      </c>
      <c r="D63" s="1005"/>
      <c r="E63" s="976">
        <v>43637</v>
      </c>
      <c r="F63" s="976">
        <v>43642</v>
      </c>
      <c r="G63" s="976">
        <v>43671</v>
      </c>
    </row>
    <row r="64" spans="1:7">
      <c r="A64" s="948"/>
      <c r="B64" s="945" t="s">
        <v>2027</v>
      </c>
      <c r="C64" s="945" t="s">
        <v>2873</v>
      </c>
      <c r="D64" s="1005"/>
      <c r="E64" s="976">
        <v>43644</v>
      </c>
      <c r="F64" s="976">
        <v>43649</v>
      </c>
      <c r="G64" s="976">
        <v>43678</v>
      </c>
    </row>
    <row r="65" spans="1:7">
      <c r="A65" s="948"/>
      <c r="B65" s="995"/>
      <c r="C65" s="934"/>
      <c r="D65" s="1004"/>
      <c r="E65" s="976"/>
      <c r="F65" s="976"/>
      <c r="G65" s="976"/>
    </row>
    <row r="66" spans="1:7">
      <c r="A66" s="948"/>
      <c r="B66" s="1003"/>
      <c r="C66" s="1003"/>
      <c r="D66" s="942"/>
      <c r="E66" s="1002"/>
      <c r="F66" s="1002"/>
      <c r="G66" s="1001"/>
    </row>
    <row r="67" spans="1:7">
      <c r="A67" s="993" t="s">
        <v>2872</v>
      </c>
      <c r="B67" s="993"/>
      <c r="C67" s="993"/>
      <c r="D67" s="993"/>
      <c r="E67" s="993"/>
      <c r="F67" s="993"/>
      <c r="G67" s="993"/>
    </row>
    <row r="68" spans="1:7">
      <c r="A68" s="948"/>
      <c r="B68" s="935" t="s">
        <v>26</v>
      </c>
      <c r="C68" s="935" t="s">
        <v>27</v>
      </c>
      <c r="D68" s="935" t="s">
        <v>6</v>
      </c>
      <c r="E68" s="934" t="s">
        <v>13</v>
      </c>
      <c r="F68" s="934" t="s">
        <v>2870</v>
      </c>
      <c r="G68" s="934" t="s">
        <v>41</v>
      </c>
    </row>
    <row r="69" spans="1:7">
      <c r="A69" s="948"/>
      <c r="B69" s="931"/>
      <c r="C69" s="931"/>
      <c r="D69" s="931"/>
      <c r="E69" s="934" t="s">
        <v>30</v>
      </c>
      <c r="F69" s="934" t="s">
        <v>30</v>
      </c>
      <c r="G69" s="934" t="s">
        <v>31</v>
      </c>
    </row>
    <row r="70" spans="1:7">
      <c r="A70" s="948"/>
      <c r="B70" s="1000" t="s">
        <v>2042</v>
      </c>
      <c r="C70" s="995" t="s">
        <v>1539</v>
      </c>
      <c r="D70" s="944" t="s">
        <v>2164</v>
      </c>
      <c r="E70" s="976">
        <v>43621</v>
      </c>
      <c r="F70" s="976">
        <v>43625</v>
      </c>
      <c r="G70" s="976">
        <v>43649</v>
      </c>
    </row>
    <row r="71" spans="1:7">
      <c r="A71" s="948"/>
      <c r="B71" s="999" t="s">
        <v>2040</v>
      </c>
      <c r="C71" s="998" t="s">
        <v>1979</v>
      </c>
      <c r="D71" s="944"/>
      <c r="E71" s="997">
        <v>43628</v>
      </c>
      <c r="F71" s="997">
        <v>43632</v>
      </c>
      <c r="G71" s="997">
        <v>43656</v>
      </c>
    </row>
    <row r="72" spans="1:7">
      <c r="A72" s="948"/>
      <c r="B72" s="945" t="s">
        <v>2039</v>
      </c>
      <c r="C72" s="945" t="s">
        <v>1987</v>
      </c>
      <c r="D72" s="944"/>
      <c r="E72" s="976">
        <v>43635</v>
      </c>
      <c r="F72" s="976">
        <v>43639</v>
      </c>
      <c r="G72" s="976">
        <v>43663</v>
      </c>
    </row>
    <row r="73" spans="1:7">
      <c r="A73" s="948"/>
      <c r="B73" s="996" t="s">
        <v>2038</v>
      </c>
      <c r="C73" s="933" t="s">
        <v>1539</v>
      </c>
      <c r="D73" s="944"/>
      <c r="E73" s="976">
        <v>43642</v>
      </c>
      <c r="F73" s="976">
        <v>43646</v>
      </c>
      <c r="G73" s="976">
        <v>43670</v>
      </c>
    </row>
    <row r="74" spans="1:7">
      <c r="A74" s="948"/>
      <c r="B74" s="995"/>
      <c r="C74" s="934"/>
      <c r="D74" s="944"/>
      <c r="E74" s="976"/>
      <c r="F74" s="976"/>
      <c r="G74" s="976"/>
    </row>
    <row r="75" spans="1:7">
      <c r="A75" s="960"/>
      <c r="B75" s="940"/>
      <c r="C75" s="940"/>
      <c r="D75" s="940"/>
      <c r="E75" s="940"/>
      <c r="F75" s="940"/>
      <c r="G75" s="940"/>
    </row>
    <row r="76" spans="1:7">
      <c r="A76" s="994" t="s">
        <v>2871</v>
      </c>
      <c r="B76" s="993"/>
      <c r="C76" s="993"/>
      <c r="D76" s="993"/>
      <c r="E76" s="993"/>
      <c r="F76" s="993"/>
      <c r="G76" s="993"/>
    </row>
    <row r="77" spans="1:7">
      <c r="A77" s="948"/>
      <c r="B77" s="990" t="s">
        <v>26</v>
      </c>
      <c r="C77" s="990" t="s">
        <v>27</v>
      </c>
      <c r="D77" s="989" t="s">
        <v>6</v>
      </c>
      <c r="E77" s="934" t="s">
        <v>13</v>
      </c>
      <c r="F77" s="934" t="s">
        <v>2870</v>
      </c>
      <c r="G77" s="985" t="s">
        <v>2345</v>
      </c>
    </row>
    <row r="78" spans="1:7">
      <c r="A78" s="948"/>
      <c r="B78" s="988"/>
      <c r="C78" s="988"/>
      <c r="D78" s="987"/>
      <c r="E78" s="986" t="s">
        <v>30</v>
      </c>
      <c r="F78" s="934" t="s">
        <v>30</v>
      </c>
      <c r="G78" s="985" t="s">
        <v>31</v>
      </c>
    </row>
    <row r="79" spans="1:7" ht="15.75" customHeight="1">
      <c r="A79" s="948"/>
      <c r="B79" s="934" t="s">
        <v>1988</v>
      </c>
      <c r="C79" s="945" t="s">
        <v>1987</v>
      </c>
      <c r="D79" s="992" t="s">
        <v>2869</v>
      </c>
      <c r="E79" s="976">
        <v>43623</v>
      </c>
      <c r="F79" s="976">
        <v>43630</v>
      </c>
      <c r="G79" s="976">
        <v>43653</v>
      </c>
    </row>
    <row r="80" spans="1:7">
      <c r="A80" s="948"/>
      <c r="B80" s="934" t="s">
        <v>2868</v>
      </c>
      <c r="C80" s="934" t="s">
        <v>1985</v>
      </c>
      <c r="D80" s="992"/>
      <c r="E80" s="976">
        <v>43630</v>
      </c>
      <c r="F80" s="976">
        <v>43637</v>
      </c>
      <c r="G80" s="976">
        <v>43660</v>
      </c>
    </row>
    <row r="81" spans="1:7">
      <c r="A81" s="948"/>
      <c r="B81" s="945" t="s">
        <v>1984</v>
      </c>
      <c r="C81" s="945" t="s">
        <v>1950</v>
      </c>
      <c r="D81" s="992"/>
      <c r="E81" s="976">
        <v>43637</v>
      </c>
      <c r="F81" s="976">
        <v>43644</v>
      </c>
      <c r="G81" s="976">
        <v>43667</v>
      </c>
    </row>
    <row r="82" spans="1:7">
      <c r="A82" s="948"/>
      <c r="B82" s="934" t="s">
        <v>1983</v>
      </c>
      <c r="C82" s="934" t="s">
        <v>1982</v>
      </c>
      <c r="D82" s="992"/>
      <c r="E82" s="976">
        <v>43644</v>
      </c>
      <c r="F82" s="976">
        <v>43651</v>
      </c>
      <c r="G82" s="976">
        <v>43674</v>
      </c>
    </row>
    <row r="83" spans="1:7">
      <c r="A83" s="948"/>
      <c r="B83" s="945"/>
      <c r="C83" s="945"/>
      <c r="D83" s="992"/>
      <c r="E83" s="976"/>
      <c r="F83" s="976"/>
      <c r="G83" s="976"/>
    </row>
    <row r="84" spans="1:7">
      <c r="A84" s="948"/>
      <c r="B84" s="940"/>
      <c r="C84" s="940"/>
      <c r="D84" s="942"/>
      <c r="E84" s="940"/>
      <c r="F84" s="991"/>
      <c r="G84" s="991"/>
    </row>
    <row r="85" spans="1:7">
      <c r="A85" s="938" t="s">
        <v>2867</v>
      </c>
      <c r="B85" s="938"/>
      <c r="C85" s="938"/>
      <c r="D85" s="938"/>
      <c r="E85" s="938"/>
      <c r="F85" s="938"/>
      <c r="G85" s="938"/>
    </row>
    <row r="86" spans="1:7">
      <c r="A86" s="948"/>
      <c r="B86" s="990" t="s">
        <v>26</v>
      </c>
      <c r="C86" s="990" t="s">
        <v>27</v>
      </c>
      <c r="D86" s="989" t="s">
        <v>6</v>
      </c>
      <c r="E86" s="934" t="s">
        <v>13</v>
      </c>
      <c r="F86" s="934" t="s">
        <v>2866</v>
      </c>
      <c r="G86" s="985" t="s">
        <v>2865</v>
      </c>
    </row>
    <row r="87" spans="1:7">
      <c r="A87" s="948"/>
      <c r="B87" s="988"/>
      <c r="C87" s="988"/>
      <c r="D87" s="987"/>
      <c r="E87" s="986" t="s">
        <v>30</v>
      </c>
      <c r="F87" s="934" t="s">
        <v>30</v>
      </c>
      <c r="G87" s="985" t="s">
        <v>31</v>
      </c>
    </row>
    <row r="88" spans="1:7">
      <c r="A88" s="948"/>
      <c r="B88" s="934" t="s">
        <v>1968</v>
      </c>
      <c r="C88" s="934" t="s">
        <v>1896</v>
      </c>
      <c r="D88" s="965" t="s">
        <v>2130</v>
      </c>
      <c r="E88" s="976">
        <v>43621</v>
      </c>
      <c r="F88" s="976">
        <v>43625</v>
      </c>
      <c r="G88" s="976">
        <v>43648</v>
      </c>
    </row>
    <row r="89" spans="1:7">
      <c r="A89" s="948"/>
      <c r="B89" s="934" t="s">
        <v>1966</v>
      </c>
      <c r="C89" s="934" t="s">
        <v>2455</v>
      </c>
      <c r="D89" s="984"/>
      <c r="E89" s="976">
        <v>43628</v>
      </c>
      <c r="F89" s="976">
        <v>43632</v>
      </c>
      <c r="G89" s="976">
        <v>43655</v>
      </c>
    </row>
    <row r="90" spans="1:7">
      <c r="A90" s="948"/>
      <c r="B90" s="934" t="s">
        <v>1965</v>
      </c>
      <c r="C90" s="934" t="s">
        <v>1595</v>
      </c>
      <c r="D90" s="984"/>
      <c r="E90" s="976">
        <v>43635</v>
      </c>
      <c r="F90" s="976">
        <v>43639</v>
      </c>
      <c r="G90" s="976">
        <v>43662</v>
      </c>
    </row>
    <row r="91" spans="1:7">
      <c r="A91" s="948"/>
      <c r="B91" s="934" t="s">
        <v>1964</v>
      </c>
      <c r="C91" s="934" t="s">
        <v>1892</v>
      </c>
      <c r="D91" s="984"/>
      <c r="E91" s="976">
        <v>43642</v>
      </c>
      <c r="F91" s="976">
        <v>43676</v>
      </c>
      <c r="G91" s="976">
        <v>43669</v>
      </c>
    </row>
    <row r="92" spans="1:7">
      <c r="A92" s="948"/>
      <c r="B92" s="934"/>
      <c r="C92" s="934"/>
      <c r="D92" s="964"/>
      <c r="E92" s="976"/>
      <c r="F92" s="976"/>
      <c r="G92" s="976"/>
    </row>
    <row r="93" spans="1:7" ht="26.25" customHeight="1">
      <c r="A93" s="983" t="s">
        <v>2864</v>
      </c>
      <c r="B93" s="982"/>
    </row>
    <row r="94" spans="1:7">
      <c r="A94" s="938" t="s">
        <v>2863</v>
      </c>
      <c r="B94" s="938"/>
      <c r="C94" s="938"/>
      <c r="D94" s="938"/>
      <c r="E94" s="938"/>
      <c r="F94" s="938"/>
      <c r="G94" s="938"/>
    </row>
    <row r="95" spans="1:7">
      <c r="A95" s="948"/>
      <c r="B95" s="981" t="s">
        <v>26</v>
      </c>
      <c r="C95" s="981" t="s">
        <v>27</v>
      </c>
      <c r="D95" s="981" t="s">
        <v>6</v>
      </c>
      <c r="E95" s="934" t="s">
        <v>13</v>
      </c>
      <c r="F95" s="934" t="s">
        <v>2856</v>
      </c>
      <c r="G95" s="934" t="s">
        <v>1358</v>
      </c>
    </row>
    <row r="96" spans="1:7">
      <c r="A96" s="948"/>
      <c r="B96" s="956"/>
      <c r="C96" s="980"/>
      <c r="D96" s="980"/>
      <c r="E96" s="934" t="s">
        <v>30</v>
      </c>
      <c r="F96" s="934" t="s">
        <v>30</v>
      </c>
      <c r="G96" s="934" t="s">
        <v>31</v>
      </c>
    </row>
    <row r="97" spans="1:7">
      <c r="A97" s="948"/>
      <c r="B97" s="945" t="s">
        <v>2163</v>
      </c>
      <c r="C97" s="945" t="s">
        <v>2862</v>
      </c>
      <c r="D97" s="979" t="s">
        <v>2164</v>
      </c>
      <c r="E97" s="976">
        <v>43621</v>
      </c>
      <c r="F97" s="976">
        <v>43626</v>
      </c>
      <c r="G97" s="976">
        <v>43649</v>
      </c>
    </row>
    <row r="98" spans="1:7">
      <c r="A98" s="948"/>
      <c r="B98" s="945" t="s">
        <v>2161</v>
      </c>
      <c r="C98" s="945" t="s">
        <v>2160</v>
      </c>
      <c r="D98" s="978"/>
      <c r="E98" s="976">
        <v>43628</v>
      </c>
      <c r="F98" s="976">
        <v>43633</v>
      </c>
      <c r="G98" s="976">
        <v>43657</v>
      </c>
    </row>
    <row r="99" spans="1:7">
      <c r="A99" s="948"/>
      <c r="B99" s="945" t="s">
        <v>2861</v>
      </c>
      <c r="C99" s="945" t="s">
        <v>2158</v>
      </c>
      <c r="D99" s="978"/>
      <c r="E99" s="976">
        <v>43635</v>
      </c>
      <c r="F99" s="976">
        <v>43640</v>
      </c>
      <c r="G99" s="976">
        <v>43664</v>
      </c>
    </row>
    <row r="100" spans="1:7">
      <c r="A100" s="948"/>
      <c r="B100" s="945" t="s">
        <v>2860</v>
      </c>
      <c r="C100" s="945" t="s">
        <v>2859</v>
      </c>
      <c r="D100" s="978"/>
      <c r="E100" s="976">
        <v>43642</v>
      </c>
      <c r="F100" s="976">
        <v>43647</v>
      </c>
      <c r="G100" s="976">
        <v>43671</v>
      </c>
    </row>
    <row r="101" spans="1:7">
      <c r="A101" s="948"/>
      <c r="B101" s="945"/>
      <c r="C101" s="945"/>
      <c r="D101" s="977"/>
      <c r="E101" s="976"/>
      <c r="F101" s="976"/>
      <c r="G101" s="976"/>
    </row>
    <row r="102" spans="1:7">
      <c r="A102" s="948"/>
      <c r="B102" s="974"/>
      <c r="C102" s="974"/>
      <c r="D102" s="975"/>
      <c r="E102" s="942"/>
      <c r="F102" s="975"/>
      <c r="G102" s="974"/>
    </row>
    <row r="103" spans="1:7">
      <c r="A103" s="938" t="s">
        <v>2858</v>
      </c>
      <c r="B103" s="938"/>
      <c r="C103" s="938"/>
      <c r="D103" s="938"/>
      <c r="E103" s="938"/>
      <c r="F103" s="938"/>
      <c r="G103" s="938"/>
    </row>
    <row r="104" spans="1:7">
      <c r="A104" s="948"/>
      <c r="B104" s="973" t="s">
        <v>26</v>
      </c>
      <c r="C104" s="973" t="s">
        <v>27</v>
      </c>
      <c r="D104" s="944" t="s">
        <v>6</v>
      </c>
      <c r="E104" s="945" t="s">
        <v>2857</v>
      </c>
      <c r="F104" s="934" t="s">
        <v>2856</v>
      </c>
      <c r="G104" s="934" t="s">
        <v>142</v>
      </c>
    </row>
    <row r="105" spans="1:7">
      <c r="A105" s="948"/>
      <c r="B105" s="973"/>
      <c r="C105" s="973"/>
      <c r="D105" s="944"/>
      <c r="E105" s="945" t="s">
        <v>1112</v>
      </c>
      <c r="F105" s="934" t="s">
        <v>30</v>
      </c>
      <c r="G105" s="934" t="s">
        <v>31</v>
      </c>
    </row>
    <row r="106" spans="1:7">
      <c r="A106" s="948"/>
      <c r="B106" s="972" t="s">
        <v>2855</v>
      </c>
      <c r="C106" s="972" t="s">
        <v>1403</v>
      </c>
      <c r="D106" s="971" t="s">
        <v>2854</v>
      </c>
      <c r="E106" s="966">
        <v>43621</v>
      </c>
      <c r="F106" s="966">
        <v>43625</v>
      </c>
      <c r="G106" s="966">
        <v>43652</v>
      </c>
    </row>
    <row r="107" spans="1:7">
      <c r="A107" s="948"/>
      <c r="B107" s="955" t="s">
        <v>2853</v>
      </c>
      <c r="C107" s="955" t="s">
        <v>1400</v>
      </c>
      <c r="D107" s="969"/>
      <c r="E107" s="966">
        <v>43628</v>
      </c>
      <c r="F107" s="966">
        <v>43632</v>
      </c>
      <c r="G107" s="966">
        <v>43659</v>
      </c>
    </row>
    <row r="108" spans="1:7">
      <c r="A108" s="948"/>
      <c r="B108" s="970" t="s">
        <v>2852</v>
      </c>
      <c r="C108" s="970" t="s">
        <v>1398</v>
      </c>
      <c r="D108" s="969"/>
      <c r="E108" s="966">
        <v>43635</v>
      </c>
      <c r="F108" s="966">
        <v>43639</v>
      </c>
      <c r="G108" s="966">
        <v>43666</v>
      </c>
    </row>
    <row r="109" spans="1:7">
      <c r="A109" s="948"/>
      <c r="B109" s="970" t="s">
        <v>2851</v>
      </c>
      <c r="C109" s="970" t="s">
        <v>1396</v>
      </c>
      <c r="D109" s="969"/>
      <c r="E109" s="966">
        <v>43642</v>
      </c>
      <c r="F109" s="966">
        <v>43646</v>
      </c>
      <c r="G109" s="966">
        <v>43673</v>
      </c>
    </row>
    <row r="110" spans="1:7">
      <c r="A110" s="948"/>
      <c r="B110" s="954"/>
      <c r="C110" s="968"/>
      <c r="D110" s="967"/>
      <c r="E110" s="966"/>
      <c r="F110" s="966"/>
      <c r="G110" s="966"/>
    </row>
    <row r="111" spans="1:7">
      <c r="A111" s="938" t="s">
        <v>2850</v>
      </c>
      <c r="B111" s="938"/>
      <c r="C111" s="938"/>
      <c r="D111" s="938"/>
      <c r="E111" s="938"/>
      <c r="F111" s="938"/>
      <c r="G111" s="938"/>
    </row>
    <row r="112" spans="1:7">
      <c r="A112" s="948"/>
      <c r="B112" s="965" t="s">
        <v>26</v>
      </c>
      <c r="C112" s="965" t="s">
        <v>27</v>
      </c>
      <c r="D112" s="965" t="s">
        <v>6</v>
      </c>
      <c r="E112" s="924" t="s">
        <v>13</v>
      </c>
      <c r="F112" s="924" t="s">
        <v>17</v>
      </c>
      <c r="G112" s="924" t="s">
        <v>2849</v>
      </c>
    </row>
    <row r="113" spans="1:7">
      <c r="A113" s="948"/>
      <c r="B113" s="956"/>
      <c r="C113" s="964"/>
      <c r="D113" s="964"/>
      <c r="E113" s="924" t="s">
        <v>30</v>
      </c>
      <c r="F113" s="924" t="s">
        <v>30</v>
      </c>
      <c r="G113" s="924" t="s">
        <v>31</v>
      </c>
    </row>
    <row r="114" spans="1:7">
      <c r="A114" s="948"/>
      <c r="B114" s="953" t="s">
        <v>2848</v>
      </c>
      <c r="C114" s="953" t="s">
        <v>1896</v>
      </c>
      <c r="D114" s="963" t="s">
        <v>2077</v>
      </c>
      <c r="E114" s="918">
        <v>43621</v>
      </c>
      <c r="F114" s="918">
        <v>43627</v>
      </c>
      <c r="G114" s="918">
        <v>43661</v>
      </c>
    </row>
    <row r="115" spans="1:7">
      <c r="A115" s="948"/>
      <c r="B115" s="959" t="s">
        <v>2847</v>
      </c>
      <c r="C115" s="959" t="s">
        <v>2846</v>
      </c>
      <c r="D115" s="963"/>
      <c r="E115" s="918">
        <v>43628</v>
      </c>
      <c r="F115" s="918">
        <v>43634</v>
      </c>
      <c r="G115" s="918">
        <v>43668</v>
      </c>
    </row>
    <row r="116" spans="1:7" ht="17.25" customHeight="1">
      <c r="A116" s="948"/>
      <c r="B116" s="959" t="s">
        <v>2845</v>
      </c>
      <c r="C116" s="959" t="s">
        <v>2844</v>
      </c>
      <c r="D116" s="963"/>
      <c r="E116" s="918">
        <v>43635</v>
      </c>
      <c r="F116" s="918">
        <v>43641</v>
      </c>
      <c r="G116" s="918">
        <v>43675</v>
      </c>
    </row>
    <row r="117" spans="1:7">
      <c r="A117" s="948"/>
      <c r="B117" s="959" t="s">
        <v>2843</v>
      </c>
      <c r="C117" s="959" t="s">
        <v>1892</v>
      </c>
      <c r="D117" s="963"/>
      <c r="E117" s="918">
        <v>43642</v>
      </c>
      <c r="F117" s="918">
        <v>43649</v>
      </c>
      <c r="G117" s="918">
        <v>43682</v>
      </c>
    </row>
    <row r="118" spans="1:7">
      <c r="A118" s="948"/>
      <c r="B118" s="959"/>
      <c r="C118" s="959"/>
      <c r="D118" s="963"/>
      <c r="E118" s="918"/>
      <c r="F118" s="918"/>
      <c r="G118" s="918"/>
    </row>
    <row r="119" spans="1:7">
      <c r="A119" s="948"/>
      <c r="D119" s="962"/>
    </row>
    <row r="120" spans="1:7">
      <c r="A120" s="938" t="s">
        <v>2842</v>
      </c>
      <c r="B120" s="938"/>
      <c r="C120" s="938"/>
      <c r="D120" s="938"/>
      <c r="E120" s="938"/>
      <c r="F120" s="938"/>
      <c r="G120" s="938"/>
    </row>
    <row r="121" spans="1:7">
      <c r="A121" s="948"/>
      <c r="B121" s="935" t="s">
        <v>26</v>
      </c>
      <c r="C121" s="935" t="s">
        <v>27</v>
      </c>
      <c r="D121" s="935" t="s">
        <v>6</v>
      </c>
      <c r="E121" s="924" t="s">
        <v>13</v>
      </c>
      <c r="F121" s="934" t="s">
        <v>17</v>
      </c>
      <c r="G121" s="934" t="s">
        <v>2688</v>
      </c>
    </row>
    <row r="122" spans="1:7">
      <c r="A122" s="948"/>
      <c r="B122" s="956"/>
      <c r="C122" s="931"/>
      <c r="D122" s="931"/>
      <c r="E122" s="934" t="s">
        <v>30</v>
      </c>
      <c r="F122" s="934" t="s">
        <v>30</v>
      </c>
      <c r="G122" s="934" t="s">
        <v>31</v>
      </c>
    </row>
    <row r="123" spans="1:7" ht="15.75" customHeight="1">
      <c r="A123" s="948"/>
      <c r="B123" s="953" t="s">
        <v>2841</v>
      </c>
      <c r="C123" s="959" t="s">
        <v>2840</v>
      </c>
      <c r="D123" s="961" t="s">
        <v>2839</v>
      </c>
      <c r="E123" s="918">
        <v>43623</v>
      </c>
      <c r="F123" s="918">
        <v>43632</v>
      </c>
      <c r="G123" s="918">
        <v>43647</v>
      </c>
    </row>
    <row r="124" spans="1:7">
      <c r="A124" s="948"/>
      <c r="B124" s="953" t="s">
        <v>2838</v>
      </c>
      <c r="C124" s="959" t="s">
        <v>2837</v>
      </c>
      <c r="D124" s="958"/>
      <c r="E124" s="918">
        <v>43630</v>
      </c>
      <c r="F124" s="918">
        <v>43639</v>
      </c>
      <c r="G124" s="918">
        <v>43654</v>
      </c>
    </row>
    <row r="125" spans="1:7">
      <c r="A125" s="960"/>
      <c r="B125" s="953" t="s">
        <v>2836</v>
      </c>
      <c r="C125" s="959" t="s">
        <v>2685</v>
      </c>
      <c r="D125" s="958"/>
      <c r="E125" s="918">
        <v>43637</v>
      </c>
      <c r="F125" s="918">
        <v>43646</v>
      </c>
      <c r="G125" s="918">
        <v>43661</v>
      </c>
    </row>
    <row r="126" spans="1:7">
      <c r="A126" s="948"/>
      <c r="B126" s="953" t="s">
        <v>2835</v>
      </c>
      <c r="C126" s="959" t="s">
        <v>2834</v>
      </c>
      <c r="D126" s="958"/>
      <c r="E126" s="918">
        <v>43644</v>
      </c>
      <c r="F126" s="918">
        <v>43653</v>
      </c>
      <c r="G126" s="918">
        <v>43668</v>
      </c>
    </row>
    <row r="127" spans="1:7">
      <c r="A127" s="948"/>
      <c r="B127" s="953"/>
      <c r="C127" s="953"/>
      <c r="D127" s="957"/>
      <c r="E127" s="918"/>
      <c r="F127" s="918"/>
      <c r="G127" s="918"/>
    </row>
    <row r="128" spans="1:7">
      <c r="A128" s="948"/>
      <c r="B128" s="950"/>
      <c r="C128" s="950"/>
      <c r="D128" s="949"/>
      <c r="E128" s="939"/>
      <c r="F128" s="939"/>
      <c r="G128" s="939"/>
    </row>
    <row r="129" spans="1:7">
      <c r="A129" s="938" t="s">
        <v>2833</v>
      </c>
      <c r="B129" s="938"/>
      <c r="C129" s="938"/>
      <c r="D129" s="938"/>
      <c r="E129" s="938"/>
      <c r="F129" s="938"/>
      <c r="G129" s="938"/>
    </row>
    <row r="130" spans="1:7">
      <c r="A130" s="948"/>
      <c r="B130" s="935" t="s">
        <v>26</v>
      </c>
      <c r="C130" s="935" t="s">
        <v>27</v>
      </c>
      <c r="D130" s="935" t="s">
        <v>6</v>
      </c>
      <c r="E130" s="924" t="s">
        <v>13</v>
      </c>
      <c r="F130" s="934" t="s">
        <v>17</v>
      </c>
      <c r="G130" s="934" t="s">
        <v>2718</v>
      </c>
    </row>
    <row r="131" spans="1:7">
      <c r="A131" s="948"/>
      <c r="B131" s="956"/>
      <c r="C131" s="931"/>
      <c r="D131" s="931"/>
      <c r="E131" s="934" t="s">
        <v>30</v>
      </c>
      <c r="F131" s="934" t="s">
        <v>30</v>
      </c>
      <c r="G131" s="934" t="s">
        <v>31</v>
      </c>
    </row>
    <row r="132" spans="1:7">
      <c r="A132" s="948"/>
      <c r="B132" s="954" t="s">
        <v>2076</v>
      </c>
      <c r="C132" s="954" t="s">
        <v>2075</v>
      </c>
      <c r="D132" s="952" t="s">
        <v>2832</v>
      </c>
      <c r="E132" s="918">
        <v>43621</v>
      </c>
      <c r="F132" s="918">
        <v>43626</v>
      </c>
      <c r="G132" s="918">
        <v>43658</v>
      </c>
    </row>
    <row r="133" spans="1:7" ht="15.75" customHeight="1">
      <c r="A133" s="948"/>
      <c r="B133" s="954" t="s">
        <v>2831</v>
      </c>
      <c r="C133" s="954" t="s">
        <v>2830</v>
      </c>
      <c r="D133" s="952"/>
      <c r="E133" s="918">
        <v>43628</v>
      </c>
      <c r="F133" s="918">
        <v>43633</v>
      </c>
      <c r="G133" s="918">
        <v>43665</v>
      </c>
    </row>
    <row r="134" spans="1:7">
      <c r="A134" s="948"/>
      <c r="B134" s="953" t="s">
        <v>2829</v>
      </c>
      <c r="C134" s="955" t="s">
        <v>2579</v>
      </c>
      <c r="D134" s="952"/>
      <c r="E134" s="918">
        <v>43635</v>
      </c>
      <c r="F134" s="918">
        <v>43640</v>
      </c>
      <c r="G134" s="918">
        <v>43672</v>
      </c>
    </row>
    <row r="135" spans="1:7">
      <c r="A135" s="948"/>
      <c r="B135" s="954" t="s">
        <v>2828</v>
      </c>
      <c r="C135" s="954" t="s">
        <v>2827</v>
      </c>
      <c r="D135" s="952"/>
      <c r="E135" s="918">
        <v>43642</v>
      </c>
      <c r="F135" s="918">
        <v>43648</v>
      </c>
      <c r="G135" s="918">
        <v>43679</v>
      </c>
    </row>
    <row r="136" spans="1:7">
      <c r="A136" s="948"/>
      <c r="B136" s="953"/>
      <c r="C136" s="953"/>
      <c r="D136" s="952"/>
      <c r="E136" s="918"/>
      <c r="F136" s="918"/>
      <c r="G136" s="918"/>
    </row>
    <row r="137" spans="1:7">
      <c r="A137" s="948"/>
      <c r="B137" s="950"/>
      <c r="C137" s="950"/>
      <c r="D137" s="949"/>
      <c r="E137" s="950"/>
      <c r="F137" s="950"/>
      <c r="G137" s="950"/>
    </row>
    <row r="138" spans="1:7" ht="28.5" customHeight="1">
      <c r="A138" s="951" t="s">
        <v>2826</v>
      </c>
      <c r="B138" s="951"/>
      <c r="C138" s="950"/>
      <c r="D138" s="949"/>
      <c r="E138" s="939"/>
      <c r="F138" s="939"/>
      <c r="G138" s="939"/>
    </row>
    <row r="139" spans="1:7" ht="18" customHeight="1">
      <c r="A139" s="938" t="s">
        <v>2825</v>
      </c>
      <c r="B139" s="938"/>
      <c r="C139" s="938"/>
      <c r="D139" s="938"/>
      <c r="E139" s="938"/>
      <c r="F139" s="938"/>
      <c r="G139" s="938"/>
    </row>
    <row r="140" spans="1:7">
      <c r="A140" s="948"/>
      <c r="B140" s="935" t="s">
        <v>26</v>
      </c>
      <c r="C140" s="936" t="s">
        <v>27</v>
      </c>
      <c r="D140" s="935" t="s">
        <v>6</v>
      </c>
      <c r="E140" s="924" t="s">
        <v>13</v>
      </c>
      <c r="F140" s="934" t="s">
        <v>2795</v>
      </c>
      <c r="G140" s="933" t="s">
        <v>278</v>
      </c>
    </row>
    <row r="141" spans="1:7">
      <c r="A141" s="948"/>
      <c r="B141" s="931"/>
      <c r="C141" s="932"/>
      <c r="D141" s="931"/>
      <c r="E141" s="930" t="s">
        <v>30</v>
      </c>
      <c r="F141" s="930" t="s">
        <v>30</v>
      </c>
      <c r="G141" s="929" t="s">
        <v>31</v>
      </c>
    </row>
    <row r="142" spans="1:7">
      <c r="A142" s="946"/>
      <c r="B142" s="924" t="s">
        <v>2824</v>
      </c>
      <c r="C142" s="923" t="s">
        <v>2823</v>
      </c>
      <c r="D142" s="947" t="s">
        <v>2110</v>
      </c>
      <c r="E142" s="918">
        <v>43623</v>
      </c>
      <c r="F142" s="918">
        <v>43628</v>
      </c>
      <c r="G142" s="918">
        <v>43633</v>
      </c>
    </row>
    <row r="143" spans="1:7">
      <c r="A143" s="948"/>
      <c r="B143" s="924" t="s">
        <v>2822</v>
      </c>
      <c r="C143" s="920" t="s">
        <v>2821</v>
      </c>
      <c r="D143" s="947"/>
      <c r="E143" s="918">
        <v>43630</v>
      </c>
      <c r="F143" s="918">
        <v>43635</v>
      </c>
      <c r="G143" s="918">
        <v>43640</v>
      </c>
    </row>
    <row r="144" spans="1:7">
      <c r="A144" s="948"/>
      <c r="B144" s="945" t="s">
        <v>2820</v>
      </c>
      <c r="C144" s="920" t="s">
        <v>2818</v>
      </c>
      <c r="D144" s="947"/>
      <c r="E144" s="918">
        <v>43637</v>
      </c>
      <c r="F144" s="918">
        <v>43642</v>
      </c>
      <c r="G144" s="918">
        <v>43647</v>
      </c>
    </row>
    <row r="145" spans="1:7">
      <c r="A145" s="948"/>
      <c r="B145" s="945" t="s">
        <v>2819</v>
      </c>
      <c r="C145" s="945" t="s">
        <v>2818</v>
      </c>
      <c r="D145" s="947"/>
      <c r="E145" s="918">
        <v>43644</v>
      </c>
      <c r="F145" s="918">
        <v>43649</v>
      </c>
      <c r="G145" s="918">
        <v>43654</v>
      </c>
    </row>
    <row r="146" spans="1:7">
      <c r="A146" s="946"/>
      <c r="B146" s="924"/>
      <c r="C146" s="923"/>
      <c r="D146" s="931"/>
      <c r="E146" s="918"/>
      <c r="F146" s="918"/>
      <c r="G146" s="918"/>
    </row>
    <row r="147" spans="1:7">
      <c r="A147" s="938" t="s">
        <v>2817</v>
      </c>
      <c r="B147" s="938"/>
      <c r="C147" s="938"/>
      <c r="D147" s="938"/>
      <c r="E147" s="938"/>
      <c r="F147" s="938"/>
      <c r="G147" s="938"/>
    </row>
    <row r="148" spans="1:7">
      <c r="A148" s="946"/>
      <c r="B148" s="935" t="s">
        <v>26</v>
      </c>
      <c r="C148" s="936" t="s">
        <v>27</v>
      </c>
      <c r="D148" s="935" t="s">
        <v>6</v>
      </c>
      <c r="E148" s="930" t="s">
        <v>13</v>
      </c>
      <c r="F148" s="934" t="s">
        <v>2795</v>
      </c>
      <c r="G148" s="933" t="s">
        <v>2816</v>
      </c>
    </row>
    <row r="149" spans="1:7">
      <c r="A149" s="946"/>
      <c r="B149" s="931"/>
      <c r="C149" s="932"/>
      <c r="D149" s="931"/>
      <c r="E149" s="930" t="s">
        <v>30</v>
      </c>
      <c r="F149" s="930" t="s">
        <v>30</v>
      </c>
      <c r="G149" s="929" t="s">
        <v>31</v>
      </c>
    </row>
    <row r="150" spans="1:7">
      <c r="A150" s="946"/>
      <c r="B150" s="921" t="s">
        <v>2815</v>
      </c>
      <c r="C150" s="920" t="s">
        <v>2814</v>
      </c>
      <c r="D150" s="944" t="s">
        <v>2110</v>
      </c>
      <c r="E150" s="918">
        <v>43623</v>
      </c>
      <c r="F150" s="918">
        <v>43630</v>
      </c>
      <c r="G150" s="918">
        <v>43633</v>
      </c>
    </row>
    <row r="151" spans="1:7">
      <c r="A151" s="946"/>
      <c r="B151" s="924" t="s">
        <v>2813</v>
      </c>
      <c r="C151" s="923" t="s">
        <v>2812</v>
      </c>
      <c r="D151" s="944"/>
      <c r="E151" s="918">
        <v>43630</v>
      </c>
      <c r="F151" s="918">
        <v>43637</v>
      </c>
      <c r="G151" s="918">
        <v>43640</v>
      </c>
    </row>
    <row r="152" spans="1:7">
      <c r="A152" s="946"/>
      <c r="B152" s="921" t="s">
        <v>2811</v>
      </c>
      <c r="C152" s="920" t="s">
        <v>2810</v>
      </c>
      <c r="D152" s="944"/>
      <c r="E152" s="918">
        <v>43637</v>
      </c>
      <c r="F152" s="918">
        <v>43644</v>
      </c>
      <c r="G152" s="918">
        <v>43647</v>
      </c>
    </row>
    <row r="153" spans="1:7">
      <c r="A153" s="946"/>
      <c r="B153" s="921" t="s">
        <v>2809</v>
      </c>
      <c r="C153" s="920" t="s">
        <v>2808</v>
      </c>
      <c r="D153" s="944"/>
      <c r="E153" s="918">
        <v>43644</v>
      </c>
      <c r="F153" s="918">
        <v>43648</v>
      </c>
      <c r="G153" s="918">
        <v>43650</v>
      </c>
    </row>
    <row r="154" spans="1:7">
      <c r="B154" s="924"/>
      <c r="C154" s="945"/>
      <c r="D154" s="944"/>
      <c r="E154" s="918"/>
      <c r="F154" s="918"/>
      <c r="G154" s="918"/>
    </row>
    <row r="155" spans="1:7">
      <c r="A155" s="938" t="s">
        <v>2807</v>
      </c>
      <c r="B155" s="938"/>
      <c r="C155" s="938"/>
      <c r="D155" s="938"/>
      <c r="E155" s="938"/>
      <c r="F155" s="938"/>
      <c r="G155" s="938"/>
    </row>
    <row r="156" spans="1:7" ht="24.75" customHeight="1">
      <c r="A156" s="946"/>
      <c r="B156" s="935" t="s">
        <v>26</v>
      </c>
      <c r="C156" s="936" t="s">
        <v>27</v>
      </c>
      <c r="D156" s="935" t="s">
        <v>6</v>
      </c>
      <c r="E156" s="930" t="s">
        <v>13</v>
      </c>
      <c r="F156" s="934" t="s">
        <v>2806</v>
      </c>
      <c r="G156" s="933" t="s">
        <v>2275</v>
      </c>
    </row>
    <row r="157" spans="1:7">
      <c r="A157" s="946"/>
      <c r="B157" s="931"/>
      <c r="C157" s="932"/>
      <c r="D157" s="931"/>
      <c r="E157" s="930" t="s">
        <v>30</v>
      </c>
      <c r="F157" s="930" t="s">
        <v>30</v>
      </c>
      <c r="G157" s="929" t="s">
        <v>31</v>
      </c>
    </row>
    <row r="158" spans="1:7">
      <c r="A158" s="946"/>
      <c r="B158" s="924" t="s">
        <v>2805</v>
      </c>
      <c r="C158" s="945" t="s">
        <v>2804</v>
      </c>
      <c r="D158" s="944" t="s">
        <v>2238</v>
      </c>
      <c r="E158" s="918">
        <v>43623</v>
      </c>
      <c r="F158" s="918">
        <v>43628</v>
      </c>
      <c r="G158" s="918">
        <v>43635</v>
      </c>
    </row>
    <row r="159" spans="1:7">
      <c r="A159" s="946"/>
      <c r="B159" s="924" t="s">
        <v>2803</v>
      </c>
      <c r="C159" s="923" t="s">
        <v>2802</v>
      </c>
      <c r="D159" s="944"/>
      <c r="E159" s="918">
        <v>43630</v>
      </c>
      <c r="F159" s="918">
        <v>43635</v>
      </c>
      <c r="G159" s="918">
        <v>43642</v>
      </c>
    </row>
    <row r="160" spans="1:7">
      <c r="A160" s="946"/>
      <c r="B160" s="921" t="s">
        <v>2801</v>
      </c>
      <c r="C160" s="920" t="s">
        <v>2800</v>
      </c>
      <c r="D160" s="944"/>
      <c r="E160" s="918">
        <v>43637</v>
      </c>
      <c r="F160" s="918">
        <v>43642</v>
      </c>
      <c r="G160" s="918">
        <v>43649</v>
      </c>
    </row>
    <row r="161" spans="1:7">
      <c r="A161" s="946"/>
      <c r="B161" s="921" t="s">
        <v>2799</v>
      </c>
      <c r="C161" s="920" t="s">
        <v>2798</v>
      </c>
      <c r="D161" s="944"/>
      <c r="E161" s="918">
        <v>43644</v>
      </c>
      <c r="F161" s="918">
        <v>43649</v>
      </c>
      <c r="G161" s="918">
        <v>43656</v>
      </c>
    </row>
    <row r="162" spans="1:7">
      <c r="B162" s="924"/>
      <c r="C162" s="945"/>
      <c r="D162" s="944"/>
      <c r="E162" s="918"/>
      <c r="F162" s="918"/>
      <c r="G162" s="918"/>
    </row>
    <row r="163" spans="1:7">
      <c r="B163" s="942"/>
      <c r="C163" s="941"/>
      <c r="D163" s="940"/>
      <c r="E163" s="939"/>
      <c r="F163" s="939"/>
      <c r="G163" s="939"/>
    </row>
    <row r="164" spans="1:7">
      <c r="A164" s="943" t="s">
        <v>2797</v>
      </c>
      <c r="B164" s="942"/>
      <c r="C164" s="941"/>
      <c r="D164" s="940"/>
      <c r="E164" s="939"/>
      <c r="F164" s="939"/>
      <c r="G164" s="939"/>
    </row>
    <row r="165" spans="1:7">
      <c r="A165" s="938" t="s">
        <v>2796</v>
      </c>
      <c r="B165" s="938"/>
      <c r="C165" s="938"/>
      <c r="D165" s="938"/>
      <c r="E165" s="938"/>
      <c r="F165" s="938"/>
      <c r="G165" s="938"/>
    </row>
    <row r="166" spans="1:7">
      <c r="A166" s="937"/>
      <c r="B166" s="935" t="s">
        <v>26</v>
      </c>
      <c r="C166" s="936" t="s">
        <v>27</v>
      </c>
      <c r="D166" s="935" t="s">
        <v>6</v>
      </c>
      <c r="E166" s="930" t="s">
        <v>13</v>
      </c>
      <c r="F166" s="934" t="s">
        <v>2795</v>
      </c>
      <c r="G166" s="933" t="s">
        <v>79</v>
      </c>
    </row>
    <row r="167" spans="1:7">
      <c r="B167" s="931"/>
      <c r="C167" s="932"/>
      <c r="D167" s="931"/>
      <c r="E167" s="930" t="s">
        <v>30</v>
      </c>
      <c r="F167" s="930" t="s">
        <v>30</v>
      </c>
      <c r="G167" s="929" t="s">
        <v>31</v>
      </c>
    </row>
    <row r="168" spans="1:7">
      <c r="B168" s="921" t="s">
        <v>2794</v>
      </c>
      <c r="C168" s="920" t="s">
        <v>2793</v>
      </c>
      <c r="D168" s="928" t="s">
        <v>104</v>
      </c>
      <c r="E168" s="918">
        <v>43623</v>
      </c>
      <c r="F168" s="918">
        <v>43627</v>
      </c>
      <c r="G168" s="918">
        <v>43642</v>
      </c>
    </row>
    <row r="169" spans="1:7">
      <c r="B169" s="927" t="s">
        <v>2792</v>
      </c>
      <c r="C169" s="926" t="s">
        <v>2434</v>
      </c>
      <c r="D169" s="922"/>
      <c r="E169" s="925">
        <v>43630</v>
      </c>
      <c r="F169" s="925">
        <v>43634</v>
      </c>
      <c r="G169" s="925">
        <v>43649</v>
      </c>
    </row>
    <row r="170" spans="1:7">
      <c r="B170" s="924" t="s">
        <v>2791</v>
      </c>
      <c r="C170" s="923" t="s">
        <v>2790</v>
      </c>
      <c r="D170" s="922"/>
      <c r="E170" s="918">
        <v>43637</v>
      </c>
      <c r="F170" s="918">
        <v>43641</v>
      </c>
      <c r="G170" s="918">
        <v>43656</v>
      </c>
    </row>
    <row r="171" spans="1:7">
      <c r="B171" s="921" t="s">
        <v>2789</v>
      </c>
      <c r="C171" s="920" t="s">
        <v>2788</v>
      </c>
      <c r="D171" s="922"/>
      <c r="E171" s="918">
        <v>43644</v>
      </c>
      <c r="F171" s="918">
        <v>43648</v>
      </c>
      <c r="G171" s="918">
        <v>43663</v>
      </c>
    </row>
    <row r="172" spans="1:7">
      <c r="B172" s="921"/>
      <c r="C172" s="920"/>
      <c r="D172" s="919"/>
      <c r="E172" s="918"/>
      <c r="F172" s="918"/>
      <c r="G172" s="918"/>
    </row>
    <row r="173" spans="1:7">
      <c r="B173" s="917"/>
    </row>
    <row r="174" spans="1:7">
      <c r="B174" s="917"/>
    </row>
  </sheetData>
  <mergeCells count="102">
    <mergeCell ref="A94:G94"/>
    <mergeCell ref="A58:G58"/>
    <mergeCell ref="B59:B60"/>
    <mergeCell ref="C59:C60"/>
    <mergeCell ref="A85:G85"/>
    <mergeCell ref="B68:B69"/>
    <mergeCell ref="C68:C69"/>
    <mergeCell ref="D68:D69"/>
    <mergeCell ref="D17:D21"/>
    <mergeCell ref="B23:B24"/>
    <mergeCell ref="C23:C24"/>
    <mergeCell ref="D23:D24"/>
    <mergeCell ref="D25:D29"/>
    <mergeCell ref="A93:B93"/>
    <mergeCell ref="A14:G14"/>
    <mergeCell ref="B6:B7"/>
    <mergeCell ref="C6:C7"/>
    <mergeCell ref="D6:D7"/>
    <mergeCell ref="A5:G5"/>
    <mergeCell ref="A31:G31"/>
    <mergeCell ref="B15:B16"/>
    <mergeCell ref="C15:C16"/>
    <mergeCell ref="D15:D16"/>
    <mergeCell ref="A22:G22"/>
    <mergeCell ref="B77:B78"/>
    <mergeCell ref="C77:C78"/>
    <mergeCell ref="D77:D78"/>
    <mergeCell ref="D79:D83"/>
    <mergeCell ref="D52:D56"/>
    <mergeCell ref="A1:G1"/>
    <mergeCell ref="B2:E2"/>
    <mergeCell ref="B3:G3"/>
    <mergeCell ref="A4:B4"/>
    <mergeCell ref="D8:D11"/>
    <mergeCell ref="A49:G49"/>
    <mergeCell ref="D43:D47"/>
    <mergeCell ref="D61:D65"/>
    <mergeCell ref="A57:B57"/>
    <mergeCell ref="B50:B51"/>
    <mergeCell ref="C50:C51"/>
    <mergeCell ref="D50:D51"/>
    <mergeCell ref="B32:B33"/>
    <mergeCell ref="C32:C33"/>
    <mergeCell ref="D32:D33"/>
    <mergeCell ref="A40:G40"/>
    <mergeCell ref="B41:B42"/>
    <mergeCell ref="C41:C42"/>
    <mergeCell ref="D41:D42"/>
    <mergeCell ref="D34:D38"/>
    <mergeCell ref="A67:G67"/>
    <mergeCell ref="B130:B131"/>
    <mergeCell ref="C130:C131"/>
    <mergeCell ref="D130:D131"/>
    <mergeCell ref="B104:B105"/>
    <mergeCell ref="D106:D110"/>
    <mergeCell ref="A111:G111"/>
    <mergeCell ref="D70:D74"/>
    <mergeCell ref="D97:D101"/>
    <mergeCell ref="A76:G76"/>
    <mergeCell ref="B95:B96"/>
    <mergeCell ref="C95:C96"/>
    <mergeCell ref="D95:D96"/>
    <mergeCell ref="A138:B138"/>
    <mergeCell ref="C104:C105"/>
    <mergeCell ref="D104:D105"/>
    <mergeCell ref="D59:D60"/>
    <mergeCell ref="C140:C141"/>
    <mergeCell ref="D140:D141"/>
    <mergeCell ref="D112:D113"/>
    <mergeCell ref="B121:B122"/>
    <mergeCell ref="A103:G103"/>
    <mergeCell ref="B86:B87"/>
    <mergeCell ref="C86:C87"/>
    <mergeCell ref="D86:D87"/>
    <mergeCell ref="D88:D92"/>
    <mergeCell ref="D150:D154"/>
    <mergeCell ref="D148:D149"/>
    <mergeCell ref="A155:G155"/>
    <mergeCell ref="B156:B157"/>
    <mergeCell ref="A147:G147"/>
    <mergeCell ref="D123:D127"/>
    <mergeCell ref="A129:G129"/>
    <mergeCell ref="A139:G139"/>
    <mergeCell ref="B140:B141"/>
    <mergeCell ref="D142:D146"/>
    <mergeCell ref="D168:D172"/>
    <mergeCell ref="A165:G165"/>
    <mergeCell ref="B166:B167"/>
    <mergeCell ref="C166:C167"/>
    <mergeCell ref="D166:D167"/>
    <mergeCell ref="B148:B149"/>
    <mergeCell ref="C148:C149"/>
    <mergeCell ref="C156:C157"/>
    <mergeCell ref="D156:D157"/>
    <mergeCell ref="D158:D162"/>
    <mergeCell ref="D114:D118"/>
    <mergeCell ref="D121:D122"/>
    <mergeCell ref="A120:G120"/>
    <mergeCell ref="B112:B113"/>
    <mergeCell ref="C112:C113"/>
    <mergeCell ref="D132:D136"/>
    <mergeCell ref="C121:C122"/>
  </mergeCells>
  <phoneticPr fontId="11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G2" sqref="G2"/>
    </sheetView>
  </sheetViews>
  <sheetFormatPr defaultRowHeight="16.5"/>
  <cols>
    <col min="1" max="1" width="15.25" style="1045" customWidth="1"/>
    <col min="2" max="2" width="22.25" style="1045" customWidth="1"/>
    <col min="3" max="3" width="18.5" style="1046" customWidth="1"/>
    <col min="4" max="4" width="19.375" style="1045" customWidth="1"/>
    <col min="5" max="5" width="17.375" style="1045" customWidth="1"/>
    <col min="6" max="6" width="20.125" style="1045" customWidth="1"/>
    <col min="7" max="7" width="17.75" style="1045" customWidth="1"/>
    <col min="8" max="8" width="13.875" style="1045" customWidth="1"/>
    <col min="9" max="16384" width="9" style="1045"/>
  </cols>
  <sheetData>
    <row r="1" spans="1:11" ht="62.25" customHeight="1">
      <c r="A1" s="1110" t="s">
        <v>2966</v>
      </c>
      <c r="B1" s="1110"/>
      <c r="C1" s="1110"/>
      <c r="D1" s="1110"/>
      <c r="E1" s="1110"/>
      <c r="F1" s="1111"/>
      <c r="G1" s="1110"/>
      <c r="H1" s="1104"/>
      <c r="I1" s="1076"/>
      <c r="J1" s="1109"/>
      <c r="K1" s="1109"/>
    </row>
    <row r="2" spans="1:11" ht="36" customHeight="1">
      <c r="A2" s="1105" t="s">
        <v>2965</v>
      </c>
      <c r="B2" s="1105"/>
      <c r="C2" s="1108"/>
      <c r="D2" s="1107"/>
      <c r="E2" s="1107"/>
      <c r="F2" s="1107"/>
      <c r="G2" s="1106">
        <v>43617</v>
      </c>
      <c r="H2" s="1104"/>
      <c r="I2" s="1076"/>
      <c r="J2" s="1103"/>
      <c r="K2" s="1102"/>
    </row>
    <row r="3" spans="1:11" ht="23.25" customHeight="1">
      <c r="A3" s="1105" t="s">
        <v>2964</v>
      </c>
      <c r="B3" s="1105"/>
      <c r="C3" s="1105"/>
      <c r="D3" s="1105"/>
      <c r="E3" s="1105"/>
      <c r="F3" s="1105"/>
      <c r="G3" s="1105"/>
      <c r="H3" s="1104"/>
      <c r="I3" s="1076"/>
      <c r="J3" s="1103"/>
      <c r="K3" s="1102"/>
    </row>
    <row r="4" spans="1:11">
      <c r="A4" s="1091" t="s">
        <v>162</v>
      </c>
      <c r="B4" s="1091"/>
      <c r="C4" s="1092"/>
      <c r="D4" s="1091"/>
      <c r="E4" s="1091"/>
      <c r="F4" s="1091"/>
      <c r="G4" s="1091"/>
      <c r="H4" s="1077"/>
      <c r="I4" s="1077"/>
      <c r="J4" s="1091"/>
      <c r="K4" s="1091"/>
    </row>
    <row r="5" spans="1:11">
      <c r="A5" s="1061" t="s">
        <v>2963</v>
      </c>
      <c r="B5" s="1101"/>
      <c r="C5" s="1088"/>
      <c r="D5" s="1100"/>
      <c r="E5" s="1100"/>
      <c r="F5" s="1087"/>
      <c r="G5" s="1087"/>
    </row>
    <row r="6" spans="1:11">
      <c r="B6" s="1084" t="s">
        <v>719</v>
      </c>
      <c r="C6" s="1085" t="s">
        <v>1534</v>
      </c>
      <c r="D6" s="1084" t="s">
        <v>1638</v>
      </c>
      <c r="E6" s="1055" t="s">
        <v>2929</v>
      </c>
      <c r="F6" s="1055" t="s">
        <v>2929</v>
      </c>
      <c r="G6" s="1055" t="s">
        <v>2963</v>
      </c>
    </row>
    <row r="7" spans="1:11">
      <c r="B7" s="1082"/>
      <c r="C7" s="1083"/>
      <c r="D7" s="1082"/>
      <c r="E7" s="1055" t="s">
        <v>1531</v>
      </c>
      <c r="F7" s="1055" t="s">
        <v>1112</v>
      </c>
      <c r="G7" s="1055" t="s">
        <v>1113</v>
      </c>
    </row>
    <row r="8" spans="1:11">
      <c r="B8" s="1089" t="s">
        <v>2397</v>
      </c>
      <c r="C8" s="1096">
        <v>32</v>
      </c>
      <c r="D8" s="1099" t="s">
        <v>2962</v>
      </c>
      <c r="E8" s="1049">
        <v>43615</v>
      </c>
      <c r="F8" s="1049">
        <v>43617</v>
      </c>
      <c r="G8" s="1049">
        <v>43642</v>
      </c>
    </row>
    <row r="9" spans="1:11">
      <c r="B9" s="1089" t="s">
        <v>2042</v>
      </c>
      <c r="C9" s="1096">
        <v>9</v>
      </c>
      <c r="D9" s="1097"/>
      <c r="E9" s="1049">
        <f>E8+7</f>
        <v>43622</v>
      </c>
      <c r="F9" s="1049">
        <f>F8+7</f>
        <v>43624</v>
      </c>
      <c r="G9" s="1049">
        <f>G8+7</f>
        <v>43649</v>
      </c>
    </row>
    <row r="10" spans="1:11">
      <c r="B10" s="1089" t="s">
        <v>2040</v>
      </c>
      <c r="C10" s="1096">
        <v>1</v>
      </c>
      <c r="D10" s="1097"/>
      <c r="E10" s="1049">
        <f>E9+7</f>
        <v>43629</v>
      </c>
      <c r="F10" s="1049">
        <f>F9+7</f>
        <v>43631</v>
      </c>
      <c r="G10" s="1049">
        <f>G9+7</f>
        <v>43656</v>
      </c>
    </row>
    <row r="11" spans="1:11">
      <c r="B11" s="1089" t="s">
        <v>2039</v>
      </c>
      <c r="C11" s="1098">
        <v>8</v>
      </c>
      <c r="D11" s="1097"/>
      <c r="E11" s="1049">
        <f>E10+7</f>
        <v>43636</v>
      </c>
      <c r="F11" s="1049">
        <f>F10+7</f>
        <v>43638</v>
      </c>
      <c r="G11" s="1049">
        <f>G10+7</f>
        <v>43663</v>
      </c>
    </row>
    <row r="12" spans="1:11">
      <c r="B12" s="1089" t="s">
        <v>2038</v>
      </c>
      <c r="C12" s="1096">
        <v>9</v>
      </c>
      <c r="D12" s="1095"/>
      <c r="E12" s="1049">
        <f>E11+7</f>
        <v>43643</v>
      </c>
      <c r="F12" s="1049">
        <f>F11+7</f>
        <v>43645</v>
      </c>
      <c r="G12" s="1049">
        <f>G11+7</f>
        <v>43670</v>
      </c>
    </row>
    <row r="13" spans="1:11">
      <c r="B13" s="1094"/>
      <c r="C13" s="1094"/>
      <c r="D13" s="1079"/>
      <c r="E13" s="1072"/>
      <c r="F13" s="1072"/>
      <c r="G13" s="1093"/>
    </row>
    <row r="14" spans="1:11">
      <c r="A14" s="1091" t="s">
        <v>187</v>
      </c>
      <c r="B14" s="1091"/>
      <c r="C14" s="1092"/>
      <c r="D14" s="1091"/>
      <c r="E14" s="1091"/>
      <c r="F14" s="1091"/>
      <c r="G14" s="1091"/>
      <c r="H14" s="1077"/>
    </row>
    <row r="15" spans="1:11">
      <c r="A15" s="1061" t="s">
        <v>2961</v>
      </c>
    </row>
    <row r="16" spans="1:11">
      <c r="B16" s="1084" t="s">
        <v>719</v>
      </c>
      <c r="C16" s="1085" t="s">
        <v>1534</v>
      </c>
      <c r="D16" s="1084" t="s">
        <v>1638</v>
      </c>
      <c r="E16" s="1055" t="s">
        <v>2929</v>
      </c>
      <c r="F16" s="1055" t="s">
        <v>2929</v>
      </c>
      <c r="G16" s="1055" t="s">
        <v>1991</v>
      </c>
    </row>
    <row r="17" spans="1:8">
      <c r="B17" s="1082"/>
      <c r="C17" s="1083"/>
      <c r="D17" s="1082"/>
      <c r="E17" s="1055" t="s">
        <v>1531</v>
      </c>
      <c r="F17" s="1055" t="s">
        <v>1112</v>
      </c>
      <c r="G17" s="1055" t="s">
        <v>1113</v>
      </c>
    </row>
    <row r="18" spans="1:8">
      <c r="B18" s="1090" t="s">
        <v>2955</v>
      </c>
      <c r="C18" s="1089" t="s">
        <v>2960</v>
      </c>
      <c r="D18" s="1054" t="s">
        <v>2370</v>
      </c>
      <c r="E18" s="1048">
        <v>43619</v>
      </c>
      <c r="F18" s="1048">
        <v>43622</v>
      </c>
      <c r="G18" s="1048">
        <v>43653</v>
      </c>
    </row>
    <row r="19" spans="1:8">
      <c r="B19" s="1090" t="s">
        <v>2958</v>
      </c>
      <c r="C19" s="1089" t="s">
        <v>2959</v>
      </c>
      <c r="D19" s="1053"/>
      <c r="E19" s="1048">
        <f>E18+7</f>
        <v>43626</v>
      </c>
      <c r="F19" s="1048">
        <f>F18+7</f>
        <v>43629</v>
      </c>
      <c r="G19" s="1048">
        <f>G18+7</f>
        <v>43660</v>
      </c>
    </row>
    <row r="20" spans="1:8">
      <c r="B20" s="1090" t="s">
        <v>2958</v>
      </c>
      <c r="C20" s="1089" t="s">
        <v>2957</v>
      </c>
      <c r="D20" s="1053"/>
      <c r="E20" s="1048">
        <f>E19+7</f>
        <v>43633</v>
      </c>
      <c r="F20" s="1048">
        <f>F19+7</f>
        <v>43636</v>
      </c>
      <c r="G20" s="1048">
        <f>G19+7</f>
        <v>43667</v>
      </c>
    </row>
    <row r="21" spans="1:8">
      <c r="B21" s="1090" t="s">
        <v>2955</v>
      </c>
      <c r="C21" s="1089" t="s">
        <v>2956</v>
      </c>
      <c r="D21" s="1053"/>
      <c r="E21" s="1048">
        <f>E20+7</f>
        <v>43640</v>
      </c>
      <c r="F21" s="1048">
        <f>F20+7</f>
        <v>43643</v>
      </c>
      <c r="G21" s="1048">
        <f>G20+7</f>
        <v>43674</v>
      </c>
    </row>
    <row r="22" spans="1:8">
      <c r="B22" s="1090" t="s">
        <v>2955</v>
      </c>
      <c r="C22" s="1089" t="s">
        <v>2954</v>
      </c>
      <c r="D22" s="1050"/>
      <c r="E22" s="1048">
        <f>E21+7</f>
        <v>43647</v>
      </c>
      <c r="F22" s="1048">
        <f>F21+7</f>
        <v>43650</v>
      </c>
      <c r="G22" s="1048">
        <f>G21+7</f>
        <v>43681</v>
      </c>
    </row>
    <row r="23" spans="1:8">
      <c r="A23" s="1087"/>
      <c r="C23" s="1088"/>
      <c r="D23" s="1087"/>
    </row>
    <row r="24" spans="1:8" s="1076" customFormat="1">
      <c r="A24" s="1078" t="s">
        <v>2953</v>
      </c>
      <c r="B24" s="1078"/>
      <c r="C24" s="1078"/>
      <c r="D24" s="1078"/>
      <c r="E24" s="1078"/>
      <c r="F24" s="1078"/>
      <c r="G24" s="1078"/>
      <c r="H24" s="1077"/>
    </row>
    <row r="25" spans="1:8">
      <c r="A25" s="1086" t="s">
        <v>1801</v>
      </c>
    </row>
    <row r="26" spans="1:8">
      <c r="B26" s="1084" t="s">
        <v>719</v>
      </c>
      <c r="C26" s="1085" t="s">
        <v>1534</v>
      </c>
      <c r="D26" s="1084" t="s">
        <v>28</v>
      </c>
      <c r="E26" s="1055" t="s">
        <v>2929</v>
      </c>
      <c r="F26" s="1055" t="s">
        <v>2929</v>
      </c>
      <c r="G26" s="1055" t="s">
        <v>1801</v>
      </c>
    </row>
    <row r="27" spans="1:8">
      <c r="B27" s="1082"/>
      <c r="C27" s="1083"/>
      <c r="D27" s="1082"/>
      <c r="E27" s="1055" t="s">
        <v>1531</v>
      </c>
      <c r="F27" s="1055" t="s">
        <v>1112</v>
      </c>
      <c r="G27" s="1055" t="s">
        <v>31</v>
      </c>
    </row>
    <row r="28" spans="1:8">
      <c r="B28" s="1052" t="s">
        <v>2946</v>
      </c>
      <c r="C28" s="1052" t="s">
        <v>2952</v>
      </c>
      <c r="D28" s="1054" t="s">
        <v>2951</v>
      </c>
      <c r="E28" s="1049">
        <v>43615</v>
      </c>
      <c r="F28" s="1049">
        <v>43618</v>
      </c>
      <c r="G28" s="1049">
        <v>43621</v>
      </c>
    </row>
    <row r="29" spans="1:8">
      <c r="B29" s="1052" t="s">
        <v>2948</v>
      </c>
      <c r="C29" s="1052" t="s">
        <v>2950</v>
      </c>
      <c r="D29" s="1053"/>
      <c r="E29" s="1049">
        <f>E28+7</f>
        <v>43622</v>
      </c>
      <c r="F29" s="1049">
        <f>F28+7</f>
        <v>43625</v>
      </c>
      <c r="G29" s="1049">
        <f>G28+7</f>
        <v>43628</v>
      </c>
    </row>
    <row r="30" spans="1:8">
      <c r="B30" s="1052" t="s">
        <v>2946</v>
      </c>
      <c r="C30" s="1052" t="s">
        <v>2949</v>
      </c>
      <c r="D30" s="1053"/>
      <c r="E30" s="1049">
        <f>E29+7</f>
        <v>43629</v>
      </c>
      <c r="F30" s="1049">
        <f>F29+7</f>
        <v>43632</v>
      </c>
      <c r="G30" s="1049">
        <f>G29+7</f>
        <v>43635</v>
      </c>
    </row>
    <row r="31" spans="1:8">
      <c r="B31" s="1052" t="s">
        <v>2948</v>
      </c>
      <c r="C31" s="1052" t="s">
        <v>2947</v>
      </c>
      <c r="D31" s="1053"/>
      <c r="E31" s="1049">
        <f>E30+7</f>
        <v>43636</v>
      </c>
      <c r="F31" s="1049">
        <f>F30+7</f>
        <v>43639</v>
      </c>
      <c r="G31" s="1049">
        <f>G30+7</f>
        <v>43642</v>
      </c>
    </row>
    <row r="32" spans="1:8">
      <c r="B32" s="1052" t="s">
        <v>2946</v>
      </c>
      <c r="C32" s="1052" t="s">
        <v>2945</v>
      </c>
      <c r="D32" s="1050"/>
      <c r="E32" s="1049">
        <f>E31+7</f>
        <v>43643</v>
      </c>
      <c r="F32" s="1049">
        <f>F31+7</f>
        <v>43646</v>
      </c>
      <c r="G32" s="1049">
        <f>G31+7</f>
        <v>43649</v>
      </c>
    </row>
    <row r="33" spans="1:8">
      <c r="C33" s="1045"/>
    </row>
    <row r="34" spans="1:8" s="1047" customFormat="1">
      <c r="B34" s="1081"/>
      <c r="C34" s="1080"/>
      <c r="D34" s="1079"/>
      <c r="E34" s="1072"/>
      <c r="F34" s="1072"/>
      <c r="G34" s="1072"/>
    </row>
    <row r="35" spans="1:8" s="1076" customFormat="1">
      <c r="A35" s="1078" t="s">
        <v>129</v>
      </c>
      <c r="B35" s="1078"/>
      <c r="C35" s="1078"/>
      <c r="D35" s="1078"/>
      <c r="E35" s="1078"/>
      <c r="F35" s="1078"/>
      <c r="G35" s="1078"/>
      <c r="H35" s="1077"/>
    </row>
    <row r="36" spans="1:8" s="1070" customFormat="1">
      <c r="A36" s="1061" t="s">
        <v>2944</v>
      </c>
      <c r="B36" s="1075"/>
      <c r="C36" s="1074"/>
      <c r="D36" s="1073"/>
      <c r="E36" s="1073"/>
      <c r="F36" s="1072"/>
      <c r="G36" s="1072"/>
      <c r="H36" s="1066"/>
    </row>
    <row r="37" spans="1:8" s="1070" customFormat="1">
      <c r="A37" s="1047"/>
      <c r="B37" s="1058" t="s">
        <v>719</v>
      </c>
      <c r="C37" s="1059" t="s">
        <v>1534</v>
      </c>
      <c r="D37" s="1058" t="s">
        <v>1638</v>
      </c>
      <c r="E37" s="1055" t="s">
        <v>2929</v>
      </c>
      <c r="F37" s="1055" t="s">
        <v>2929</v>
      </c>
      <c r="G37" s="1055" t="s">
        <v>2944</v>
      </c>
      <c r="H37" s="1047"/>
    </row>
    <row r="38" spans="1:8" s="1070" customFormat="1">
      <c r="A38" s="1047"/>
      <c r="B38" s="1056"/>
      <c r="C38" s="1057"/>
      <c r="D38" s="1056"/>
      <c r="E38" s="1055" t="s">
        <v>1531</v>
      </c>
      <c r="F38" s="1055" t="s">
        <v>1112</v>
      </c>
      <c r="G38" s="1055" t="s">
        <v>1113</v>
      </c>
      <c r="H38" s="1047"/>
    </row>
    <row r="39" spans="1:8" s="1070" customFormat="1">
      <c r="A39" s="1047"/>
      <c r="B39" s="1052" t="s">
        <v>2943</v>
      </c>
      <c r="C39" s="1071" t="s">
        <v>1495</v>
      </c>
      <c r="D39" s="1054" t="s">
        <v>2942</v>
      </c>
      <c r="E39" s="1049">
        <v>43616</v>
      </c>
      <c r="F39" s="1049">
        <v>43621</v>
      </c>
      <c r="G39" s="1049">
        <v>43652</v>
      </c>
      <c r="H39" s="1047"/>
    </row>
    <row r="40" spans="1:8" s="1070" customFormat="1">
      <c r="A40" s="1047"/>
      <c r="B40" s="1052" t="s">
        <v>2941</v>
      </c>
      <c r="C40" s="1071" t="s">
        <v>1495</v>
      </c>
      <c r="D40" s="1053"/>
      <c r="E40" s="1049">
        <f>E39+7</f>
        <v>43623</v>
      </c>
      <c r="F40" s="1049">
        <f>F39+7</f>
        <v>43628</v>
      </c>
      <c r="G40" s="1049">
        <f>G39+7</f>
        <v>43659</v>
      </c>
      <c r="H40" s="1047"/>
    </row>
    <row r="41" spans="1:8" s="1070" customFormat="1">
      <c r="A41" s="1047"/>
      <c r="B41" s="1052" t="s">
        <v>2940</v>
      </c>
      <c r="C41" s="1071" t="s">
        <v>1492</v>
      </c>
      <c r="D41" s="1053"/>
      <c r="E41" s="1049">
        <f>E40+7</f>
        <v>43630</v>
      </c>
      <c r="F41" s="1049">
        <f>F40+7</f>
        <v>43635</v>
      </c>
      <c r="G41" s="1049">
        <f>G40+7</f>
        <v>43666</v>
      </c>
      <c r="H41" s="1047"/>
    </row>
    <row r="42" spans="1:8" s="1070" customFormat="1">
      <c r="A42" s="1047"/>
      <c r="B42" s="1052" t="s">
        <v>2939</v>
      </c>
      <c r="C42" s="1071" t="s">
        <v>1490</v>
      </c>
      <c r="D42" s="1050"/>
      <c r="E42" s="1049">
        <f>E41+7</f>
        <v>43637</v>
      </c>
      <c r="F42" s="1049">
        <f>F41+7</f>
        <v>43642</v>
      </c>
      <c r="G42" s="1049">
        <f>G41+7</f>
        <v>43673</v>
      </c>
      <c r="H42" s="1047"/>
    </row>
    <row r="43" spans="1:8" s="1047" customFormat="1">
      <c r="B43" s="1069"/>
    </row>
    <row r="44" spans="1:8" s="1047" customFormat="1">
      <c r="A44" s="1061" t="s">
        <v>1358</v>
      </c>
      <c r="B44" s="1068"/>
      <c r="C44" s="1067"/>
      <c r="D44" s="1061"/>
      <c r="E44" s="1061"/>
      <c r="F44" s="1061"/>
      <c r="G44" s="1066"/>
    </row>
    <row r="45" spans="1:8" s="1047" customFormat="1">
      <c r="B45" s="1058" t="s">
        <v>719</v>
      </c>
      <c r="C45" s="1059" t="s">
        <v>1534</v>
      </c>
      <c r="D45" s="1058" t="s">
        <v>1638</v>
      </c>
      <c r="E45" s="1055" t="s">
        <v>2929</v>
      </c>
      <c r="F45" s="1055" t="s">
        <v>2929</v>
      </c>
      <c r="G45" s="1055" t="s">
        <v>1358</v>
      </c>
    </row>
    <row r="46" spans="1:8" s="1047" customFormat="1">
      <c r="B46" s="1056"/>
      <c r="C46" s="1057"/>
      <c r="D46" s="1056"/>
      <c r="E46" s="1055" t="s">
        <v>1531</v>
      </c>
      <c r="F46" s="1055" t="s">
        <v>1112</v>
      </c>
      <c r="G46" s="1055" t="s">
        <v>1113</v>
      </c>
    </row>
    <row r="47" spans="1:8" s="1047" customFormat="1">
      <c r="B47" s="1052" t="s">
        <v>2938</v>
      </c>
      <c r="C47" s="1051" t="s">
        <v>2937</v>
      </c>
      <c r="D47" s="1054" t="s">
        <v>2936</v>
      </c>
      <c r="E47" s="1049">
        <v>43615</v>
      </c>
      <c r="F47" s="1049">
        <v>43618</v>
      </c>
      <c r="G47" s="1049">
        <v>43641</v>
      </c>
    </row>
    <row r="48" spans="1:8" s="1047" customFormat="1">
      <c r="B48" s="1052" t="s">
        <v>2935</v>
      </c>
      <c r="C48" s="1051" t="s">
        <v>1400</v>
      </c>
      <c r="D48" s="1053"/>
      <c r="E48" s="1049">
        <f>E47+7</f>
        <v>43622</v>
      </c>
      <c r="F48" s="1049">
        <f>F47+7</f>
        <v>43625</v>
      </c>
      <c r="G48" s="1049">
        <f>G47+7</f>
        <v>43648</v>
      </c>
    </row>
    <row r="49" spans="1:7" s="1047" customFormat="1">
      <c r="B49" s="1052" t="s">
        <v>2934</v>
      </c>
      <c r="C49" s="1051" t="s">
        <v>2933</v>
      </c>
      <c r="D49" s="1053"/>
      <c r="E49" s="1049">
        <f>E48+7</f>
        <v>43629</v>
      </c>
      <c r="F49" s="1049">
        <f>F48+7</f>
        <v>43632</v>
      </c>
      <c r="G49" s="1049">
        <f>G48+7</f>
        <v>43655</v>
      </c>
    </row>
    <row r="50" spans="1:7" s="1047" customFormat="1">
      <c r="B50" s="1052" t="s">
        <v>2932</v>
      </c>
      <c r="C50" s="1051" t="s">
        <v>1396</v>
      </c>
      <c r="D50" s="1053"/>
      <c r="E50" s="1049">
        <f>E49+7</f>
        <v>43636</v>
      </c>
      <c r="F50" s="1049">
        <f>F49+7</f>
        <v>43639</v>
      </c>
      <c r="G50" s="1049">
        <f>G49+7</f>
        <v>43662</v>
      </c>
    </row>
    <row r="51" spans="1:7" s="1047" customFormat="1">
      <c r="B51" s="1052" t="s">
        <v>2931</v>
      </c>
      <c r="C51" s="1051" t="s">
        <v>2930</v>
      </c>
      <c r="D51" s="1050"/>
      <c r="E51" s="1049">
        <f>E50+7</f>
        <v>43643</v>
      </c>
      <c r="F51" s="1049">
        <f>F50+7</f>
        <v>43646</v>
      </c>
      <c r="G51" s="1049">
        <f>G50+7</f>
        <v>43669</v>
      </c>
    </row>
    <row r="52" spans="1:7" s="1047" customFormat="1">
      <c r="B52" s="1065"/>
      <c r="C52" s="1060"/>
    </row>
    <row r="53" spans="1:7" s="1047" customFormat="1">
      <c r="A53" s="1061"/>
      <c r="B53" s="1062"/>
      <c r="C53" s="1064"/>
      <c r="D53" s="1063"/>
      <c r="E53" s="1063"/>
      <c r="F53" s="1062"/>
    </row>
    <row r="54" spans="1:7" s="1047" customFormat="1">
      <c r="A54" s="1061" t="s">
        <v>2849</v>
      </c>
      <c r="C54" s="1060"/>
    </row>
    <row r="55" spans="1:7" s="1047" customFormat="1">
      <c r="B55" s="1058" t="s">
        <v>719</v>
      </c>
      <c r="C55" s="1059" t="s">
        <v>1534</v>
      </c>
      <c r="D55" s="1058" t="s">
        <v>28</v>
      </c>
      <c r="E55" s="1055" t="s">
        <v>2929</v>
      </c>
      <c r="F55" s="1055" t="s">
        <v>2929</v>
      </c>
      <c r="G55" s="1055" t="s">
        <v>2849</v>
      </c>
    </row>
    <row r="56" spans="1:7" s="1047" customFormat="1" ht="13.5" customHeight="1">
      <c r="B56" s="1056"/>
      <c r="C56" s="1057"/>
      <c r="D56" s="1056"/>
      <c r="E56" s="1055" t="s">
        <v>1531</v>
      </c>
      <c r="F56" s="1055" t="s">
        <v>30</v>
      </c>
      <c r="G56" s="1055" t="s">
        <v>31</v>
      </c>
    </row>
    <row r="57" spans="1:7" s="1047" customFormat="1" ht="19.5" customHeight="1">
      <c r="B57" s="1052" t="s">
        <v>2928</v>
      </c>
      <c r="C57" s="1051" t="s">
        <v>2675</v>
      </c>
      <c r="D57" s="1054" t="s">
        <v>1370</v>
      </c>
      <c r="E57" s="1049">
        <f>F57-4</f>
        <v>43613</v>
      </c>
      <c r="F57" s="1049">
        <v>43617</v>
      </c>
      <c r="G57" s="1049">
        <v>43654</v>
      </c>
    </row>
    <row r="58" spans="1:7" s="1047" customFormat="1" ht="18.75" customHeight="1">
      <c r="B58" s="1052" t="s">
        <v>2927</v>
      </c>
      <c r="C58" s="1051" t="s">
        <v>2616</v>
      </c>
      <c r="D58" s="1053"/>
      <c r="E58" s="1049">
        <f>E57+7</f>
        <v>43620</v>
      </c>
      <c r="F58" s="1049">
        <f>F57+7</f>
        <v>43624</v>
      </c>
      <c r="G58" s="1048">
        <f>G57+7</f>
        <v>43661</v>
      </c>
    </row>
    <row r="59" spans="1:7" s="1047" customFormat="1" ht="19.5" customHeight="1">
      <c r="B59" s="1052" t="s">
        <v>2926</v>
      </c>
      <c r="C59" s="1051" t="s">
        <v>2652</v>
      </c>
      <c r="D59" s="1053"/>
      <c r="E59" s="1049">
        <f>E58+7</f>
        <v>43627</v>
      </c>
      <c r="F59" s="1049">
        <f>F58+7</f>
        <v>43631</v>
      </c>
      <c r="G59" s="1048">
        <f>G58+7</f>
        <v>43668</v>
      </c>
    </row>
    <row r="60" spans="1:7" s="1047" customFormat="1">
      <c r="B60" s="1052" t="s">
        <v>2925</v>
      </c>
      <c r="C60" s="1051" t="s">
        <v>2656</v>
      </c>
      <c r="D60" s="1053"/>
      <c r="E60" s="1049">
        <f>E59+7</f>
        <v>43634</v>
      </c>
      <c r="F60" s="1049">
        <f>F59+7</f>
        <v>43638</v>
      </c>
      <c r="G60" s="1048">
        <f>G59+7</f>
        <v>43675</v>
      </c>
    </row>
    <row r="61" spans="1:7" s="1047" customFormat="1" ht="19.5" customHeight="1">
      <c r="B61" s="1052" t="s">
        <v>2924</v>
      </c>
      <c r="C61" s="1051" t="s">
        <v>2923</v>
      </c>
      <c r="D61" s="1050"/>
      <c r="E61" s="1049">
        <f>E60+7</f>
        <v>43641</v>
      </c>
      <c r="F61" s="1049">
        <f>F60+7</f>
        <v>43645</v>
      </c>
      <c r="G61" s="1048">
        <f>G60+7</f>
        <v>43682</v>
      </c>
    </row>
    <row r="62" spans="1:7">
      <c r="C62" s="1045"/>
    </row>
  </sheetData>
  <mergeCells count="30">
    <mergeCell ref="C6:C7"/>
    <mergeCell ref="B6:B7"/>
    <mergeCell ref="D6:D7"/>
    <mergeCell ref="D8:D12"/>
    <mergeCell ref="D18:D22"/>
    <mergeCell ref="D26:D27"/>
    <mergeCell ref="B26:B27"/>
    <mergeCell ref="J1:K1"/>
    <mergeCell ref="A1:G1"/>
    <mergeCell ref="A2:B2"/>
    <mergeCell ref="A3:G3"/>
    <mergeCell ref="D16:D17"/>
    <mergeCell ref="C16:C17"/>
    <mergeCell ref="B16:B17"/>
    <mergeCell ref="C55:C56"/>
    <mergeCell ref="D55:D56"/>
    <mergeCell ref="D39:D42"/>
    <mergeCell ref="B45:B46"/>
    <mergeCell ref="C45:C46"/>
    <mergeCell ref="D45:D46"/>
    <mergeCell ref="D47:D51"/>
    <mergeCell ref="D57:D61"/>
    <mergeCell ref="A24:G24"/>
    <mergeCell ref="A35:G35"/>
    <mergeCell ref="C26:C27"/>
    <mergeCell ref="D28:D32"/>
    <mergeCell ref="B37:B38"/>
    <mergeCell ref="C37:C38"/>
    <mergeCell ref="D37:D38"/>
    <mergeCell ref="B55:B56"/>
  </mergeCells>
  <phoneticPr fontId="1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52"/>
  <sheetViews>
    <sheetView workbookViewId="0">
      <selection activeCell="I4" sqref="I4"/>
    </sheetView>
  </sheetViews>
  <sheetFormatPr defaultRowHeight="15.75"/>
  <cols>
    <col min="1" max="1" width="5.25" style="1114" customWidth="1"/>
    <col min="2" max="2" width="40.375" style="1113" customWidth="1"/>
    <col min="3" max="3" width="13.125" style="1113" customWidth="1"/>
    <col min="4" max="4" width="9.75" style="1112" customWidth="1"/>
    <col min="5" max="5" width="12.5" style="1113" customWidth="1"/>
    <col min="6" max="6" width="15" style="1113" customWidth="1"/>
    <col min="7" max="7" width="13.125" style="1112" customWidth="1"/>
    <col min="8" max="9" width="9" style="1112"/>
    <col min="10" max="10" width="19.125" style="1112" customWidth="1"/>
    <col min="11" max="16384" width="9" style="1112"/>
  </cols>
  <sheetData>
    <row r="1" spans="1:13" ht="87.75" customHeight="1">
      <c r="A1" s="1254" t="s">
        <v>3045</v>
      </c>
      <c r="B1" s="1254"/>
      <c r="C1" s="1254"/>
      <c r="D1" s="1254"/>
      <c r="E1" s="1254"/>
      <c r="F1" s="1254"/>
    </row>
    <row r="2" spans="1:13">
      <c r="A2" s="1251"/>
      <c r="B2" s="1253" t="s">
        <v>2921</v>
      </c>
      <c r="C2" s="1253"/>
      <c r="D2" s="1253"/>
      <c r="E2" s="1253"/>
      <c r="F2" s="1252">
        <v>43617</v>
      </c>
    </row>
    <row r="3" spans="1:13">
      <c r="A3" s="1251"/>
      <c r="B3" s="1250" t="s">
        <v>2920</v>
      </c>
      <c r="C3" s="1249"/>
      <c r="D3" s="1249"/>
      <c r="E3" s="1249"/>
      <c r="F3" s="1249"/>
    </row>
    <row r="4" spans="1:13" ht="17.25">
      <c r="A4" s="1248" t="s">
        <v>3044</v>
      </c>
      <c r="B4" s="1248"/>
      <c r="C4" s="1247"/>
      <c r="D4" s="1246"/>
      <c r="E4" s="1246"/>
      <c r="F4" s="1245"/>
    </row>
    <row r="5" spans="1:13" s="1125" customFormat="1" ht="17.25">
      <c r="A5" s="1186" t="s">
        <v>25</v>
      </c>
      <c r="B5" s="1186"/>
      <c r="C5" s="1184"/>
      <c r="D5" s="1192"/>
      <c r="E5" s="1192"/>
      <c r="F5" s="1244"/>
      <c r="G5" s="1166"/>
    </row>
    <row r="6" spans="1:13" ht="17.25">
      <c r="A6" s="1243"/>
      <c r="B6" s="1128" t="s">
        <v>26</v>
      </c>
      <c r="C6" s="1128" t="s">
        <v>27</v>
      </c>
      <c r="D6" s="1128" t="s">
        <v>6</v>
      </c>
      <c r="E6" s="1131" t="s">
        <v>2974</v>
      </c>
      <c r="F6" s="1127" t="s">
        <v>25</v>
      </c>
    </row>
    <row r="7" spans="1:13" ht="18" thickBot="1">
      <c r="A7" s="1243"/>
      <c r="B7" s="1128"/>
      <c r="C7" s="1128"/>
      <c r="D7" s="1128"/>
      <c r="E7" s="1127" t="s">
        <v>30</v>
      </c>
      <c r="F7" s="1127" t="s">
        <v>31</v>
      </c>
    </row>
    <row r="8" spans="1:13" ht="18" thickBot="1">
      <c r="A8" s="1124"/>
      <c r="B8" s="1195" t="s">
        <v>3043</v>
      </c>
      <c r="C8" s="1195" t="s">
        <v>97</v>
      </c>
      <c r="D8" s="1140" t="s">
        <v>104</v>
      </c>
      <c r="E8" s="1119">
        <v>43253</v>
      </c>
      <c r="F8" s="1119">
        <f>E8+30</f>
        <v>43283</v>
      </c>
    </row>
    <row r="9" spans="1:13" ht="18" thickBot="1">
      <c r="A9" s="1124"/>
      <c r="B9" s="1195" t="s">
        <v>3042</v>
      </c>
      <c r="C9" s="1195" t="s">
        <v>97</v>
      </c>
      <c r="D9" s="1140"/>
      <c r="E9" s="1119">
        <f>E8+7</f>
        <v>43260</v>
      </c>
      <c r="F9" s="1119">
        <f>E9+30</f>
        <v>43290</v>
      </c>
    </row>
    <row r="10" spans="1:13" ht="18" thickBot="1">
      <c r="A10" s="1124"/>
      <c r="B10" s="1195" t="s">
        <v>3041</v>
      </c>
      <c r="C10" s="1195" t="s">
        <v>372</v>
      </c>
      <c r="D10" s="1140"/>
      <c r="E10" s="1119">
        <f>E9+7</f>
        <v>43267</v>
      </c>
      <c r="F10" s="1119">
        <f>E10+30</f>
        <v>43297</v>
      </c>
    </row>
    <row r="11" spans="1:13" ht="18" thickBot="1">
      <c r="A11" s="1124"/>
      <c r="B11" s="1195" t="s">
        <v>3040</v>
      </c>
      <c r="C11" s="1195" t="s">
        <v>70</v>
      </c>
      <c r="D11" s="1140"/>
      <c r="E11" s="1119">
        <f>E10+7</f>
        <v>43274</v>
      </c>
      <c r="F11" s="1119">
        <f>E11+30</f>
        <v>43304</v>
      </c>
    </row>
    <row r="12" spans="1:13" s="1125" customFormat="1" ht="17.25">
      <c r="A12" s="1186" t="s">
        <v>41</v>
      </c>
      <c r="B12" s="1186"/>
      <c r="C12" s="1193"/>
      <c r="D12" s="1184"/>
      <c r="E12" s="1184"/>
      <c r="F12" s="1192"/>
      <c r="G12" s="1166"/>
    </row>
    <row r="13" spans="1:13" ht="17.25">
      <c r="A13" s="1124"/>
      <c r="B13" s="1128" t="s">
        <v>26</v>
      </c>
      <c r="C13" s="1144" t="s">
        <v>27</v>
      </c>
      <c r="D13" s="1128" t="s">
        <v>6</v>
      </c>
      <c r="E13" s="1131" t="s">
        <v>2974</v>
      </c>
      <c r="F13" s="1127" t="s">
        <v>175</v>
      </c>
    </row>
    <row r="14" spans="1:13" ht="18" thickBot="1">
      <c r="A14" s="1124"/>
      <c r="B14" s="1128"/>
      <c r="C14" s="1142"/>
      <c r="D14" s="1128"/>
      <c r="E14" s="1127" t="s">
        <v>30</v>
      </c>
      <c r="F14" s="1127" t="s">
        <v>31</v>
      </c>
      <c r="I14" s="1242"/>
      <c r="J14" s="1238"/>
      <c r="K14" s="1238"/>
      <c r="L14" s="1238"/>
      <c r="M14" s="1238"/>
    </row>
    <row r="15" spans="1:13" ht="18" customHeight="1" thickBot="1">
      <c r="A15" s="1124"/>
      <c r="B15" s="1241" t="s">
        <v>579</v>
      </c>
      <c r="C15" s="1240" t="s">
        <v>3039</v>
      </c>
      <c r="D15" s="1126" t="s">
        <v>193</v>
      </c>
      <c r="E15" s="1119">
        <v>43617</v>
      </c>
      <c r="F15" s="1119">
        <f>E15+33</f>
        <v>43650</v>
      </c>
      <c r="I15" s="1238"/>
      <c r="J15" s="1238"/>
      <c r="K15" s="1238"/>
      <c r="L15" s="1238"/>
      <c r="M15" s="1238"/>
    </row>
    <row r="16" spans="1:13" ht="18" customHeight="1" thickBot="1">
      <c r="A16" s="1124"/>
      <c r="B16" s="1241" t="s">
        <v>580</v>
      </c>
      <c r="C16" s="1240" t="s">
        <v>2030</v>
      </c>
      <c r="D16" s="1123"/>
      <c r="E16" s="1119">
        <f>E15+7</f>
        <v>43624</v>
      </c>
      <c r="F16" s="1119">
        <f>E16+33</f>
        <v>43657</v>
      </c>
      <c r="I16" s="1238"/>
      <c r="J16" s="1238"/>
      <c r="K16" s="1238"/>
      <c r="L16" s="1238"/>
      <c r="M16" s="1238"/>
    </row>
    <row r="17" spans="1:17" ht="18" customHeight="1" thickBot="1">
      <c r="A17" s="1124"/>
      <c r="B17" s="1241" t="s">
        <v>3038</v>
      </c>
      <c r="C17" s="1240" t="s">
        <v>3037</v>
      </c>
      <c r="D17" s="1123"/>
      <c r="E17" s="1119">
        <f>E16+7</f>
        <v>43631</v>
      </c>
      <c r="F17" s="1119">
        <f>E17+33</f>
        <v>43664</v>
      </c>
      <c r="I17" s="1238"/>
      <c r="J17" s="1238"/>
      <c r="K17" s="1238"/>
      <c r="L17" s="1238"/>
      <c r="M17" s="1238"/>
    </row>
    <row r="18" spans="1:17" ht="18" customHeight="1" thickBot="1">
      <c r="A18" s="1124"/>
      <c r="B18" s="1241" t="s">
        <v>3036</v>
      </c>
      <c r="C18" s="1240" t="s">
        <v>3035</v>
      </c>
      <c r="D18" s="1121"/>
      <c r="E18" s="1119">
        <f>E17+7</f>
        <v>43638</v>
      </c>
      <c r="F18" s="1119">
        <f>E18+33</f>
        <v>43671</v>
      </c>
      <c r="I18" s="1238"/>
      <c r="J18" s="1238"/>
      <c r="K18" s="1238"/>
      <c r="L18" s="1238"/>
      <c r="M18" s="1238"/>
    </row>
    <row r="19" spans="1:17" ht="18" customHeight="1">
      <c r="A19" s="1124"/>
      <c r="B19" s="1149"/>
      <c r="C19" s="1149"/>
      <c r="D19" s="1239"/>
      <c r="E19" s="1239"/>
      <c r="F19" s="1149"/>
      <c r="I19" s="1238"/>
      <c r="J19" s="1238"/>
      <c r="K19" s="1238"/>
      <c r="L19" s="1238"/>
      <c r="M19" s="1238"/>
    </row>
    <row r="20" spans="1:17" ht="17.25">
      <c r="A20" s="1235" t="s">
        <v>227</v>
      </c>
      <c r="B20" s="1236"/>
      <c r="C20" s="1235"/>
      <c r="D20" s="1235"/>
      <c r="E20" s="1235"/>
      <c r="F20" s="1237"/>
    </row>
    <row r="21" spans="1:17" s="1125" customFormat="1" ht="17.25">
      <c r="A21" s="1235" t="s">
        <v>231</v>
      </c>
      <c r="B21" s="1236"/>
      <c r="C21" s="1236"/>
      <c r="D21" s="1235"/>
      <c r="E21" s="1235"/>
      <c r="F21" s="1234"/>
    </row>
    <row r="22" spans="1:17" s="1125" customFormat="1" ht="34.5">
      <c r="A22" s="1233"/>
      <c r="B22" s="1126" t="s">
        <v>26</v>
      </c>
      <c r="C22" s="1126" t="s">
        <v>27</v>
      </c>
      <c r="D22" s="1126" t="s">
        <v>6</v>
      </c>
      <c r="E22" s="1131" t="s">
        <v>2974</v>
      </c>
      <c r="F22" s="1229" t="s">
        <v>231</v>
      </c>
      <c r="G22" s="1166"/>
    </row>
    <row r="23" spans="1:17" s="1125" customFormat="1" ht="18" thickBot="1">
      <c r="A23" s="1233"/>
      <c r="B23" s="1121"/>
      <c r="C23" s="1121"/>
      <c r="D23" s="1121"/>
      <c r="E23" s="1229" t="s">
        <v>30</v>
      </c>
      <c r="F23" s="1229" t="s">
        <v>31</v>
      </c>
    </row>
    <row r="24" spans="1:17" s="1125" customFormat="1" ht="18" thickBot="1">
      <c r="A24" s="1233"/>
      <c r="B24" s="1157" t="s">
        <v>3034</v>
      </c>
      <c r="C24" s="1157" t="s">
        <v>3033</v>
      </c>
      <c r="D24" s="1126" t="s">
        <v>3027</v>
      </c>
      <c r="E24" s="1119">
        <v>43618</v>
      </c>
      <c r="F24" s="1119">
        <f>E24+27</f>
        <v>43645</v>
      </c>
    </row>
    <row r="25" spans="1:17" s="1125" customFormat="1" ht="18" thickBot="1">
      <c r="A25" s="1233"/>
      <c r="B25" s="1157" t="s">
        <v>3032</v>
      </c>
      <c r="C25" s="1157" t="s">
        <v>37</v>
      </c>
      <c r="D25" s="1123"/>
      <c r="E25" s="1119">
        <f>E24+7</f>
        <v>43625</v>
      </c>
      <c r="F25" s="1119">
        <f>E25+27</f>
        <v>43652</v>
      </c>
    </row>
    <row r="26" spans="1:17" s="1125" customFormat="1" ht="18" thickBot="1">
      <c r="A26" s="1233"/>
      <c r="B26" s="1157" t="s">
        <v>3031</v>
      </c>
      <c r="C26" s="1157" t="s">
        <v>3030</v>
      </c>
      <c r="D26" s="1123"/>
      <c r="E26" s="1119">
        <f>E25+7</f>
        <v>43632</v>
      </c>
      <c r="F26" s="1119">
        <f>E26+27</f>
        <v>43659</v>
      </c>
    </row>
    <row r="27" spans="1:17" s="1125" customFormat="1" ht="18" thickBot="1">
      <c r="A27" s="1233"/>
      <c r="B27" s="1157" t="s">
        <v>3029</v>
      </c>
      <c r="C27" s="1157" t="s">
        <v>37</v>
      </c>
      <c r="D27" s="1123"/>
      <c r="E27" s="1119">
        <f>E26+7</f>
        <v>43639</v>
      </c>
      <c r="F27" s="1119">
        <f>E27+27</f>
        <v>43666</v>
      </c>
    </row>
    <row r="28" spans="1:17" s="1125" customFormat="1" ht="17.25">
      <c r="A28" s="1233"/>
      <c r="B28" s="1232"/>
      <c r="C28" s="1232"/>
      <c r="D28" s="1121"/>
      <c r="E28" s="1119"/>
      <c r="F28" s="1119"/>
    </row>
    <row r="29" spans="1:17" s="1231" customFormat="1" ht="16.5">
      <c r="A29" s="1134" t="s">
        <v>83</v>
      </c>
      <c r="B29" s="1134"/>
      <c r="C29" s="1134"/>
      <c r="D29" s="1134"/>
      <c r="E29" s="1134"/>
      <c r="F29" s="1134"/>
      <c r="G29" s="1153"/>
      <c r="H29" s="1226"/>
    </row>
    <row r="30" spans="1:17" s="1125" customFormat="1" ht="17.25">
      <c r="A30" s="1186" t="s">
        <v>236</v>
      </c>
      <c r="B30" s="1186"/>
      <c r="C30" s="1186"/>
      <c r="D30" s="1186"/>
      <c r="E30" s="1186"/>
      <c r="F30" s="1186"/>
      <c r="G30" s="1166"/>
      <c r="H30" s="1226"/>
    </row>
    <row r="31" spans="1:17" ht="17.25">
      <c r="A31" s="1124"/>
      <c r="B31" s="1126" t="s">
        <v>3028</v>
      </c>
      <c r="C31" s="1126" t="s">
        <v>27</v>
      </c>
      <c r="D31" s="1126" t="s">
        <v>6</v>
      </c>
      <c r="E31" s="1131" t="s">
        <v>2974</v>
      </c>
      <c r="F31" s="1229" t="s">
        <v>236</v>
      </c>
      <c r="H31" s="1226"/>
      <c r="J31" s="1230"/>
      <c r="K31" s="1230"/>
      <c r="L31" s="1230"/>
      <c r="M31" s="1230"/>
      <c r="N31" s="1230"/>
      <c r="O31" s="1230"/>
      <c r="P31" s="1230"/>
      <c r="Q31" s="1230"/>
    </row>
    <row r="32" spans="1:17" ht="18" thickBot="1">
      <c r="A32" s="1124"/>
      <c r="B32" s="1121"/>
      <c r="C32" s="1121"/>
      <c r="D32" s="1121"/>
      <c r="E32" s="1229" t="s">
        <v>30</v>
      </c>
      <c r="F32" s="1229" t="s">
        <v>31</v>
      </c>
      <c r="H32" s="1226"/>
      <c r="J32" s="1225"/>
      <c r="K32" s="1225"/>
      <c r="L32" s="1224"/>
      <c r="M32" s="1224"/>
      <c r="N32" s="1222"/>
      <c r="O32" s="1222"/>
      <c r="P32" s="1222"/>
      <c r="Q32" s="1228"/>
    </row>
    <row r="33" spans="1:17" ht="18" thickBot="1">
      <c r="A33" s="1124"/>
      <c r="B33" s="1157" t="s">
        <v>643</v>
      </c>
      <c r="C33" s="1157" t="s">
        <v>539</v>
      </c>
      <c r="D33" s="1126" t="s">
        <v>3027</v>
      </c>
      <c r="E33" s="1119">
        <v>43591</v>
      </c>
      <c r="F33" s="1119">
        <f>E33+14</f>
        <v>43605</v>
      </c>
      <c r="H33" s="1226"/>
      <c r="J33" s="1225"/>
      <c r="K33" s="1225"/>
      <c r="L33" s="1227"/>
      <c r="M33" s="1224"/>
      <c r="N33" s="1222"/>
      <c r="O33" s="1222"/>
      <c r="P33" s="1222"/>
      <c r="Q33" s="1207"/>
    </row>
    <row r="34" spans="1:17" ht="18" thickBot="1">
      <c r="A34" s="1124"/>
      <c r="B34" s="1157" t="s">
        <v>644</v>
      </c>
      <c r="C34" s="1157" t="s">
        <v>619</v>
      </c>
      <c r="D34" s="1123"/>
      <c r="E34" s="1119">
        <f>E33+7</f>
        <v>43598</v>
      </c>
      <c r="F34" s="1119">
        <f>E34+14</f>
        <v>43612</v>
      </c>
      <c r="H34" s="1226"/>
      <c r="J34" s="1225"/>
      <c r="K34" s="1225"/>
      <c r="L34" s="1221"/>
      <c r="M34" s="1224"/>
      <c r="N34" s="1223"/>
      <c r="O34" s="1222"/>
      <c r="P34" s="1222"/>
      <c r="Q34" s="1207"/>
    </row>
    <row r="35" spans="1:17" ht="18" thickBot="1">
      <c r="A35" s="1124"/>
      <c r="B35" s="1157" t="s">
        <v>3025</v>
      </c>
      <c r="C35" s="1157" t="s">
        <v>620</v>
      </c>
      <c r="D35" s="1123"/>
      <c r="E35" s="1119">
        <f>E34+7</f>
        <v>43605</v>
      </c>
      <c r="F35" s="1119">
        <f>E35+14</f>
        <v>43619</v>
      </c>
      <c r="J35" s="1225"/>
      <c r="K35" s="1225"/>
      <c r="L35" s="1221"/>
      <c r="M35" s="1224"/>
      <c r="N35" s="1223"/>
      <c r="O35" s="1222"/>
      <c r="P35" s="1222"/>
      <c r="Q35" s="1207"/>
    </row>
    <row r="36" spans="1:17" ht="18" thickBot="1">
      <c r="A36" s="1124"/>
      <c r="B36" s="1157" t="s">
        <v>3024</v>
      </c>
      <c r="C36" s="1157" t="s">
        <v>621</v>
      </c>
      <c r="D36" s="1123"/>
      <c r="E36" s="1119">
        <f>E35+7</f>
        <v>43612</v>
      </c>
      <c r="F36" s="1119">
        <f>E36+14</f>
        <v>43626</v>
      </c>
      <c r="J36" s="1221"/>
      <c r="K36" s="1221"/>
      <c r="L36" s="1221"/>
      <c r="M36" s="1220"/>
      <c r="N36" s="1219"/>
      <c r="O36" s="1218"/>
      <c r="P36" s="1218"/>
      <c r="Q36" s="1207"/>
    </row>
    <row r="37" spans="1:17" ht="18" thickBot="1">
      <c r="A37" s="1124"/>
      <c r="B37" s="1157"/>
      <c r="C37" s="1157"/>
      <c r="D37" s="1123"/>
      <c r="J37" s="1221"/>
      <c r="K37" s="1221"/>
      <c r="L37" s="1221"/>
      <c r="M37" s="1220"/>
      <c r="N37" s="1219"/>
      <c r="O37" s="1218"/>
      <c r="P37" s="1218"/>
      <c r="Q37" s="1207"/>
    </row>
    <row r="38" spans="1:17" s="1125" customFormat="1" ht="17.25">
      <c r="A38" s="1133" t="s">
        <v>238</v>
      </c>
      <c r="B38" s="1217"/>
      <c r="C38" s="1133"/>
      <c r="D38" s="1133"/>
      <c r="E38" s="1133"/>
      <c r="F38" s="1133"/>
      <c r="G38" s="1166"/>
      <c r="J38" s="1216"/>
      <c r="K38" s="1214"/>
      <c r="L38" s="1210"/>
      <c r="M38" s="1208"/>
      <c r="N38" s="1208"/>
      <c r="O38" s="1208"/>
      <c r="P38" s="1208"/>
      <c r="Q38" s="1207"/>
    </row>
    <row r="39" spans="1:17" ht="17.25">
      <c r="A39" s="1124"/>
      <c r="B39" s="1161" t="s">
        <v>26</v>
      </c>
      <c r="C39" s="1161" t="s">
        <v>27</v>
      </c>
      <c r="D39" s="1161" t="s">
        <v>6</v>
      </c>
      <c r="E39" s="1131" t="s">
        <v>2974</v>
      </c>
      <c r="F39" s="1182" t="s">
        <v>238</v>
      </c>
      <c r="J39" s="1215"/>
      <c r="K39" s="1214"/>
      <c r="L39" s="1210"/>
      <c r="M39" s="1209"/>
      <c r="N39" s="1213"/>
      <c r="O39" s="1213"/>
      <c r="P39" s="1213"/>
      <c r="Q39" s="1207"/>
    </row>
    <row r="40" spans="1:17" ht="18" thickBot="1">
      <c r="A40" s="1124"/>
      <c r="B40" s="1161"/>
      <c r="C40" s="1161"/>
      <c r="D40" s="1161"/>
      <c r="E40" s="1191" t="s">
        <v>30</v>
      </c>
      <c r="F40" s="1127" t="s">
        <v>31</v>
      </c>
      <c r="J40" s="1212"/>
      <c r="K40" s="1211"/>
      <c r="L40" s="1210"/>
      <c r="M40" s="1209"/>
      <c r="N40" s="1208"/>
      <c r="O40" s="1208"/>
      <c r="P40" s="1208"/>
      <c r="Q40" s="1207"/>
    </row>
    <row r="41" spans="1:17" ht="24" thickBot="1">
      <c r="A41" s="1124"/>
      <c r="B41" s="1157" t="s">
        <v>643</v>
      </c>
      <c r="C41" s="1157" t="s">
        <v>394</v>
      </c>
      <c r="D41" s="1126" t="s">
        <v>3026</v>
      </c>
      <c r="E41" s="1119">
        <v>43619</v>
      </c>
      <c r="F41" s="1119">
        <f>E41+30</f>
        <v>43649</v>
      </c>
      <c r="J41" s="1206"/>
      <c r="K41" s="1205"/>
      <c r="L41" s="1202"/>
      <c r="M41" s="1202"/>
      <c r="N41" s="1204"/>
      <c r="O41" s="1203"/>
      <c r="P41" s="1202"/>
      <c r="Q41" s="1201"/>
    </row>
    <row r="42" spans="1:17" ht="24" thickBot="1">
      <c r="A42" s="1124"/>
      <c r="B42" s="1157" t="s">
        <v>644</v>
      </c>
      <c r="C42" s="1157" t="s">
        <v>539</v>
      </c>
      <c r="D42" s="1123"/>
      <c r="E42" s="1119">
        <f>E41+7</f>
        <v>43626</v>
      </c>
      <c r="F42" s="1119">
        <f>E42+30</f>
        <v>43656</v>
      </c>
      <c r="J42" s="1200"/>
      <c r="K42" s="1200"/>
      <c r="L42" s="1200"/>
      <c r="M42" s="1200"/>
      <c r="N42" s="1199"/>
      <c r="O42" s="1199"/>
      <c r="P42" s="1198"/>
      <c r="Q42" s="1197"/>
    </row>
    <row r="43" spans="1:17" ht="18" thickBot="1">
      <c r="A43" s="1124"/>
      <c r="B43" s="1157" t="s">
        <v>3025</v>
      </c>
      <c r="C43" s="1157" t="s">
        <v>619</v>
      </c>
      <c r="D43" s="1123"/>
      <c r="E43" s="1119">
        <f>E42+7</f>
        <v>43633</v>
      </c>
      <c r="F43" s="1119">
        <f>E43+30</f>
        <v>43663</v>
      </c>
    </row>
    <row r="44" spans="1:17" ht="18" thickBot="1">
      <c r="A44" s="1124"/>
      <c r="B44" s="1157" t="s">
        <v>3024</v>
      </c>
      <c r="C44" s="1157" t="s">
        <v>620</v>
      </c>
      <c r="D44" s="1123"/>
      <c r="E44" s="1119">
        <f>E43+7</f>
        <v>43640</v>
      </c>
      <c r="F44" s="1119">
        <f>E44+30</f>
        <v>43670</v>
      </c>
    </row>
    <row r="45" spans="1:17" ht="18" thickBot="1">
      <c r="A45" s="1124"/>
      <c r="B45" s="1157"/>
      <c r="C45" s="1157"/>
      <c r="D45" s="1123"/>
      <c r="E45" s="1119"/>
      <c r="F45" s="1119"/>
    </row>
    <row r="46" spans="1:17" s="1125" customFormat="1" ht="17.25">
      <c r="A46" s="1186" t="s">
        <v>256</v>
      </c>
      <c r="B46" s="1186"/>
      <c r="C46" s="1193"/>
      <c r="D46" s="1184"/>
      <c r="E46" s="1184"/>
      <c r="F46" s="1196"/>
      <c r="G46" s="1166"/>
    </row>
    <row r="47" spans="1:17" ht="17.25">
      <c r="A47" s="1118"/>
      <c r="B47" s="1161" t="s">
        <v>26</v>
      </c>
      <c r="C47" s="1161" t="s">
        <v>27</v>
      </c>
      <c r="D47" s="1161" t="s">
        <v>6</v>
      </c>
      <c r="E47" s="1131" t="s">
        <v>2974</v>
      </c>
      <c r="F47" s="1182" t="s">
        <v>3023</v>
      </c>
    </row>
    <row r="48" spans="1:17" ht="18" thickBot="1">
      <c r="A48" s="1118"/>
      <c r="B48" s="1161"/>
      <c r="C48" s="1161"/>
      <c r="D48" s="1161"/>
      <c r="E48" s="1191" t="s">
        <v>30</v>
      </c>
      <c r="F48" s="1127" t="s">
        <v>31</v>
      </c>
    </row>
    <row r="49" spans="1:8" ht="18" thickBot="1">
      <c r="A49" s="1118"/>
      <c r="B49" s="1157" t="s">
        <v>3022</v>
      </c>
      <c r="C49" s="1157" t="s">
        <v>208</v>
      </c>
      <c r="D49" s="1165" t="s">
        <v>119</v>
      </c>
      <c r="E49" s="1148">
        <v>43620</v>
      </c>
      <c r="F49" s="1148">
        <f>E49+10</f>
        <v>43630</v>
      </c>
    </row>
    <row r="50" spans="1:8" ht="18" thickBot="1">
      <c r="A50" s="1118"/>
      <c r="B50" s="1157" t="s">
        <v>3021</v>
      </c>
      <c r="C50" s="1157" t="s">
        <v>3020</v>
      </c>
      <c r="D50" s="1190"/>
      <c r="E50" s="1148">
        <f>E49+7</f>
        <v>43627</v>
      </c>
      <c r="F50" s="1120">
        <f>E50+10</f>
        <v>43637</v>
      </c>
    </row>
    <row r="51" spans="1:8" ht="18" thickBot="1">
      <c r="A51" s="1118"/>
      <c r="B51" s="1157" t="s">
        <v>3019</v>
      </c>
      <c r="C51" s="1157" t="s">
        <v>3018</v>
      </c>
      <c r="D51" s="1190"/>
      <c r="E51" s="1148">
        <f>E50+7</f>
        <v>43634</v>
      </c>
      <c r="F51" s="1120">
        <f>E51+10</f>
        <v>43644</v>
      </c>
    </row>
    <row r="52" spans="1:8" ht="18" thickBot="1">
      <c r="A52" s="1118"/>
      <c r="B52" s="1157" t="s">
        <v>3017</v>
      </c>
      <c r="C52" s="1157" t="s">
        <v>3016</v>
      </c>
      <c r="D52" s="1162"/>
      <c r="E52" s="1148">
        <f>E51+7</f>
        <v>43641</v>
      </c>
      <c r="F52" s="1120">
        <f>E52+10</f>
        <v>43651</v>
      </c>
    </row>
    <row r="53" spans="1:8" s="1125" customFormat="1" ht="17.25">
      <c r="A53" s="1186" t="s">
        <v>217</v>
      </c>
      <c r="B53" s="1186"/>
      <c r="C53" s="1193"/>
      <c r="D53" s="1184"/>
      <c r="E53" s="1184"/>
      <c r="F53" s="1192"/>
      <c r="G53" s="1166"/>
    </row>
    <row r="54" spans="1:8" ht="17.25">
      <c r="A54" s="1118"/>
      <c r="B54" s="1161" t="s">
        <v>26</v>
      </c>
      <c r="C54" s="1161" t="s">
        <v>27</v>
      </c>
      <c r="D54" s="1161" t="s">
        <v>6</v>
      </c>
      <c r="E54" s="1131" t="s">
        <v>2974</v>
      </c>
      <c r="F54" s="1182" t="s">
        <v>217</v>
      </c>
    </row>
    <row r="55" spans="1:8" ht="18" thickBot="1">
      <c r="A55" s="1118"/>
      <c r="B55" s="1161"/>
      <c r="C55" s="1161"/>
      <c r="D55" s="1161"/>
      <c r="E55" s="1191" t="s">
        <v>30</v>
      </c>
      <c r="F55" s="1127" t="s">
        <v>31</v>
      </c>
    </row>
    <row r="56" spans="1:8" ht="18" thickBot="1">
      <c r="A56" s="1118"/>
      <c r="B56" s="1195" t="s">
        <v>3015</v>
      </c>
      <c r="C56" s="1195" t="s">
        <v>320</v>
      </c>
      <c r="D56" s="1165" t="s">
        <v>89</v>
      </c>
      <c r="E56" s="1148">
        <v>43617</v>
      </c>
      <c r="F56" s="1120">
        <f>E56+10</f>
        <v>43627</v>
      </c>
      <c r="H56" s="1172"/>
    </row>
    <row r="57" spans="1:8" ht="18" thickBot="1">
      <c r="A57" s="1118"/>
      <c r="B57" s="1195" t="s">
        <v>340</v>
      </c>
      <c r="C57" s="1195" t="s">
        <v>687</v>
      </c>
      <c r="D57" s="1190"/>
      <c r="E57" s="1148">
        <f>E56+7</f>
        <v>43624</v>
      </c>
      <c r="F57" s="1120">
        <f>E57+10</f>
        <v>43634</v>
      </c>
      <c r="H57" s="1172"/>
    </row>
    <row r="58" spans="1:8" ht="18" thickBot="1">
      <c r="A58" s="1118"/>
      <c r="B58" s="1195" t="s">
        <v>301</v>
      </c>
      <c r="C58" s="1195" t="s">
        <v>320</v>
      </c>
      <c r="D58" s="1190"/>
      <c r="E58" s="1148">
        <f>E57+7</f>
        <v>43631</v>
      </c>
      <c r="F58" s="1120">
        <f>E58+10</f>
        <v>43641</v>
      </c>
      <c r="H58" s="1172"/>
    </row>
    <row r="59" spans="1:8" ht="18" thickBot="1">
      <c r="A59" s="1118"/>
      <c r="B59" s="1195" t="s">
        <v>674</v>
      </c>
      <c r="C59" s="1195" t="s">
        <v>665</v>
      </c>
      <c r="D59" s="1190"/>
      <c r="E59" s="1148">
        <f>E58+7</f>
        <v>43638</v>
      </c>
      <c r="F59" s="1120"/>
      <c r="H59" s="1172"/>
    </row>
    <row r="60" spans="1:8" ht="18" thickBot="1">
      <c r="A60" s="1118"/>
      <c r="B60" s="1195" t="s">
        <v>3015</v>
      </c>
      <c r="C60" s="1195" t="s">
        <v>3014</v>
      </c>
      <c r="D60" s="1190"/>
      <c r="E60" s="1148">
        <f>E59+7</f>
        <v>43645</v>
      </c>
      <c r="F60" s="1120"/>
      <c r="H60" s="1172"/>
    </row>
    <row r="61" spans="1:8" ht="17.25">
      <c r="A61" s="1186" t="s">
        <v>3013</v>
      </c>
      <c r="B61" s="1186"/>
      <c r="C61" s="1193"/>
      <c r="D61" s="1184"/>
      <c r="E61" s="1184"/>
      <c r="F61" s="1192"/>
      <c r="H61" s="1172"/>
    </row>
    <row r="62" spans="1:8" ht="17.25">
      <c r="A62" s="1118"/>
      <c r="B62" s="1161" t="s">
        <v>26</v>
      </c>
      <c r="C62" s="1161" t="s">
        <v>27</v>
      </c>
      <c r="D62" s="1161" t="s">
        <v>6</v>
      </c>
      <c r="E62" s="1131" t="s">
        <v>2974</v>
      </c>
      <c r="F62" s="1182" t="s">
        <v>217</v>
      </c>
      <c r="H62" s="1172"/>
    </row>
    <row r="63" spans="1:8" ht="18" thickBot="1">
      <c r="A63" s="1118"/>
      <c r="B63" s="1161"/>
      <c r="C63" s="1161"/>
      <c r="D63" s="1161"/>
      <c r="E63" s="1191" t="s">
        <v>30</v>
      </c>
      <c r="F63" s="1127" t="s">
        <v>31</v>
      </c>
      <c r="H63" s="1172"/>
    </row>
    <row r="64" spans="1:8" ht="18" thickBot="1">
      <c r="A64" s="1118"/>
      <c r="B64" s="1157" t="s">
        <v>3008</v>
      </c>
      <c r="C64" s="1157" t="s">
        <v>3012</v>
      </c>
      <c r="D64" s="1165" t="s">
        <v>150</v>
      </c>
      <c r="E64" s="1148">
        <v>43618</v>
      </c>
      <c r="F64" s="1120">
        <f>E64+10</f>
        <v>43628</v>
      </c>
      <c r="H64" s="1172"/>
    </row>
    <row r="65" spans="1:8" ht="18" thickBot="1">
      <c r="A65" s="1118"/>
      <c r="B65" s="1157" t="s">
        <v>3006</v>
      </c>
      <c r="C65" s="1157" t="s">
        <v>3011</v>
      </c>
      <c r="D65" s="1190"/>
      <c r="E65" s="1148">
        <f>E64+7</f>
        <v>43625</v>
      </c>
      <c r="F65" s="1120">
        <f>E65+10</f>
        <v>43635</v>
      </c>
      <c r="H65" s="1172"/>
    </row>
    <row r="66" spans="1:8" ht="18" thickBot="1">
      <c r="A66" s="1118"/>
      <c r="B66" s="1157" t="s">
        <v>3010</v>
      </c>
      <c r="C66" s="1157" t="s">
        <v>3009</v>
      </c>
      <c r="D66" s="1190"/>
      <c r="E66" s="1148">
        <f>E65+7</f>
        <v>43632</v>
      </c>
      <c r="F66" s="1120">
        <f>E66+10</f>
        <v>43642</v>
      </c>
      <c r="H66" s="1172"/>
    </row>
    <row r="67" spans="1:8" ht="18" thickBot="1">
      <c r="A67" s="1118"/>
      <c r="B67" s="1157" t="s">
        <v>3008</v>
      </c>
      <c r="C67" s="1157" t="s">
        <v>3007</v>
      </c>
      <c r="D67" s="1190"/>
      <c r="E67" s="1148">
        <f>E66+7</f>
        <v>43639</v>
      </c>
      <c r="F67" s="1120">
        <f>E67+10</f>
        <v>43649</v>
      </c>
      <c r="H67" s="1172"/>
    </row>
    <row r="68" spans="1:8" ht="18" thickBot="1">
      <c r="A68" s="1118"/>
      <c r="B68" s="1157" t="s">
        <v>3006</v>
      </c>
      <c r="C68" s="1157" t="s">
        <v>3005</v>
      </c>
      <c r="D68" s="1190"/>
      <c r="E68" s="1148"/>
      <c r="F68" s="1120"/>
      <c r="H68" s="1172"/>
    </row>
    <row r="69" spans="1:8" s="1125" customFormat="1" ht="17.25">
      <c r="A69" s="1186" t="s">
        <v>3004</v>
      </c>
      <c r="B69" s="1186"/>
      <c r="C69" s="1193"/>
      <c r="D69" s="1184"/>
      <c r="E69" s="1184"/>
      <c r="F69" s="1192"/>
      <c r="G69" s="1166"/>
    </row>
    <row r="70" spans="1:8" s="1125" customFormat="1" ht="17.25">
      <c r="A70" s="1194"/>
      <c r="B70" s="1161" t="s">
        <v>26</v>
      </c>
      <c r="C70" s="1161" t="s">
        <v>27</v>
      </c>
      <c r="D70" s="1161" t="s">
        <v>6</v>
      </c>
      <c r="E70" s="1131" t="s">
        <v>2974</v>
      </c>
      <c r="F70" s="1182" t="s">
        <v>2274</v>
      </c>
      <c r="G70" s="1166"/>
    </row>
    <row r="71" spans="1:8" s="1125" customFormat="1" ht="18" thickBot="1">
      <c r="A71" s="1194"/>
      <c r="B71" s="1161"/>
      <c r="C71" s="1161"/>
      <c r="D71" s="1161"/>
      <c r="E71" s="1191" t="s">
        <v>30</v>
      </c>
      <c r="F71" s="1127" t="s">
        <v>31</v>
      </c>
      <c r="G71" s="1166"/>
    </row>
    <row r="72" spans="1:8" s="1125" customFormat="1" ht="18" thickBot="1">
      <c r="A72" s="1194"/>
      <c r="B72" s="1157" t="s">
        <v>3003</v>
      </c>
      <c r="C72" s="1157" t="s">
        <v>209</v>
      </c>
      <c r="D72" s="1165" t="s">
        <v>3002</v>
      </c>
      <c r="E72" s="1148">
        <v>43622</v>
      </c>
      <c r="F72" s="1120">
        <f>E72+17</f>
        <v>43639</v>
      </c>
      <c r="G72" s="1166"/>
    </row>
    <row r="73" spans="1:8" s="1125" customFormat="1" ht="18" thickBot="1">
      <c r="A73" s="1194"/>
      <c r="B73" s="1157" t="s">
        <v>3001</v>
      </c>
      <c r="C73" s="1157" t="s">
        <v>8</v>
      </c>
      <c r="D73" s="1190"/>
      <c r="E73" s="1148">
        <f>E72+7</f>
        <v>43629</v>
      </c>
      <c r="F73" s="1120">
        <f>E73+17</f>
        <v>43646</v>
      </c>
      <c r="G73" s="1166"/>
    </row>
    <row r="74" spans="1:8" ht="18" thickBot="1">
      <c r="A74" s="1118"/>
      <c r="B74" s="1157"/>
      <c r="C74" s="1157"/>
      <c r="D74" s="1190"/>
      <c r="E74" s="1148">
        <f>E73+7</f>
        <v>43636</v>
      </c>
      <c r="F74" s="1120">
        <f>E74+17</f>
        <v>43653</v>
      </c>
    </row>
    <row r="75" spans="1:8" ht="18" thickBot="1">
      <c r="A75" s="1124"/>
      <c r="B75" s="1157" t="s">
        <v>3000</v>
      </c>
      <c r="C75" s="1157" t="s">
        <v>12</v>
      </c>
      <c r="D75" s="1190"/>
      <c r="E75" s="1148">
        <f>E74+7</f>
        <v>43643</v>
      </c>
      <c r="F75" s="1120">
        <f>E75+17</f>
        <v>43660</v>
      </c>
    </row>
    <row r="76" spans="1:8" s="1125" customFormat="1" ht="17.25">
      <c r="A76" s="1186" t="s">
        <v>2999</v>
      </c>
      <c r="B76" s="1186"/>
      <c r="C76" s="1193"/>
      <c r="D76" s="1184"/>
      <c r="E76" s="1184"/>
      <c r="F76" s="1192"/>
      <c r="G76" s="1166"/>
    </row>
    <row r="77" spans="1:8" ht="17.25">
      <c r="A77" s="1124"/>
      <c r="B77" s="1161" t="s">
        <v>26</v>
      </c>
      <c r="C77" s="1161" t="s">
        <v>27</v>
      </c>
      <c r="D77" s="1161" t="s">
        <v>6</v>
      </c>
      <c r="E77" s="1131" t="s">
        <v>2974</v>
      </c>
      <c r="F77" s="1182" t="s">
        <v>278</v>
      </c>
    </row>
    <row r="78" spans="1:8" ht="18" thickBot="1">
      <c r="A78" s="1124"/>
      <c r="B78" s="1161"/>
      <c r="C78" s="1161"/>
      <c r="D78" s="1161"/>
      <c r="E78" s="1191" t="s">
        <v>30</v>
      </c>
      <c r="F78" s="1127" t="s">
        <v>31</v>
      </c>
    </row>
    <row r="79" spans="1:8" ht="18" thickBot="1">
      <c r="A79" s="1124"/>
      <c r="B79" s="1157" t="s">
        <v>2998</v>
      </c>
      <c r="C79" s="1157" t="s">
        <v>2997</v>
      </c>
      <c r="D79" s="1165" t="s">
        <v>150</v>
      </c>
      <c r="E79" s="1148">
        <v>43618</v>
      </c>
      <c r="F79" s="1120">
        <f>E79+18</f>
        <v>43636</v>
      </c>
    </row>
    <row r="80" spans="1:8" ht="18" thickBot="1">
      <c r="A80" s="1124"/>
      <c r="B80" s="1157" t="s">
        <v>243</v>
      </c>
      <c r="C80" s="1157" t="s">
        <v>2996</v>
      </c>
      <c r="D80" s="1190"/>
      <c r="E80" s="1148">
        <f>E79+7</f>
        <v>43625</v>
      </c>
      <c r="F80" s="1120">
        <f>E80+18</f>
        <v>43643</v>
      </c>
    </row>
    <row r="81" spans="1:10" ht="18" thickBot="1">
      <c r="A81" s="1124"/>
      <c r="B81" s="1157" t="s">
        <v>2995</v>
      </c>
      <c r="C81" s="1157" t="s">
        <v>2994</v>
      </c>
      <c r="D81" s="1190"/>
      <c r="E81" s="1148">
        <f>E80+7</f>
        <v>43632</v>
      </c>
      <c r="F81" s="1120">
        <f>E81+18</f>
        <v>43650</v>
      </c>
    </row>
    <row r="82" spans="1:10" ht="18" thickBot="1">
      <c r="A82" s="1124"/>
      <c r="B82" s="1157" t="s">
        <v>2993</v>
      </c>
      <c r="C82" s="1157" t="s">
        <v>2992</v>
      </c>
      <c r="D82" s="1190"/>
      <c r="E82" s="1148">
        <f>E81+7</f>
        <v>43639</v>
      </c>
      <c r="F82" s="1120">
        <f>E82+18</f>
        <v>43657</v>
      </c>
    </row>
    <row r="83" spans="1:10" s="1187" customFormat="1" ht="16.5">
      <c r="A83" s="1147" t="s">
        <v>122</v>
      </c>
      <c r="B83" s="1189"/>
      <c r="C83" s="1189"/>
      <c r="D83" s="1147"/>
      <c r="E83" s="1147"/>
      <c r="F83" s="1147"/>
      <c r="G83" s="1188"/>
    </row>
    <row r="84" spans="1:10" s="1125" customFormat="1" ht="17.25">
      <c r="A84" s="1186" t="s">
        <v>123</v>
      </c>
      <c r="B84" s="1186"/>
      <c r="C84" s="1185"/>
      <c r="D84" s="1184"/>
      <c r="E84" s="1184"/>
      <c r="F84" s="1183"/>
    </row>
    <row r="85" spans="1:10" ht="17.25">
      <c r="A85" s="1124"/>
      <c r="B85" s="1161" t="s">
        <v>26</v>
      </c>
      <c r="C85" s="1161" t="s">
        <v>27</v>
      </c>
      <c r="D85" s="1161" t="s">
        <v>6</v>
      </c>
      <c r="E85" s="1131" t="s">
        <v>2974</v>
      </c>
      <c r="F85" s="1182" t="s">
        <v>124</v>
      </c>
      <c r="G85" s="1141"/>
    </row>
    <row r="86" spans="1:10" ht="18" thickBot="1">
      <c r="A86" s="1124"/>
      <c r="B86" s="1161"/>
      <c r="C86" s="1165"/>
      <c r="D86" s="1165"/>
      <c r="E86" s="1131" t="s">
        <v>30</v>
      </c>
      <c r="F86" s="1182" t="s">
        <v>31</v>
      </c>
    </row>
    <row r="87" spans="1:10" ht="18" thickBot="1">
      <c r="A87" s="1124"/>
      <c r="B87" s="1157" t="s">
        <v>2991</v>
      </c>
      <c r="C87" s="1181" t="s">
        <v>2990</v>
      </c>
      <c r="D87" s="1180" t="s">
        <v>150</v>
      </c>
      <c r="E87" s="1148">
        <v>43618</v>
      </c>
      <c r="F87" s="1119">
        <f>E87+25</f>
        <v>43643</v>
      </c>
    </row>
    <row r="88" spans="1:10" ht="18" thickBot="1">
      <c r="A88" s="1124"/>
      <c r="B88" s="1157" t="s">
        <v>2989</v>
      </c>
      <c r="C88" s="1157" t="s">
        <v>2988</v>
      </c>
      <c r="D88" s="1179"/>
      <c r="E88" s="1148">
        <f>E87+7</f>
        <v>43625</v>
      </c>
      <c r="F88" s="1119">
        <f>E88+25</f>
        <v>43650</v>
      </c>
    </row>
    <row r="89" spans="1:10" ht="18" thickBot="1">
      <c r="A89" s="1124"/>
      <c r="B89" s="1157"/>
      <c r="D89" s="1179"/>
      <c r="E89" s="1148">
        <f>E88+7</f>
        <v>43632</v>
      </c>
      <c r="F89" s="1119">
        <f>E89+25</f>
        <v>43657</v>
      </c>
    </row>
    <row r="90" spans="1:10" ht="18" thickBot="1">
      <c r="A90" s="1124"/>
      <c r="B90" s="1157"/>
      <c r="C90" s="1157"/>
      <c r="D90" s="1179"/>
      <c r="E90" s="1148">
        <f>E89+7</f>
        <v>43639</v>
      </c>
      <c r="F90" s="1119">
        <f>E90+25</f>
        <v>43664</v>
      </c>
    </row>
    <row r="91" spans="1:10" ht="17.25">
      <c r="A91" s="1124"/>
      <c r="B91" s="1138"/>
      <c r="C91" s="1150"/>
      <c r="D91" s="1178"/>
      <c r="E91" s="1148"/>
      <c r="F91" s="1119"/>
    </row>
    <row r="92" spans="1:10" s="1155" customFormat="1" ht="16.5">
      <c r="A92" s="1134" t="s">
        <v>269</v>
      </c>
      <c r="B92" s="1134"/>
      <c r="C92" s="1134"/>
      <c r="D92" s="1134"/>
      <c r="E92" s="1134"/>
      <c r="F92" s="1134"/>
      <c r="G92" s="1153"/>
    </row>
    <row r="93" spans="1:10" s="1125" customFormat="1" ht="17.25">
      <c r="A93" s="1171" t="s">
        <v>274</v>
      </c>
      <c r="B93" s="1169"/>
      <c r="C93" s="1169"/>
      <c r="D93" s="1168"/>
      <c r="E93" s="1167"/>
      <c r="F93" s="1167"/>
      <c r="G93" s="1166"/>
    </row>
    <row r="94" spans="1:10" ht="18" thickBot="1">
      <c r="A94" s="1118"/>
      <c r="B94" s="1161" t="s">
        <v>26</v>
      </c>
      <c r="C94" s="1161" t="s">
        <v>27</v>
      </c>
      <c r="D94" s="1161" t="s">
        <v>6</v>
      </c>
      <c r="E94" s="1164" t="s">
        <v>2974</v>
      </c>
      <c r="F94" s="1163" t="s">
        <v>274</v>
      </c>
    </row>
    <row r="95" spans="1:10" ht="17.25">
      <c r="A95" s="1118"/>
      <c r="B95" s="1161"/>
      <c r="C95" s="1161"/>
      <c r="D95" s="1161"/>
      <c r="E95" s="1160" t="s">
        <v>30</v>
      </c>
      <c r="F95" s="1120" t="s">
        <v>31</v>
      </c>
      <c r="J95" s="1175"/>
    </row>
    <row r="96" spans="1:10" ht="18" thickBot="1">
      <c r="A96" s="1118"/>
      <c r="B96" s="1150" t="s">
        <v>2987</v>
      </c>
      <c r="C96" s="1150" t="s">
        <v>1791</v>
      </c>
      <c r="D96" s="1177" t="s">
        <v>108</v>
      </c>
      <c r="E96" s="1148">
        <v>43624</v>
      </c>
      <c r="F96" s="1120">
        <f>E96+2</f>
        <v>43626</v>
      </c>
      <c r="J96" s="1174"/>
    </row>
    <row r="97" spans="1:10" ht="17.25">
      <c r="A97" s="1118"/>
      <c r="B97" s="1150" t="s">
        <v>2987</v>
      </c>
      <c r="C97" s="1150" t="s">
        <v>384</v>
      </c>
      <c r="D97" s="1176"/>
      <c r="E97" s="1148">
        <f>E96+7</f>
        <v>43631</v>
      </c>
      <c r="F97" s="1120">
        <f>E97+2</f>
        <v>43633</v>
      </c>
      <c r="J97" s="1175"/>
    </row>
    <row r="98" spans="1:10" ht="18" thickBot="1">
      <c r="A98" s="1118"/>
      <c r="B98" s="1150" t="s">
        <v>2987</v>
      </c>
      <c r="C98" s="1150" t="s">
        <v>431</v>
      </c>
      <c r="D98" s="1176"/>
      <c r="E98" s="1148">
        <f>E97+7</f>
        <v>43638</v>
      </c>
      <c r="F98" s="1120">
        <f>E98+2</f>
        <v>43640</v>
      </c>
      <c r="J98" s="1174"/>
    </row>
    <row r="99" spans="1:10" ht="17.25">
      <c r="B99" s="1150" t="s">
        <v>2987</v>
      </c>
      <c r="C99" s="1150" t="s">
        <v>432</v>
      </c>
      <c r="D99" s="1176"/>
      <c r="E99" s="1148">
        <f>E98+7</f>
        <v>43645</v>
      </c>
      <c r="F99" s="1120">
        <f>E99+2</f>
        <v>43647</v>
      </c>
      <c r="J99" s="1175"/>
    </row>
    <row r="100" spans="1:10" s="1125" customFormat="1" ht="18" thickBot="1">
      <c r="A100" s="1171" t="s">
        <v>275</v>
      </c>
      <c r="B100" s="1169"/>
      <c r="C100" s="1169"/>
      <c r="D100" s="1168"/>
      <c r="E100" s="1167"/>
      <c r="F100" s="1167"/>
      <c r="G100" s="1166"/>
      <c r="J100" s="1174"/>
    </row>
    <row r="101" spans="1:10" ht="17.25">
      <c r="A101" s="1118"/>
      <c r="B101" s="1161" t="s">
        <v>26</v>
      </c>
      <c r="C101" s="1161" t="s">
        <v>27</v>
      </c>
      <c r="D101" s="1161" t="s">
        <v>6</v>
      </c>
      <c r="E101" s="1164" t="s">
        <v>2974</v>
      </c>
      <c r="F101" s="1163" t="s">
        <v>275</v>
      </c>
    </row>
    <row r="102" spans="1:10" ht="18" thickBot="1">
      <c r="A102" s="1118"/>
      <c r="B102" s="1161"/>
      <c r="C102" s="1161"/>
      <c r="D102" s="1161"/>
      <c r="E102" s="1160" t="s">
        <v>30</v>
      </c>
      <c r="F102" s="1120" t="s">
        <v>31</v>
      </c>
    </row>
    <row r="103" spans="1:10" ht="18" thickBot="1">
      <c r="A103" s="1118"/>
      <c r="B103" s="1150" t="s">
        <v>2986</v>
      </c>
      <c r="C103" s="1157" t="s">
        <v>1791</v>
      </c>
      <c r="D103" s="1173" t="s">
        <v>108</v>
      </c>
      <c r="E103" s="1148">
        <v>43617</v>
      </c>
      <c r="F103" s="1148">
        <f>E103+2</f>
        <v>43619</v>
      </c>
    </row>
    <row r="104" spans="1:10" ht="18" thickBot="1">
      <c r="A104" s="1118"/>
      <c r="B104" s="1150" t="s">
        <v>2986</v>
      </c>
      <c r="C104" s="1157" t="s">
        <v>384</v>
      </c>
      <c r="D104" s="1173"/>
      <c r="E104" s="1148">
        <f>E103+7</f>
        <v>43624</v>
      </c>
      <c r="F104" s="1148">
        <f>E104+2</f>
        <v>43626</v>
      </c>
    </row>
    <row r="105" spans="1:10" ht="18" thickBot="1">
      <c r="A105" s="1118"/>
      <c r="B105" s="1150" t="s">
        <v>2986</v>
      </c>
      <c r="C105" s="1157" t="s">
        <v>431</v>
      </c>
      <c r="D105" s="1173"/>
      <c r="E105" s="1148">
        <f>E104+7</f>
        <v>43631</v>
      </c>
      <c r="F105" s="1148">
        <f>E105+2</f>
        <v>43633</v>
      </c>
    </row>
    <row r="106" spans="1:10" ht="18" thickBot="1">
      <c r="A106" s="1118"/>
      <c r="B106" s="1150" t="s">
        <v>2986</v>
      </c>
      <c r="C106" s="1157" t="s">
        <v>432</v>
      </c>
      <c r="D106" s="1173"/>
      <c r="E106" s="1148">
        <f>E105+7</f>
        <v>43638</v>
      </c>
      <c r="F106" s="1148">
        <f>E106+2</f>
        <v>43640</v>
      </c>
    </row>
    <row r="107" spans="1:10" ht="17.25">
      <c r="A107" s="1118"/>
      <c r="B107" s="1172"/>
      <c r="C107" s="1117"/>
      <c r="E107" s="1115"/>
      <c r="F107" s="1115"/>
    </row>
    <row r="108" spans="1:10" ht="17.25">
      <c r="A108" s="1171" t="s">
        <v>1776</v>
      </c>
      <c r="B108" s="1170"/>
      <c r="C108" s="1169"/>
      <c r="D108" s="1168"/>
      <c r="E108" s="1167"/>
      <c r="F108" s="1167"/>
      <c r="G108" s="1166"/>
    </row>
    <row r="109" spans="1:10" ht="17.25">
      <c r="A109" s="1118"/>
      <c r="B109" s="1161" t="s">
        <v>26</v>
      </c>
      <c r="C109" s="1165" t="s">
        <v>27</v>
      </c>
      <c r="D109" s="1161" t="s">
        <v>6</v>
      </c>
      <c r="E109" s="1164" t="s">
        <v>2974</v>
      </c>
      <c r="F109" s="1163" t="s">
        <v>1776</v>
      </c>
    </row>
    <row r="110" spans="1:10" ht="18" thickBot="1">
      <c r="A110" s="1118"/>
      <c r="B110" s="1161"/>
      <c r="C110" s="1162"/>
      <c r="D110" s="1161"/>
      <c r="E110" s="1160" t="s">
        <v>30</v>
      </c>
      <c r="F110" s="1120" t="s">
        <v>31</v>
      </c>
    </row>
    <row r="111" spans="1:10" ht="18" thickBot="1">
      <c r="A111" s="1118"/>
      <c r="B111" s="1157" t="s">
        <v>2529</v>
      </c>
      <c r="C111" s="1157" t="s">
        <v>2533</v>
      </c>
      <c r="D111" s="1159" t="s">
        <v>2985</v>
      </c>
      <c r="E111" s="1148">
        <v>43618</v>
      </c>
      <c r="F111" s="1148">
        <f>E111+7</f>
        <v>43625</v>
      </c>
    </row>
    <row r="112" spans="1:10" ht="18" thickBot="1">
      <c r="A112" s="1118"/>
      <c r="B112" s="1157" t="s">
        <v>2527</v>
      </c>
      <c r="C112" s="1157" t="s">
        <v>2532</v>
      </c>
      <c r="D112" s="1158"/>
      <c r="E112" s="1148">
        <f>E111+7</f>
        <v>43625</v>
      </c>
      <c r="F112" s="1148">
        <f>E112+7</f>
        <v>43632</v>
      </c>
    </row>
    <row r="113" spans="1:7" ht="18" thickBot="1">
      <c r="A113" s="1118"/>
      <c r="B113" s="1157" t="s">
        <v>2984</v>
      </c>
      <c r="C113" s="1157" t="s">
        <v>2530</v>
      </c>
      <c r="D113" s="1158"/>
      <c r="E113" s="1148">
        <f>E112+7</f>
        <v>43632</v>
      </c>
      <c r="F113" s="1148">
        <f>E113+7</f>
        <v>43639</v>
      </c>
    </row>
    <row r="114" spans="1:7" ht="18" thickBot="1">
      <c r="A114" s="1118"/>
      <c r="B114" s="1157" t="s">
        <v>2529</v>
      </c>
      <c r="C114" s="1157" t="s">
        <v>2528</v>
      </c>
      <c r="D114" s="1158"/>
      <c r="E114" s="1148">
        <f>E113+7</f>
        <v>43639</v>
      </c>
      <c r="F114" s="1148">
        <f>E114+7</f>
        <v>43646</v>
      </c>
    </row>
    <row r="115" spans="1:7" ht="18" thickBot="1">
      <c r="A115" s="1118"/>
      <c r="B115" s="1157" t="s">
        <v>2527</v>
      </c>
      <c r="C115" s="1157" t="s">
        <v>2526</v>
      </c>
      <c r="D115" s="1156"/>
      <c r="E115" s="1148">
        <f>E114+7</f>
        <v>43646</v>
      </c>
      <c r="F115" s="1148">
        <f>E115+7</f>
        <v>43653</v>
      </c>
    </row>
    <row r="116" spans="1:7" s="1155" customFormat="1" ht="17.25">
      <c r="A116" s="1147" t="s">
        <v>129</v>
      </c>
      <c r="B116" s="1147"/>
      <c r="C116" s="1147"/>
      <c r="D116" s="1147"/>
      <c r="E116" s="1147"/>
      <c r="F116" s="1154"/>
      <c r="G116" s="1153"/>
    </row>
    <row r="117" spans="1:7" s="1152" customFormat="1" ht="17.25">
      <c r="A117" s="1147" t="s">
        <v>142</v>
      </c>
      <c r="B117" s="1147"/>
      <c r="C117" s="1147"/>
      <c r="D117" s="1147"/>
      <c r="E117" s="1147"/>
      <c r="F117" s="1154"/>
      <c r="G117" s="1153"/>
    </row>
    <row r="118" spans="1:7" ht="17.25">
      <c r="A118" s="1124"/>
      <c r="B118" s="1145" t="s">
        <v>26</v>
      </c>
      <c r="C118" s="1145" t="s">
        <v>27</v>
      </c>
      <c r="D118" s="1144" t="s">
        <v>6</v>
      </c>
      <c r="E118" s="1131" t="s">
        <v>2974</v>
      </c>
      <c r="F118" s="1127" t="s">
        <v>142</v>
      </c>
      <c r="G118" s="1141"/>
    </row>
    <row r="119" spans="1:7" ht="17.25">
      <c r="A119" s="1124"/>
      <c r="B119" s="1143"/>
      <c r="C119" s="1143"/>
      <c r="D119" s="1142"/>
      <c r="E119" s="1127" t="s">
        <v>30</v>
      </c>
      <c r="F119" s="1127" t="s">
        <v>31</v>
      </c>
    </row>
    <row r="120" spans="1:7" ht="17.25">
      <c r="A120" s="1124"/>
      <c r="B120" s="1150" t="s">
        <v>2978</v>
      </c>
      <c r="C120" s="1150" t="s">
        <v>2983</v>
      </c>
      <c r="D120" s="1144" t="s">
        <v>2982</v>
      </c>
      <c r="E120" s="1148">
        <v>43623</v>
      </c>
      <c r="F120" s="1135">
        <f>E120+40</f>
        <v>43663</v>
      </c>
    </row>
    <row r="121" spans="1:7" ht="17.25">
      <c r="A121" s="1124"/>
      <c r="B121" s="1150" t="s">
        <v>2978</v>
      </c>
      <c r="C121" s="1150" t="s">
        <v>2981</v>
      </c>
      <c r="D121" s="1151"/>
      <c r="E121" s="1148">
        <f>E120+7</f>
        <v>43630</v>
      </c>
      <c r="F121" s="1135">
        <f>E121+40</f>
        <v>43670</v>
      </c>
    </row>
    <row r="122" spans="1:7" ht="17.25">
      <c r="A122" s="1124"/>
      <c r="B122" s="1150" t="s">
        <v>2978</v>
      </c>
      <c r="C122" s="1150" t="s">
        <v>2980</v>
      </c>
      <c r="D122" s="1151"/>
      <c r="E122" s="1148">
        <f>E121+7</f>
        <v>43637</v>
      </c>
      <c r="F122" s="1135">
        <f>E122+40</f>
        <v>43677</v>
      </c>
    </row>
    <row r="123" spans="1:7" ht="17.25">
      <c r="A123" s="1124"/>
      <c r="B123" s="1150" t="s">
        <v>2978</v>
      </c>
      <c r="C123" s="1150" t="s">
        <v>2979</v>
      </c>
      <c r="D123" s="1151"/>
      <c r="E123" s="1148">
        <f>E122+7</f>
        <v>43644</v>
      </c>
      <c r="F123" s="1135">
        <f>E123+40</f>
        <v>43684</v>
      </c>
    </row>
    <row r="124" spans="1:7" ht="17.25">
      <c r="A124" s="1124"/>
      <c r="B124" s="1150" t="s">
        <v>2978</v>
      </c>
      <c r="C124" s="1150" t="s">
        <v>2977</v>
      </c>
      <c r="D124" s="1149"/>
      <c r="E124" s="1148">
        <f>E123+7</f>
        <v>43651</v>
      </c>
      <c r="F124" s="1135">
        <f>E124+40</f>
        <v>43691</v>
      </c>
    </row>
    <row r="125" spans="1:7" ht="17.25">
      <c r="A125" s="1147" t="s">
        <v>134</v>
      </c>
      <c r="B125" s="1147"/>
      <c r="C125" s="1147"/>
      <c r="D125" s="1147"/>
      <c r="E125" s="1147"/>
      <c r="F125" s="1146"/>
    </row>
    <row r="126" spans="1:7" s="1125" customFormat="1" ht="17.25">
      <c r="A126" s="1124"/>
      <c r="B126" s="1145" t="s">
        <v>26</v>
      </c>
      <c r="C126" s="1145" t="s">
        <v>27</v>
      </c>
      <c r="D126" s="1144" t="s">
        <v>6</v>
      </c>
      <c r="E126" s="1131" t="s">
        <v>2974</v>
      </c>
      <c r="F126" s="1127" t="s">
        <v>134</v>
      </c>
    </row>
    <row r="127" spans="1:7" ht="18" thickBot="1">
      <c r="A127" s="1124"/>
      <c r="B127" s="1143"/>
      <c r="C127" s="1143"/>
      <c r="D127" s="1142"/>
      <c r="E127" s="1127" t="s">
        <v>30</v>
      </c>
      <c r="F127" s="1127" t="s">
        <v>31</v>
      </c>
      <c r="G127" s="1141"/>
    </row>
    <row r="128" spans="1:7" ht="17.25" customHeight="1" thickBot="1">
      <c r="A128" s="1124"/>
      <c r="B128" s="1122" t="s">
        <v>2968</v>
      </c>
      <c r="C128" s="1122" t="s">
        <v>2976</v>
      </c>
      <c r="D128" s="1140" t="s">
        <v>2194</v>
      </c>
      <c r="E128" s="1119">
        <v>43623</v>
      </c>
      <c r="F128" s="1135">
        <f>E128+40</f>
        <v>43663</v>
      </c>
    </row>
    <row r="129" spans="1:7" ht="18" thickBot="1">
      <c r="A129" s="1124"/>
      <c r="B129" s="1122" t="s">
        <v>2968</v>
      </c>
      <c r="C129" s="1122" t="s">
        <v>2970</v>
      </c>
      <c r="D129" s="1139"/>
      <c r="E129" s="1119">
        <f>E128+7</f>
        <v>43630</v>
      </c>
      <c r="F129" s="1135">
        <f>E129+40</f>
        <v>43670</v>
      </c>
    </row>
    <row r="130" spans="1:7" ht="18" thickBot="1">
      <c r="A130" s="1124"/>
      <c r="B130" s="1122" t="s">
        <v>2968</v>
      </c>
      <c r="C130" s="1122" t="s">
        <v>2969</v>
      </c>
      <c r="D130" s="1139"/>
      <c r="E130" s="1119">
        <f>E129+7</f>
        <v>43637</v>
      </c>
      <c r="F130" s="1135">
        <f>E130+40</f>
        <v>43677</v>
      </c>
    </row>
    <row r="131" spans="1:7" ht="18" thickBot="1">
      <c r="A131" s="1124"/>
      <c r="B131" s="1122" t="s">
        <v>2968</v>
      </c>
      <c r="C131" s="1122" t="s">
        <v>2967</v>
      </c>
      <c r="D131" s="1139"/>
      <c r="E131" s="1119">
        <f>E130+7</f>
        <v>43644</v>
      </c>
      <c r="F131" s="1135">
        <f>E131+40</f>
        <v>43684</v>
      </c>
    </row>
    <row r="132" spans="1:7" ht="17.25">
      <c r="A132" s="1124"/>
      <c r="B132" s="1138"/>
      <c r="C132" s="1137"/>
      <c r="D132" s="1136"/>
      <c r="E132" s="1119"/>
      <c r="F132" s="1135"/>
    </row>
    <row r="133" spans="1:7" ht="16.5">
      <c r="A133" s="1134" t="s">
        <v>146</v>
      </c>
      <c r="B133" s="1134"/>
      <c r="C133" s="1134"/>
      <c r="D133" s="1134"/>
      <c r="E133" s="1134"/>
      <c r="F133" s="1134"/>
      <c r="G133" s="1132"/>
    </row>
    <row r="134" spans="1:7" ht="12.75" customHeight="1">
      <c r="A134" s="1133" t="s">
        <v>2975</v>
      </c>
      <c r="B134" s="1133"/>
      <c r="C134" s="1133"/>
      <c r="D134" s="1133"/>
      <c r="E134" s="1133"/>
      <c r="F134" s="1133"/>
      <c r="G134" s="1132"/>
    </row>
    <row r="135" spans="1:7" ht="17.25" hidden="1">
      <c r="A135" s="1124"/>
      <c r="B135" s="1129" t="s">
        <v>26</v>
      </c>
      <c r="C135" s="1129" t="s">
        <v>27</v>
      </c>
      <c r="D135" s="1128" t="s">
        <v>6</v>
      </c>
      <c r="E135" s="1131" t="s">
        <v>2974</v>
      </c>
      <c r="F135" s="1130" t="s">
        <v>149</v>
      </c>
    </row>
    <row r="136" spans="1:7" ht="18" thickBot="1">
      <c r="A136" s="1124"/>
      <c r="B136" s="1129"/>
      <c r="C136" s="1129"/>
      <c r="D136" s="1128"/>
      <c r="E136" s="1127" t="s">
        <v>30</v>
      </c>
      <c r="F136" s="1127" t="s">
        <v>2973</v>
      </c>
      <c r="G136" s="1127" t="s">
        <v>2972</v>
      </c>
    </row>
    <row r="137" spans="1:7" ht="18" thickBot="1">
      <c r="A137" s="1124"/>
      <c r="B137" s="1122" t="s">
        <v>2968</v>
      </c>
      <c r="C137" s="1122" t="s">
        <v>2971</v>
      </c>
      <c r="D137" s="1126" t="s">
        <v>2194</v>
      </c>
      <c r="E137" s="1119">
        <v>43623</v>
      </c>
      <c r="F137" s="1120">
        <f>E137+20</f>
        <v>43643</v>
      </c>
      <c r="G137" s="1119">
        <v>43557</v>
      </c>
    </row>
    <row r="138" spans="1:7" s="1125" customFormat="1" ht="18" thickBot="1">
      <c r="A138" s="1124"/>
      <c r="B138" s="1122" t="s">
        <v>2968</v>
      </c>
      <c r="C138" s="1122" t="s">
        <v>2970</v>
      </c>
      <c r="D138" s="1123"/>
      <c r="E138" s="1119">
        <f>E137+7</f>
        <v>43630</v>
      </c>
      <c r="F138" s="1120">
        <f>E138+20</f>
        <v>43650</v>
      </c>
      <c r="G138" s="1119">
        <f>G137+7</f>
        <v>43564</v>
      </c>
    </row>
    <row r="139" spans="1:7" ht="18" thickBot="1">
      <c r="A139" s="1124"/>
      <c r="B139" s="1122" t="s">
        <v>2968</v>
      </c>
      <c r="C139" s="1122" t="s">
        <v>2969</v>
      </c>
      <c r="D139" s="1123"/>
      <c r="E139" s="1119">
        <f>E138+7</f>
        <v>43637</v>
      </c>
      <c r="F139" s="1120">
        <f>E139+20</f>
        <v>43657</v>
      </c>
      <c r="G139" s="1119">
        <f>G138+7</f>
        <v>43571</v>
      </c>
    </row>
    <row r="140" spans="1:7" ht="18" thickBot="1">
      <c r="B140" s="1122" t="s">
        <v>2968</v>
      </c>
      <c r="C140" s="1122" t="s">
        <v>2967</v>
      </c>
      <c r="D140" s="1121"/>
      <c r="E140" s="1119">
        <f>E139+7</f>
        <v>43644</v>
      </c>
      <c r="F140" s="1120">
        <f>E140+20</f>
        <v>43664</v>
      </c>
      <c r="G140" s="1119">
        <f>G139+7</f>
        <v>43578</v>
      </c>
    </row>
    <row r="141" spans="1:7">
      <c r="B141" s="1112"/>
      <c r="C141" s="1112"/>
      <c r="E141" s="1112"/>
      <c r="F141" s="1112"/>
    </row>
    <row r="142" spans="1:7">
      <c r="B142" s="1112"/>
      <c r="C142" s="1112"/>
      <c r="E142" s="1112"/>
      <c r="F142" s="1112"/>
    </row>
    <row r="143" spans="1:7">
      <c r="B143" s="1112"/>
      <c r="C143" s="1112"/>
      <c r="E143" s="1112"/>
      <c r="F143" s="1112"/>
    </row>
    <row r="144" spans="1:7">
      <c r="B144" s="1112"/>
      <c r="C144" s="1112"/>
      <c r="E144" s="1112"/>
      <c r="F144" s="1112"/>
    </row>
    <row r="145" spans="1:6" ht="17.25">
      <c r="A145" s="1118"/>
      <c r="B145" s="1112"/>
      <c r="C145" s="1112"/>
      <c r="E145" s="1112"/>
      <c r="F145" s="1112"/>
    </row>
    <row r="146" spans="1:6">
      <c r="B146" s="1112"/>
      <c r="C146" s="1112"/>
      <c r="E146" s="1112"/>
      <c r="F146" s="1112"/>
    </row>
    <row r="147" spans="1:6">
      <c r="B147" s="1112"/>
      <c r="C147" s="1112"/>
      <c r="E147" s="1112"/>
      <c r="F147" s="1112"/>
    </row>
    <row r="148" spans="1:6">
      <c r="B148" s="1112"/>
      <c r="C148" s="1112"/>
      <c r="E148" s="1112"/>
      <c r="F148" s="1112"/>
    </row>
    <row r="149" spans="1:6">
      <c r="B149" s="1112"/>
      <c r="C149" s="1112"/>
      <c r="E149" s="1112"/>
      <c r="F149" s="1112"/>
    </row>
    <row r="150" spans="1:6">
      <c r="B150" s="1112"/>
      <c r="C150" s="1112"/>
      <c r="E150" s="1112"/>
      <c r="F150" s="1112"/>
    </row>
    <row r="151" spans="1:6">
      <c r="B151" s="1112"/>
      <c r="C151" s="1112"/>
      <c r="E151" s="1112"/>
      <c r="F151" s="1112"/>
    </row>
    <row r="152" spans="1:6" ht="17.25">
      <c r="B152" s="1117"/>
      <c r="C152" s="1117"/>
      <c r="D152" s="1116"/>
      <c r="E152" s="1115"/>
      <c r="F152" s="1115"/>
    </row>
  </sheetData>
  <mergeCells count="100">
    <mergeCell ref="N34:N35"/>
    <mergeCell ref="O34:O35"/>
    <mergeCell ref="P34:P35"/>
    <mergeCell ref="Q32:Q40"/>
    <mergeCell ref="I14:M19"/>
    <mergeCell ref="J95:J96"/>
    <mergeCell ref="N32:P32"/>
    <mergeCell ref="N33:P33"/>
    <mergeCell ref="J97:J98"/>
    <mergeCell ref="J99:J100"/>
    <mergeCell ref="K32:K35"/>
    <mergeCell ref="L32:L33"/>
    <mergeCell ref="M32:M35"/>
    <mergeCell ref="D118:D119"/>
    <mergeCell ref="D111:D115"/>
    <mergeCell ref="D70:D71"/>
    <mergeCell ref="D72:D75"/>
    <mergeCell ref="D77:D78"/>
    <mergeCell ref="D120:D123"/>
    <mergeCell ref="D126:D127"/>
    <mergeCell ref="D128:D131"/>
    <mergeCell ref="D135:D136"/>
    <mergeCell ref="D137:D140"/>
    <mergeCell ref="D94:D95"/>
    <mergeCell ref="D96:D99"/>
    <mergeCell ref="D101:D102"/>
    <mergeCell ref="D103:D106"/>
    <mergeCell ref="D109:D110"/>
    <mergeCell ref="D31:D32"/>
    <mergeCell ref="D79:D82"/>
    <mergeCell ref="D85:D86"/>
    <mergeCell ref="D87:D91"/>
    <mergeCell ref="D47:D48"/>
    <mergeCell ref="D49:D52"/>
    <mergeCell ref="D54:D55"/>
    <mergeCell ref="D56:D60"/>
    <mergeCell ref="D62:D63"/>
    <mergeCell ref="D64:D68"/>
    <mergeCell ref="D6:D7"/>
    <mergeCell ref="D8:D11"/>
    <mergeCell ref="D13:D14"/>
    <mergeCell ref="D15:D18"/>
    <mergeCell ref="D22:D23"/>
    <mergeCell ref="D24:D28"/>
    <mergeCell ref="C94:C95"/>
    <mergeCell ref="C101:C102"/>
    <mergeCell ref="C109:C110"/>
    <mergeCell ref="C118:C119"/>
    <mergeCell ref="C126:C127"/>
    <mergeCell ref="C135:C136"/>
    <mergeCell ref="B118:B119"/>
    <mergeCell ref="B126:B127"/>
    <mergeCell ref="B135:B136"/>
    <mergeCell ref="A133:F133"/>
    <mergeCell ref="A134:F134"/>
    <mergeCell ref="C13:C14"/>
    <mergeCell ref="C22:C23"/>
    <mergeCell ref="C31:C32"/>
    <mergeCell ref="C39:C40"/>
    <mergeCell ref="C47:C48"/>
    <mergeCell ref="A30:F30"/>
    <mergeCell ref="A38:F38"/>
    <mergeCell ref="A46:B46"/>
    <mergeCell ref="B94:B95"/>
    <mergeCell ref="B101:B102"/>
    <mergeCell ref="B109:B110"/>
    <mergeCell ref="C54:C55"/>
    <mergeCell ref="C70:C71"/>
    <mergeCell ref="C77:C78"/>
    <mergeCell ref="C85:C86"/>
    <mergeCell ref="A61:B61"/>
    <mergeCell ref="A69:B69"/>
    <mergeCell ref="A76:B76"/>
    <mergeCell ref="B6:B7"/>
    <mergeCell ref="B13:B14"/>
    <mergeCell ref="B22:B23"/>
    <mergeCell ref="B31:B32"/>
    <mergeCell ref="B39:B40"/>
    <mergeCell ref="B47:B48"/>
    <mergeCell ref="A29:F29"/>
    <mergeCell ref="A12:B12"/>
    <mergeCell ref="A84:B84"/>
    <mergeCell ref="A92:F92"/>
    <mergeCell ref="B70:B71"/>
    <mergeCell ref="B77:B78"/>
    <mergeCell ref="B85:B86"/>
    <mergeCell ref="C62:C63"/>
    <mergeCell ref="B54:B55"/>
    <mergeCell ref="B62:B63"/>
    <mergeCell ref="A53:B53"/>
    <mergeCell ref="C6:C7"/>
    <mergeCell ref="D33:D37"/>
    <mergeCell ref="D39:D40"/>
    <mergeCell ref="D41:D45"/>
    <mergeCell ref="J32:J35"/>
    <mergeCell ref="A1:F1"/>
    <mergeCell ref="B2:E2"/>
    <mergeCell ref="B3:F3"/>
    <mergeCell ref="A4:B4"/>
    <mergeCell ref="A5:B5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NINGBO</vt:lpstr>
      <vt:lpstr>SHANGHAI</vt:lpstr>
      <vt:lpstr>SHENZHEN</vt:lpstr>
      <vt:lpstr>QINGDAO</vt:lpstr>
      <vt:lpstr>GUANGZHOU</vt:lpstr>
      <vt:lpstr>XIAMEN</vt:lpstr>
      <vt:lpstr>TIANJIN</vt:lpstr>
      <vt:lpstr>NINGBO!OLE_LINK12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/>
  <cp:lastPrinted>2012-06-27T03:21:03Z</cp:lastPrinted>
  <dcterms:created xsi:type="dcterms:W3CDTF">1996-12-17T01:32:42Z</dcterms:created>
  <dcterms:modified xsi:type="dcterms:W3CDTF">2019-05-29T02:46:12Z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