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80" yWindow="2340" windowWidth="19200" windowHeight="8700"/>
  </bookViews>
  <sheets>
    <sheet name="NINGBO" sheetId="1" r:id="rId1"/>
    <sheet name="SHANGHAI" sheetId="11" r:id="rId2"/>
    <sheet name="SHENZHEN" sheetId="12" r:id="rId3"/>
    <sheet name="QINGDAO" sheetId="13" r:id="rId4"/>
    <sheet name="GUANGZHOU" sheetId="14" r:id="rId5"/>
    <sheet name="XIAMEN" sheetId="15" r:id="rId6"/>
    <sheet name="TIANJIN" sheetId="16" r:id="rId7"/>
  </sheets>
  <definedNames>
    <definedName name="OLE_LINK111" localSheetId="2">SHENZHEN!#REF!</definedName>
    <definedName name="OLE_LINK118" localSheetId="2">SHENZHEN!#REF!</definedName>
    <definedName name="OLE_LINK12" localSheetId="0">NINGBO!$B$377</definedName>
    <definedName name="OLE_LINK20" localSheetId="0">NINGBO!#REF!</definedName>
    <definedName name="vvd" localSheetId="2">SHENZHEN!#REF!</definedName>
  </definedNames>
  <calcPr calcId="124519"/>
</workbook>
</file>

<file path=xl/calcChain.xml><?xml version="1.0" encoding="utf-8"?>
<calcChain xmlns="http://schemas.openxmlformats.org/spreadsheetml/2006/main">
  <c r="F8" i="16"/>
  <c r="E9"/>
  <c r="E10" s="1"/>
  <c r="F15"/>
  <c r="E16"/>
  <c r="E17" s="1"/>
  <c r="F24"/>
  <c r="E25"/>
  <c r="E26" s="1"/>
  <c r="F33"/>
  <c r="E34"/>
  <c r="E35" s="1"/>
  <c r="F41"/>
  <c r="E42"/>
  <c r="E43" s="1"/>
  <c r="F49"/>
  <c r="E50"/>
  <c r="E51" s="1"/>
  <c r="F56"/>
  <c r="E57"/>
  <c r="F57" s="1"/>
  <c r="E58"/>
  <c r="E59" s="1"/>
  <c r="F64"/>
  <c r="E65"/>
  <c r="E66" s="1"/>
  <c r="F72"/>
  <c r="E73"/>
  <c r="F73" s="1"/>
  <c r="E74"/>
  <c r="E75" s="1"/>
  <c r="F75" s="1"/>
  <c r="F79"/>
  <c r="E80"/>
  <c r="F80"/>
  <c r="E81"/>
  <c r="E82" s="1"/>
  <c r="F82" s="1"/>
  <c r="F87"/>
  <c r="E88"/>
  <c r="E89" s="1"/>
  <c r="F96"/>
  <c r="E97"/>
  <c r="E98" s="1"/>
  <c r="F103"/>
  <c r="E104"/>
  <c r="E105" s="1"/>
  <c r="F111"/>
  <c r="E112"/>
  <c r="E113" s="1"/>
  <c r="F119"/>
  <c r="E120"/>
  <c r="F120" s="1"/>
  <c r="E121"/>
  <c r="E122" s="1"/>
  <c r="F122" s="1"/>
  <c r="F126"/>
  <c r="E127"/>
  <c r="F127"/>
  <c r="E128"/>
  <c r="E129" s="1"/>
  <c r="F129" s="1"/>
  <c r="F135"/>
  <c r="E136"/>
  <c r="E137" s="1"/>
  <c r="G136"/>
  <c r="G137" s="1"/>
  <c r="G138" s="1"/>
  <c r="E9" i="15"/>
  <c r="F9"/>
  <c r="F10" s="1"/>
  <c r="F11" s="1"/>
  <c r="F12" s="1"/>
  <c r="G9"/>
  <c r="G10" s="1"/>
  <c r="G11" s="1"/>
  <c r="G12" s="1"/>
  <c r="E10"/>
  <c r="E11" s="1"/>
  <c r="E12" s="1"/>
  <c r="E19"/>
  <c r="F19"/>
  <c r="F20" s="1"/>
  <c r="F21" s="1"/>
  <c r="F22" s="1"/>
  <c r="G19"/>
  <c r="G20" s="1"/>
  <c r="G21" s="1"/>
  <c r="G22" s="1"/>
  <c r="E20"/>
  <c r="E21" s="1"/>
  <c r="E22" s="1"/>
  <c r="E29"/>
  <c r="F29"/>
  <c r="F30" s="1"/>
  <c r="F31" s="1"/>
  <c r="F32" s="1"/>
  <c r="G29"/>
  <c r="G30" s="1"/>
  <c r="G31" s="1"/>
  <c r="G32" s="1"/>
  <c r="E30"/>
  <c r="E31" s="1"/>
  <c r="E32" s="1"/>
  <c r="E40"/>
  <c r="F40"/>
  <c r="F41" s="1"/>
  <c r="F42" s="1"/>
  <c r="G40"/>
  <c r="G41" s="1"/>
  <c r="G42" s="1"/>
  <c r="E41"/>
  <c r="E42" s="1"/>
  <c r="E48"/>
  <c r="E49" s="1"/>
  <c r="E50" s="1"/>
  <c r="E51" s="1"/>
  <c r="F48"/>
  <c r="G48"/>
  <c r="F49"/>
  <c r="F50" s="1"/>
  <c r="F51" s="1"/>
  <c r="G49"/>
  <c r="G50" s="1"/>
  <c r="G51" s="1"/>
  <c r="E57"/>
  <c r="E58" s="1"/>
  <c r="E59" s="1"/>
  <c r="E60" s="1"/>
  <c r="E61" s="1"/>
  <c r="F58"/>
  <c r="G58"/>
  <c r="F59"/>
  <c r="F60" s="1"/>
  <c r="F61" s="1"/>
  <c r="G59"/>
  <c r="G60" s="1"/>
  <c r="G61" s="1"/>
  <c r="E60" i="16" l="1"/>
  <c r="F60" s="1"/>
  <c r="F59"/>
  <c r="E99"/>
  <c r="F99" s="1"/>
  <c r="F98"/>
  <c r="E44"/>
  <c r="F43"/>
  <c r="E18"/>
  <c r="F18" s="1"/>
  <c r="F17"/>
  <c r="F137"/>
  <c r="E138"/>
  <c r="F138" s="1"/>
  <c r="E67"/>
  <c r="F66"/>
  <c r="F105"/>
  <c r="E106"/>
  <c r="F106" s="1"/>
  <c r="E52"/>
  <c r="F52" s="1"/>
  <c r="F51"/>
  <c r="F26"/>
  <c r="E27"/>
  <c r="F27" s="1"/>
  <c r="E114"/>
  <c r="F114" s="1"/>
  <c r="F113"/>
  <c r="E90"/>
  <c r="F90" s="1"/>
  <c r="F89"/>
  <c r="E36"/>
  <c r="F35"/>
  <c r="E11"/>
  <c r="F11" s="1"/>
  <c r="F10"/>
  <c r="F136"/>
  <c r="F121"/>
  <c r="F88"/>
  <c r="F74"/>
  <c r="F58"/>
  <c r="F42"/>
  <c r="F9"/>
  <c r="F128"/>
  <c r="F97"/>
  <c r="F81"/>
  <c r="F65"/>
  <c r="F16"/>
  <c r="F104"/>
  <c r="F25"/>
  <c r="F112"/>
  <c r="F50"/>
  <c r="F34"/>
  <c r="E8" i="13"/>
  <c r="G8"/>
  <c r="E9"/>
  <c r="F9"/>
  <c r="G9"/>
  <c r="F10"/>
  <c r="E10" s="1"/>
  <c r="E16"/>
  <c r="G16"/>
  <c r="E17"/>
  <c r="F17"/>
  <c r="G17"/>
  <c r="E18"/>
  <c r="F18"/>
  <c r="F19" s="1"/>
  <c r="E24"/>
  <c r="G24"/>
  <c r="E25"/>
  <c r="F25"/>
  <c r="F26" s="1"/>
  <c r="E32"/>
  <c r="G32"/>
  <c r="E33"/>
  <c r="F33"/>
  <c r="G33"/>
  <c r="F34"/>
  <c r="E34" s="1"/>
  <c r="E40"/>
  <c r="G40"/>
  <c r="E41"/>
  <c r="F41"/>
  <c r="G41"/>
  <c r="E42"/>
  <c r="F42"/>
  <c r="F43" s="1"/>
  <c r="E48"/>
  <c r="G48"/>
  <c r="E49"/>
  <c r="F49"/>
  <c r="F50" s="1"/>
  <c r="E56"/>
  <c r="G56"/>
  <c r="E57"/>
  <c r="F57"/>
  <c r="G57"/>
  <c r="F58"/>
  <c r="E58" s="1"/>
  <c r="E64"/>
  <c r="G64"/>
  <c r="E65"/>
  <c r="F65"/>
  <c r="G65"/>
  <c r="E66"/>
  <c r="F66"/>
  <c r="F67" s="1"/>
  <c r="E72"/>
  <c r="G72"/>
  <c r="E73"/>
  <c r="F73"/>
  <c r="F74" s="1"/>
  <c r="E79"/>
  <c r="G79"/>
  <c r="E80"/>
  <c r="F80"/>
  <c r="G80"/>
  <c r="F81"/>
  <c r="E81" s="1"/>
  <c r="E87"/>
  <c r="G87"/>
  <c r="E88"/>
  <c r="F88"/>
  <c r="G88"/>
  <c r="E89"/>
  <c r="F89"/>
  <c r="F90" s="1"/>
  <c r="E95"/>
  <c r="G95"/>
  <c r="E96"/>
  <c r="F96"/>
  <c r="F97" s="1"/>
  <c r="E103"/>
  <c r="G103"/>
  <c r="E104"/>
  <c r="F104"/>
  <c r="G104"/>
  <c r="F105"/>
  <c r="E105" s="1"/>
  <c r="E111"/>
  <c r="G111"/>
  <c r="E112"/>
  <c r="F112"/>
  <c r="G112"/>
  <c r="E113"/>
  <c r="F113"/>
  <c r="F114" s="1"/>
  <c r="E119"/>
  <c r="G119"/>
  <c r="E120"/>
  <c r="F120"/>
  <c r="F121" s="1"/>
  <c r="E127"/>
  <c r="G127"/>
  <c r="E128"/>
  <c r="F128"/>
  <c r="G128"/>
  <c r="F129"/>
  <c r="E129" s="1"/>
  <c r="E135"/>
  <c r="G135"/>
  <c r="E136"/>
  <c r="F136"/>
  <c r="G136"/>
  <c r="E137"/>
  <c r="F137"/>
  <c r="F138" s="1"/>
  <c r="E144"/>
  <c r="G144"/>
  <c r="E145"/>
  <c r="F145"/>
  <c r="F146" s="1"/>
  <c r="E152"/>
  <c r="G152"/>
  <c r="E153"/>
  <c r="F153"/>
  <c r="G153"/>
  <c r="F154"/>
  <c r="E154" s="1"/>
  <c r="E160"/>
  <c r="G160"/>
  <c r="E161"/>
  <c r="F161"/>
  <c r="G161"/>
  <c r="E162"/>
  <c r="F162"/>
  <c r="F163" s="1"/>
  <c r="E168"/>
  <c r="G168"/>
  <c r="E169"/>
  <c r="F169"/>
  <c r="F170" s="1"/>
  <c r="E176"/>
  <c r="G176"/>
  <c r="E177"/>
  <c r="F177"/>
  <c r="G177"/>
  <c r="F178"/>
  <c r="E178" s="1"/>
  <c r="E184"/>
  <c r="G184"/>
  <c r="E185"/>
  <c r="F185"/>
  <c r="G185"/>
  <c r="E186"/>
  <c r="F186"/>
  <c r="F187" s="1"/>
  <c r="E192"/>
  <c r="G192"/>
  <c r="E193"/>
  <c r="F193"/>
  <c r="F194" s="1"/>
  <c r="E200"/>
  <c r="G200"/>
  <c r="E201"/>
  <c r="F201"/>
  <c r="G201"/>
  <c r="F202"/>
  <c r="E202" s="1"/>
  <c r="E208"/>
  <c r="G208"/>
  <c r="E209"/>
  <c r="F209"/>
  <c r="G209"/>
  <c r="E210"/>
  <c r="F210"/>
  <c r="F211" s="1"/>
  <c r="E216"/>
  <c r="G216"/>
  <c r="E217"/>
  <c r="F217"/>
  <c r="F218" s="1"/>
  <c r="E223"/>
  <c r="G223"/>
  <c r="E224"/>
  <c r="F224"/>
  <c r="G224"/>
  <c r="F225"/>
  <c r="E225" s="1"/>
  <c r="E231"/>
  <c r="G231"/>
  <c r="E232"/>
  <c r="F232"/>
  <c r="G232"/>
  <c r="E233"/>
  <c r="F233"/>
  <c r="F234" s="1"/>
  <c r="E239"/>
  <c r="G239"/>
  <c r="E240"/>
  <c r="F240"/>
  <c r="F241" s="1"/>
  <c r="E246"/>
  <c r="G246"/>
  <c r="E247"/>
  <c r="F247"/>
  <c r="G247"/>
  <c r="F248"/>
  <c r="E248" s="1"/>
  <c r="E254"/>
  <c r="G254"/>
  <c r="E255"/>
  <c r="F255"/>
  <c r="G255"/>
  <c r="E256"/>
  <c r="F256"/>
  <c r="F257" s="1"/>
  <c r="E262"/>
  <c r="G262"/>
  <c r="E263"/>
  <c r="F263"/>
  <c r="F264" s="1"/>
  <c r="E269"/>
  <c r="G269"/>
  <c r="E270"/>
  <c r="F270"/>
  <c r="G270"/>
  <c r="F271"/>
  <c r="E271" s="1"/>
  <c r="E277"/>
  <c r="G277"/>
  <c r="E278"/>
  <c r="F278"/>
  <c r="G278"/>
  <c r="E279"/>
  <c r="F279"/>
  <c r="F280" s="1"/>
  <c r="E284"/>
  <c r="G284"/>
  <c r="E285"/>
  <c r="F285"/>
  <c r="F286" s="1"/>
  <c r="E291"/>
  <c r="G291"/>
  <c r="E292"/>
  <c r="F292"/>
  <c r="G292"/>
  <c r="F293"/>
  <c r="E293" s="1"/>
  <c r="E299"/>
  <c r="G299"/>
  <c r="E300"/>
  <c r="F300"/>
  <c r="G300"/>
  <c r="E301"/>
  <c r="F301"/>
  <c r="F302" s="1"/>
  <c r="E307"/>
  <c r="G307"/>
  <c r="E308"/>
  <c r="F308"/>
  <c r="F309" s="1"/>
  <c r="E314"/>
  <c r="G314"/>
  <c r="E315"/>
  <c r="F315"/>
  <c r="G315"/>
  <c r="F316"/>
  <c r="E316" s="1"/>
  <c r="E321"/>
  <c r="G321"/>
  <c r="E322"/>
  <c r="F322"/>
  <c r="G322"/>
  <c r="E323"/>
  <c r="F323"/>
  <c r="F324" s="1"/>
  <c r="E329"/>
  <c r="G329"/>
  <c r="E330"/>
  <c r="F330"/>
  <c r="F331" s="1"/>
  <c r="E336"/>
  <c r="G336"/>
  <c r="E337"/>
  <c r="F337"/>
  <c r="G337"/>
  <c r="F338"/>
  <c r="E338" s="1"/>
  <c r="E343"/>
  <c r="G343"/>
  <c r="E344"/>
  <c r="F344"/>
  <c r="G344"/>
  <c r="E345"/>
  <c r="F345"/>
  <c r="F346" s="1"/>
  <c r="E352"/>
  <c r="G352"/>
  <c r="E353"/>
  <c r="F353"/>
  <c r="G353" s="1"/>
  <c r="E360"/>
  <c r="G360"/>
  <c r="E361"/>
  <c r="F361"/>
  <c r="G361"/>
  <c r="F362"/>
  <c r="E362" s="1"/>
  <c r="E368"/>
  <c r="G368"/>
  <c r="E369"/>
  <c r="F369"/>
  <c r="G369"/>
  <c r="E370"/>
  <c r="F370"/>
  <c r="F371" s="1"/>
  <c r="E376"/>
  <c r="G376"/>
  <c r="E377"/>
  <c r="F377"/>
  <c r="F378" s="1"/>
  <c r="E383"/>
  <c r="G383"/>
  <c r="E384"/>
  <c r="F384"/>
  <c r="G384"/>
  <c r="F385"/>
  <c r="E385" s="1"/>
  <c r="E391"/>
  <c r="G391"/>
  <c r="E392"/>
  <c r="F392"/>
  <c r="G392"/>
  <c r="E393"/>
  <c r="F393"/>
  <c r="F394" s="1"/>
  <c r="E399"/>
  <c r="G399"/>
  <c r="E400"/>
  <c r="F400"/>
  <c r="F401" s="1"/>
  <c r="E407"/>
  <c r="G407"/>
  <c r="E408"/>
  <c r="F408"/>
  <c r="G408" s="1"/>
  <c r="F409"/>
  <c r="E409" s="1"/>
  <c r="E415"/>
  <c r="G415"/>
  <c r="F416"/>
  <c r="E416" s="1"/>
  <c r="G416"/>
  <c r="E417"/>
  <c r="F417"/>
  <c r="F418" s="1"/>
  <c r="E423"/>
  <c r="G423"/>
  <c r="E424"/>
  <c r="F424"/>
  <c r="F425" s="1"/>
  <c r="E431"/>
  <c r="G431"/>
  <c r="E432"/>
  <c r="F432"/>
  <c r="G432"/>
  <c r="F433"/>
  <c r="E433" s="1"/>
  <c r="E439"/>
  <c r="G439"/>
  <c r="F440"/>
  <c r="E440" s="1"/>
  <c r="G440"/>
  <c r="E441"/>
  <c r="F441"/>
  <c r="F442" s="1"/>
  <c r="E448"/>
  <c r="G448"/>
  <c r="E449"/>
  <c r="F449"/>
  <c r="F450" s="1"/>
  <c r="E456"/>
  <c r="G456"/>
  <c r="E457"/>
  <c r="F457"/>
  <c r="G457"/>
  <c r="F458"/>
  <c r="E458" s="1"/>
  <c r="E464"/>
  <c r="G464"/>
  <c r="E465"/>
  <c r="F465"/>
  <c r="G465"/>
  <c r="E466"/>
  <c r="F466"/>
  <c r="F467" s="1"/>
  <c r="E472"/>
  <c r="G472"/>
  <c r="E473"/>
  <c r="F473"/>
  <c r="F474" s="1"/>
  <c r="E480"/>
  <c r="G480"/>
  <c r="E481"/>
  <c r="F481"/>
  <c r="G481"/>
  <c r="F482"/>
  <c r="E482" s="1"/>
  <c r="E487"/>
  <c r="G487"/>
  <c r="E488"/>
  <c r="F488"/>
  <c r="G488"/>
  <c r="E489"/>
  <c r="F489"/>
  <c r="F490" s="1"/>
  <c r="E495"/>
  <c r="G495"/>
  <c r="E496"/>
  <c r="F496"/>
  <c r="F497" s="1"/>
  <c r="E503"/>
  <c r="G503"/>
  <c r="E504"/>
  <c r="F504"/>
  <c r="G504"/>
  <c r="F505"/>
  <c r="E505" s="1"/>
  <c r="E511"/>
  <c r="G511"/>
  <c r="F512"/>
  <c r="E512" s="1"/>
  <c r="G512"/>
  <c r="E513"/>
  <c r="F513"/>
  <c r="F514" s="1"/>
  <c r="E519"/>
  <c r="G519"/>
  <c r="E520"/>
  <c r="F520"/>
  <c r="F521" s="1"/>
  <c r="E527"/>
  <c r="G527"/>
  <c r="E528"/>
  <c r="F528"/>
  <c r="G528" s="1"/>
  <c r="F529"/>
  <c r="E529" s="1"/>
  <c r="E535"/>
  <c r="G535"/>
  <c r="F536"/>
  <c r="E536" s="1"/>
  <c r="G536"/>
  <c r="E537"/>
  <c r="F537"/>
  <c r="F538" s="1"/>
  <c r="E543"/>
  <c r="G543"/>
  <c r="E544"/>
  <c r="F544"/>
  <c r="F545" s="1"/>
  <c r="E551"/>
  <c r="G551"/>
  <c r="E552"/>
  <c r="F552"/>
  <c r="G552" s="1"/>
  <c r="F553"/>
  <c r="E553" s="1"/>
  <c r="E558"/>
  <c r="G558"/>
  <c r="F559"/>
  <c r="E559" s="1"/>
  <c r="G559"/>
  <c r="E560"/>
  <c r="F560"/>
  <c r="F561" s="1"/>
  <c r="E566"/>
  <c r="G566"/>
  <c r="E567"/>
  <c r="F567"/>
  <c r="F568" s="1"/>
  <c r="E574"/>
  <c r="G574"/>
  <c r="E575"/>
  <c r="F575"/>
  <c r="G575" s="1"/>
  <c r="F576"/>
  <c r="E576" s="1"/>
  <c r="E582"/>
  <c r="G582"/>
  <c r="F583"/>
  <c r="E583" s="1"/>
  <c r="G583"/>
  <c r="E584"/>
  <c r="F584"/>
  <c r="F585" s="1"/>
  <c r="E590"/>
  <c r="G590"/>
  <c r="E591"/>
  <c r="F591"/>
  <c r="F592" s="1"/>
  <c r="E598"/>
  <c r="G598"/>
  <c r="E599"/>
  <c r="F599"/>
  <c r="G599" s="1"/>
  <c r="F600"/>
  <c r="E600" s="1"/>
  <c r="E606"/>
  <c r="G606"/>
  <c r="F607"/>
  <c r="E607" s="1"/>
  <c r="G607"/>
  <c r="E608"/>
  <c r="F608"/>
  <c r="F609" s="1"/>
  <c r="E615"/>
  <c r="G615"/>
  <c r="E616"/>
  <c r="F616"/>
  <c r="F617" s="1"/>
  <c r="E623"/>
  <c r="G623"/>
  <c r="E624"/>
  <c r="F624"/>
  <c r="G624"/>
  <c r="F625"/>
  <c r="E625" s="1"/>
  <c r="E631"/>
  <c r="G631"/>
  <c r="F632"/>
  <c r="E632" s="1"/>
  <c r="G632"/>
  <c r="E633"/>
  <c r="F633"/>
  <c r="F634" s="1"/>
  <c r="E63" i="12"/>
  <c r="E64" s="1"/>
  <c r="E65" s="1"/>
  <c r="E66" s="1"/>
  <c r="F63"/>
  <c r="F64" s="1"/>
  <c r="F65" s="1"/>
  <c r="F66" s="1"/>
  <c r="G63"/>
  <c r="G64" s="1"/>
  <c r="G65" s="1"/>
  <c r="G66" s="1"/>
  <c r="E71"/>
  <c r="E72" s="1"/>
  <c r="E73" s="1"/>
  <c r="E74" s="1"/>
  <c r="E75" s="1"/>
  <c r="F71"/>
  <c r="F72" s="1"/>
  <c r="F73" s="1"/>
  <c r="F74" s="1"/>
  <c r="F75" s="1"/>
  <c r="G71"/>
  <c r="G72" s="1"/>
  <c r="G73" s="1"/>
  <c r="G74" s="1"/>
  <c r="G75" s="1"/>
  <c r="E80"/>
  <c r="F80"/>
  <c r="G80"/>
  <c r="E81"/>
  <c r="E82" s="1"/>
  <c r="E83" s="1"/>
  <c r="F81"/>
  <c r="F82" s="1"/>
  <c r="F83" s="1"/>
  <c r="G81"/>
  <c r="G82" s="1"/>
  <c r="G83" s="1"/>
  <c r="E148"/>
  <c r="F148"/>
  <c r="G148"/>
  <c r="E149"/>
  <c r="E150" s="1"/>
  <c r="E151" s="1"/>
  <c r="E152" s="1"/>
  <c r="F149"/>
  <c r="F150" s="1"/>
  <c r="F151" s="1"/>
  <c r="F152" s="1"/>
  <c r="G149"/>
  <c r="G150" s="1"/>
  <c r="G151" s="1"/>
  <c r="G152" s="1"/>
  <c r="E209"/>
  <c r="E210" s="1"/>
  <c r="E211" s="1"/>
  <c r="E212" s="1"/>
  <c r="F209"/>
  <c r="F210" s="1"/>
  <c r="F211" s="1"/>
  <c r="F212" s="1"/>
  <c r="G209"/>
  <c r="G210" s="1"/>
  <c r="G211" s="1"/>
  <c r="G212" s="1"/>
  <c r="E217"/>
  <c r="E218" s="1"/>
  <c r="E219" s="1"/>
  <c r="E220" s="1"/>
  <c r="F217"/>
  <c r="F218" s="1"/>
  <c r="F219" s="1"/>
  <c r="F220" s="1"/>
  <c r="G217"/>
  <c r="G218" s="1"/>
  <c r="G219" s="1"/>
  <c r="G220" s="1"/>
  <c r="E278"/>
  <c r="E279" s="1"/>
  <c r="E280" s="1"/>
  <c r="E281" s="1"/>
  <c r="F278"/>
  <c r="F279" s="1"/>
  <c r="F280" s="1"/>
  <c r="F281" s="1"/>
  <c r="G278"/>
  <c r="G279" s="1"/>
  <c r="G280" s="1"/>
  <c r="G281" s="1"/>
  <c r="E304"/>
  <c r="E305" s="1"/>
  <c r="E306" s="1"/>
  <c r="E307" s="1"/>
  <c r="F304"/>
  <c r="F305" s="1"/>
  <c r="F306" s="1"/>
  <c r="F307" s="1"/>
  <c r="G304"/>
  <c r="G305" s="1"/>
  <c r="G306" s="1"/>
  <c r="G307" s="1"/>
  <c r="E339"/>
  <c r="E340" s="1"/>
  <c r="E341" s="1"/>
  <c r="E342" s="1"/>
  <c r="F339"/>
  <c r="F340" s="1"/>
  <c r="F341" s="1"/>
  <c r="F342" s="1"/>
  <c r="G339"/>
  <c r="G340" s="1"/>
  <c r="G341" s="1"/>
  <c r="G342" s="1"/>
  <c r="E37" i="16" l="1"/>
  <c r="F37" s="1"/>
  <c r="F36"/>
  <c r="E68"/>
  <c r="F68" s="1"/>
  <c r="F67"/>
  <c r="F44"/>
  <c r="E45"/>
  <c r="F45" s="1"/>
  <c r="G592" i="13"/>
  <c r="E592"/>
  <c r="F593"/>
  <c r="G474"/>
  <c r="E474"/>
  <c r="F475"/>
  <c r="G401"/>
  <c r="E401"/>
  <c r="F402"/>
  <c r="G490"/>
  <c r="E490"/>
  <c r="F491"/>
  <c r="E538"/>
  <c r="F539"/>
  <c r="G538"/>
  <c r="G74"/>
  <c r="E74"/>
  <c r="F75"/>
  <c r="E634"/>
  <c r="F635"/>
  <c r="G634"/>
  <c r="G568"/>
  <c r="F569"/>
  <c r="E568"/>
  <c r="F443"/>
  <c r="E442"/>
  <c r="G442"/>
  <c r="G425"/>
  <c r="E425"/>
  <c r="F426"/>
  <c r="E371"/>
  <c r="G371"/>
  <c r="F372"/>
  <c r="G331"/>
  <c r="E331"/>
  <c r="F332"/>
  <c r="G234"/>
  <c r="E234"/>
  <c r="F235"/>
  <c r="G194"/>
  <c r="E194"/>
  <c r="F195"/>
  <c r="G90"/>
  <c r="E90"/>
  <c r="F91"/>
  <c r="G50"/>
  <c r="E50"/>
  <c r="F51"/>
  <c r="G545"/>
  <c r="E545"/>
  <c r="F546"/>
  <c r="G302"/>
  <c r="E302"/>
  <c r="F303"/>
  <c r="E163"/>
  <c r="F164"/>
  <c r="G163"/>
  <c r="G121"/>
  <c r="E121"/>
  <c r="F122"/>
  <c r="G450"/>
  <c r="E450"/>
  <c r="F451"/>
  <c r="G378"/>
  <c r="E378"/>
  <c r="F379"/>
  <c r="E138"/>
  <c r="F139"/>
  <c r="G138"/>
  <c r="E585"/>
  <c r="F586"/>
  <c r="G585"/>
  <c r="E467"/>
  <c r="F468"/>
  <c r="G467"/>
  <c r="G218"/>
  <c r="E218"/>
  <c r="F219"/>
  <c r="G617"/>
  <c r="E617"/>
  <c r="F618"/>
  <c r="E346"/>
  <c r="F347"/>
  <c r="G346"/>
  <c r="G309"/>
  <c r="E309"/>
  <c r="F310"/>
  <c r="E211"/>
  <c r="F212"/>
  <c r="G211"/>
  <c r="G170"/>
  <c r="E170"/>
  <c r="F171"/>
  <c r="E67"/>
  <c r="F68"/>
  <c r="G67"/>
  <c r="G26"/>
  <c r="E26"/>
  <c r="F27"/>
  <c r="G264"/>
  <c r="E264"/>
  <c r="F265"/>
  <c r="E19"/>
  <c r="F20"/>
  <c r="G19"/>
  <c r="E280"/>
  <c r="G280"/>
  <c r="F281"/>
  <c r="G241"/>
  <c r="E241"/>
  <c r="F242"/>
  <c r="G97"/>
  <c r="E97"/>
  <c r="F98"/>
  <c r="G394"/>
  <c r="E394"/>
  <c r="F395"/>
  <c r="E257"/>
  <c r="F258"/>
  <c r="G257"/>
  <c r="G114"/>
  <c r="E114"/>
  <c r="F115"/>
  <c r="G521"/>
  <c r="E521"/>
  <c r="F522"/>
  <c r="F610"/>
  <c r="E609"/>
  <c r="G609"/>
  <c r="G561"/>
  <c r="E561"/>
  <c r="F562"/>
  <c r="E514"/>
  <c r="G514"/>
  <c r="F515"/>
  <c r="G497"/>
  <c r="E497"/>
  <c r="F498"/>
  <c r="F419"/>
  <c r="E418"/>
  <c r="G418"/>
  <c r="E324"/>
  <c r="F325"/>
  <c r="G324"/>
  <c r="G286"/>
  <c r="E286"/>
  <c r="F287"/>
  <c r="E187"/>
  <c r="F188"/>
  <c r="G187"/>
  <c r="G146"/>
  <c r="E146"/>
  <c r="F147"/>
  <c r="E43"/>
  <c r="F44"/>
  <c r="G43"/>
  <c r="G553"/>
  <c r="G529"/>
  <c r="G505"/>
  <c r="G482"/>
  <c r="G458"/>
  <c r="G433"/>
  <c r="G409"/>
  <c r="G385"/>
  <c r="G362"/>
  <c r="G338"/>
  <c r="G316"/>
  <c r="G293"/>
  <c r="G271"/>
  <c r="G248"/>
  <c r="G225"/>
  <c r="G202"/>
  <c r="G178"/>
  <c r="G154"/>
  <c r="G129"/>
  <c r="G105"/>
  <c r="G81"/>
  <c r="G58"/>
  <c r="G34"/>
  <c r="G10"/>
  <c r="G591"/>
  <c r="G520"/>
  <c r="G473"/>
  <c r="G449"/>
  <c r="G424"/>
  <c r="G400"/>
  <c r="G377"/>
  <c r="G330"/>
  <c r="G308"/>
  <c r="G285"/>
  <c r="G263"/>
  <c r="G240"/>
  <c r="G217"/>
  <c r="G193"/>
  <c r="G169"/>
  <c r="G145"/>
  <c r="G120"/>
  <c r="G96"/>
  <c r="G73"/>
  <c r="G49"/>
  <c r="G25"/>
  <c r="G616"/>
  <c r="G567"/>
  <c r="G544"/>
  <c r="G496"/>
  <c r="G633"/>
  <c r="F626"/>
  <c r="G608"/>
  <c r="F601"/>
  <c r="G584"/>
  <c r="F577"/>
  <c r="G560"/>
  <c r="F554"/>
  <c r="G537"/>
  <c r="F530"/>
  <c r="G513"/>
  <c r="F506"/>
  <c r="G489"/>
  <c r="F483"/>
  <c r="G466"/>
  <c r="F459"/>
  <c r="G441"/>
  <c r="F434"/>
  <c r="G417"/>
  <c r="F410"/>
  <c r="G393"/>
  <c r="F386"/>
  <c r="G370"/>
  <c r="F363"/>
  <c r="G345"/>
  <c r="F339"/>
  <c r="G323"/>
  <c r="F317"/>
  <c r="G301"/>
  <c r="F294"/>
  <c r="G279"/>
  <c r="F272"/>
  <c r="G256"/>
  <c r="F249"/>
  <c r="G233"/>
  <c r="F226"/>
  <c r="G210"/>
  <c r="F203"/>
  <c r="G186"/>
  <c r="F179"/>
  <c r="G162"/>
  <c r="F155"/>
  <c r="G137"/>
  <c r="F130"/>
  <c r="G113"/>
  <c r="F106"/>
  <c r="G89"/>
  <c r="F82"/>
  <c r="G66"/>
  <c r="F59"/>
  <c r="G42"/>
  <c r="F35"/>
  <c r="G18"/>
  <c r="F11"/>
  <c r="G625"/>
  <c r="F354"/>
  <c r="G600"/>
  <c r="G576"/>
  <c r="E8" i="11"/>
  <c r="G8"/>
  <c r="E9"/>
  <c r="E10" s="1"/>
  <c r="E11" s="1"/>
  <c r="F9"/>
  <c r="G9" s="1"/>
  <c r="E15"/>
  <c r="G15"/>
  <c r="E16"/>
  <c r="F16"/>
  <c r="F17" s="1"/>
  <c r="E22"/>
  <c r="E23" s="1"/>
  <c r="E24" s="1"/>
  <c r="E25" s="1"/>
  <c r="G22"/>
  <c r="F23"/>
  <c r="F24" s="1"/>
  <c r="E30"/>
  <c r="E31" s="1"/>
  <c r="E32" s="1"/>
  <c r="E33" s="1"/>
  <c r="E34" s="1"/>
  <c r="G30"/>
  <c r="F31"/>
  <c r="G31"/>
  <c r="F32"/>
  <c r="G32" s="1"/>
  <c r="E39"/>
  <c r="G39"/>
  <c r="E40"/>
  <c r="E41" s="1"/>
  <c r="E42" s="1"/>
  <c r="F40"/>
  <c r="F41" s="1"/>
  <c r="G40"/>
  <c r="E47"/>
  <c r="E48" s="1"/>
  <c r="E49" s="1"/>
  <c r="E50" s="1"/>
  <c r="G47"/>
  <c r="F48"/>
  <c r="F49" s="1"/>
  <c r="E55"/>
  <c r="E56" s="1"/>
  <c r="E57" s="1"/>
  <c r="E58" s="1"/>
  <c r="G55"/>
  <c r="F56"/>
  <c r="G56"/>
  <c r="F57"/>
  <c r="G57" s="1"/>
  <c r="E62"/>
  <c r="E63" s="1"/>
  <c r="E64" s="1"/>
  <c r="E65" s="1"/>
  <c r="G62"/>
  <c r="F63"/>
  <c r="G63" s="1"/>
  <c r="F64"/>
  <c r="F65" s="1"/>
  <c r="G65" s="1"/>
  <c r="G64"/>
  <c r="E70"/>
  <c r="E71" s="1"/>
  <c r="E72" s="1"/>
  <c r="E73" s="1"/>
  <c r="G70"/>
  <c r="F71"/>
  <c r="G71" s="1"/>
  <c r="F72"/>
  <c r="F73" s="1"/>
  <c r="G73" s="1"/>
  <c r="E79"/>
  <c r="G79"/>
  <c r="G80" s="1"/>
  <c r="G81" s="1"/>
  <c r="G82" s="1"/>
  <c r="E80"/>
  <c r="E81" s="1"/>
  <c r="E82" s="1"/>
  <c r="F80"/>
  <c r="F81" s="1"/>
  <c r="F82" s="1"/>
  <c r="E87"/>
  <c r="G87"/>
  <c r="E88"/>
  <c r="E89" s="1"/>
  <c r="E90" s="1"/>
  <c r="F88"/>
  <c r="F89" s="1"/>
  <c r="F90" s="1"/>
  <c r="G88"/>
  <c r="G89" s="1"/>
  <c r="G90" s="1"/>
  <c r="E94"/>
  <c r="E95" s="1"/>
  <c r="E96" s="1"/>
  <c r="E97" s="1"/>
  <c r="G94"/>
  <c r="F95"/>
  <c r="F96" s="1"/>
  <c r="E102"/>
  <c r="E103" s="1"/>
  <c r="E104" s="1"/>
  <c r="E105" s="1"/>
  <c r="G102"/>
  <c r="F103"/>
  <c r="G103"/>
  <c r="F104"/>
  <c r="G104" s="1"/>
  <c r="E110"/>
  <c r="G110"/>
  <c r="E111"/>
  <c r="F111"/>
  <c r="G111" s="1"/>
  <c r="F112"/>
  <c r="F113" s="1"/>
  <c r="E118"/>
  <c r="G118"/>
  <c r="E119"/>
  <c r="F119"/>
  <c r="G119" s="1"/>
  <c r="F120"/>
  <c r="F121" s="1"/>
  <c r="G120"/>
  <c r="E126"/>
  <c r="G126"/>
  <c r="E127"/>
  <c r="E128" s="1"/>
  <c r="E129" s="1"/>
  <c r="F127"/>
  <c r="G127" s="1"/>
  <c r="E134"/>
  <c r="G134"/>
  <c r="E135"/>
  <c r="E136" s="1"/>
  <c r="E137" s="1"/>
  <c r="F135"/>
  <c r="F136" s="1"/>
  <c r="F137" s="1"/>
  <c r="G135"/>
  <c r="G136" s="1"/>
  <c r="G137" s="1"/>
  <c r="E142"/>
  <c r="G142"/>
  <c r="F143"/>
  <c r="F144" s="1"/>
  <c r="G143"/>
  <c r="E151"/>
  <c r="E152" s="1"/>
  <c r="E153" s="1"/>
  <c r="E154" s="1"/>
  <c r="G151"/>
  <c r="F152"/>
  <c r="G152"/>
  <c r="F153"/>
  <c r="G153" s="1"/>
  <c r="E159"/>
  <c r="E160" s="1"/>
  <c r="E161" s="1"/>
  <c r="E162" s="1"/>
  <c r="G159"/>
  <c r="F160"/>
  <c r="G160" s="1"/>
  <c r="F161"/>
  <c r="F162" s="1"/>
  <c r="G162" s="1"/>
  <c r="E167"/>
  <c r="E168" s="1"/>
  <c r="E169" s="1"/>
  <c r="E170" s="1"/>
  <c r="E171" s="1"/>
  <c r="G167"/>
  <c r="F168"/>
  <c r="G168" s="1"/>
  <c r="F169"/>
  <c r="F170" s="1"/>
  <c r="E176"/>
  <c r="E177" s="1"/>
  <c r="E178" s="1"/>
  <c r="E179" s="1"/>
  <c r="G176"/>
  <c r="F177"/>
  <c r="G177"/>
  <c r="F178"/>
  <c r="G178" s="1"/>
  <c r="E184"/>
  <c r="E185" s="1"/>
  <c r="E186" s="1"/>
  <c r="E187" s="1"/>
  <c r="G184"/>
  <c r="F185"/>
  <c r="G185" s="1"/>
  <c r="F186"/>
  <c r="F187" s="1"/>
  <c r="G187" s="1"/>
  <c r="E192"/>
  <c r="E193" s="1"/>
  <c r="E194" s="1"/>
  <c r="E195" s="1"/>
  <c r="G192"/>
  <c r="F193"/>
  <c r="G193" s="1"/>
  <c r="F194"/>
  <c r="F195" s="1"/>
  <c r="G195" s="1"/>
  <c r="G194"/>
  <c r="E200"/>
  <c r="G200"/>
  <c r="E201"/>
  <c r="E202" s="1"/>
  <c r="E203" s="1"/>
  <c r="F201"/>
  <c r="G201" s="1"/>
  <c r="E208"/>
  <c r="G208"/>
  <c r="E209"/>
  <c r="E210" s="1"/>
  <c r="E211" s="1"/>
  <c r="F209"/>
  <c r="F210" s="1"/>
  <c r="E216"/>
  <c r="E217" s="1"/>
  <c r="E218" s="1"/>
  <c r="E219" s="1"/>
  <c r="E220" s="1"/>
  <c r="G216"/>
  <c r="F217"/>
  <c r="F218" s="1"/>
  <c r="G217"/>
  <c r="E225"/>
  <c r="G225"/>
  <c r="E226"/>
  <c r="E227" s="1"/>
  <c r="E228" s="1"/>
  <c r="E229" s="1"/>
  <c r="F226"/>
  <c r="G226" s="1"/>
  <c r="E234"/>
  <c r="E235" s="1"/>
  <c r="E236" s="1"/>
  <c r="E237" s="1"/>
  <c r="E238" s="1"/>
  <c r="G234"/>
  <c r="F235"/>
  <c r="G235" s="1"/>
  <c r="F236"/>
  <c r="F237" s="1"/>
  <c r="G243"/>
  <c r="E244"/>
  <c r="F244"/>
  <c r="G244"/>
  <c r="E245"/>
  <c r="E246" s="1"/>
  <c r="E247" s="1"/>
  <c r="F245"/>
  <c r="G245" s="1"/>
  <c r="E252"/>
  <c r="G252"/>
  <c r="E253"/>
  <c r="E254" s="1"/>
  <c r="E255" s="1"/>
  <c r="F253"/>
  <c r="F254" s="1"/>
  <c r="G260"/>
  <c r="E261"/>
  <c r="F261"/>
  <c r="G261"/>
  <c r="G262" s="1"/>
  <c r="G263" s="1"/>
  <c r="E262"/>
  <c r="E263" s="1"/>
  <c r="F262"/>
  <c r="F263" s="1"/>
  <c r="E269"/>
  <c r="E270" s="1"/>
  <c r="E271" s="1"/>
  <c r="E272" s="1"/>
  <c r="E273" s="1"/>
  <c r="G269"/>
  <c r="G270" s="1"/>
  <c r="G271" s="1"/>
  <c r="G272" s="1"/>
  <c r="G273" s="1"/>
  <c r="F270"/>
  <c r="F271"/>
  <c r="F272" s="1"/>
  <c r="F273" s="1"/>
  <c r="E277"/>
  <c r="E278" s="1"/>
  <c r="E279" s="1"/>
  <c r="E280" s="1"/>
  <c r="G277"/>
  <c r="F278"/>
  <c r="F279" s="1"/>
  <c r="E284"/>
  <c r="E285" s="1"/>
  <c r="E286" s="1"/>
  <c r="E287" s="1"/>
  <c r="G284"/>
  <c r="F285"/>
  <c r="G285"/>
  <c r="G286" s="1"/>
  <c r="G287" s="1"/>
  <c r="F286"/>
  <c r="F287" s="1"/>
  <c r="E292"/>
  <c r="E293" s="1"/>
  <c r="E294" s="1"/>
  <c r="E295" s="1"/>
  <c r="G292"/>
  <c r="G293" s="1"/>
  <c r="G294" s="1"/>
  <c r="G295" s="1"/>
  <c r="F293"/>
  <c r="F294"/>
  <c r="F295" s="1"/>
  <c r="E300"/>
  <c r="E301" s="1"/>
  <c r="E302" s="1"/>
  <c r="E303" s="1"/>
  <c r="E304" s="1"/>
  <c r="G300"/>
  <c r="G301" s="1"/>
  <c r="G302" s="1"/>
  <c r="G303" s="1"/>
  <c r="G304" s="1"/>
  <c r="F301"/>
  <c r="F302"/>
  <c r="F303" s="1"/>
  <c r="F304" s="1"/>
  <c r="E308"/>
  <c r="E309" s="1"/>
  <c r="E310" s="1"/>
  <c r="E311" s="1"/>
  <c r="G308"/>
  <c r="F309"/>
  <c r="G309"/>
  <c r="F310"/>
  <c r="G310" s="1"/>
  <c r="E315"/>
  <c r="E316" s="1"/>
  <c r="E317" s="1"/>
  <c r="E318" s="1"/>
  <c r="G315"/>
  <c r="G316" s="1"/>
  <c r="G317" s="1"/>
  <c r="G318" s="1"/>
  <c r="F316"/>
  <c r="F317"/>
  <c r="F318" s="1"/>
  <c r="E323"/>
  <c r="E324" s="1"/>
  <c r="E325" s="1"/>
  <c r="E326" s="1"/>
  <c r="E327" s="1"/>
  <c r="G323"/>
  <c r="F324"/>
  <c r="G324" s="1"/>
  <c r="F325"/>
  <c r="F326" s="1"/>
  <c r="E331"/>
  <c r="E332" s="1"/>
  <c r="E333" s="1"/>
  <c r="E334" s="1"/>
  <c r="G331"/>
  <c r="F332"/>
  <c r="G332"/>
  <c r="G333" s="1"/>
  <c r="G334" s="1"/>
  <c r="F333"/>
  <c r="F334" s="1"/>
  <c r="E338"/>
  <c r="E339" s="1"/>
  <c r="E340" s="1"/>
  <c r="E341" s="1"/>
  <c r="G338"/>
  <c r="G339" s="1"/>
  <c r="G340" s="1"/>
  <c r="G341" s="1"/>
  <c r="F339"/>
  <c r="F340"/>
  <c r="F341" s="1"/>
  <c r="E346"/>
  <c r="E347" s="1"/>
  <c r="E348" s="1"/>
  <c r="E349" s="1"/>
  <c r="E350" s="1"/>
  <c r="G346"/>
  <c r="F347"/>
  <c r="G347" s="1"/>
  <c r="F348"/>
  <c r="F349" s="1"/>
  <c r="E354"/>
  <c r="E355" s="1"/>
  <c r="E356" s="1"/>
  <c r="E357" s="1"/>
  <c r="G354"/>
  <c r="F355"/>
  <c r="G355"/>
  <c r="G356" s="1"/>
  <c r="G357" s="1"/>
  <c r="F356"/>
  <c r="F357" s="1"/>
  <c r="E361"/>
  <c r="E362" s="1"/>
  <c r="E363" s="1"/>
  <c r="E364" s="1"/>
  <c r="E365" s="1"/>
  <c r="G361"/>
  <c r="F362"/>
  <c r="G362" s="1"/>
  <c r="F363"/>
  <c r="F364" s="1"/>
  <c r="E369"/>
  <c r="E370" s="1"/>
  <c r="E371" s="1"/>
  <c r="E372" s="1"/>
  <c r="E373" s="1"/>
  <c r="G369"/>
  <c r="F370"/>
  <c r="F371" s="1"/>
  <c r="E377"/>
  <c r="G377"/>
  <c r="G378" s="1"/>
  <c r="G379" s="1"/>
  <c r="G380" s="1"/>
  <c r="G381" s="1"/>
  <c r="E378"/>
  <c r="E379" s="1"/>
  <c r="E380" s="1"/>
  <c r="E381" s="1"/>
  <c r="F378"/>
  <c r="F379" s="1"/>
  <c r="F380" s="1"/>
  <c r="F381" s="1"/>
  <c r="E386"/>
  <c r="E387" s="1"/>
  <c r="E388" s="1"/>
  <c r="E389" s="1"/>
  <c r="E390" s="1"/>
  <c r="G386"/>
  <c r="G387" s="1"/>
  <c r="G388" s="1"/>
  <c r="G389" s="1"/>
  <c r="G390" s="1"/>
  <c r="F387"/>
  <c r="F388"/>
  <c r="F389" s="1"/>
  <c r="F390" s="1"/>
  <c r="E394"/>
  <c r="E395" s="1"/>
  <c r="E396" s="1"/>
  <c r="E397" s="1"/>
  <c r="E398" s="1"/>
  <c r="G394"/>
  <c r="F395"/>
  <c r="F396" s="1"/>
  <c r="F397" s="1"/>
  <c r="F398" s="1"/>
  <c r="G395"/>
  <c r="G396" s="1"/>
  <c r="G397" s="1"/>
  <c r="G398" s="1"/>
  <c r="E402"/>
  <c r="G402"/>
  <c r="E403"/>
  <c r="E404" s="1"/>
  <c r="E405" s="1"/>
  <c r="F403"/>
  <c r="G403" s="1"/>
  <c r="E409"/>
  <c r="G409"/>
  <c r="E410"/>
  <c r="E411" s="1"/>
  <c r="E412" s="1"/>
  <c r="F410"/>
  <c r="F411" s="1"/>
  <c r="F412" s="1"/>
  <c r="G410"/>
  <c r="G411" s="1"/>
  <c r="G412" s="1"/>
  <c r="E416"/>
  <c r="E417" s="1"/>
  <c r="E418" s="1"/>
  <c r="E419" s="1"/>
  <c r="E420" s="1"/>
  <c r="G416"/>
  <c r="F417"/>
  <c r="F418" s="1"/>
  <c r="E426"/>
  <c r="G426"/>
  <c r="E427"/>
  <c r="E428" s="1"/>
  <c r="E429" s="1"/>
  <c r="E430" s="1"/>
  <c r="F427"/>
  <c r="G427" s="1"/>
  <c r="E434"/>
  <c r="E435" s="1"/>
  <c r="E436" s="1"/>
  <c r="E437" s="1"/>
  <c r="G434"/>
  <c r="F435"/>
  <c r="G435" s="1"/>
  <c r="F436"/>
  <c r="F437" s="1"/>
  <c r="G437" s="1"/>
  <c r="E441"/>
  <c r="E442" s="1"/>
  <c r="E443" s="1"/>
  <c r="E444" s="1"/>
  <c r="E445" s="1"/>
  <c r="G441"/>
  <c r="F442"/>
  <c r="G442" s="1"/>
  <c r="F443"/>
  <c r="F444" s="1"/>
  <c r="E450"/>
  <c r="E451" s="1"/>
  <c r="E452" s="1"/>
  <c r="E453" s="1"/>
  <c r="G450"/>
  <c r="F451"/>
  <c r="G451"/>
  <c r="F452"/>
  <c r="G452" s="1"/>
  <c r="E457"/>
  <c r="E458" s="1"/>
  <c r="E459" s="1"/>
  <c r="E460" s="1"/>
  <c r="E461" s="1"/>
  <c r="G457"/>
  <c r="F458"/>
  <c r="G458" s="1"/>
  <c r="F459"/>
  <c r="F460" s="1"/>
  <c r="E467"/>
  <c r="E468" s="1"/>
  <c r="E469" s="1"/>
  <c r="E470" s="1"/>
  <c r="E471" s="1"/>
  <c r="G467"/>
  <c r="F468"/>
  <c r="F469" s="1"/>
  <c r="E475"/>
  <c r="G475"/>
  <c r="E476"/>
  <c r="E477" s="1"/>
  <c r="E478" s="1"/>
  <c r="F476"/>
  <c r="G476" s="1"/>
  <c r="E482"/>
  <c r="G482"/>
  <c r="E483"/>
  <c r="E484" s="1"/>
  <c r="E485" s="1"/>
  <c r="F483"/>
  <c r="F484" s="1"/>
  <c r="E490"/>
  <c r="E491" s="1"/>
  <c r="E492" s="1"/>
  <c r="E493" s="1"/>
  <c r="G490"/>
  <c r="F491"/>
  <c r="F492" s="1"/>
  <c r="E497"/>
  <c r="E498" s="1"/>
  <c r="E499" s="1"/>
  <c r="E500" s="1"/>
  <c r="G497"/>
  <c r="F498"/>
  <c r="G498"/>
  <c r="F499"/>
  <c r="G499" s="1"/>
  <c r="E505"/>
  <c r="E506" s="1"/>
  <c r="E507" s="1"/>
  <c r="E508" s="1"/>
  <c r="G505"/>
  <c r="F506"/>
  <c r="G506" s="1"/>
  <c r="F507"/>
  <c r="F508" s="1"/>
  <c r="G508" s="1"/>
  <c r="E513"/>
  <c r="E514" s="1"/>
  <c r="E515" s="1"/>
  <c r="E516" s="1"/>
  <c r="E517" s="1"/>
  <c r="G513"/>
  <c r="F514"/>
  <c r="G514" s="1"/>
  <c r="F515"/>
  <c r="F516" s="1"/>
  <c r="E521"/>
  <c r="E522" s="1"/>
  <c r="E523" s="1"/>
  <c r="E524" s="1"/>
  <c r="G521"/>
  <c r="F522"/>
  <c r="G522"/>
  <c r="F523"/>
  <c r="G523" s="1"/>
  <c r="E529"/>
  <c r="E530" s="1"/>
  <c r="E531" s="1"/>
  <c r="E532" s="1"/>
  <c r="G529"/>
  <c r="F530"/>
  <c r="G530" s="1"/>
  <c r="F531"/>
  <c r="F532" s="1"/>
  <c r="G532" s="1"/>
  <c r="E537"/>
  <c r="E538" s="1"/>
  <c r="E539" s="1"/>
  <c r="E540" s="1"/>
  <c r="G537"/>
  <c r="F538"/>
  <c r="G538" s="1"/>
  <c r="F539"/>
  <c r="F540" s="1"/>
  <c r="G540" s="1"/>
  <c r="E545"/>
  <c r="G545"/>
  <c r="E546"/>
  <c r="E547" s="1"/>
  <c r="E548" s="1"/>
  <c r="F546"/>
  <c r="G546" s="1"/>
  <c r="E553"/>
  <c r="G553"/>
  <c r="E554"/>
  <c r="E555" s="1"/>
  <c r="E556" s="1"/>
  <c r="E557" s="1"/>
  <c r="F554"/>
  <c r="F555" s="1"/>
  <c r="E561"/>
  <c r="E562" s="1"/>
  <c r="E563" s="1"/>
  <c r="E564" s="1"/>
  <c r="G561"/>
  <c r="F562"/>
  <c r="G562" s="1"/>
  <c r="F563"/>
  <c r="F564" s="1"/>
  <c r="G564" s="1"/>
  <c r="E568"/>
  <c r="G568"/>
  <c r="E569"/>
  <c r="E570" s="1"/>
  <c r="E571" s="1"/>
  <c r="F569"/>
  <c r="G569" s="1"/>
  <c r="E576"/>
  <c r="G576"/>
  <c r="E577"/>
  <c r="E578" s="1"/>
  <c r="E579" s="1"/>
  <c r="F577"/>
  <c r="F578" s="1"/>
  <c r="E583"/>
  <c r="E584" s="1"/>
  <c r="E585" s="1"/>
  <c r="E586" s="1"/>
  <c r="G583"/>
  <c r="F584"/>
  <c r="F585" s="1"/>
  <c r="E591"/>
  <c r="E592" s="1"/>
  <c r="E593" s="1"/>
  <c r="E594" s="1"/>
  <c r="E595" s="1"/>
  <c r="G591"/>
  <c r="F592"/>
  <c r="G592"/>
  <c r="F593"/>
  <c r="G593" s="1"/>
  <c r="E599"/>
  <c r="G599"/>
  <c r="E600"/>
  <c r="E601" s="1"/>
  <c r="E602" s="1"/>
  <c r="F600"/>
  <c r="F601" s="1"/>
  <c r="E606"/>
  <c r="E607" s="1"/>
  <c r="E608" s="1"/>
  <c r="E609" s="1"/>
  <c r="E610" s="1"/>
  <c r="G606"/>
  <c r="F607"/>
  <c r="F608" s="1"/>
  <c r="E615"/>
  <c r="G615"/>
  <c r="E616"/>
  <c r="E617" s="1"/>
  <c r="E618" s="1"/>
  <c r="F616"/>
  <c r="G616" s="1"/>
  <c r="E622"/>
  <c r="G622"/>
  <c r="E623"/>
  <c r="E624" s="1"/>
  <c r="E625" s="1"/>
  <c r="F623"/>
  <c r="F624" s="1"/>
  <c r="E629"/>
  <c r="E630" s="1"/>
  <c r="E631" s="1"/>
  <c r="E632" s="1"/>
  <c r="G629"/>
  <c r="F630"/>
  <c r="F631" s="1"/>
  <c r="E637"/>
  <c r="E638" s="1"/>
  <c r="E639" s="1"/>
  <c r="E640" s="1"/>
  <c r="E641" s="1"/>
  <c r="G637"/>
  <c r="F638"/>
  <c r="G638"/>
  <c r="F639"/>
  <c r="G639" s="1"/>
  <c r="E646"/>
  <c r="G646"/>
  <c r="E647"/>
  <c r="E648" s="1"/>
  <c r="F647"/>
  <c r="F648" s="1"/>
  <c r="E649"/>
  <c r="E654"/>
  <c r="E655" s="1"/>
  <c r="E656" s="1"/>
  <c r="E657" s="1"/>
  <c r="E658" s="1"/>
  <c r="G654"/>
  <c r="F655"/>
  <c r="E663"/>
  <c r="G663"/>
  <c r="E664"/>
  <c r="E665" s="1"/>
  <c r="E666" s="1"/>
  <c r="F664"/>
  <c r="G664" s="1"/>
  <c r="E672"/>
  <c r="G672"/>
  <c r="E673"/>
  <c r="E674" s="1"/>
  <c r="F673"/>
  <c r="E675"/>
  <c r="E676" s="1"/>
  <c r="E681"/>
  <c r="E682" s="1"/>
  <c r="E683" s="1"/>
  <c r="E684" s="1"/>
  <c r="E685" s="1"/>
  <c r="G681"/>
  <c r="F682"/>
  <c r="G682" s="1"/>
  <c r="F683"/>
  <c r="F684" s="1"/>
  <c r="G684" s="1"/>
  <c r="G683"/>
  <c r="F685"/>
  <c r="G685" s="1"/>
  <c r="E690"/>
  <c r="E691" s="1"/>
  <c r="G690"/>
  <c r="F691"/>
  <c r="G691"/>
  <c r="E692"/>
  <c r="E693" s="1"/>
  <c r="F692"/>
  <c r="G692" s="1"/>
  <c r="E698"/>
  <c r="E699" s="1"/>
  <c r="G698"/>
  <c r="F699"/>
  <c r="G699" s="1"/>
  <c r="E700"/>
  <c r="E701" s="1"/>
  <c r="E702" s="1"/>
  <c r="F700"/>
  <c r="E707"/>
  <c r="E708" s="1"/>
  <c r="E709" s="1"/>
  <c r="E710" s="1"/>
  <c r="E711" s="1"/>
  <c r="G707"/>
  <c r="F708"/>
  <c r="F709" s="1"/>
  <c r="G709" s="1"/>
  <c r="E716"/>
  <c r="G716"/>
  <c r="E717"/>
  <c r="E718" s="1"/>
  <c r="E719" s="1"/>
  <c r="E720" s="1"/>
  <c r="F717"/>
  <c r="G717" s="1"/>
  <c r="E726"/>
  <c r="E727" s="1"/>
  <c r="E728" s="1"/>
  <c r="E729" s="1"/>
  <c r="G726"/>
  <c r="F727"/>
  <c r="G727" s="1"/>
  <c r="F728"/>
  <c r="E733"/>
  <c r="E734" s="1"/>
  <c r="E735" s="1"/>
  <c r="E736" s="1"/>
  <c r="G733"/>
  <c r="G734" s="1"/>
  <c r="G735" s="1"/>
  <c r="G736" s="1"/>
  <c r="F734"/>
  <c r="F735"/>
  <c r="F736" s="1"/>
  <c r="E741"/>
  <c r="G741"/>
  <c r="E742"/>
  <c r="E743" s="1"/>
  <c r="E744" s="1"/>
  <c r="E745" s="1"/>
  <c r="F742"/>
  <c r="G742" s="1"/>
  <c r="E750"/>
  <c r="E751" s="1"/>
  <c r="E752" s="1"/>
  <c r="E753" s="1"/>
  <c r="G750"/>
  <c r="F751"/>
  <c r="G751" s="1"/>
  <c r="F752"/>
  <c r="E757"/>
  <c r="E758" s="1"/>
  <c r="E759" s="1"/>
  <c r="E760" s="1"/>
  <c r="G757"/>
  <c r="G758" s="1"/>
  <c r="G759" s="1"/>
  <c r="G760" s="1"/>
  <c r="F758"/>
  <c r="F759"/>
  <c r="F760" s="1"/>
  <c r="E765"/>
  <c r="G765"/>
  <c r="G766" s="1"/>
  <c r="E766"/>
  <c r="E767" s="1"/>
  <c r="E768" s="1"/>
  <c r="F766"/>
  <c r="F767" s="1"/>
  <c r="F768" s="1"/>
  <c r="G767"/>
  <c r="G768" s="1"/>
  <c r="E772"/>
  <c r="G772"/>
  <c r="E773"/>
  <c r="E774" s="1"/>
  <c r="E775" s="1"/>
  <c r="F773"/>
  <c r="F774" s="1"/>
  <c r="F775" s="1"/>
  <c r="G773"/>
  <c r="G774" s="1"/>
  <c r="G775" s="1"/>
  <c r="E779"/>
  <c r="E780" s="1"/>
  <c r="E781" s="1"/>
  <c r="E782" s="1"/>
  <c r="G779"/>
  <c r="F780"/>
  <c r="F781" s="1"/>
  <c r="G781" s="1"/>
  <c r="E783"/>
  <c r="E787"/>
  <c r="G787"/>
  <c r="E788"/>
  <c r="E789" s="1"/>
  <c r="E790" s="1"/>
  <c r="E791" s="1"/>
  <c r="F788"/>
  <c r="E796"/>
  <c r="E797" s="1"/>
  <c r="E798" s="1"/>
  <c r="E799" s="1"/>
  <c r="G796"/>
  <c r="F797"/>
  <c r="G797" s="1"/>
  <c r="F798"/>
  <c r="F799" s="1"/>
  <c r="G799" s="1"/>
  <c r="G798"/>
  <c r="E803"/>
  <c r="E804" s="1"/>
  <c r="E805" s="1"/>
  <c r="E806" s="1"/>
  <c r="E807" s="1"/>
  <c r="G803"/>
  <c r="F804"/>
  <c r="G804" s="1"/>
  <c r="F805"/>
  <c r="F806" s="1"/>
  <c r="G806" s="1"/>
  <c r="G805"/>
  <c r="E811"/>
  <c r="E812" s="1"/>
  <c r="E813" s="1"/>
  <c r="E814" s="1"/>
  <c r="G811"/>
  <c r="F812"/>
  <c r="G812"/>
  <c r="G813" s="1"/>
  <c r="G814" s="1"/>
  <c r="F813"/>
  <c r="F814" s="1"/>
  <c r="E818"/>
  <c r="E819" s="1"/>
  <c r="E820" s="1"/>
  <c r="E821" s="1"/>
  <c r="E822" s="1"/>
  <c r="G818"/>
  <c r="G819" s="1"/>
  <c r="G820" s="1"/>
  <c r="G821" s="1"/>
  <c r="G822" s="1"/>
  <c r="F819"/>
  <c r="F820"/>
  <c r="F821" s="1"/>
  <c r="F822"/>
  <c r="E826"/>
  <c r="E827" s="1"/>
  <c r="G826"/>
  <c r="F827"/>
  <c r="F828" s="1"/>
  <c r="G827"/>
  <c r="G828" s="1"/>
  <c r="G829" s="1"/>
  <c r="E828"/>
  <c r="E829" s="1"/>
  <c r="F829"/>
  <c r="E834"/>
  <c r="E835" s="1"/>
  <c r="G834"/>
  <c r="F835"/>
  <c r="G835"/>
  <c r="E836"/>
  <c r="E837" s="1"/>
  <c r="E838" s="1"/>
  <c r="F836"/>
  <c r="E843"/>
  <c r="G843"/>
  <c r="E844"/>
  <c r="E845" s="1"/>
  <c r="F844"/>
  <c r="F845" s="1"/>
  <c r="G844"/>
  <c r="G845" s="1"/>
  <c r="E846"/>
  <c r="E847" s="1"/>
  <c r="F846"/>
  <c r="F847" s="1"/>
  <c r="G846"/>
  <c r="G847" s="1"/>
  <c r="E851"/>
  <c r="G851"/>
  <c r="G852" s="1"/>
  <c r="G853" s="1"/>
  <c r="G854" s="1"/>
  <c r="E852"/>
  <c r="E853" s="1"/>
  <c r="E854" s="1"/>
  <c r="F852"/>
  <c r="F853" s="1"/>
  <c r="F854" s="1"/>
  <c r="G860"/>
  <c r="E861"/>
  <c r="E862" s="1"/>
  <c r="E863" s="1"/>
  <c r="F861"/>
  <c r="F862" s="1"/>
  <c r="F863" s="1"/>
  <c r="G861"/>
  <c r="G862" s="1"/>
  <c r="G863"/>
  <c r="G867"/>
  <c r="G868" s="1"/>
  <c r="G869" s="1"/>
  <c r="G870" s="1"/>
  <c r="G871" s="1"/>
  <c r="E868"/>
  <c r="F868"/>
  <c r="E869"/>
  <c r="E870" s="1"/>
  <c r="E871" s="1"/>
  <c r="F869"/>
  <c r="F870" s="1"/>
  <c r="F871" s="1"/>
  <c r="G876"/>
  <c r="E877"/>
  <c r="F877"/>
  <c r="G877"/>
  <c r="G878" s="1"/>
  <c r="E878"/>
  <c r="E879" s="1"/>
  <c r="F878"/>
  <c r="F879"/>
  <c r="G879"/>
  <c r="G883"/>
  <c r="G884" s="1"/>
  <c r="E884"/>
  <c r="F884"/>
  <c r="E885"/>
  <c r="E886" s="1"/>
  <c r="E887" s="1"/>
  <c r="F885"/>
  <c r="F886" s="1"/>
  <c r="F887" s="1"/>
  <c r="G885"/>
  <c r="G887" s="1"/>
  <c r="G892"/>
  <c r="E893"/>
  <c r="E894" s="1"/>
  <c r="E895" s="1"/>
  <c r="E896" s="1"/>
  <c r="F893"/>
  <c r="G893" s="1"/>
  <c r="F894"/>
  <c r="F895" s="1"/>
  <c r="G895" s="1"/>
  <c r="G894"/>
  <c r="F896"/>
  <c r="G896" s="1"/>
  <c r="G901"/>
  <c r="E902"/>
  <c r="F902"/>
  <c r="G902"/>
  <c r="E903"/>
  <c r="E904" s="1"/>
  <c r="E905" s="1"/>
  <c r="F903"/>
  <c r="F904" s="1"/>
  <c r="G904"/>
  <c r="F905"/>
  <c r="G905" s="1"/>
  <c r="G910"/>
  <c r="E911"/>
  <c r="F911"/>
  <c r="G911"/>
  <c r="G912" s="1"/>
  <c r="G913" s="1"/>
  <c r="E912"/>
  <c r="E913" s="1"/>
  <c r="F912"/>
  <c r="F913" s="1"/>
  <c r="G919"/>
  <c r="G920" s="1"/>
  <c r="G921" s="1"/>
  <c r="G922" s="1"/>
  <c r="G923" s="1"/>
  <c r="E920"/>
  <c r="F920"/>
  <c r="E921"/>
  <c r="E922" s="1"/>
  <c r="E923" s="1"/>
  <c r="F921"/>
  <c r="F922" s="1"/>
  <c r="F923"/>
  <c r="G927"/>
  <c r="E928"/>
  <c r="F928"/>
  <c r="G928"/>
  <c r="G929" s="1"/>
  <c r="G930" s="1"/>
  <c r="E929"/>
  <c r="E930" s="1"/>
  <c r="F929"/>
  <c r="F930" s="1"/>
  <c r="G934"/>
  <c r="G935" s="1"/>
  <c r="G936" s="1"/>
  <c r="G937" s="1"/>
  <c r="E935"/>
  <c r="E936" s="1"/>
  <c r="E937" s="1"/>
  <c r="F935"/>
  <c r="F936" s="1"/>
  <c r="F937" s="1"/>
  <c r="G942"/>
  <c r="E943"/>
  <c r="E944" s="1"/>
  <c r="E945" s="1"/>
  <c r="F943"/>
  <c r="F944" s="1"/>
  <c r="F945" s="1"/>
  <c r="G943"/>
  <c r="G944" s="1"/>
  <c r="G945"/>
  <c r="G950"/>
  <c r="G951" s="1"/>
  <c r="G952" s="1"/>
  <c r="G953" s="1"/>
  <c r="E951"/>
  <c r="F951"/>
  <c r="E952"/>
  <c r="E953" s="1"/>
  <c r="F952"/>
  <c r="F953" s="1"/>
  <c r="G957"/>
  <c r="G958" s="1"/>
  <c r="E958"/>
  <c r="E959" s="1"/>
  <c r="E960" s="1"/>
  <c r="F958"/>
  <c r="F959"/>
  <c r="F960" s="1"/>
  <c r="G959"/>
  <c r="G960" s="1"/>
  <c r="G965"/>
  <c r="E966"/>
  <c r="E967" s="1"/>
  <c r="E968" s="1"/>
  <c r="F966"/>
  <c r="F967" s="1"/>
  <c r="F968" s="1"/>
  <c r="G966"/>
  <c r="G967" s="1"/>
  <c r="G968" s="1"/>
  <c r="G973"/>
  <c r="G974" s="1"/>
  <c r="G975" s="1"/>
  <c r="G976" s="1"/>
  <c r="E974"/>
  <c r="F974"/>
  <c r="E975"/>
  <c r="E976" s="1"/>
  <c r="F975"/>
  <c r="F976" s="1"/>
  <c r="G981"/>
  <c r="G982" s="1"/>
  <c r="E982"/>
  <c r="E983" s="1"/>
  <c r="F982"/>
  <c r="F983" s="1"/>
  <c r="F984" s="1"/>
  <c r="G983"/>
  <c r="G984" s="1"/>
  <c r="E984"/>
  <c r="G992"/>
  <c r="E993"/>
  <c r="F993"/>
  <c r="F994" s="1"/>
  <c r="F995" s="1"/>
  <c r="F996" s="1"/>
  <c r="G993"/>
  <c r="G994" s="1"/>
  <c r="G995" s="1"/>
  <c r="G996" s="1"/>
  <c r="E994"/>
  <c r="E995" s="1"/>
  <c r="E996" s="1"/>
  <c r="G1001"/>
  <c r="G1002" s="1"/>
  <c r="G1003" s="1"/>
  <c r="G1004" s="1"/>
  <c r="G1005" s="1"/>
  <c r="E1002"/>
  <c r="E1003" s="1"/>
  <c r="E1004" s="1"/>
  <c r="E1005" s="1"/>
  <c r="F1002"/>
  <c r="F1003" s="1"/>
  <c r="F1004"/>
  <c r="F1005" s="1"/>
  <c r="G1009"/>
  <c r="G1010" s="1"/>
  <c r="E1010"/>
  <c r="E1011" s="1"/>
  <c r="E1012" s="1"/>
  <c r="F1010"/>
  <c r="F1011"/>
  <c r="F1012" s="1"/>
  <c r="G1011"/>
  <c r="G1012" s="1"/>
  <c r="G1017"/>
  <c r="E1018"/>
  <c r="E1019" s="1"/>
  <c r="E1020" s="1"/>
  <c r="F1018"/>
  <c r="F1019" s="1"/>
  <c r="F1020" s="1"/>
  <c r="G1018"/>
  <c r="G1019" s="1"/>
  <c r="G1020" s="1"/>
  <c r="G1025"/>
  <c r="G1026" s="1"/>
  <c r="G1027" s="1"/>
  <c r="G1028" s="1"/>
  <c r="E1026"/>
  <c r="F1026"/>
  <c r="E1027"/>
  <c r="E1028" s="1"/>
  <c r="F1027"/>
  <c r="F1028" s="1"/>
  <c r="G1033"/>
  <c r="G1034" s="1"/>
  <c r="E1034"/>
  <c r="E1035" s="1"/>
  <c r="F1034"/>
  <c r="F1035" s="1"/>
  <c r="F1036" s="1"/>
  <c r="G1035"/>
  <c r="G1036" s="1"/>
  <c r="E1036"/>
  <c r="G1041"/>
  <c r="E1042"/>
  <c r="F1042"/>
  <c r="F1043" s="1"/>
  <c r="F1044" s="1"/>
  <c r="F1045" s="1"/>
  <c r="G1042"/>
  <c r="G1043" s="1"/>
  <c r="G1044" s="1"/>
  <c r="G1045" s="1"/>
  <c r="E1043"/>
  <c r="E1044" s="1"/>
  <c r="E1045" s="1"/>
  <c r="G1049"/>
  <c r="G1050" s="1"/>
  <c r="G1051" s="1"/>
  <c r="G1052" s="1"/>
  <c r="E1050"/>
  <c r="E1051" s="1"/>
  <c r="E1052" s="1"/>
  <c r="F1050"/>
  <c r="F1051" s="1"/>
  <c r="F1052"/>
  <c r="G1056"/>
  <c r="E1057"/>
  <c r="F1057"/>
  <c r="G1057"/>
  <c r="G1058" s="1"/>
  <c r="G1059" s="1"/>
  <c r="E1058"/>
  <c r="E1059" s="1"/>
  <c r="F1058"/>
  <c r="F1059" s="1"/>
  <c r="G1064"/>
  <c r="G1065" s="1"/>
  <c r="G1066" s="1"/>
  <c r="G1067" s="1"/>
  <c r="E1065"/>
  <c r="F1065"/>
  <c r="E1066"/>
  <c r="E1067" s="1"/>
  <c r="F1066"/>
  <c r="F1067" s="1"/>
  <c r="G1071"/>
  <c r="G1072" s="1"/>
  <c r="G1073" s="1"/>
  <c r="G1074" s="1"/>
  <c r="G1075" s="1"/>
  <c r="E1072"/>
  <c r="E1073" s="1"/>
  <c r="E1074" s="1"/>
  <c r="E1075" s="1"/>
  <c r="F1072"/>
  <c r="F1073" s="1"/>
  <c r="F1074" s="1"/>
  <c r="F1075" s="1"/>
  <c r="G1080"/>
  <c r="G1081" s="1"/>
  <c r="E1081"/>
  <c r="E1082" s="1"/>
  <c r="F1081"/>
  <c r="F1082" s="1"/>
  <c r="F1083" s="1"/>
  <c r="G1082"/>
  <c r="G1083" s="1"/>
  <c r="E1083"/>
  <c r="G1088"/>
  <c r="E1089"/>
  <c r="F1089"/>
  <c r="F1090" s="1"/>
  <c r="F1091" s="1"/>
  <c r="G1089"/>
  <c r="G1090" s="1"/>
  <c r="G1091" s="1"/>
  <c r="E1090"/>
  <c r="E1091" s="1"/>
  <c r="G1096"/>
  <c r="G1097" s="1"/>
  <c r="G1098" s="1"/>
  <c r="G1099" s="1"/>
  <c r="E1097"/>
  <c r="F1097"/>
  <c r="E1098"/>
  <c r="E1099" s="1"/>
  <c r="F1098"/>
  <c r="F1099" s="1"/>
  <c r="G1103"/>
  <c r="G1104" s="1"/>
  <c r="G1105" s="1"/>
  <c r="G1106" s="1"/>
  <c r="G1107" s="1"/>
  <c r="E1104"/>
  <c r="E1105" s="1"/>
  <c r="F1104"/>
  <c r="F1105"/>
  <c r="E1106"/>
  <c r="E1107" s="1"/>
  <c r="F1106"/>
  <c r="F1107" s="1"/>
  <c r="G1112"/>
  <c r="G1113" s="1"/>
  <c r="G1114" s="1"/>
  <c r="G1115" s="1"/>
  <c r="E1113"/>
  <c r="F1113"/>
  <c r="E1114"/>
  <c r="E1115" s="1"/>
  <c r="F1114"/>
  <c r="F1115" s="1"/>
  <c r="G1120"/>
  <c r="G1121" s="1"/>
  <c r="G1122" s="1"/>
  <c r="G1123" s="1"/>
  <c r="G1124" s="1"/>
  <c r="E1121"/>
  <c r="E1122" s="1"/>
  <c r="E1123" s="1"/>
  <c r="E1124" s="1"/>
  <c r="F1121"/>
  <c r="F1122" s="1"/>
  <c r="F1123" s="1"/>
  <c r="F1124" s="1"/>
  <c r="G1129"/>
  <c r="G1130" s="1"/>
  <c r="E1130"/>
  <c r="E1131" s="1"/>
  <c r="F1130"/>
  <c r="F1131" s="1"/>
  <c r="F1132" s="1"/>
  <c r="F1133" s="1"/>
  <c r="G1131"/>
  <c r="G1132" s="1"/>
  <c r="G1133" s="1"/>
  <c r="E1132"/>
  <c r="E1133" s="1"/>
  <c r="G1139"/>
  <c r="G1140" s="1"/>
  <c r="E1140"/>
  <c r="E1141" s="1"/>
  <c r="E1142" s="1"/>
  <c r="F1140"/>
  <c r="F1141"/>
  <c r="F1142" s="1"/>
  <c r="G1141"/>
  <c r="G1142" s="1"/>
  <c r="G1147"/>
  <c r="G1148" s="1"/>
  <c r="G1149" s="1"/>
  <c r="G1150" s="1"/>
  <c r="G1151" s="1"/>
  <c r="E1148"/>
  <c r="E1149" s="1"/>
  <c r="E1150" s="1"/>
  <c r="E1151" s="1"/>
  <c r="F1148"/>
  <c r="F1149" s="1"/>
  <c r="F1150"/>
  <c r="F1151" s="1"/>
  <c r="G1158"/>
  <c r="G1159" s="1"/>
  <c r="E1159"/>
  <c r="E1160" s="1"/>
  <c r="E1161" s="1"/>
  <c r="E1162" s="1"/>
  <c r="F1159"/>
  <c r="F1160"/>
  <c r="F1161" s="1"/>
  <c r="F1162" s="1"/>
  <c r="G1160"/>
  <c r="G1161" s="1"/>
  <c r="G1162" s="1"/>
  <c r="G1166"/>
  <c r="G1167" s="1"/>
  <c r="G1168" s="1"/>
  <c r="G1169" s="1"/>
  <c r="G1170" s="1"/>
  <c r="E1167"/>
  <c r="E1168" s="1"/>
  <c r="E1169" s="1"/>
  <c r="E1170" s="1"/>
  <c r="F1167"/>
  <c r="F1168"/>
  <c r="F1169" s="1"/>
  <c r="F1170" s="1"/>
  <c r="G1174"/>
  <c r="E1175"/>
  <c r="F1175"/>
  <c r="G1175"/>
  <c r="G1176" s="1"/>
  <c r="G1177" s="1"/>
  <c r="G1178" s="1"/>
  <c r="E1176"/>
  <c r="E1177" s="1"/>
  <c r="F1176"/>
  <c r="F1177" s="1"/>
  <c r="E1178"/>
  <c r="F1178"/>
  <c r="G1182"/>
  <c r="E1183"/>
  <c r="F1183"/>
  <c r="F1184" s="1"/>
  <c r="F1185" s="1"/>
  <c r="F1186" s="1"/>
  <c r="G1183"/>
  <c r="G1184" s="1"/>
  <c r="G1185" s="1"/>
  <c r="G1186" s="1"/>
  <c r="E1184"/>
  <c r="E1185" s="1"/>
  <c r="E1186" s="1"/>
  <c r="G1190"/>
  <c r="E1191"/>
  <c r="F1191"/>
  <c r="F1192" s="1"/>
  <c r="G1191"/>
  <c r="G1192" s="1"/>
  <c r="G1193" s="1"/>
  <c r="E1192"/>
  <c r="E1193"/>
  <c r="F1193"/>
  <c r="G1197"/>
  <c r="E1198"/>
  <c r="F1198"/>
  <c r="G1198"/>
  <c r="G1199" s="1"/>
  <c r="G1200" s="1"/>
  <c r="E1199"/>
  <c r="E1200" s="1"/>
  <c r="F1199"/>
  <c r="F1200" s="1"/>
  <c r="G1204"/>
  <c r="G1205" s="1"/>
  <c r="G1206" s="1"/>
  <c r="G1207" s="1"/>
  <c r="E1205"/>
  <c r="E1206" s="1"/>
  <c r="E1207" s="1"/>
  <c r="F1205"/>
  <c r="F1206" s="1"/>
  <c r="F1207" s="1"/>
  <c r="G1212"/>
  <c r="E1213"/>
  <c r="E1214" s="1"/>
  <c r="E1215" s="1"/>
  <c r="F1213"/>
  <c r="F1214" s="1"/>
  <c r="G1213"/>
  <c r="G1214" s="1"/>
  <c r="F1215"/>
  <c r="G1215"/>
  <c r="G1220"/>
  <c r="E1221"/>
  <c r="F1221"/>
  <c r="G1221"/>
  <c r="G1222" s="1"/>
  <c r="G1223" s="1"/>
  <c r="E1222"/>
  <c r="E1223" s="1"/>
  <c r="F1222"/>
  <c r="F1223" s="1"/>
  <c r="G1228"/>
  <c r="G1229" s="1"/>
  <c r="G1230" s="1"/>
  <c r="G1231" s="1"/>
  <c r="G1232" s="1"/>
  <c r="E1229"/>
  <c r="E1230" s="1"/>
  <c r="E1231" s="1"/>
  <c r="E1232" s="1"/>
  <c r="F1229"/>
  <c r="F1230" s="1"/>
  <c r="F1231" s="1"/>
  <c r="F1232" s="1"/>
  <c r="G1237"/>
  <c r="G1238" s="1"/>
  <c r="E1238"/>
  <c r="F1238"/>
  <c r="E1239"/>
  <c r="F1239"/>
  <c r="F1240" s="1"/>
  <c r="F1241" s="1"/>
  <c r="G1239"/>
  <c r="G1240" s="1"/>
  <c r="G1241" s="1"/>
  <c r="E1240"/>
  <c r="E1241" s="1"/>
  <c r="G1245"/>
  <c r="G1246" s="1"/>
  <c r="G1247" s="1"/>
  <c r="G1248" s="1"/>
  <c r="E1246"/>
  <c r="F1246"/>
  <c r="E1247"/>
  <c r="E1248" s="1"/>
  <c r="F1247"/>
  <c r="F1248" s="1"/>
  <c r="G1252"/>
  <c r="G1253" s="1"/>
  <c r="G1254" s="1"/>
  <c r="G1255" s="1"/>
  <c r="E1253"/>
  <c r="E1254" s="1"/>
  <c r="F1253"/>
  <c r="F1254"/>
  <c r="E1255"/>
  <c r="F1255"/>
  <c r="G1259"/>
  <c r="E1260"/>
  <c r="F1260"/>
  <c r="F1261" s="1"/>
  <c r="F1262" s="1"/>
  <c r="F1263" s="1"/>
  <c r="G1260"/>
  <c r="G1261" s="1"/>
  <c r="G1262" s="1"/>
  <c r="G1263" s="1"/>
  <c r="E1261"/>
  <c r="E1262" s="1"/>
  <c r="E1263" s="1"/>
  <c r="G1268"/>
  <c r="E1269"/>
  <c r="F1269"/>
  <c r="F1270" s="1"/>
  <c r="F1271" s="1"/>
  <c r="F1272" s="1"/>
  <c r="G1269"/>
  <c r="E1270"/>
  <c r="E1271" s="1"/>
  <c r="E1272" s="1"/>
  <c r="G1270"/>
  <c r="G1271" s="1"/>
  <c r="G1272" s="1"/>
  <c r="G1276"/>
  <c r="G1277" s="1"/>
  <c r="G1278" s="1"/>
  <c r="G1279" s="1"/>
  <c r="E1277"/>
  <c r="E1278" s="1"/>
  <c r="F1277"/>
  <c r="F1278"/>
  <c r="F1279" s="1"/>
  <c r="E1279"/>
  <c r="G1283"/>
  <c r="E1284"/>
  <c r="E1285" s="1"/>
  <c r="E1286" s="1"/>
  <c r="F1284"/>
  <c r="F1285" s="1"/>
  <c r="F1286" s="1"/>
  <c r="G1284"/>
  <c r="G1285" s="1"/>
  <c r="G1286"/>
  <c r="G1290"/>
  <c r="G1291" s="1"/>
  <c r="G1292" s="1"/>
  <c r="G1293" s="1"/>
  <c r="E1291"/>
  <c r="F1291"/>
  <c r="E1292"/>
  <c r="E1293" s="1"/>
  <c r="F1292"/>
  <c r="F1293" s="1"/>
  <c r="G1298"/>
  <c r="E1299"/>
  <c r="E1300" s="1"/>
  <c r="F1299"/>
  <c r="F1300" s="1"/>
  <c r="F1301" s="1"/>
  <c r="G1299"/>
  <c r="G1300" s="1"/>
  <c r="G1301" s="1"/>
  <c r="E1301"/>
  <c r="G1307"/>
  <c r="E1308"/>
  <c r="F1308"/>
  <c r="G1308"/>
  <c r="G1309" s="1"/>
  <c r="G1310" s="1"/>
  <c r="G1311" s="1"/>
  <c r="E1309"/>
  <c r="F1309"/>
  <c r="F1310" s="1"/>
  <c r="F1311" s="1"/>
  <c r="E1310"/>
  <c r="E1311" s="1"/>
  <c r="G1315"/>
  <c r="G1316" s="1"/>
  <c r="G1317" s="1"/>
  <c r="G1318" s="1"/>
  <c r="E1316"/>
  <c r="E1317" s="1"/>
  <c r="E1318" s="1"/>
  <c r="F1316"/>
  <c r="F1317" s="1"/>
  <c r="F1318"/>
  <c r="G1322"/>
  <c r="E1323"/>
  <c r="F1323"/>
  <c r="F1324" s="1"/>
  <c r="F1325" s="1"/>
  <c r="G1323"/>
  <c r="G1324" s="1"/>
  <c r="G1325" s="1"/>
  <c r="E1324"/>
  <c r="E1325" s="1"/>
  <c r="G1330"/>
  <c r="G1331" s="1"/>
  <c r="G1332" s="1"/>
  <c r="G1333" s="1"/>
  <c r="E1331"/>
  <c r="E1332" s="1"/>
  <c r="E1333" s="1"/>
  <c r="F1331"/>
  <c r="F1332" s="1"/>
  <c r="F1333" s="1"/>
  <c r="F12" i="13" l="1"/>
  <c r="G11"/>
  <c r="E11"/>
  <c r="G82"/>
  <c r="E82"/>
  <c r="F83"/>
  <c r="G294"/>
  <c r="F295"/>
  <c r="E294"/>
  <c r="G434"/>
  <c r="F435"/>
  <c r="E434"/>
  <c r="G419"/>
  <c r="E419"/>
  <c r="E610"/>
  <c r="G610"/>
  <c r="G468"/>
  <c r="E468"/>
  <c r="G164"/>
  <c r="E164"/>
  <c r="G354"/>
  <c r="E354"/>
  <c r="F355"/>
  <c r="G59"/>
  <c r="E59"/>
  <c r="F60"/>
  <c r="G130"/>
  <c r="F131"/>
  <c r="E130"/>
  <c r="G203"/>
  <c r="E203"/>
  <c r="F204"/>
  <c r="G272"/>
  <c r="E272"/>
  <c r="F273"/>
  <c r="F340"/>
  <c r="G339"/>
  <c r="E339"/>
  <c r="F411"/>
  <c r="G410"/>
  <c r="E410"/>
  <c r="G483"/>
  <c r="E483"/>
  <c r="F484"/>
  <c r="G554"/>
  <c r="E554"/>
  <c r="F555"/>
  <c r="G626"/>
  <c r="F627"/>
  <c r="E626"/>
  <c r="F148"/>
  <c r="G147"/>
  <c r="E147"/>
  <c r="E287"/>
  <c r="F288"/>
  <c r="G287"/>
  <c r="G515"/>
  <c r="E515"/>
  <c r="G115"/>
  <c r="E115"/>
  <c r="G395"/>
  <c r="E395"/>
  <c r="F243"/>
  <c r="G242"/>
  <c r="E242"/>
  <c r="F28"/>
  <c r="G27"/>
  <c r="E27"/>
  <c r="F172"/>
  <c r="E171"/>
  <c r="G171"/>
  <c r="F311"/>
  <c r="G310"/>
  <c r="E310"/>
  <c r="F619"/>
  <c r="G618"/>
  <c r="E618"/>
  <c r="F452"/>
  <c r="G451"/>
  <c r="E451"/>
  <c r="G546"/>
  <c r="E546"/>
  <c r="F547"/>
  <c r="G91"/>
  <c r="E91"/>
  <c r="G235"/>
  <c r="E235"/>
  <c r="G372"/>
  <c r="E372"/>
  <c r="E402"/>
  <c r="F403"/>
  <c r="G402"/>
  <c r="F594"/>
  <c r="G593"/>
  <c r="E593"/>
  <c r="G226"/>
  <c r="E226"/>
  <c r="F227"/>
  <c r="G506"/>
  <c r="E506"/>
  <c r="F507"/>
  <c r="G155"/>
  <c r="F156"/>
  <c r="E155"/>
  <c r="F364"/>
  <c r="G363"/>
  <c r="E363"/>
  <c r="G577"/>
  <c r="E577"/>
  <c r="F578"/>
  <c r="G443"/>
  <c r="E443"/>
  <c r="G20"/>
  <c r="E20"/>
  <c r="G139"/>
  <c r="E139"/>
  <c r="F636"/>
  <c r="G635"/>
  <c r="E635"/>
  <c r="G539"/>
  <c r="E539"/>
  <c r="G35"/>
  <c r="E35"/>
  <c r="F36"/>
  <c r="G106"/>
  <c r="E106"/>
  <c r="F107"/>
  <c r="G179"/>
  <c r="E179"/>
  <c r="F180"/>
  <c r="G249"/>
  <c r="F250"/>
  <c r="E249"/>
  <c r="G317"/>
  <c r="E317"/>
  <c r="F318"/>
  <c r="G386"/>
  <c r="F387"/>
  <c r="E386"/>
  <c r="G459"/>
  <c r="E459"/>
  <c r="F460"/>
  <c r="E530"/>
  <c r="G530"/>
  <c r="F531"/>
  <c r="G601"/>
  <c r="E601"/>
  <c r="F602"/>
  <c r="G44"/>
  <c r="E44"/>
  <c r="G188"/>
  <c r="E188"/>
  <c r="G325"/>
  <c r="E325"/>
  <c r="G258"/>
  <c r="E258"/>
  <c r="G68"/>
  <c r="E68"/>
  <c r="G212"/>
  <c r="E212"/>
  <c r="G347"/>
  <c r="E347"/>
  <c r="G586"/>
  <c r="E586"/>
  <c r="G569"/>
  <c r="F570"/>
  <c r="E569"/>
  <c r="G498"/>
  <c r="F499"/>
  <c r="E498"/>
  <c r="G562"/>
  <c r="E562"/>
  <c r="F523"/>
  <c r="G522"/>
  <c r="E522"/>
  <c r="F99"/>
  <c r="G98"/>
  <c r="E98"/>
  <c r="G281"/>
  <c r="E281"/>
  <c r="F266"/>
  <c r="G265"/>
  <c r="E265"/>
  <c r="E219"/>
  <c r="F220"/>
  <c r="G219"/>
  <c r="E379"/>
  <c r="F380"/>
  <c r="G379"/>
  <c r="F123"/>
  <c r="G122"/>
  <c r="E122"/>
  <c r="G303"/>
  <c r="E303"/>
  <c r="F52"/>
  <c r="G51"/>
  <c r="E51"/>
  <c r="F196"/>
  <c r="G195"/>
  <c r="E195"/>
  <c r="F333"/>
  <c r="G332"/>
  <c r="E332"/>
  <c r="E426"/>
  <c r="F427"/>
  <c r="G426"/>
  <c r="F76"/>
  <c r="G75"/>
  <c r="E75"/>
  <c r="G491"/>
  <c r="E491"/>
  <c r="F476"/>
  <c r="G475"/>
  <c r="E475"/>
  <c r="F656" i="11"/>
  <c r="G655"/>
  <c r="G608"/>
  <c r="F609"/>
  <c r="G585"/>
  <c r="F586"/>
  <c r="G586" s="1"/>
  <c r="G516"/>
  <c r="F517"/>
  <c r="G517" s="1"/>
  <c r="G469"/>
  <c r="F470"/>
  <c r="G444"/>
  <c r="F445"/>
  <c r="G445" s="1"/>
  <c r="G418"/>
  <c r="F419"/>
  <c r="G371"/>
  <c r="F372"/>
  <c r="G349"/>
  <c r="F350"/>
  <c r="G350" s="1"/>
  <c r="G170"/>
  <c r="F171"/>
  <c r="G171" s="1"/>
  <c r="G96"/>
  <c r="F97"/>
  <c r="G97" s="1"/>
  <c r="F42"/>
  <c r="G42" s="1"/>
  <c r="G41"/>
  <c r="E17"/>
  <c r="F18"/>
  <c r="G17"/>
  <c r="G836"/>
  <c r="F837"/>
  <c r="G788"/>
  <c r="F789"/>
  <c r="F701"/>
  <c r="G700"/>
  <c r="G218"/>
  <c r="F219"/>
  <c r="G780"/>
  <c r="F807"/>
  <c r="G807" s="1"/>
  <c r="F782"/>
  <c r="G708"/>
  <c r="F753"/>
  <c r="G753" s="1"/>
  <c r="G752"/>
  <c r="F649"/>
  <c r="G649" s="1"/>
  <c r="G648"/>
  <c r="F625"/>
  <c r="G625" s="1"/>
  <c r="G624"/>
  <c r="F485"/>
  <c r="G485" s="1"/>
  <c r="G484"/>
  <c r="F255"/>
  <c r="G255" s="1"/>
  <c r="G254"/>
  <c r="G903"/>
  <c r="F710"/>
  <c r="F729"/>
  <c r="G729" s="1"/>
  <c r="G728"/>
  <c r="F602"/>
  <c r="G602" s="1"/>
  <c r="G601"/>
  <c r="F579"/>
  <c r="G579" s="1"/>
  <c r="G578"/>
  <c r="F556"/>
  <c r="G555"/>
  <c r="F461"/>
  <c r="G461" s="1"/>
  <c r="G460"/>
  <c r="F365"/>
  <c r="G365" s="1"/>
  <c r="G364"/>
  <c r="G279"/>
  <c r="F280"/>
  <c r="G280" s="1"/>
  <c r="G121"/>
  <c r="E121"/>
  <c r="G24"/>
  <c r="F25"/>
  <c r="G25" s="1"/>
  <c r="G631"/>
  <c r="F632"/>
  <c r="G632" s="1"/>
  <c r="G492"/>
  <c r="F493"/>
  <c r="G493" s="1"/>
  <c r="G326"/>
  <c r="F327"/>
  <c r="G327" s="1"/>
  <c r="F674"/>
  <c r="G673"/>
  <c r="F238"/>
  <c r="G238" s="1"/>
  <c r="G237"/>
  <c r="F211"/>
  <c r="G211" s="1"/>
  <c r="G210"/>
  <c r="G144"/>
  <c r="E144"/>
  <c r="F145"/>
  <c r="E113"/>
  <c r="G113"/>
  <c r="G49"/>
  <c r="F50"/>
  <c r="G50" s="1"/>
  <c r="F743"/>
  <c r="F718"/>
  <c r="F693"/>
  <c r="G693" s="1"/>
  <c r="F665"/>
  <c r="F640"/>
  <c r="F617"/>
  <c r="F594"/>
  <c r="F570"/>
  <c r="F547"/>
  <c r="F524"/>
  <c r="G524" s="1"/>
  <c r="F500"/>
  <c r="G500" s="1"/>
  <c r="F477"/>
  <c r="F453"/>
  <c r="G453" s="1"/>
  <c r="F428"/>
  <c r="F404"/>
  <c r="F311"/>
  <c r="G311" s="1"/>
  <c r="F246"/>
  <c r="F227"/>
  <c r="F202"/>
  <c r="F179"/>
  <c r="G179" s="1"/>
  <c r="F154"/>
  <c r="G154" s="1"/>
  <c r="E143"/>
  <c r="F128"/>
  <c r="E120"/>
  <c r="F105"/>
  <c r="G105" s="1"/>
  <c r="F58"/>
  <c r="G58" s="1"/>
  <c r="F33"/>
  <c r="F10"/>
  <c r="E112"/>
  <c r="G630"/>
  <c r="G607"/>
  <c r="G584"/>
  <c r="G563"/>
  <c r="G539"/>
  <c r="G515"/>
  <c r="G491"/>
  <c r="G468"/>
  <c r="G443"/>
  <c r="G417"/>
  <c r="G370"/>
  <c r="G348"/>
  <c r="G325"/>
  <c r="G278"/>
  <c r="G169"/>
  <c r="G95"/>
  <c r="G72"/>
  <c r="G48"/>
  <c r="G23"/>
  <c r="G647"/>
  <c r="G623"/>
  <c r="G600"/>
  <c r="G577"/>
  <c r="G554"/>
  <c r="G531"/>
  <c r="G507"/>
  <c r="G483"/>
  <c r="G459"/>
  <c r="G436"/>
  <c r="G363"/>
  <c r="G253"/>
  <c r="G236"/>
  <c r="G209"/>
  <c r="G186"/>
  <c r="G161"/>
  <c r="G112"/>
  <c r="G16"/>
  <c r="E706" i="1"/>
  <c r="E707" s="1"/>
  <c r="E708" s="1"/>
  <c r="F568"/>
  <c r="G568" s="1"/>
  <c r="F560"/>
  <c r="G560" s="1"/>
  <c r="E1068"/>
  <c r="E1264"/>
  <c r="G266" i="13" l="1"/>
  <c r="E266"/>
  <c r="G499"/>
  <c r="E499"/>
  <c r="E531"/>
  <c r="G531"/>
  <c r="E156"/>
  <c r="G156"/>
  <c r="G403"/>
  <c r="E403"/>
  <c r="G288"/>
  <c r="E288"/>
  <c r="E627"/>
  <c r="G627"/>
  <c r="E12"/>
  <c r="G12"/>
  <c r="G476"/>
  <c r="E476"/>
  <c r="G380"/>
  <c r="E380"/>
  <c r="G99"/>
  <c r="E99"/>
  <c r="E578"/>
  <c r="G578"/>
  <c r="E227"/>
  <c r="G227"/>
  <c r="E484"/>
  <c r="G484"/>
  <c r="E204"/>
  <c r="G204"/>
  <c r="E60"/>
  <c r="G60"/>
  <c r="E295"/>
  <c r="G295"/>
  <c r="G76"/>
  <c r="E76"/>
  <c r="G333"/>
  <c r="E333"/>
  <c r="G52"/>
  <c r="E52"/>
  <c r="E636"/>
  <c r="G636"/>
  <c r="F637"/>
  <c r="E364"/>
  <c r="G364"/>
  <c r="G594"/>
  <c r="E594"/>
  <c r="G619"/>
  <c r="E619"/>
  <c r="G172"/>
  <c r="E172"/>
  <c r="G243"/>
  <c r="E243"/>
  <c r="G148"/>
  <c r="E148"/>
  <c r="E411"/>
  <c r="G411"/>
  <c r="G427"/>
  <c r="E427"/>
  <c r="G123"/>
  <c r="E123"/>
  <c r="E318"/>
  <c r="G318"/>
  <c r="E131"/>
  <c r="G131"/>
  <c r="G220"/>
  <c r="E220"/>
  <c r="G523"/>
  <c r="E523"/>
  <c r="E507"/>
  <c r="G507"/>
  <c r="G547"/>
  <c r="E547"/>
  <c r="E555"/>
  <c r="G555"/>
  <c r="E273"/>
  <c r="G273"/>
  <c r="F356"/>
  <c r="G355"/>
  <c r="E355"/>
  <c r="E435"/>
  <c r="G435"/>
  <c r="E107"/>
  <c r="G107"/>
  <c r="G570"/>
  <c r="E570"/>
  <c r="E602"/>
  <c r="G602"/>
  <c r="E460"/>
  <c r="G460"/>
  <c r="E180"/>
  <c r="G180"/>
  <c r="E36"/>
  <c r="G36"/>
  <c r="G196"/>
  <c r="E196"/>
  <c r="E387"/>
  <c r="G387"/>
  <c r="E250"/>
  <c r="G250"/>
  <c r="G452"/>
  <c r="E452"/>
  <c r="G311"/>
  <c r="E311"/>
  <c r="G28"/>
  <c r="E28"/>
  <c r="E340"/>
  <c r="G340"/>
  <c r="E83"/>
  <c r="G83"/>
  <c r="F405" i="11"/>
  <c r="G405" s="1"/>
  <c r="G404"/>
  <c r="F34"/>
  <c r="G34" s="1"/>
  <c r="G33"/>
  <c r="F548"/>
  <c r="G548" s="1"/>
  <c r="G547"/>
  <c r="F790"/>
  <c r="G789"/>
  <c r="G656"/>
  <c r="F657"/>
  <c r="F11"/>
  <c r="G11" s="1"/>
  <c r="G10"/>
  <c r="F666"/>
  <c r="G666" s="1"/>
  <c r="G665"/>
  <c r="F783"/>
  <c r="G783" s="1"/>
  <c r="G782"/>
  <c r="G701"/>
  <c r="F702"/>
  <c r="G702" s="1"/>
  <c r="G18"/>
  <c r="E18"/>
  <c r="F420"/>
  <c r="G420" s="1"/>
  <c r="G419"/>
  <c r="F129"/>
  <c r="G129" s="1"/>
  <c r="G128"/>
  <c r="F247"/>
  <c r="G247" s="1"/>
  <c r="G246"/>
  <c r="F641"/>
  <c r="G641" s="1"/>
  <c r="G640"/>
  <c r="F711"/>
  <c r="G711" s="1"/>
  <c r="G710"/>
  <c r="F228"/>
  <c r="G227"/>
  <c r="F478"/>
  <c r="G478" s="1"/>
  <c r="G477"/>
  <c r="F618"/>
  <c r="G618" s="1"/>
  <c r="G617"/>
  <c r="G674"/>
  <c r="F675"/>
  <c r="F557"/>
  <c r="G557" s="1"/>
  <c r="G556"/>
  <c r="F373"/>
  <c r="G373" s="1"/>
  <c r="G372"/>
  <c r="F471"/>
  <c r="G471" s="1"/>
  <c r="G470"/>
  <c r="F610"/>
  <c r="G610" s="1"/>
  <c r="G609"/>
  <c r="F203"/>
  <c r="G203" s="1"/>
  <c r="G202"/>
  <c r="F595"/>
  <c r="G595" s="1"/>
  <c r="G594"/>
  <c r="F744"/>
  <c r="G743"/>
  <c r="F220"/>
  <c r="G220" s="1"/>
  <c r="G219"/>
  <c r="F838"/>
  <c r="G838" s="1"/>
  <c r="G837"/>
  <c r="F429"/>
  <c r="G428"/>
  <c r="F571"/>
  <c r="G571" s="1"/>
  <c r="G570"/>
  <c r="F719"/>
  <c r="G718"/>
  <c r="G145"/>
  <c r="E145"/>
  <c r="E1119" i="1"/>
  <c r="G356" i="13" l="1"/>
  <c r="E356"/>
  <c r="G637"/>
  <c r="E637"/>
  <c r="G228" i="11"/>
  <c r="F229"/>
  <c r="G229" s="1"/>
  <c r="G719"/>
  <c r="F720"/>
  <c r="G720" s="1"/>
  <c r="G790"/>
  <c r="F791"/>
  <c r="G791" s="1"/>
  <c r="F676"/>
  <c r="G676" s="1"/>
  <c r="G675"/>
  <c r="G429"/>
  <c r="F430"/>
  <c r="G430" s="1"/>
  <c r="G744"/>
  <c r="F745"/>
  <c r="G745" s="1"/>
  <c r="F658"/>
  <c r="G658" s="1"/>
  <c r="G657"/>
  <c r="E1295" i="1"/>
  <c r="E1296" s="1"/>
  <c r="E1297" s="1"/>
  <c r="E1298" s="1"/>
  <c r="F1294"/>
  <c r="F1295" s="1"/>
  <c r="F1322"/>
  <c r="F1323" s="1"/>
  <c r="E1323"/>
  <c r="E1324" s="1"/>
  <c r="E1325" s="1"/>
  <c r="E1326" s="1"/>
  <c r="G1294" l="1"/>
  <c r="G1295"/>
  <c r="F1296"/>
  <c r="F1324"/>
  <c r="G1323"/>
  <c r="G1322"/>
  <c r="G1296" l="1"/>
  <c r="F1297"/>
  <c r="G1324"/>
  <c r="F1325"/>
  <c r="F1298" l="1"/>
  <c r="G1298" s="1"/>
  <c r="G1297"/>
  <c r="G1325"/>
  <c r="F1326"/>
  <c r="G1326" s="1"/>
  <c r="E970" l="1"/>
  <c r="E971" s="1"/>
  <c r="E972" s="1"/>
  <c r="E973" s="1"/>
  <c r="F969"/>
  <c r="G969" s="1"/>
  <c r="F978"/>
  <c r="F979" s="1"/>
  <c r="E979"/>
  <c r="E980" s="1"/>
  <c r="E927"/>
  <c r="E928" s="1"/>
  <c r="E929" s="1"/>
  <c r="E930" s="1"/>
  <c r="E935"/>
  <c r="E936" s="1"/>
  <c r="E937" s="1"/>
  <c r="E938" s="1"/>
  <c r="F934"/>
  <c r="G934" s="1"/>
  <c r="F944"/>
  <c r="G944" s="1"/>
  <c r="E945"/>
  <c r="E946" s="1"/>
  <c r="E8"/>
  <c r="F945" l="1"/>
  <c r="F946" s="1"/>
  <c r="G946" s="1"/>
  <c r="F970"/>
  <c r="G970" s="1"/>
  <c r="G979"/>
  <c r="F980"/>
  <c r="G980" s="1"/>
  <c r="G978"/>
  <c r="F935"/>
  <c r="G935" s="1"/>
  <c r="E733"/>
  <c r="E46"/>
  <c r="G945" l="1"/>
  <c r="F971"/>
  <c r="G971" s="1"/>
  <c r="F936"/>
  <c r="G936" s="1"/>
  <c r="F972" l="1"/>
  <c r="G972" s="1"/>
  <c r="F937"/>
  <c r="G937" s="1"/>
  <c r="E1137"/>
  <c r="F973" l="1"/>
  <c r="G973" s="1"/>
  <c r="F938"/>
  <c r="G938" s="1"/>
  <c r="F1027"/>
  <c r="F1028" s="1"/>
  <c r="E1028"/>
  <c r="E1029" s="1"/>
  <c r="E1030" s="1"/>
  <c r="E1031" s="1"/>
  <c r="E1007"/>
  <c r="E1008" s="1"/>
  <c r="E1009" s="1"/>
  <c r="F1009" s="1"/>
  <c r="G1009" s="1"/>
  <c r="G1028" l="1"/>
  <c r="F1029"/>
  <c r="G1027"/>
  <c r="F1007"/>
  <c r="G1007" s="1"/>
  <c r="F1008"/>
  <c r="G1008" s="1"/>
  <c r="G1029" l="1"/>
  <c r="F1030"/>
  <c r="F1031" l="1"/>
  <c r="G1031" s="1"/>
  <c r="G1030"/>
  <c r="E205" l="1"/>
  <c r="F1233" l="1"/>
  <c r="F1234" s="1"/>
  <c r="F1235" s="1"/>
  <c r="F1236" s="1"/>
  <c r="F1237" s="1"/>
  <c r="F1238" s="1"/>
  <c r="E1234"/>
  <c r="E1235" s="1"/>
  <c r="E1236" s="1"/>
  <c r="E1237" s="1"/>
  <c r="E1238" s="1"/>
  <c r="G1233" l="1"/>
  <c r="G1234" s="1"/>
  <c r="G1235" s="1"/>
  <c r="G1236" s="1"/>
  <c r="G1237" s="1"/>
  <c r="G1238" s="1"/>
  <c r="E450" l="1"/>
  <c r="F1312"/>
  <c r="G1312" s="1"/>
  <c r="E1313"/>
  <c r="E1314" s="1"/>
  <c r="E1315" s="1"/>
  <c r="E1316" s="1"/>
  <c r="F1313" l="1"/>
  <c r="F1314" s="1"/>
  <c r="G1314" s="1"/>
  <c r="G1313" l="1"/>
  <c r="F1315"/>
  <c r="F1316" s="1"/>
  <c r="G1316" s="1"/>
  <c r="G1315" l="1"/>
  <c r="E597" l="1"/>
  <c r="E291" l="1"/>
  <c r="E292" s="1"/>
  <c r="E524" l="1"/>
  <c r="E525" s="1"/>
  <c r="E526" s="1"/>
  <c r="E527" s="1"/>
  <c r="F523"/>
  <c r="F524" s="1"/>
  <c r="G523" l="1"/>
  <c r="G524"/>
  <c r="F525"/>
  <c r="G525" l="1"/>
  <c r="F526"/>
  <c r="F527" l="1"/>
  <c r="G527" s="1"/>
  <c r="G526"/>
  <c r="E953" l="1"/>
  <c r="E954" s="1"/>
  <c r="E955" s="1"/>
  <c r="E956" s="1"/>
  <c r="F952"/>
  <c r="E1332"/>
  <c r="E1333" s="1"/>
  <c r="E1334" s="1"/>
  <c r="E1335" s="1"/>
  <c r="F1331"/>
  <c r="F1332" s="1"/>
  <c r="E64"/>
  <c r="E65" s="1"/>
  <c r="E66" s="1"/>
  <c r="E67" s="1"/>
  <c r="F63"/>
  <c r="F64" s="1"/>
  <c r="F65" s="1"/>
  <c r="F66" s="1"/>
  <c r="F67" s="1"/>
  <c r="E17"/>
  <c r="E18" s="1"/>
  <c r="E19" s="1"/>
  <c r="E20" s="1"/>
  <c r="F16"/>
  <c r="G16" s="1"/>
  <c r="G17" s="1"/>
  <c r="G18" s="1"/>
  <c r="G19" s="1"/>
  <c r="G20" s="1"/>
  <c r="E9"/>
  <c r="E10" s="1"/>
  <c r="E11" s="1"/>
  <c r="F7"/>
  <c r="F8" s="1"/>
  <c r="F9" s="1"/>
  <c r="F10" s="1"/>
  <c r="F11" s="1"/>
  <c r="E47"/>
  <c r="E48" s="1"/>
  <c r="E49" s="1"/>
  <c r="F45"/>
  <c r="G45" s="1"/>
  <c r="G46" s="1"/>
  <c r="G47" s="1"/>
  <c r="G48" s="1"/>
  <c r="G49" s="1"/>
  <c r="E55"/>
  <c r="E56" s="1"/>
  <c r="E57" s="1"/>
  <c r="E58" s="1"/>
  <c r="F54"/>
  <c r="F55" s="1"/>
  <c r="F56" s="1"/>
  <c r="F57" s="1"/>
  <c r="F58" s="1"/>
  <c r="E138"/>
  <c r="E139" s="1"/>
  <c r="E140" s="1"/>
  <c r="E141" s="1"/>
  <c r="E142" s="1"/>
  <c r="F137"/>
  <c r="G137" s="1"/>
  <c r="G138" s="1"/>
  <c r="G139" s="1"/>
  <c r="G140" s="1"/>
  <c r="G141" s="1"/>
  <c r="G142" s="1"/>
  <c r="E167"/>
  <c r="E168" s="1"/>
  <c r="E169" s="1"/>
  <c r="E170" s="1"/>
  <c r="F166"/>
  <c r="F167" s="1"/>
  <c r="F168" s="1"/>
  <c r="F169" s="1"/>
  <c r="F170" s="1"/>
  <c r="E177"/>
  <c r="E178" s="1"/>
  <c r="E179" s="1"/>
  <c r="E180" s="1"/>
  <c r="F176"/>
  <c r="E186"/>
  <c r="E187" s="1"/>
  <c r="E188" s="1"/>
  <c r="E189" s="1"/>
  <c r="F185"/>
  <c r="F186" s="1"/>
  <c r="F187" s="1"/>
  <c r="F188" s="1"/>
  <c r="F189" s="1"/>
  <c r="E309"/>
  <c r="F308"/>
  <c r="G308" s="1"/>
  <c r="G309" s="1"/>
  <c r="G310" s="1"/>
  <c r="G311" s="1"/>
  <c r="G312" s="1"/>
  <c r="G313" s="1"/>
  <c r="E819"/>
  <c r="E820" s="1"/>
  <c r="E821" s="1"/>
  <c r="E822" s="1"/>
  <c r="F818"/>
  <c r="F819" s="1"/>
  <c r="E867"/>
  <c r="E868" s="1"/>
  <c r="E869" s="1"/>
  <c r="E870" s="1"/>
  <c r="F866"/>
  <c r="E885"/>
  <c r="E886" s="1"/>
  <c r="E887" s="1"/>
  <c r="E888" s="1"/>
  <c r="F884"/>
  <c r="G884" s="1"/>
  <c r="E895"/>
  <c r="E896" s="1"/>
  <c r="E897" s="1"/>
  <c r="E898" s="1"/>
  <c r="F894"/>
  <c r="E1157"/>
  <c r="E1158" s="1"/>
  <c r="E1159" s="1"/>
  <c r="E1160" s="1"/>
  <c r="E1161" s="1"/>
  <c r="F1156"/>
  <c r="F1157" s="1"/>
  <c r="F1158" s="1"/>
  <c r="F1159" s="1"/>
  <c r="F1160" s="1"/>
  <c r="F1161" s="1"/>
  <c r="E1178"/>
  <c r="E1179" s="1"/>
  <c r="E1180" s="1"/>
  <c r="E1181" s="1"/>
  <c r="E1182" s="1"/>
  <c r="F1177"/>
  <c r="F1178" s="1"/>
  <c r="F1179" s="1"/>
  <c r="F1180" s="1"/>
  <c r="F1181" s="1"/>
  <c r="E1206"/>
  <c r="E1207" s="1"/>
  <c r="E1208" s="1"/>
  <c r="E1209" s="1"/>
  <c r="F1205"/>
  <c r="F1206" s="1"/>
  <c r="E1215"/>
  <c r="E1216" s="1"/>
  <c r="E1217" s="1"/>
  <c r="E1218" s="1"/>
  <c r="E1219" s="1"/>
  <c r="F1214"/>
  <c r="G1214" s="1"/>
  <c r="G1215" s="1"/>
  <c r="G1216" s="1"/>
  <c r="G1217" s="1"/>
  <c r="G1218" s="1"/>
  <c r="G1219" s="1"/>
  <c r="E1265"/>
  <c r="E1266" s="1"/>
  <c r="E1267" s="1"/>
  <c r="E1268" s="1"/>
  <c r="F1263"/>
  <c r="F1264" s="1"/>
  <c r="F1265" s="1"/>
  <c r="F1266" s="1"/>
  <c r="F1267" s="1"/>
  <c r="F1268" s="1"/>
  <c r="E1304"/>
  <c r="E1305" s="1"/>
  <c r="E1306" s="1"/>
  <c r="E1307" s="1"/>
  <c r="F1303"/>
  <c r="G1303" s="1"/>
  <c r="E1109"/>
  <c r="E1110" s="1"/>
  <c r="E1111" s="1"/>
  <c r="E1112" s="1"/>
  <c r="F1108"/>
  <c r="F1109" s="1"/>
  <c r="F1110" s="1"/>
  <c r="F1118"/>
  <c r="G1118" s="1"/>
  <c r="E422"/>
  <c r="E423" s="1"/>
  <c r="E424" s="1"/>
  <c r="E425" s="1"/>
  <c r="F421"/>
  <c r="E109"/>
  <c r="E110" s="1"/>
  <c r="E111" s="1"/>
  <c r="E112" s="1"/>
  <c r="F108"/>
  <c r="F109" s="1"/>
  <c r="F110" s="1"/>
  <c r="F111" s="1"/>
  <c r="F112" s="1"/>
  <c r="E158"/>
  <c r="E159" s="1"/>
  <c r="E160" s="1"/>
  <c r="E161" s="1"/>
  <c r="F157"/>
  <c r="E215"/>
  <c r="E216" s="1"/>
  <c r="E217" s="1"/>
  <c r="E218" s="1"/>
  <c r="E219" s="1"/>
  <c r="F214"/>
  <c r="E234"/>
  <c r="E235" s="1"/>
  <c r="E236" s="1"/>
  <c r="E237" s="1"/>
  <c r="F233"/>
  <c r="G233" s="1"/>
  <c r="G234" s="1"/>
  <c r="G235" s="1"/>
  <c r="G236" s="1"/>
  <c r="G237" s="1"/>
  <c r="E263"/>
  <c r="E264" s="1"/>
  <c r="E265" s="1"/>
  <c r="E266" s="1"/>
  <c r="F262"/>
  <c r="F263" s="1"/>
  <c r="F264" s="1"/>
  <c r="F265" s="1"/>
  <c r="F266" s="1"/>
  <c r="E338"/>
  <c r="E339" s="1"/>
  <c r="E340" s="1"/>
  <c r="E341" s="1"/>
  <c r="F337"/>
  <c r="G337" s="1"/>
  <c r="G338" s="1"/>
  <c r="G339" s="1"/>
  <c r="G340" s="1"/>
  <c r="G341" s="1"/>
  <c r="E431"/>
  <c r="E432" s="1"/>
  <c r="E433" s="1"/>
  <c r="E434" s="1"/>
  <c r="F430"/>
  <c r="F431" s="1"/>
  <c r="F432" s="1"/>
  <c r="F433" s="1"/>
  <c r="F434" s="1"/>
  <c r="E1010"/>
  <c r="F1010" s="1"/>
  <c r="G1010" s="1"/>
  <c r="F1006"/>
  <c r="G1006" s="1"/>
  <c r="E644"/>
  <c r="E645" s="1"/>
  <c r="E646" s="1"/>
  <c r="E647" s="1"/>
  <c r="F643"/>
  <c r="E723"/>
  <c r="F722"/>
  <c r="G722" s="1"/>
  <c r="E624"/>
  <c r="E625" s="1"/>
  <c r="E626" s="1"/>
  <c r="E627" s="1"/>
  <c r="F623"/>
  <c r="F624" s="1"/>
  <c r="F625" s="1"/>
  <c r="F626" s="1"/>
  <c r="F627" s="1"/>
  <c r="E606"/>
  <c r="E607" s="1"/>
  <c r="E608" s="1"/>
  <c r="E609" s="1"/>
  <c r="F605"/>
  <c r="F606" s="1"/>
  <c r="F607" s="1"/>
  <c r="F608" s="1"/>
  <c r="F609" s="1"/>
  <c r="E467"/>
  <c r="F466"/>
  <c r="F467" s="1"/>
  <c r="F468" s="1"/>
  <c r="E552"/>
  <c r="E553" s="1"/>
  <c r="E554" s="1"/>
  <c r="E555" s="1"/>
  <c r="F551"/>
  <c r="G551" s="1"/>
  <c r="E357"/>
  <c r="E358" s="1"/>
  <c r="E359" s="1"/>
  <c r="E360" s="1"/>
  <c r="F356"/>
  <c r="G356" s="1"/>
  <c r="G357" s="1"/>
  <c r="G358" s="1"/>
  <c r="G359" s="1"/>
  <c r="G360" s="1"/>
  <c r="E541"/>
  <c r="E542" s="1"/>
  <c r="E543" s="1"/>
  <c r="E544" s="1"/>
  <c r="F540"/>
  <c r="F541" s="1"/>
  <c r="F542" s="1"/>
  <c r="F543" s="1"/>
  <c r="F544" s="1"/>
  <c r="E830"/>
  <c r="E831" s="1"/>
  <c r="E832" s="1"/>
  <c r="E833" s="1"/>
  <c r="F829"/>
  <c r="F830" s="1"/>
  <c r="F831" s="1"/>
  <c r="G831" s="1"/>
  <c r="E319"/>
  <c r="E320" s="1"/>
  <c r="E321" s="1"/>
  <c r="E322" s="1"/>
  <c r="E323" s="1"/>
  <c r="F1126"/>
  <c r="G1126" s="1"/>
  <c r="F1086"/>
  <c r="G1086" s="1"/>
  <c r="F1076"/>
  <c r="G1076" s="1"/>
  <c r="F1097"/>
  <c r="G1097" s="1"/>
  <c r="F1038"/>
  <c r="G1038" s="1"/>
  <c r="F1049"/>
  <c r="G1049" s="1"/>
  <c r="F1059"/>
  <c r="G1059" s="1"/>
  <c r="F998"/>
  <c r="G998" s="1"/>
  <c r="E999"/>
  <c r="F988"/>
  <c r="F961"/>
  <c r="E962"/>
  <c r="E963" s="1"/>
  <c r="E964" s="1"/>
  <c r="E965" s="1"/>
  <c r="F926"/>
  <c r="E947"/>
  <c r="E948" s="1"/>
  <c r="E981"/>
  <c r="E982" s="1"/>
  <c r="E1039"/>
  <c r="E1060"/>
  <c r="E1061" s="1"/>
  <c r="E561"/>
  <c r="E562" s="1"/>
  <c r="E563" s="1"/>
  <c r="E564" s="1"/>
  <c r="G561"/>
  <c r="G562" s="1"/>
  <c r="G563" s="1"/>
  <c r="G564" s="1"/>
  <c r="E394"/>
  <c r="E395" s="1"/>
  <c r="E396" s="1"/>
  <c r="E397" s="1"/>
  <c r="F393"/>
  <c r="G393" s="1"/>
  <c r="G394" s="1"/>
  <c r="G395" s="1"/>
  <c r="G396" s="1"/>
  <c r="G397" s="1"/>
  <c r="F513"/>
  <c r="F514" s="1"/>
  <c r="G514" s="1"/>
  <c r="E514"/>
  <c r="E515" s="1"/>
  <c r="E516" s="1"/>
  <c r="E517" s="1"/>
  <c r="E518" s="1"/>
  <c r="E1138"/>
  <c r="E1139" s="1"/>
  <c r="E1140" s="1"/>
  <c r="F1136"/>
  <c r="F1137" s="1"/>
  <c r="G1137" s="1"/>
  <c r="E1098"/>
  <c r="E1087"/>
  <c r="E1088" s="1"/>
  <c r="E1089" s="1"/>
  <c r="E1090" s="1"/>
  <c r="E1077"/>
  <c r="E1078" s="1"/>
  <c r="E1079" s="1"/>
  <c r="E1080" s="1"/>
  <c r="E1148"/>
  <c r="E1149" s="1"/>
  <c r="E1150" s="1"/>
  <c r="E1151" s="1"/>
  <c r="F1147"/>
  <c r="G1147" s="1"/>
  <c r="G1148" s="1"/>
  <c r="G1149" s="1"/>
  <c r="G1150" s="1"/>
  <c r="G1151" s="1"/>
  <c r="E1276"/>
  <c r="E1277" s="1"/>
  <c r="E1278" s="1"/>
  <c r="E1279" s="1"/>
  <c r="E1280" s="1"/>
  <c r="F1275"/>
  <c r="G1275" s="1"/>
  <c r="G1276" s="1"/>
  <c r="G1277" s="1"/>
  <c r="G1278" s="1"/>
  <c r="G1279" s="1"/>
  <c r="G1280" s="1"/>
  <c r="E1196"/>
  <c r="E1197" s="1"/>
  <c r="E1198" s="1"/>
  <c r="E1199" s="1"/>
  <c r="E1200" s="1"/>
  <c r="F1195"/>
  <c r="F1196" s="1"/>
  <c r="G1196" s="1"/>
  <c r="E1187"/>
  <c r="E1188" s="1"/>
  <c r="E1189" s="1"/>
  <c r="E1190" s="1"/>
  <c r="E1191" s="1"/>
  <c r="F1186"/>
  <c r="F1187" s="1"/>
  <c r="F1188" s="1"/>
  <c r="F1189" s="1"/>
  <c r="F1190" s="1"/>
  <c r="F1191" s="1"/>
  <c r="E905"/>
  <c r="E906" s="1"/>
  <c r="E907" s="1"/>
  <c r="E908" s="1"/>
  <c r="F904"/>
  <c r="G904" s="1"/>
  <c r="E876"/>
  <c r="E877" s="1"/>
  <c r="E878" s="1"/>
  <c r="E879" s="1"/>
  <c r="F875"/>
  <c r="F876" s="1"/>
  <c r="E858"/>
  <c r="E859" s="1"/>
  <c r="E860" s="1"/>
  <c r="E861" s="1"/>
  <c r="F857"/>
  <c r="F858" s="1"/>
  <c r="F859" s="1"/>
  <c r="E792"/>
  <c r="F792" s="1"/>
  <c r="G792" s="1"/>
  <c r="F791"/>
  <c r="G791" s="1"/>
  <c r="E780"/>
  <c r="E781" s="1"/>
  <c r="E782" s="1"/>
  <c r="E783" s="1"/>
  <c r="F779"/>
  <c r="F585"/>
  <c r="F586" s="1"/>
  <c r="F587" s="1"/>
  <c r="F588" s="1"/>
  <c r="F589" s="1"/>
  <c r="E586"/>
  <c r="E587" s="1"/>
  <c r="E588" s="1"/>
  <c r="E589" s="1"/>
  <c r="F204"/>
  <c r="F205" s="1"/>
  <c r="F206" s="1"/>
  <c r="F207" s="1"/>
  <c r="F208" s="1"/>
  <c r="E206"/>
  <c r="E207" s="1"/>
  <c r="E208" s="1"/>
  <c r="E148"/>
  <c r="E149" s="1"/>
  <c r="E150" s="1"/>
  <c r="E151" s="1"/>
  <c r="E152" s="1"/>
  <c r="F147"/>
  <c r="G147" s="1"/>
  <c r="G148" s="1"/>
  <c r="G149" s="1"/>
  <c r="G150" s="1"/>
  <c r="G151" s="1"/>
  <c r="G152" s="1"/>
  <c r="E532"/>
  <c r="E533" s="1"/>
  <c r="F531"/>
  <c r="F532" s="1"/>
  <c r="F533" s="1"/>
  <c r="F534" s="1"/>
  <c r="E633"/>
  <c r="E634" s="1"/>
  <c r="E635" s="1"/>
  <c r="E636" s="1"/>
  <c r="F632"/>
  <c r="G632" s="1"/>
  <c r="G633" s="1"/>
  <c r="G634" s="1"/>
  <c r="G635" s="1"/>
  <c r="G636" s="1"/>
  <c r="G569"/>
  <c r="G570" s="1"/>
  <c r="G571" s="1"/>
  <c r="G572" s="1"/>
  <c r="E569"/>
  <c r="E570" s="1"/>
  <c r="E571" s="1"/>
  <c r="E572" s="1"/>
  <c r="E598"/>
  <c r="E599" s="1"/>
  <c r="E600" s="1"/>
  <c r="F596"/>
  <c r="F597" s="1"/>
  <c r="F598" s="1"/>
  <c r="F599" s="1"/>
  <c r="F600" s="1"/>
  <c r="E697"/>
  <c r="E698" s="1"/>
  <c r="E699" s="1"/>
  <c r="E700" s="1"/>
  <c r="F700" s="1"/>
  <c r="G700" s="1"/>
  <c r="F696"/>
  <c r="G696" s="1"/>
  <c r="F318"/>
  <c r="F319" s="1"/>
  <c r="F320" s="1"/>
  <c r="F321" s="1"/>
  <c r="F322" s="1"/>
  <c r="F323" s="1"/>
  <c r="E300"/>
  <c r="F299"/>
  <c r="F300" s="1"/>
  <c r="F301" s="1"/>
  <c r="F302" s="1"/>
  <c r="F303" s="1"/>
  <c r="F304" s="1"/>
  <c r="E293"/>
  <c r="E294" s="1"/>
  <c r="F290"/>
  <c r="G290" s="1"/>
  <c r="G291" s="1"/>
  <c r="G292" s="1"/>
  <c r="G293" s="1"/>
  <c r="G294" s="1"/>
  <c r="E282"/>
  <c r="E283" s="1"/>
  <c r="E284" s="1"/>
  <c r="E285" s="1"/>
  <c r="F281"/>
  <c r="F282" s="1"/>
  <c r="F283" s="1"/>
  <c r="F284" s="1"/>
  <c r="F285" s="1"/>
  <c r="E272"/>
  <c r="E273" s="1"/>
  <c r="E274" s="1"/>
  <c r="E275" s="1"/>
  <c r="E276" s="1"/>
  <c r="F271"/>
  <c r="G271" s="1"/>
  <c r="G272" s="1"/>
  <c r="G273" s="1"/>
  <c r="G274" s="1"/>
  <c r="G275" s="1"/>
  <c r="G276" s="1"/>
  <c r="E253"/>
  <c r="E254" s="1"/>
  <c r="E255" s="1"/>
  <c r="E256" s="1"/>
  <c r="E257" s="1"/>
  <c r="F252"/>
  <c r="G252" s="1"/>
  <c r="G253" s="1"/>
  <c r="G254" s="1"/>
  <c r="G255" s="1"/>
  <c r="G256" s="1"/>
  <c r="G257" s="1"/>
  <c r="E243"/>
  <c r="E244" s="1"/>
  <c r="E245" s="1"/>
  <c r="E246" s="1"/>
  <c r="E247" s="1"/>
  <c r="F242"/>
  <c r="G242" s="1"/>
  <c r="G243" s="1"/>
  <c r="G244" s="1"/>
  <c r="G245" s="1"/>
  <c r="G246" s="1"/>
  <c r="G247" s="1"/>
  <c r="E225"/>
  <c r="E226" s="1"/>
  <c r="E227" s="1"/>
  <c r="E228" s="1"/>
  <c r="F224"/>
  <c r="G224" s="1"/>
  <c r="G225" s="1"/>
  <c r="G226" s="1"/>
  <c r="G227" s="1"/>
  <c r="G228" s="1"/>
  <c r="E195"/>
  <c r="E196" s="1"/>
  <c r="E197" s="1"/>
  <c r="E198" s="1"/>
  <c r="F194"/>
  <c r="F195" s="1"/>
  <c r="F196" s="1"/>
  <c r="F197" s="1"/>
  <c r="F198" s="1"/>
  <c r="E128"/>
  <c r="E129" s="1"/>
  <c r="E130" s="1"/>
  <c r="E131" s="1"/>
  <c r="E132" s="1"/>
  <c r="F127"/>
  <c r="G127" s="1"/>
  <c r="G128" s="1"/>
  <c r="G129" s="1"/>
  <c r="G130" s="1"/>
  <c r="G131" s="1"/>
  <c r="G132" s="1"/>
  <c r="E118"/>
  <c r="E119" s="1"/>
  <c r="E120" s="1"/>
  <c r="E121" s="1"/>
  <c r="E122" s="1"/>
  <c r="F117"/>
  <c r="F118" s="1"/>
  <c r="F119" s="1"/>
  <c r="F120" s="1"/>
  <c r="F121" s="1"/>
  <c r="F122" s="1"/>
  <c r="E100"/>
  <c r="E101" s="1"/>
  <c r="E102" s="1"/>
  <c r="E103" s="1"/>
  <c r="F99"/>
  <c r="F100" s="1"/>
  <c r="F101" s="1"/>
  <c r="F102" s="1"/>
  <c r="F103" s="1"/>
  <c r="E91"/>
  <c r="E92" s="1"/>
  <c r="E93" s="1"/>
  <c r="E94" s="1"/>
  <c r="F90"/>
  <c r="F91" s="1"/>
  <c r="F92" s="1"/>
  <c r="F93" s="1"/>
  <c r="F94" s="1"/>
  <c r="E83"/>
  <c r="E84" s="1"/>
  <c r="E85" s="1"/>
  <c r="E86" s="1"/>
  <c r="F82"/>
  <c r="F83" s="1"/>
  <c r="F84" s="1"/>
  <c r="F85" s="1"/>
  <c r="F86" s="1"/>
  <c r="E74"/>
  <c r="E75" s="1"/>
  <c r="E76" s="1"/>
  <c r="E77" s="1"/>
  <c r="F73"/>
  <c r="F74" s="1"/>
  <c r="F75" s="1"/>
  <c r="F76" s="1"/>
  <c r="F77" s="1"/>
  <c r="E37"/>
  <c r="E38" s="1"/>
  <c r="E39" s="1"/>
  <c r="E40" s="1"/>
  <c r="F36"/>
  <c r="G36" s="1"/>
  <c r="G37" s="1"/>
  <c r="G38" s="1"/>
  <c r="G39" s="1"/>
  <c r="G40" s="1"/>
  <c r="E26"/>
  <c r="E27" s="1"/>
  <c r="E28" s="1"/>
  <c r="E29" s="1"/>
  <c r="F25"/>
  <c r="G25" s="1"/>
  <c r="G26" s="1"/>
  <c r="G27" s="1"/>
  <c r="G28" s="1"/>
  <c r="G29" s="1"/>
  <c r="E761"/>
  <c r="E762" s="1"/>
  <c r="E763" s="1"/>
  <c r="E764" s="1"/>
  <c r="F760"/>
  <c r="G760" s="1"/>
  <c r="E1050"/>
  <c r="E989"/>
  <c r="E990" s="1"/>
  <c r="E991" s="1"/>
  <c r="E992" s="1"/>
  <c r="E1253"/>
  <c r="E1255" s="1"/>
  <c r="F1252"/>
  <c r="F1253" s="1"/>
  <c r="F1255" s="1"/>
  <c r="F1257" s="1"/>
  <c r="F800"/>
  <c r="F801" s="1"/>
  <c r="F802" s="1"/>
  <c r="E440"/>
  <c r="E441" s="1"/>
  <c r="E442" s="1"/>
  <c r="E443" s="1"/>
  <c r="F439"/>
  <c r="F440" s="1"/>
  <c r="F441" s="1"/>
  <c r="F442" s="1"/>
  <c r="F443" s="1"/>
  <c r="F1067"/>
  <c r="G1067" s="1"/>
  <c r="E330"/>
  <c r="E331" s="1"/>
  <c r="E332" s="1"/>
  <c r="E333" s="1"/>
  <c r="E771"/>
  <c r="E772" s="1"/>
  <c r="F772" s="1"/>
  <c r="G772" s="1"/>
  <c r="F770"/>
  <c r="G770" s="1"/>
  <c r="E615"/>
  <c r="E616" s="1"/>
  <c r="E617" s="1"/>
  <c r="E618" s="1"/>
  <c r="F614"/>
  <c r="F615" s="1"/>
  <c r="F616" s="1"/>
  <c r="F617" s="1"/>
  <c r="F618" s="1"/>
  <c r="E913"/>
  <c r="E914" s="1"/>
  <c r="E915" s="1"/>
  <c r="E916" s="1"/>
  <c r="E494"/>
  <c r="E495" s="1"/>
  <c r="E496" s="1"/>
  <c r="E497" s="1"/>
  <c r="F493"/>
  <c r="F494" s="1"/>
  <c r="F495" s="1"/>
  <c r="F496" s="1"/>
  <c r="F497" s="1"/>
  <c r="E750"/>
  <c r="E751" s="1"/>
  <c r="E752" s="1"/>
  <c r="E753" s="1"/>
  <c r="F749"/>
  <c r="G749" s="1"/>
  <c r="G750" s="1"/>
  <c r="G751" s="1"/>
  <c r="G752" s="1"/>
  <c r="G753" s="1"/>
  <c r="F329"/>
  <c r="F330" s="1"/>
  <c r="F331" s="1"/>
  <c r="F332" s="1"/>
  <c r="F333" s="1"/>
  <c r="F347"/>
  <c r="G347" s="1"/>
  <c r="G348" s="1"/>
  <c r="G349" s="1"/>
  <c r="G350" s="1"/>
  <c r="G351" s="1"/>
  <c r="E348"/>
  <c r="E349" s="1"/>
  <c r="E350" s="1"/>
  <c r="E351" s="1"/>
  <c r="F365"/>
  <c r="G365" s="1"/>
  <c r="G366" s="1"/>
  <c r="G367" s="1"/>
  <c r="G368" s="1"/>
  <c r="G369" s="1"/>
  <c r="E366"/>
  <c r="E367" s="1"/>
  <c r="E368" s="1"/>
  <c r="E369" s="1"/>
  <c r="F374"/>
  <c r="F375" s="1"/>
  <c r="F376" s="1"/>
  <c r="F377" s="1"/>
  <c r="F378" s="1"/>
  <c r="E375"/>
  <c r="E376" s="1"/>
  <c r="E377" s="1"/>
  <c r="E378" s="1"/>
  <c r="F383"/>
  <c r="F384" s="1"/>
  <c r="E384"/>
  <c r="E385" s="1"/>
  <c r="E386" s="1"/>
  <c r="E387" s="1"/>
  <c r="F402"/>
  <c r="G402" s="1"/>
  <c r="G403" s="1"/>
  <c r="G404" s="1"/>
  <c r="G405" s="1"/>
  <c r="G406" s="1"/>
  <c r="E403"/>
  <c r="E404" s="1"/>
  <c r="E405" s="1"/>
  <c r="E406" s="1"/>
  <c r="F412"/>
  <c r="G412" s="1"/>
  <c r="G413" s="1"/>
  <c r="G414" s="1"/>
  <c r="G415" s="1"/>
  <c r="G416" s="1"/>
  <c r="E413"/>
  <c r="E414" s="1"/>
  <c r="E415" s="1"/>
  <c r="E416" s="1"/>
  <c r="F449"/>
  <c r="G449" s="1"/>
  <c r="E451"/>
  <c r="E452" s="1"/>
  <c r="E453" s="1"/>
  <c r="F458"/>
  <c r="F459" s="1"/>
  <c r="E459"/>
  <c r="E460" s="1"/>
  <c r="E461" s="1"/>
  <c r="E462" s="1"/>
  <c r="F475"/>
  <c r="G475" s="1"/>
  <c r="E476"/>
  <c r="E477" s="1"/>
  <c r="E478" s="1"/>
  <c r="E479" s="1"/>
  <c r="F484"/>
  <c r="F485" s="1"/>
  <c r="E485"/>
  <c r="E486" s="1"/>
  <c r="E487" s="1"/>
  <c r="E488" s="1"/>
  <c r="F503"/>
  <c r="G503" s="1"/>
  <c r="E504"/>
  <c r="E505" s="1"/>
  <c r="E506" s="1"/>
  <c r="E507" s="1"/>
  <c r="F577"/>
  <c r="G577" s="1"/>
  <c r="G578" s="1"/>
  <c r="G579" s="1"/>
  <c r="G580" s="1"/>
  <c r="G581" s="1"/>
  <c r="E578"/>
  <c r="E579" s="1"/>
  <c r="E580" s="1"/>
  <c r="E581" s="1"/>
  <c r="F653"/>
  <c r="G653" s="1"/>
  <c r="G654" s="1"/>
  <c r="G655" s="1"/>
  <c r="G656" s="1"/>
  <c r="G657" s="1"/>
  <c r="E654"/>
  <c r="E655" s="1"/>
  <c r="E656" s="1"/>
  <c r="E657" s="1"/>
  <c r="F662"/>
  <c r="F663" s="1"/>
  <c r="G663" s="1"/>
  <c r="E663"/>
  <c r="E664" s="1"/>
  <c r="E665" s="1"/>
  <c r="E666" s="1"/>
  <c r="F670"/>
  <c r="G670" s="1"/>
  <c r="E671"/>
  <c r="E672" s="1"/>
  <c r="E673" s="1"/>
  <c r="E674" s="1"/>
  <c r="F679"/>
  <c r="G679" s="1"/>
  <c r="E680"/>
  <c r="E681" s="1"/>
  <c r="E682" s="1"/>
  <c r="E683" s="1"/>
  <c r="F687"/>
  <c r="G687" s="1"/>
  <c r="E688"/>
  <c r="F705"/>
  <c r="G705" s="1"/>
  <c r="F713"/>
  <c r="G713" s="1"/>
  <c r="E714"/>
  <c r="E715" s="1"/>
  <c r="E716" s="1"/>
  <c r="F732"/>
  <c r="F733" s="1"/>
  <c r="F734" s="1"/>
  <c r="F735" s="1"/>
  <c r="F736" s="1"/>
  <c r="E734"/>
  <c r="E735" s="1"/>
  <c r="E736" s="1"/>
  <c r="F740"/>
  <c r="F741" s="1"/>
  <c r="F742" s="1"/>
  <c r="F743" s="1"/>
  <c r="F744" s="1"/>
  <c r="E741"/>
  <c r="E742" s="1"/>
  <c r="E743" s="1"/>
  <c r="E744" s="1"/>
  <c r="E801"/>
  <c r="E802" s="1"/>
  <c r="E803" s="1"/>
  <c r="E804" s="1"/>
  <c r="F809"/>
  <c r="G809" s="1"/>
  <c r="E810"/>
  <c r="E811" s="1"/>
  <c r="E812" s="1"/>
  <c r="E813" s="1"/>
  <c r="F837"/>
  <c r="G837" s="1"/>
  <c r="E838"/>
  <c r="E839" s="1"/>
  <c r="E840" s="1"/>
  <c r="E841" s="1"/>
  <c r="F847"/>
  <c r="G847" s="1"/>
  <c r="E848"/>
  <c r="E849" s="1"/>
  <c r="E850" s="1"/>
  <c r="E851" s="1"/>
  <c r="F912"/>
  <c r="F913" s="1"/>
  <c r="F1017"/>
  <c r="G1017" s="1"/>
  <c r="E1018"/>
  <c r="E1019" s="1"/>
  <c r="E1020" s="1"/>
  <c r="E1021" s="1"/>
  <c r="E1127"/>
  <c r="E1128" s="1"/>
  <c r="E1129" s="1"/>
  <c r="E1130" s="1"/>
  <c r="F1165"/>
  <c r="G1165" s="1"/>
  <c r="G1166" s="1"/>
  <c r="G1167" s="1"/>
  <c r="G1168" s="1"/>
  <c r="G1169" s="1"/>
  <c r="E1166"/>
  <c r="F1166" s="1"/>
  <c r="F1224"/>
  <c r="G1224" s="1"/>
  <c r="G1225" s="1"/>
  <c r="G1226" s="1"/>
  <c r="E1225"/>
  <c r="E1226" s="1"/>
  <c r="E1227" s="1"/>
  <c r="E1228" s="1"/>
  <c r="F1243"/>
  <c r="F1244" s="1"/>
  <c r="F1245" s="1"/>
  <c r="F1246" s="1"/>
  <c r="F1247" s="1"/>
  <c r="E1244"/>
  <c r="E1245" s="1"/>
  <c r="E1246" s="1"/>
  <c r="E1247" s="1"/>
  <c r="F1285"/>
  <c r="F1286" s="1"/>
  <c r="E1286"/>
  <c r="E1287" s="1"/>
  <c r="E1288" s="1"/>
  <c r="E1289" s="1"/>
  <c r="E709" l="1"/>
  <c r="E311"/>
  <c r="E310"/>
  <c r="E1256"/>
  <c r="E1257" s="1"/>
  <c r="F989"/>
  <c r="G989" s="1"/>
  <c r="G988"/>
  <c r="F927"/>
  <c r="G926"/>
  <c r="F953"/>
  <c r="G953" s="1"/>
  <c r="G952"/>
  <c r="F962"/>
  <c r="G962" s="1"/>
  <c r="G961"/>
  <c r="E1120"/>
  <c r="F1119"/>
  <c r="G1119" s="1"/>
  <c r="E1040"/>
  <c r="F1039"/>
  <c r="G1039" s="1"/>
  <c r="E1069"/>
  <c r="F1068"/>
  <c r="G1068" s="1"/>
  <c r="F1060"/>
  <c r="G1060" s="1"/>
  <c r="E1051"/>
  <c r="F1050"/>
  <c r="G1050" s="1"/>
  <c r="E1099"/>
  <c r="F1098"/>
  <c r="G1098" s="1"/>
  <c r="E1000"/>
  <c r="F999"/>
  <c r="G999" s="1"/>
  <c r="G493"/>
  <c r="G494" s="1"/>
  <c r="G495" s="1"/>
  <c r="G496" s="1"/>
  <c r="G497" s="1"/>
  <c r="E534"/>
  <c r="E535" s="1"/>
  <c r="E468"/>
  <c r="E469" s="1"/>
  <c r="E470" s="1"/>
  <c r="E689"/>
  <c r="E690" s="1"/>
  <c r="E691" s="1"/>
  <c r="E301"/>
  <c r="E302" s="1"/>
  <c r="E303" s="1"/>
  <c r="E304" s="1"/>
  <c r="G1181"/>
  <c r="F1182"/>
  <c r="G1182" s="1"/>
  <c r="G1227"/>
  <c r="G1228" s="1"/>
  <c r="G99"/>
  <c r="G100" s="1"/>
  <c r="G101" s="1"/>
  <c r="G102" s="1"/>
  <c r="G103" s="1"/>
  <c r="G484"/>
  <c r="F253"/>
  <c r="F254" s="1"/>
  <c r="F255" s="1"/>
  <c r="F256" s="1"/>
  <c r="F257" s="1"/>
  <c r="F366"/>
  <c r="F367" s="1"/>
  <c r="F368" s="1"/>
  <c r="F369" s="1"/>
  <c r="G585"/>
  <c r="G586" s="1"/>
  <c r="G587" s="1"/>
  <c r="G588" s="1"/>
  <c r="G589" s="1"/>
  <c r="F225"/>
  <c r="F226" s="1"/>
  <c r="F227" s="1"/>
  <c r="F228" s="1"/>
  <c r="E793"/>
  <c r="E794" s="1"/>
  <c r="F794" s="1"/>
  <c r="G794" s="1"/>
  <c r="G73"/>
  <c r="G74" s="1"/>
  <c r="G75" s="1"/>
  <c r="G76" s="1"/>
  <c r="G77" s="1"/>
  <c r="F243"/>
  <c r="F244" s="1"/>
  <c r="F245" s="1"/>
  <c r="F246" s="1"/>
  <c r="F247" s="1"/>
  <c r="G90"/>
  <c r="G91" s="1"/>
  <c r="G92" s="1"/>
  <c r="G93" s="1"/>
  <c r="G94" s="1"/>
  <c r="G1252"/>
  <c r="G1253" s="1"/>
  <c r="G1255" s="1"/>
  <c r="G1257" s="1"/>
  <c r="F476"/>
  <c r="G476" s="1"/>
  <c r="F504"/>
  <c r="F505" s="1"/>
  <c r="G505" s="1"/>
  <c r="F832"/>
  <c r="F833" s="1"/>
  <c r="G833" s="1"/>
  <c r="G1109"/>
  <c r="F1077"/>
  <c r="F1078" s="1"/>
  <c r="G1078" s="1"/>
  <c r="G1136"/>
  <c r="G329"/>
  <c r="G330" s="1"/>
  <c r="G331" s="1"/>
  <c r="G332" s="1"/>
  <c r="G333" s="1"/>
  <c r="G732"/>
  <c r="G733" s="1"/>
  <c r="G734" s="1"/>
  <c r="G735" s="1"/>
  <c r="G736" s="1"/>
  <c r="G875"/>
  <c r="F699"/>
  <c r="G699" s="1"/>
  <c r="G662"/>
  <c r="F37"/>
  <c r="F38" s="1"/>
  <c r="F39" s="1"/>
  <c r="F40" s="1"/>
  <c r="F578"/>
  <c r="F579" s="1"/>
  <c r="F580" s="1"/>
  <c r="F581" s="1"/>
  <c r="G374"/>
  <c r="G375" s="1"/>
  <c r="G376" s="1"/>
  <c r="G377" s="1"/>
  <c r="G378" s="1"/>
  <c r="G82"/>
  <c r="G83" s="1"/>
  <c r="G84" s="1"/>
  <c r="G85" s="1"/>
  <c r="G86" s="1"/>
  <c r="F1148"/>
  <c r="F1149" s="1"/>
  <c r="F1150" s="1"/>
  <c r="F1151" s="1"/>
  <c r="F1127"/>
  <c r="F1128" s="1"/>
  <c r="G1128" s="1"/>
  <c r="F1276"/>
  <c r="F1277" s="1"/>
  <c r="F1278" s="1"/>
  <c r="F1279" s="1"/>
  <c r="F1280" s="1"/>
  <c r="G1243"/>
  <c r="G1244" s="1"/>
  <c r="G1245" s="1"/>
  <c r="G1246" s="1"/>
  <c r="G1247" s="1"/>
  <c r="F750"/>
  <c r="F751" s="1"/>
  <c r="F752" s="1"/>
  <c r="F753" s="1"/>
  <c r="F671"/>
  <c r="G671" s="1"/>
  <c r="G1331"/>
  <c r="F348"/>
  <c r="F349" s="1"/>
  <c r="F350" s="1"/>
  <c r="F351" s="1"/>
  <c r="G800"/>
  <c r="F885"/>
  <c r="G885" s="1"/>
  <c r="G830"/>
  <c r="G194"/>
  <c r="G195" s="1"/>
  <c r="G196" s="1"/>
  <c r="G197" s="1"/>
  <c r="G198" s="1"/>
  <c r="F450"/>
  <c r="G450" s="1"/>
  <c r="G829"/>
  <c r="F1333"/>
  <c r="G1332"/>
  <c r="F1138"/>
  <c r="F771"/>
  <c r="G771" s="1"/>
  <c r="G614"/>
  <c r="G615" s="1"/>
  <c r="G616" s="1"/>
  <c r="G617" s="1"/>
  <c r="G618" s="1"/>
  <c r="G281"/>
  <c r="G282" s="1"/>
  <c r="G283" s="1"/>
  <c r="G284" s="1"/>
  <c r="G285" s="1"/>
  <c r="F138"/>
  <c r="F139" s="1"/>
  <c r="F140" s="1"/>
  <c r="F141" s="1"/>
  <c r="F142" s="1"/>
  <c r="F1197"/>
  <c r="G1197" s="1"/>
  <c r="F697"/>
  <c r="G697" s="1"/>
  <c r="G299"/>
  <c r="G300" s="1"/>
  <c r="G301" s="1"/>
  <c r="G302" s="1"/>
  <c r="G303" s="1"/>
  <c r="G304" s="1"/>
  <c r="F403"/>
  <c r="F404" s="1"/>
  <c r="F405" s="1"/>
  <c r="F406" s="1"/>
  <c r="F234"/>
  <c r="F235" s="1"/>
  <c r="F236" s="1"/>
  <c r="F237" s="1"/>
  <c r="G1263"/>
  <c r="G1264" s="1"/>
  <c r="G1265" s="1"/>
  <c r="G1266" s="1"/>
  <c r="G1267" s="1"/>
  <c r="G1268" s="1"/>
  <c r="G54"/>
  <c r="G55" s="1"/>
  <c r="G56" s="1"/>
  <c r="G57" s="1"/>
  <c r="G58" s="1"/>
  <c r="G459"/>
  <c r="F460"/>
  <c r="G1110"/>
  <c r="F1111"/>
  <c r="G859"/>
  <c r="F860"/>
  <c r="G860" s="1"/>
  <c r="F905"/>
  <c r="G858"/>
  <c r="F761"/>
  <c r="G467"/>
  <c r="F357"/>
  <c r="F358" s="1"/>
  <c r="F359" s="1"/>
  <c r="F360" s="1"/>
  <c r="F698"/>
  <c r="G698" s="1"/>
  <c r="G532"/>
  <c r="G596"/>
  <c r="G597" s="1"/>
  <c r="G598" s="1"/>
  <c r="G599" s="1"/>
  <c r="G600" s="1"/>
  <c r="F26"/>
  <c r="F27" s="1"/>
  <c r="F28" s="1"/>
  <c r="F29" s="1"/>
  <c r="F633"/>
  <c r="F634" s="1"/>
  <c r="F635" s="1"/>
  <c r="F636" s="1"/>
  <c r="F272"/>
  <c r="F273" s="1"/>
  <c r="F274" s="1"/>
  <c r="F275" s="1"/>
  <c r="F276" s="1"/>
  <c r="F706"/>
  <c r="G706" s="1"/>
  <c r="F688"/>
  <c r="G688" s="1"/>
  <c r="F680"/>
  <c r="G458"/>
  <c r="G1186"/>
  <c r="G1187" s="1"/>
  <c r="G1188" s="1"/>
  <c r="G1189" s="1"/>
  <c r="G1190" s="1"/>
  <c r="G1191" s="1"/>
  <c r="F552"/>
  <c r="G1205"/>
  <c r="G1285"/>
  <c r="F1225"/>
  <c r="F1226" s="1"/>
  <c r="F1227" s="1"/>
  <c r="F1228" s="1"/>
  <c r="G857"/>
  <c r="G117"/>
  <c r="G118" s="1"/>
  <c r="G119" s="1"/>
  <c r="G120" s="1"/>
  <c r="G121" s="1"/>
  <c r="G122" s="1"/>
  <c r="F394"/>
  <c r="F395" s="1"/>
  <c r="F396" s="1"/>
  <c r="F397" s="1"/>
  <c r="G531"/>
  <c r="F838"/>
  <c r="F839" s="1"/>
  <c r="F840" s="1"/>
  <c r="G430"/>
  <c r="G431" s="1"/>
  <c r="G432" s="1"/>
  <c r="G433" s="1"/>
  <c r="G434" s="1"/>
  <c r="G63"/>
  <c r="G64" s="1"/>
  <c r="G65" s="1"/>
  <c r="G66" s="1"/>
  <c r="G67" s="1"/>
  <c r="F486"/>
  <c r="F487" s="1"/>
  <c r="G485"/>
  <c r="G876"/>
  <c r="F877"/>
  <c r="F1207"/>
  <c r="F1208" s="1"/>
  <c r="G1206"/>
  <c r="G468"/>
  <c r="F469"/>
  <c r="G1195"/>
  <c r="G540"/>
  <c r="G541" s="1"/>
  <c r="G542" s="1"/>
  <c r="G543" s="1"/>
  <c r="G544" s="1"/>
  <c r="G318"/>
  <c r="G319" s="1"/>
  <c r="G320" s="1"/>
  <c r="G321" s="1"/>
  <c r="G322" s="1"/>
  <c r="G323" s="1"/>
  <c r="G801"/>
  <c r="F810"/>
  <c r="F654"/>
  <c r="F655" s="1"/>
  <c r="F656" s="1"/>
  <c r="F657" s="1"/>
  <c r="F128"/>
  <c r="F129" s="1"/>
  <c r="F130" s="1"/>
  <c r="F131" s="1"/>
  <c r="F132" s="1"/>
  <c r="F569"/>
  <c r="F570" s="1"/>
  <c r="F571" s="1"/>
  <c r="F572" s="1"/>
  <c r="G204"/>
  <c r="G205" s="1"/>
  <c r="G206" s="1"/>
  <c r="G207" s="1"/>
  <c r="G208" s="1"/>
  <c r="F515"/>
  <c r="G515" s="1"/>
  <c r="F1087"/>
  <c r="G1087" s="1"/>
  <c r="F1215"/>
  <c r="F1216" s="1"/>
  <c r="F1217" s="1"/>
  <c r="F1218" s="1"/>
  <c r="F1219" s="1"/>
  <c r="G1179"/>
  <c r="G1178"/>
  <c r="F46"/>
  <c r="F47" s="1"/>
  <c r="F48" s="1"/>
  <c r="F49" s="1"/>
  <c r="E1254"/>
  <c r="G513"/>
  <c r="F561"/>
  <c r="F562" s="1"/>
  <c r="F563" s="1"/>
  <c r="F564" s="1"/>
  <c r="G605"/>
  <c r="G606" s="1"/>
  <c r="G607" s="1"/>
  <c r="G608" s="1"/>
  <c r="G609" s="1"/>
  <c r="F1304"/>
  <c r="G1304" s="1"/>
  <c r="F148"/>
  <c r="F149" s="1"/>
  <c r="F150" s="1"/>
  <c r="F151" s="1"/>
  <c r="F152" s="1"/>
  <c r="F848"/>
  <c r="G262"/>
  <c r="G263" s="1"/>
  <c r="G264" s="1"/>
  <c r="G265" s="1"/>
  <c r="G266" s="1"/>
  <c r="F309"/>
  <c r="F310" s="1"/>
  <c r="F311" s="1"/>
  <c r="F312" s="1"/>
  <c r="F313" s="1"/>
  <c r="G1177"/>
  <c r="G818"/>
  <c r="G7"/>
  <c r="G8" s="1"/>
  <c r="G9" s="1"/>
  <c r="G10" s="1"/>
  <c r="G11" s="1"/>
  <c r="F1287"/>
  <c r="G1286"/>
  <c r="F715"/>
  <c r="G715" s="1"/>
  <c r="F385"/>
  <c r="G384"/>
  <c r="F803"/>
  <c r="G802"/>
  <c r="F535"/>
  <c r="G535" s="1"/>
  <c r="G534"/>
  <c r="G913"/>
  <c r="F914"/>
  <c r="G214"/>
  <c r="G215" s="1"/>
  <c r="G216" s="1"/>
  <c r="G217" s="1"/>
  <c r="G218" s="1"/>
  <c r="G219" s="1"/>
  <c r="F215"/>
  <c r="F216" s="1"/>
  <c r="F217" s="1"/>
  <c r="F218" s="1"/>
  <c r="F219" s="1"/>
  <c r="G176"/>
  <c r="G177" s="1"/>
  <c r="G178" s="1"/>
  <c r="G179" s="1"/>
  <c r="G180" s="1"/>
  <c r="F177"/>
  <c r="F178" s="1"/>
  <c r="F179" s="1"/>
  <c r="F180" s="1"/>
  <c r="F780"/>
  <c r="G779"/>
  <c r="G643"/>
  <c r="G644" s="1"/>
  <c r="G645" s="1"/>
  <c r="G646" s="1"/>
  <c r="G647" s="1"/>
  <c r="F644"/>
  <c r="F645" s="1"/>
  <c r="F646" s="1"/>
  <c r="F647" s="1"/>
  <c r="G1180"/>
  <c r="F820"/>
  <c r="G819"/>
  <c r="F1254"/>
  <c r="F1256" s="1"/>
  <c r="G533"/>
  <c r="G439"/>
  <c r="G440" s="1"/>
  <c r="G441" s="1"/>
  <c r="G442" s="1"/>
  <c r="G443" s="1"/>
  <c r="E1167"/>
  <c r="F1018"/>
  <c r="G912"/>
  <c r="G740"/>
  <c r="G741" s="1"/>
  <c r="G742" s="1"/>
  <c r="G743" s="1"/>
  <c r="G744" s="1"/>
  <c r="F714"/>
  <c r="G714" s="1"/>
  <c r="F413"/>
  <c r="F414" s="1"/>
  <c r="F415" s="1"/>
  <c r="F416" s="1"/>
  <c r="G383"/>
  <c r="E773"/>
  <c r="F664"/>
  <c r="G866"/>
  <c r="F867"/>
  <c r="E724"/>
  <c r="F723"/>
  <c r="G723" s="1"/>
  <c r="G157"/>
  <c r="G158" s="1"/>
  <c r="G159" s="1"/>
  <c r="G160" s="1"/>
  <c r="G161" s="1"/>
  <c r="F158"/>
  <c r="F159" s="1"/>
  <c r="F160" s="1"/>
  <c r="F161" s="1"/>
  <c r="G421"/>
  <c r="G422" s="1"/>
  <c r="G423" s="1"/>
  <c r="G424" s="1"/>
  <c r="G425" s="1"/>
  <c r="F422"/>
  <c r="F423" s="1"/>
  <c r="F424" s="1"/>
  <c r="F425" s="1"/>
  <c r="G894"/>
  <c r="F895"/>
  <c r="F291"/>
  <c r="F292" s="1"/>
  <c r="F293" s="1"/>
  <c r="F294" s="1"/>
  <c r="G623"/>
  <c r="G624" s="1"/>
  <c r="G625" s="1"/>
  <c r="G626" s="1"/>
  <c r="G627" s="1"/>
  <c r="F338"/>
  <c r="F339" s="1"/>
  <c r="F340" s="1"/>
  <c r="F341" s="1"/>
  <c r="G108"/>
  <c r="G109" s="1"/>
  <c r="G110" s="1"/>
  <c r="G111" s="1"/>
  <c r="G112" s="1"/>
  <c r="G1108"/>
  <c r="G185"/>
  <c r="G186" s="1"/>
  <c r="G187" s="1"/>
  <c r="G188" s="1"/>
  <c r="G189" s="1"/>
  <c r="G166"/>
  <c r="G167" s="1"/>
  <c r="G168" s="1"/>
  <c r="G169" s="1"/>
  <c r="G170" s="1"/>
  <c r="F17"/>
  <c r="F18" s="1"/>
  <c r="F19" s="1"/>
  <c r="F20" s="1"/>
  <c r="G466"/>
  <c r="G1156"/>
  <c r="G1157" s="1"/>
  <c r="G1158" s="1"/>
  <c r="G1159" s="1"/>
  <c r="G1160" s="1"/>
  <c r="G1161" s="1"/>
  <c r="F990" l="1"/>
  <c r="G990" s="1"/>
  <c r="F928"/>
  <c r="G927"/>
  <c r="F954"/>
  <c r="G954" s="1"/>
  <c r="F963"/>
  <c r="G963" s="1"/>
  <c r="E1100"/>
  <c r="F1099"/>
  <c r="G1099" s="1"/>
  <c r="E1052"/>
  <c r="F1051"/>
  <c r="G1051" s="1"/>
  <c r="E1070"/>
  <c r="F1069"/>
  <c r="G1069" s="1"/>
  <c r="E1121"/>
  <c r="F1120"/>
  <c r="G1120" s="1"/>
  <c r="E1062"/>
  <c r="F1061"/>
  <c r="G1061" s="1"/>
  <c r="E1041"/>
  <c r="F1040"/>
  <c r="G1040" s="1"/>
  <c r="E1001"/>
  <c r="F1000"/>
  <c r="G1000" s="1"/>
  <c r="F506"/>
  <c r="G506" s="1"/>
  <c r="G832"/>
  <c r="G1254"/>
  <c r="G1256" s="1"/>
  <c r="F793"/>
  <c r="G793" s="1"/>
  <c r="F1129"/>
  <c r="G1129" s="1"/>
  <c r="E795"/>
  <c r="F886"/>
  <c r="F887" s="1"/>
  <c r="F672"/>
  <c r="F673" s="1"/>
  <c r="G673" s="1"/>
  <c r="F1088"/>
  <c r="F1089" s="1"/>
  <c r="F1079"/>
  <c r="G1079" s="1"/>
  <c r="G504"/>
  <c r="F477"/>
  <c r="G477" s="1"/>
  <c r="F451"/>
  <c r="F452" s="1"/>
  <c r="G1077"/>
  <c r="G838"/>
  <c r="F1305"/>
  <c r="F1306" s="1"/>
  <c r="F1307" s="1"/>
  <c r="G1307" s="1"/>
  <c r="G1127"/>
  <c r="F981"/>
  <c r="F689"/>
  <c r="G689" s="1"/>
  <c r="F861"/>
  <c r="G861" s="1"/>
  <c r="F1209"/>
  <c r="G1209" s="1"/>
  <c r="G1208"/>
  <c r="F1198"/>
  <c r="F1199" s="1"/>
  <c r="F1334"/>
  <c r="G1333"/>
  <c r="G1138"/>
  <c r="F1139"/>
  <c r="F516"/>
  <c r="G516" s="1"/>
  <c r="G486"/>
  <c r="G460"/>
  <c r="F461"/>
  <c r="G839"/>
  <c r="F553"/>
  <c r="G553" s="1"/>
  <c r="G552"/>
  <c r="F762"/>
  <c r="G761"/>
  <c r="G680"/>
  <c r="F681"/>
  <c r="F906"/>
  <c r="G905"/>
  <c r="F1112"/>
  <c r="G1112" s="1"/>
  <c r="G1111"/>
  <c r="F707"/>
  <c r="G707" s="1"/>
  <c r="F811"/>
  <c r="G810"/>
  <c r="F470"/>
  <c r="G470" s="1"/>
  <c r="G469"/>
  <c r="F878"/>
  <c r="G877"/>
  <c r="G848"/>
  <c r="F849"/>
  <c r="G1207"/>
  <c r="F724"/>
  <c r="G724" s="1"/>
  <c r="E725"/>
  <c r="F947"/>
  <c r="G947" s="1"/>
  <c r="F1019"/>
  <c r="G1018"/>
  <c r="F1167"/>
  <c r="E1168"/>
  <c r="F821"/>
  <c r="G820"/>
  <c r="G780"/>
  <c r="F781"/>
  <c r="G385"/>
  <c r="F386"/>
  <c r="G1287"/>
  <c r="F1288"/>
  <c r="E774"/>
  <c r="F774" s="1"/>
  <c r="G774" s="1"/>
  <c r="F773"/>
  <c r="G773" s="1"/>
  <c r="F804"/>
  <c r="G804" s="1"/>
  <c r="G803"/>
  <c r="E717"/>
  <c r="F717" s="1"/>
  <c r="G717" s="1"/>
  <c r="F716"/>
  <c r="G716" s="1"/>
  <c r="F896"/>
  <c r="G895"/>
  <c r="G867"/>
  <c r="F868"/>
  <c r="F665"/>
  <c r="G664"/>
  <c r="F488"/>
  <c r="G488" s="1"/>
  <c r="G487"/>
  <c r="G840"/>
  <c r="F841"/>
  <c r="G841" s="1"/>
  <c r="F915"/>
  <c r="G914"/>
  <c r="F991" l="1"/>
  <c r="G991" s="1"/>
  <c r="F964"/>
  <c r="G964" s="1"/>
  <c r="G928"/>
  <c r="F929"/>
  <c r="F955"/>
  <c r="G955" s="1"/>
  <c r="F982"/>
  <c r="G982" s="1"/>
  <c r="G981"/>
  <c r="E1063"/>
  <c r="F1063" s="1"/>
  <c r="G1063" s="1"/>
  <c r="F1062"/>
  <c r="G1062" s="1"/>
  <c r="E1071"/>
  <c r="F1071" s="1"/>
  <c r="G1071" s="1"/>
  <c r="F1070"/>
  <c r="G1070" s="1"/>
  <c r="E1101"/>
  <c r="F1101" s="1"/>
  <c r="G1101" s="1"/>
  <c r="F1100"/>
  <c r="G1100" s="1"/>
  <c r="E1042"/>
  <c r="F1042" s="1"/>
  <c r="G1042" s="1"/>
  <c r="F1041"/>
  <c r="G1041" s="1"/>
  <c r="E1122"/>
  <c r="F1122" s="1"/>
  <c r="G1122" s="1"/>
  <c r="F1121"/>
  <c r="G1121" s="1"/>
  <c r="E1053"/>
  <c r="F1053" s="1"/>
  <c r="G1053" s="1"/>
  <c r="F1052"/>
  <c r="G1052" s="1"/>
  <c r="E1002"/>
  <c r="F1002" s="1"/>
  <c r="G1002" s="1"/>
  <c r="F1001"/>
  <c r="G1001" s="1"/>
  <c r="F674"/>
  <c r="G674" s="1"/>
  <c r="F795"/>
  <c r="G795" s="1"/>
  <c r="E796"/>
  <c r="F796" s="1"/>
  <c r="G796" s="1"/>
  <c r="F507"/>
  <c r="G507" s="1"/>
  <c r="G1305"/>
  <c r="F478"/>
  <c r="F479" s="1"/>
  <c r="G479" s="1"/>
  <c r="F1080"/>
  <c r="G1080" s="1"/>
  <c r="G672"/>
  <c r="F1130"/>
  <c r="G1130" s="1"/>
  <c r="G886"/>
  <c r="G1088"/>
  <c r="G451"/>
  <c r="F690"/>
  <c r="F691" s="1"/>
  <c r="G691" s="1"/>
  <c r="F517"/>
  <c r="F518" s="1"/>
  <c r="G518" s="1"/>
  <c r="G1199"/>
  <c r="G1200" s="1"/>
  <c r="F1200"/>
  <c r="G1198"/>
  <c r="G1334"/>
  <c r="F1335"/>
  <c r="G1335" s="1"/>
  <c r="F708"/>
  <c r="F709" s="1"/>
  <c r="G709" s="1"/>
  <c r="F1140"/>
  <c r="G1140" s="1"/>
  <c r="G1139"/>
  <c r="F763"/>
  <c r="G762"/>
  <c r="F462"/>
  <c r="G462" s="1"/>
  <c r="G461"/>
  <c r="F682"/>
  <c r="G681"/>
  <c r="G906"/>
  <c r="F907"/>
  <c r="F554"/>
  <c r="G554" s="1"/>
  <c r="G811"/>
  <c r="F812"/>
  <c r="F879"/>
  <c r="G879" s="1"/>
  <c r="G878"/>
  <c r="G849"/>
  <c r="F850"/>
  <c r="G1019"/>
  <c r="F1020"/>
  <c r="G452"/>
  <c r="F453"/>
  <c r="G453" s="1"/>
  <c r="G868"/>
  <c r="F869"/>
  <c r="G1288"/>
  <c r="F1289"/>
  <c r="G1289" s="1"/>
  <c r="F782"/>
  <c r="G781"/>
  <c r="E1169"/>
  <c r="F1169" s="1"/>
  <c r="F1168"/>
  <c r="G1306"/>
  <c r="G665"/>
  <c r="F666"/>
  <c r="G666" s="1"/>
  <c r="F888"/>
  <c r="G888" s="1"/>
  <c r="G887"/>
  <c r="G915"/>
  <c r="F916"/>
  <c r="G916" s="1"/>
  <c r="G896"/>
  <c r="F897"/>
  <c r="F822"/>
  <c r="G822" s="1"/>
  <c r="G821"/>
  <c r="F1090"/>
  <c r="G1090" s="1"/>
  <c r="G1089"/>
  <c r="F387"/>
  <c r="G387" s="1"/>
  <c r="G386"/>
  <c r="F948"/>
  <c r="G948" s="1"/>
  <c r="E726"/>
  <c r="F726" s="1"/>
  <c r="G726" s="1"/>
  <c r="F725"/>
  <c r="G725" s="1"/>
  <c r="F992" l="1"/>
  <c r="G992" s="1"/>
  <c r="F965"/>
  <c r="G965" s="1"/>
  <c r="G929"/>
  <c r="F930"/>
  <c r="G930" s="1"/>
  <c r="F956"/>
  <c r="G956" s="1"/>
  <c r="G690"/>
  <c r="G478"/>
  <c r="G517"/>
  <c r="G708"/>
  <c r="F683"/>
  <c r="G683" s="1"/>
  <c r="G682"/>
  <c r="F555"/>
  <c r="G555" s="1"/>
  <c r="G763"/>
  <c r="F764"/>
  <c r="G764" s="1"/>
  <c r="F908"/>
  <c r="G908" s="1"/>
  <c r="G907"/>
  <c r="G850"/>
  <c r="F851"/>
  <c r="G851" s="1"/>
  <c r="F813"/>
  <c r="G813" s="1"/>
  <c r="G812"/>
  <c r="G1020"/>
  <c r="F1021"/>
  <c r="G1021" s="1"/>
  <c r="G782"/>
  <c r="F783"/>
  <c r="G783" s="1"/>
  <c r="G897"/>
  <c r="F898"/>
  <c r="G898" s="1"/>
  <c r="F870"/>
  <c r="G870" s="1"/>
  <c r="G869"/>
  <c r="E312" l="1"/>
  <c r="E313" s="1"/>
</calcChain>
</file>

<file path=xl/comments1.xml><?xml version="1.0" encoding="utf-8"?>
<comments xmlns="http://schemas.openxmlformats.org/spreadsheetml/2006/main">
  <authors>
    <author>Administrator</author>
    <author>User</author>
    <author>kyqd</author>
  </authors>
  <commentList>
    <comment ref="D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GO</t>
        </r>
        <r>
          <rPr>
            <sz val="9"/>
            <rFont val="宋体"/>
            <family val="3"/>
            <charset val="134"/>
          </rPr>
          <t>ETEBORG</t>
        </r>
        <r>
          <rPr>
            <sz val="9"/>
            <rFont val="宋体"/>
            <family val="3"/>
            <charset val="134"/>
          </rPr>
          <t xml:space="preserve"> Sweden
</t>
        </r>
        <r>
          <rPr>
            <sz val="9"/>
            <rFont val="宋体"/>
            <family val="3"/>
            <charset val="134"/>
          </rPr>
          <t>OOCL---LL2
COSCO---AEU3</t>
        </r>
      </text>
    </comment>
    <comment ref="D1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2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
中转同HAM</t>
        </r>
      </text>
    </comment>
    <comment ref="D2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3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40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LL6</t>
        </r>
      </text>
    </comment>
    <comment ref="D4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OOCL LL2
同 cosco AEU3</t>
        </r>
      </text>
    </comment>
    <comment ref="D5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79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FE2</t>
        </r>
      </text>
    </comment>
    <comment ref="D8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同OOCL  WM 2</t>
        </r>
      </text>
    </comment>
    <comment ref="D103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111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 D 2</t>
        </r>
      </text>
    </comment>
    <comment ref="D127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FE2</t>
        </r>
      </text>
    </comment>
    <comment ref="D135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MD1</t>
        </r>
      </text>
    </comment>
    <comment ref="D14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EC2/E</t>
        </r>
      </text>
    </comment>
    <comment ref="D15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ECX2</t>
        </r>
      </text>
    </comment>
    <comment ref="D160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NUE</t>
        </r>
      </text>
    </comment>
    <comment ref="D16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17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18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19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200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BOHAI SERVICE
同OOCL PCN1</t>
        </r>
      </text>
    </comment>
    <comment ref="D208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PN1</t>
        </r>
      </text>
    </comment>
    <comment ref="D21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223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231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PN1</t>
        </r>
      </text>
    </comment>
    <comment ref="D239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24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PN1</t>
        </r>
      </text>
    </comment>
    <comment ref="B25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</t>
        </r>
      </text>
    </comment>
    <comment ref="D25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OOCL PCN1</t>
        </r>
      </text>
    </comment>
    <comment ref="D26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PCN1</t>
        </r>
      </text>
    </comment>
    <comment ref="D269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代码：</t>
        </r>
        <r>
          <rPr>
            <sz val="9"/>
            <rFont val="Tahoma"/>
            <family val="2"/>
            <charset val="134"/>
          </rPr>
          <t xml:space="preserve">PCN1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COSCO/CMA</t>
        </r>
        <r>
          <rPr>
            <sz val="9"/>
            <rFont val="宋体"/>
            <family val="3"/>
            <charset val="134"/>
          </rPr>
          <t>代码</t>
        </r>
        <r>
          <rPr>
            <sz val="9"/>
            <rFont val="Tahoma"/>
            <family val="2"/>
            <charset val="134"/>
          </rPr>
          <t>CEN</t>
        </r>
      </text>
    </comment>
    <comment ref="D277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PCN1</t>
        </r>
      </text>
    </comment>
    <comment ref="D28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代码：PCN1
同COSCO/CMA代码CEN</t>
        </r>
      </text>
    </comment>
    <comment ref="D291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PCN1</t>
        </r>
      </text>
    </comment>
    <comment ref="D299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PEX3 SERVICE </t>
        </r>
      </text>
    </comment>
    <comment ref="D307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代码：PCN1
同COSCO/CMA代码CEN</t>
        </r>
      </text>
    </comment>
    <comment ref="D31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321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329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PCN1</t>
        </r>
      </text>
    </comment>
    <comment ref="D33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343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35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360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同 CMA ESA2</t>
        </r>
      </text>
    </comment>
    <comment ref="D368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37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383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</t>
        </r>
      </text>
    </comment>
    <comment ref="D391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直达 WSA3</t>
        </r>
      </text>
    </comment>
    <comment ref="D399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ASPA 1</t>
        </r>
      </text>
    </comment>
    <comment ref="D40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WSA3</t>
        </r>
      </text>
    </comment>
    <comment ref="D415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</t>
        </r>
      </text>
    </comment>
    <comment ref="D423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在MSK网站，搜COLON FREE ZONE,PANAMA，选择“承运人托运（SD）”
</t>
        </r>
      </text>
    </comment>
    <comment ref="D431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HHX2</t>
        </r>
      </text>
    </comment>
    <comment ref="D439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CHX</t>
        </r>
      </text>
    </comment>
    <comment ref="B446" authorId="1">
      <text>
        <r>
          <rPr>
            <sz val="9"/>
            <rFont val="宋体"/>
            <family val="3"/>
            <charset val="134"/>
          </rPr>
          <t>User:
CKV2</t>
        </r>
      </text>
    </comment>
    <comment ref="D45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-AGX
</t>
        </r>
      </text>
    </comment>
    <comment ref="D46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</t>
        </r>
      </text>
    </comment>
    <comment ref="D472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AIS</t>
        </r>
      </text>
    </comment>
    <comment ref="D480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AGS</t>
        </r>
      </text>
    </comment>
    <comment ref="D487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ME3</t>
        </r>
      </text>
    </comment>
    <comment ref="D495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</t>
        </r>
      </text>
    </comment>
    <comment ref="D503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CV2-N</t>
        </r>
      </text>
    </comment>
    <comment ref="D511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KCM2
</t>
        </r>
      </text>
    </comment>
    <comment ref="D519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HHX</t>
        </r>
      </text>
    </comment>
    <comment ref="D52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CSE</t>
        </r>
      </text>
    </comment>
    <comment ref="D535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BMXKCS</t>
        </r>
      </text>
    </comment>
    <comment ref="D543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CI2</t>
        </r>
      </text>
    </comment>
    <comment ref="D551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RFM</t>
        </r>
      </text>
    </comment>
    <comment ref="D558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IFX</t>
        </r>
      </text>
    </comment>
    <comment ref="D56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 CPX3</t>
        </r>
      </text>
    </comment>
    <comment ref="D57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FI3</t>
        </r>
      </text>
    </comment>
    <comment ref="D58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</t>
        </r>
      </text>
    </comment>
    <comment ref="D590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AAUS</t>
        </r>
      </text>
    </comment>
    <comment ref="D598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AAUS</t>
        </r>
      </text>
    </comment>
    <comment ref="D60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NEAX
</t>
        </r>
      </text>
    </comment>
  </commentList>
</comments>
</file>

<file path=xl/sharedStrings.xml><?xml version="1.0" encoding="utf-8"?>
<sst xmlns="http://schemas.openxmlformats.org/spreadsheetml/2006/main" count="9813" uniqueCount="3173">
  <si>
    <t>EASLINE SHANGHAI</t>
  </si>
  <si>
    <t xml:space="preserve">DAMMAN </t>
  </si>
  <si>
    <t>CHENNAI</t>
  </si>
  <si>
    <t>HYUNDAI PRESTIGE</t>
  </si>
  <si>
    <t>NAVARINO</t>
  </si>
  <si>
    <t>MOL MATRIX</t>
  </si>
  <si>
    <t>MOL MOTIVATOR</t>
  </si>
  <si>
    <t>MOL MANEUVER</t>
  </si>
  <si>
    <t>CARRIER</t>
  </si>
  <si>
    <t>CNTAO</t>
  </si>
  <si>
    <t>044S</t>
  </si>
  <si>
    <t>SINOKOR</t>
  </si>
  <si>
    <t>STX</t>
  </si>
  <si>
    <t>024E</t>
  </si>
  <si>
    <t>054S</t>
  </si>
  <si>
    <t>CAPE FORBY</t>
  </si>
  <si>
    <t>053S</t>
  </si>
  <si>
    <t>CNCAN</t>
  </si>
  <si>
    <t>UNAYZAH</t>
  </si>
  <si>
    <t>CSCL NEPTUNE</t>
  </si>
  <si>
    <t>ISTANBUL</t>
  </si>
  <si>
    <t>CNHKG</t>
  </si>
  <si>
    <t>W047</t>
  </si>
  <si>
    <t>W109</t>
  </si>
  <si>
    <t>WAREHOUSE CUT OFF</t>
  </si>
  <si>
    <t>DONG FANG FU</t>
  </si>
  <si>
    <t xml:space="preserve">HONGKONG ROUTE </t>
  </si>
  <si>
    <t xml:space="preserve">KOBE </t>
  </si>
  <si>
    <t>LOOKING FOR PLEASE USE CTRL+F</t>
  </si>
  <si>
    <t xml:space="preserve">EUROPEAN ROUTE      </t>
  </si>
  <si>
    <t xml:space="preserve">HAMBURG </t>
  </si>
  <si>
    <t>VESSEL</t>
  </si>
  <si>
    <t>VOYAGE</t>
  </si>
  <si>
    <t>OPERATOR</t>
  </si>
  <si>
    <t>CNNGB</t>
  </si>
  <si>
    <t>ETD</t>
  </si>
  <si>
    <t>ETA</t>
  </si>
  <si>
    <t>001W</t>
  </si>
  <si>
    <t>002W</t>
  </si>
  <si>
    <t>023W</t>
  </si>
  <si>
    <t>007W</t>
  </si>
  <si>
    <t>011W</t>
  </si>
  <si>
    <t>003W</t>
  </si>
  <si>
    <t xml:space="preserve">LE HAVRE  </t>
  </si>
  <si>
    <t xml:space="preserve">ANTWERP </t>
  </si>
  <si>
    <t xml:space="preserve">ROTTERDAM </t>
  </si>
  <si>
    <t xml:space="preserve">FELIXSTOWE </t>
  </si>
  <si>
    <t>SOUTHAMPTON</t>
  </si>
  <si>
    <t>DUBLIN</t>
  </si>
  <si>
    <t>VIA ROTTERDAM</t>
  </si>
  <si>
    <t>CONSTANTSA</t>
  </si>
  <si>
    <t>YM SUCCESS</t>
  </si>
  <si>
    <t>KOPER</t>
  </si>
  <si>
    <t>GDYNIA</t>
  </si>
  <si>
    <t>AARHUS/COPENHAGEN</t>
  </si>
  <si>
    <t>ARS/COP</t>
  </si>
  <si>
    <t>GOTHENBURG</t>
  </si>
  <si>
    <t>HELSINKI</t>
  </si>
  <si>
    <t>OSLO</t>
  </si>
  <si>
    <t xml:space="preserve">BARCELONA  </t>
  </si>
  <si>
    <t>022E</t>
  </si>
  <si>
    <t>002E</t>
  </si>
  <si>
    <t xml:space="preserve">VALENCIA  </t>
  </si>
  <si>
    <t>PIRAEUS</t>
  </si>
  <si>
    <t xml:space="preserve">GENOA </t>
  </si>
  <si>
    <t xml:space="preserve">ISTANBUL(k) </t>
  </si>
  <si>
    <t>PORT SAID</t>
  </si>
  <si>
    <t>086W</t>
  </si>
  <si>
    <t xml:space="preserve">BEIRUT  </t>
  </si>
  <si>
    <t>ZANTE</t>
  </si>
  <si>
    <t xml:space="preserve">ALEXANDRIA  </t>
  </si>
  <si>
    <t xml:space="preserve">ASHDOD </t>
  </si>
  <si>
    <t>005W</t>
  </si>
  <si>
    <t>009W</t>
  </si>
  <si>
    <t>CAPE TOWN</t>
  </si>
  <si>
    <t>VIA SGP</t>
  </si>
  <si>
    <t>018W</t>
  </si>
  <si>
    <t>SGP</t>
  </si>
  <si>
    <t>010W</t>
  </si>
  <si>
    <t xml:space="preserve">AUCKLAND </t>
  </si>
  <si>
    <t xml:space="preserve">BRISBANE  </t>
  </si>
  <si>
    <t>BRISBANE</t>
  </si>
  <si>
    <t xml:space="preserve">MELBOURNE  </t>
  </si>
  <si>
    <t>MELBOURNE</t>
  </si>
  <si>
    <t xml:space="preserve">SYDNEY </t>
  </si>
  <si>
    <t>SYDNEY</t>
  </si>
  <si>
    <t>SOUTHEAST ASIAN ROUTE</t>
  </si>
  <si>
    <t>PORT KELANG</t>
  </si>
  <si>
    <t xml:space="preserve">PORT KELANG  </t>
  </si>
  <si>
    <t>WAN HAI 501</t>
  </si>
  <si>
    <t xml:space="preserve">HO CHI MINH </t>
  </si>
  <si>
    <t>SITC</t>
  </si>
  <si>
    <t xml:space="preserve">HAIPHONG  </t>
  </si>
  <si>
    <t xml:space="preserve">JAKARTA </t>
  </si>
  <si>
    <t>SURABAYA</t>
  </si>
  <si>
    <t xml:space="preserve">LAEM CHABANG  </t>
  </si>
  <si>
    <t>SITC VTX2</t>
  </si>
  <si>
    <t xml:space="preserve">BANGKOK </t>
  </si>
  <si>
    <t xml:space="preserve">SINGAPORE  </t>
  </si>
  <si>
    <t>004W</t>
  </si>
  <si>
    <t>030W</t>
  </si>
  <si>
    <t xml:space="preserve">OSAKA </t>
  </si>
  <si>
    <t xml:space="preserve">MOJI </t>
  </si>
  <si>
    <t xml:space="preserve">HAKATA </t>
  </si>
  <si>
    <t xml:space="preserve">TOKYO </t>
  </si>
  <si>
    <t>COSCO</t>
  </si>
  <si>
    <t xml:space="preserve">YOKOHAMA </t>
  </si>
  <si>
    <t xml:space="preserve">NAGOYA </t>
  </si>
  <si>
    <t xml:space="preserve">BUSAN  </t>
  </si>
  <si>
    <t>EAS</t>
  </si>
  <si>
    <t xml:space="preserve">INCHON </t>
  </si>
  <si>
    <t xml:space="preserve">KAOHSIUNG </t>
  </si>
  <si>
    <t>KAOHSIUNG</t>
  </si>
  <si>
    <t xml:space="preserve">KEELUNG </t>
  </si>
  <si>
    <t>TAICHUNG</t>
  </si>
  <si>
    <t xml:space="preserve">INDIAN ROUTE   </t>
  </si>
  <si>
    <t xml:space="preserve">CALCUTTA  </t>
  </si>
  <si>
    <t>NSA</t>
  </si>
  <si>
    <t>HMM</t>
  </si>
  <si>
    <t xml:space="preserve">COLOMBO  </t>
  </si>
  <si>
    <t>CHITTAGONG</t>
  </si>
  <si>
    <t>PAKISTAN &amp; MIDDLE EAST &amp; RED SEA ROUTE</t>
  </si>
  <si>
    <t xml:space="preserve">DUBAI(JEBEL ALI) </t>
  </si>
  <si>
    <t>DUBAI</t>
  </si>
  <si>
    <t>028W</t>
  </si>
  <si>
    <t>KUWAIT</t>
  </si>
  <si>
    <t>JEDDAH</t>
  </si>
  <si>
    <t xml:space="preserve">AQABA </t>
  </si>
  <si>
    <t>CENTRAL AND SOUTH AMERICAN ROUTE</t>
  </si>
  <si>
    <t xml:space="preserve">BUENA VENTURA </t>
  </si>
  <si>
    <t>HAM-SUD</t>
  </si>
  <si>
    <t>BUENOS AIRES</t>
  </si>
  <si>
    <t xml:space="preserve">MONTEVIDEO  </t>
  </si>
  <si>
    <t>MONTEVIDEO</t>
  </si>
  <si>
    <t xml:space="preserve">SANTOS    </t>
  </si>
  <si>
    <t>SANTOS</t>
  </si>
  <si>
    <t>NAVEGANTES</t>
  </si>
  <si>
    <t>PARANAGUA</t>
  </si>
  <si>
    <t xml:space="preserve">CALLAO </t>
  </si>
  <si>
    <t xml:space="preserve">GUAYAQUIL  </t>
  </si>
  <si>
    <t>VALPARAISO</t>
  </si>
  <si>
    <t xml:space="preserve">IQUIQUE  </t>
  </si>
  <si>
    <t xml:space="preserve">MANZANILIO (MEX) </t>
  </si>
  <si>
    <t>LAZARO CARDENAS(via)</t>
  </si>
  <si>
    <t>NORTH AMERICAN ROUTE</t>
  </si>
  <si>
    <t>LONG BEACH(via)</t>
  </si>
  <si>
    <t xml:space="preserve">LOS ANGELES,CA </t>
  </si>
  <si>
    <t>LOS ANGELES</t>
  </si>
  <si>
    <t>OOCL</t>
  </si>
  <si>
    <t>GREENWICH BRIDGE</t>
  </si>
  <si>
    <t>094E</t>
  </si>
  <si>
    <t>OAKLAND,CA</t>
  </si>
  <si>
    <t>NEW YORK,NJ</t>
  </si>
  <si>
    <t>MIAMI,FL</t>
  </si>
  <si>
    <t xml:space="preserve">CHICAGO,IL </t>
  </si>
  <si>
    <t xml:space="preserve">Dallas, TX </t>
  </si>
  <si>
    <t xml:space="preserve">VANCOUVER </t>
  </si>
  <si>
    <t xml:space="preserve">MONTREAL </t>
  </si>
  <si>
    <t>EUROPEAN ROUTE</t>
  </si>
  <si>
    <t>CNSHA</t>
  </si>
  <si>
    <t>HAM</t>
  </si>
  <si>
    <t>EVER LOGIC</t>
  </si>
  <si>
    <t>EMC</t>
  </si>
  <si>
    <t>EVER LAMBENT</t>
  </si>
  <si>
    <t>COSCO EXCELLENCE</t>
  </si>
  <si>
    <t>YML</t>
  </si>
  <si>
    <t>COSCO FRANCE</t>
  </si>
  <si>
    <t>0012W</t>
  </si>
  <si>
    <t>MOL CELEBRATION</t>
  </si>
  <si>
    <t>OOCL LUXEMBOURG</t>
  </si>
  <si>
    <t>ANT</t>
  </si>
  <si>
    <t>ROT</t>
  </si>
  <si>
    <t>FELIXSTOWE</t>
  </si>
  <si>
    <t>CMA CGM CASSIOPEIA</t>
  </si>
  <si>
    <t>CMA CGM MUSCA</t>
  </si>
  <si>
    <t>CMA CGM AQUILA</t>
  </si>
  <si>
    <t>DBL</t>
  </si>
  <si>
    <t>VARNA</t>
  </si>
  <si>
    <t>MSC EVA</t>
  </si>
  <si>
    <t>VIA HAMBURG</t>
  </si>
  <si>
    <t>EVER SMART</t>
  </si>
  <si>
    <t>NEW YORK EXPRESS</t>
  </si>
  <si>
    <t>MEDITERRANEAN ROUTE</t>
  </si>
  <si>
    <t>BARCELONA</t>
  </si>
  <si>
    <t>COSCO AFRICA</t>
  </si>
  <si>
    <t>019W</t>
  </si>
  <si>
    <t>MSK</t>
  </si>
  <si>
    <t>CMA</t>
  </si>
  <si>
    <t>PIR</t>
  </si>
  <si>
    <t>BEIRUT</t>
  </si>
  <si>
    <t>LIMASSOL</t>
  </si>
  <si>
    <t>035W</t>
  </si>
  <si>
    <t>AFRICA ROUTE</t>
  </si>
  <si>
    <t>AUSTRALIA &amp; NEW ZEALAND ROUTE</t>
  </si>
  <si>
    <t>BRI</t>
  </si>
  <si>
    <t>JPO TUCANA</t>
  </si>
  <si>
    <t>MEL</t>
  </si>
  <si>
    <t>042S</t>
  </si>
  <si>
    <t>016S</t>
  </si>
  <si>
    <t>029W</t>
  </si>
  <si>
    <t>SYD</t>
  </si>
  <si>
    <t>PKG(N)</t>
  </si>
  <si>
    <t>KMTC</t>
  </si>
  <si>
    <t>PENANG</t>
  </si>
  <si>
    <t>HCM</t>
  </si>
  <si>
    <t>SITC LAEM CHABANG</t>
  </si>
  <si>
    <t>HAIPHONG</t>
  </si>
  <si>
    <t>SUR</t>
  </si>
  <si>
    <t>106S</t>
  </si>
  <si>
    <t>SIHANOUVKILLE</t>
  </si>
  <si>
    <t>MANILA(S)</t>
  </si>
  <si>
    <t>LAEM CHABANG</t>
  </si>
  <si>
    <t>071W</t>
  </si>
  <si>
    <t>014W</t>
  </si>
  <si>
    <t>015W</t>
  </si>
  <si>
    <t>RCL</t>
  </si>
  <si>
    <t>045W</t>
  </si>
  <si>
    <t>INDIAN ROUTE</t>
  </si>
  <si>
    <t>CLT</t>
  </si>
  <si>
    <t>OOCL JAKARTA</t>
  </si>
  <si>
    <t>NEW DELHI/(P )</t>
  </si>
  <si>
    <t>NHAVA SHEVA</t>
  </si>
  <si>
    <t>012W</t>
  </si>
  <si>
    <t>016W</t>
  </si>
  <si>
    <t>COLOMBO</t>
  </si>
  <si>
    <t>COSCO YANTIAN</t>
  </si>
  <si>
    <t>KARACHI</t>
  </si>
  <si>
    <t>DUB</t>
  </si>
  <si>
    <t>OOCL SOUTHAMPTON</t>
  </si>
  <si>
    <t xml:space="preserve">DUB </t>
  </si>
  <si>
    <t>YM PINE</t>
  </si>
  <si>
    <t>YM WEALTH</t>
  </si>
  <si>
    <t>AQA</t>
  </si>
  <si>
    <t>COSCO SHANGHAI</t>
  </si>
  <si>
    <t>DAMMAN</t>
  </si>
  <si>
    <t>RIYADH</t>
  </si>
  <si>
    <t>071E</t>
  </si>
  <si>
    <t>CCNI ARAUCO</t>
  </si>
  <si>
    <t>XIN CHI WAN</t>
  </si>
  <si>
    <t>123E</t>
  </si>
  <si>
    <t>CALLAO</t>
  </si>
  <si>
    <t>BUENAVENTURA</t>
  </si>
  <si>
    <t>BUE</t>
  </si>
  <si>
    <t>MANZANILLO</t>
  </si>
  <si>
    <t>048E</t>
  </si>
  <si>
    <t>045E</t>
  </si>
  <si>
    <t>052E</t>
  </si>
  <si>
    <t>SINGAPORE</t>
  </si>
  <si>
    <t>JPO VOLANS</t>
  </si>
  <si>
    <t>017W</t>
  </si>
  <si>
    <t>COSCO HOUSTON</t>
  </si>
  <si>
    <t>053E</t>
  </si>
  <si>
    <t>COLON FREE ZONE</t>
  </si>
  <si>
    <t>ITAL MILIONE</t>
  </si>
  <si>
    <t>LA</t>
  </si>
  <si>
    <t>051W</t>
  </si>
  <si>
    <t>APL KOREA</t>
  </si>
  <si>
    <t>APL THAILAND</t>
  </si>
  <si>
    <t>APL CHINA</t>
  </si>
  <si>
    <t>NYC</t>
  </si>
  <si>
    <t>105E</t>
  </si>
  <si>
    <t>103E</t>
  </si>
  <si>
    <t>HYUNDAI INTEGRAL</t>
  </si>
  <si>
    <t>033W</t>
  </si>
  <si>
    <t>CHICAGO</t>
  </si>
  <si>
    <t>HYUNDAI TACOMA</t>
  </si>
  <si>
    <t>MIAMI</t>
  </si>
  <si>
    <t>JAPAN &amp; SOUTH KOREA</t>
  </si>
  <si>
    <t>OSAKA/KOBE</t>
  </si>
  <si>
    <t>MOJI/HAKATA</t>
  </si>
  <si>
    <t>TOKYO/YOKOHAMA</t>
  </si>
  <si>
    <t>NAGOYA</t>
  </si>
  <si>
    <t>BUSAN</t>
  </si>
  <si>
    <t>INCHON</t>
  </si>
  <si>
    <t>CNSZX</t>
  </si>
  <si>
    <t>EVER SMILE</t>
  </si>
  <si>
    <t>BANGKOK</t>
  </si>
  <si>
    <t>OOCL SEOUL</t>
  </si>
  <si>
    <t>CMA CGM ALASKA</t>
  </si>
  <si>
    <t>CMA CGM NEVADA</t>
  </si>
  <si>
    <t>PANCON VICTORY</t>
  </si>
  <si>
    <t>PANCON SUNSHINE</t>
  </si>
  <si>
    <t xml:space="preserve">TORONTO </t>
  </si>
  <si>
    <t>MONTREAL</t>
  </si>
  <si>
    <t>WISDOM GRACE</t>
  </si>
  <si>
    <t>KUO LUNG</t>
  </si>
  <si>
    <t>CMA  EMC COSCO /PEX3</t>
  </si>
  <si>
    <t xml:space="preserve">BOSTON,MA </t>
  </si>
  <si>
    <t>MILD TEMPO</t>
  </si>
  <si>
    <t xml:space="preserve">EUROPEAN ROUTE   </t>
    <phoneticPr fontId="35" type="noConversion"/>
  </si>
  <si>
    <t xml:space="preserve">          Salling schedule-Ningbo    </t>
    <phoneticPr fontId="35" type="noConversion"/>
  </si>
  <si>
    <t xml:space="preserve">HAMBURG </t>
    <phoneticPr fontId="35" type="noConversion"/>
  </si>
  <si>
    <t>JITRA BHUM</t>
  </si>
  <si>
    <t>KMTC TAIPEIS</t>
  </si>
  <si>
    <t>COSCO IZMIR</t>
  </si>
  <si>
    <t>BLANK SAILING</t>
  </si>
  <si>
    <t>COSCO HAIFA</t>
  </si>
  <si>
    <t>SITC OSAKA</t>
  </si>
  <si>
    <t>EVER LIBRA</t>
  </si>
  <si>
    <t>ITHA BHUM</t>
  </si>
  <si>
    <t>DERBY D</t>
  </si>
  <si>
    <t>BROOKLYN BRIDGE</t>
  </si>
  <si>
    <t>YM SEATTLE</t>
  </si>
  <si>
    <t>ARGOS</t>
  </si>
  <si>
    <t>COSCO SURABAYA</t>
  </si>
  <si>
    <t>WIELAND</t>
  </si>
  <si>
    <t>KOTA PURI</t>
  </si>
  <si>
    <t>COSCO COLOMBO</t>
  </si>
  <si>
    <t>KOTA CANTIK</t>
  </si>
  <si>
    <t>1914S</t>
  </si>
  <si>
    <t>XIN MING ZHOU 20</t>
  </si>
  <si>
    <t>YM PLUM</t>
  </si>
  <si>
    <t>COSCO AMERICA</t>
  </si>
  <si>
    <t>BLANK VOYAGE</t>
  </si>
  <si>
    <t>EVER LOVELY</t>
  </si>
  <si>
    <t>COSCO SHIPPING PISCES</t>
  </si>
  <si>
    <t>JARU BHUM</t>
  </si>
  <si>
    <t>COSCO ASHDOD</t>
  </si>
  <si>
    <t>KAMA BHUM</t>
  </si>
  <si>
    <t>APL DENVER</t>
  </si>
  <si>
    <t>WAN HAI 513</t>
  </si>
  <si>
    <t>HAKATA</t>
  </si>
  <si>
    <t>SITC LIANYUNGANG</t>
  </si>
  <si>
    <t>CALA PINGUINO</t>
  </si>
  <si>
    <t>SITC SHANGHAI</t>
  </si>
  <si>
    <t>OOCL SAVANNAH</t>
  </si>
  <si>
    <t>YM COSMOS</t>
  </si>
  <si>
    <t>307S</t>
  </si>
  <si>
    <t>CSCL AUTUMN</t>
  </si>
  <si>
    <t>COSCO ASIA</t>
  </si>
  <si>
    <t>WAN HAI 510</t>
  </si>
  <si>
    <t>CSL SANTA MARIA</t>
  </si>
  <si>
    <t>006W</t>
  </si>
  <si>
    <t>ITAL LAGUNA</t>
  </si>
  <si>
    <t>CAPE SYROS  </t>
  </si>
  <si>
    <t>SITC KAWASAKI</t>
  </si>
  <si>
    <t>COSCO WELLINGTON</t>
  </si>
  <si>
    <t>923W</t>
  </si>
  <si>
    <t>CNNGB</t>
    <phoneticPr fontId="35" type="noConversion"/>
  </si>
  <si>
    <t>YM GREEN</t>
  </si>
  <si>
    <t>SC MARA</t>
  </si>
  <si>
    <t>MACKINAC BRIDGE/KICT</t>
  </si>
  <si>
    <t>AIN SNAN /INNT</t>
  </si>
  <si>
    <t>AFIF/AFIT</t>
  </si>
  <si>
    <t>1927E</t>
  </si>
  <si>
    <t>1916E</t>
  </si>
  <si>
    <t>1928E</t>
  </si>
  <si>
    <t>1929E</t>
  </si>
  <si>
    <t>024N</t>
  </si>
  <si>
    <t>088N</t>
  </si>
  <si>
    <t>COSCO TAICANG</t>
  </si>
  <si>
    <t>0PG47E1</t>
  </si>
  <si>
    <t>COSCO FORTUNE</t>
  </si>
  <si>
    <t>040E</t>
  </si>
  <si>
    <t>047E</t>
  </si>
  <si>
    <t>EVER LENIENT</t>
  </si>
  <si>
    <t>006E</t>
  </si>
  <si>
    <t>COSCO SHIPPING HIMALAYAS</t>
  </si>
  <si>
    <t>CSCL ATLANTIC OCEAN</t>
  </si>
  <si>
    <t xml:space="preserve"> </t>
  </si>
  <si>
    <t>EVER UTILE</t>
  </si>
  <si>
    <t>EVER UNIFIC</t>
  </si>
  <si>
    <t>EVER URSULA</t>
  </si>
  <si>
    <t>E.R. FELIXSTOWE</t>
  </si>
  <si>
    <t>063W</t>
  </si>
  <si>
    <t>TITAN</t>
  </si>
  <si>
    <t>1042W</t>
  </si>
  <si>
    <t>KMTC DUBAI</t>
  </si>
  <si>
    <t>1905W</t>
  </si>
  <si>
    <t>048S</t>
  </si>
  <si>
    <t>COSCO AQABA</t>
  </si>
  <si>
    <t>924W</t>
  </si>
  <si>
    <t>013W</t>
  </si>
  <si>
    <t xml:space="preserve">MP THE BRADY </t>
  </si>
  <si>
    <t>BAI CHAY BRIDGE</t>
  </si>
  <si>
    <t>070W</t>
  </si>
  <si>
    <t>EVER UBERTY</t>
  </si>
  <si>
    <t>1383W</t>
  </si>
  <si>
    <t>CMA CGM VOLGA</t>
  </si>
  <si>
    <t>008W</t>
  </si>
  <si>
    <t>0BX41W1</t>
  </si>
  <si>
    <t>COSCO SHIPPING SCORPIO</t>
  </si>
  <si>
    <t>0FL3ZW1</t>
  </si>
  <si>
    <t>COSCO SHIPPING STAR</t>
  </si>
  <si>
    <t>0KN2VW1</t>
  </si>
  <si>
    <t>MSC KATRINA</t>
  </si>
  <si>
    <t>926E</t>
  </si>
  <si>
    <t>927E</t>
  </si>
  <si>
    <t>925W</t>
  </si>
  <si>
    <t>926W</t>
  </si>
  <si>
    <t>927W</t>
  </si>
  <si>
    <t>CMA CGM CORAL</t>
  </si>
  <si>
    <t>OOCL BUSAN</t>
  </si>
  <si>
    <t>269S</t>
  </si>
  <si>
    <t>256S</t>
  </si>
  <si>
    <t>267S</t>
  </si>
  <si>
    <t>160S</t>
  </si>
  <si>
    <t xml:space="preserve">MAERSK SHAMS </t>
  </si>
  <si>
    <t>926S</t>
  </si>
  <si>
    <t>MAERSK SARAT</t>
  </si>
  <si>
    <t>SINO BRIDGE</t>
  </si>
  <si>
    <t>202W</t>
  </si>
  <si>
    <t>107W</t>
  </si>
  <si>
    <t>WAN HAI 516</t>
  </si>
  <si>
    <t>WAN HAI 517</t>
  </si>
  <si>
    <t>NAVIOS AMARILLO</t>
  </si>
  <si>
    <t>1916S</t>
  </si>
  <si>
    <t>1907S</t>
  </si>
  <si>
    <t>SITC JAKARTA</t>
  </si>
  <si>
    <t>1928S</t>
  </si>
  <si>
    <t>HF FORTUNE</t>
  </si>
  <si>
    <t>1915N</t>
  </si>
  <si>
    <t>SITC TOKYO</t>
  </si>
  <si>
    <t>1918S</t>
  </si>
  <si>
    <t>JULY</t>
    <phoneticPr fontId="35" type="noConversion"/>
  </si>
  <si>
    <t>HUMEN BRIDGE / HUET</t>
  </si>
  <si>
    <t>SEASPAN THAMES/SEQT</t>
  </si>
  <si>
    <t>ASKLIPIOS / ASKT</t>
  </si>
  <si>
    <t>SEASPAN ZAMBEZI / ZAMT</t>
  </si>
  <si>
    <t>SEASPAN HUDSON / YHDT</t>
  </si>
  <si>
    <t>HANOVER EXPRESS /HVXT</t>
  </si>
  <si>
    <t>KUALA LUMPUR EXPRESS / KUX</t>
  </si>
  <si>
    <t>NYK ADONIS /NADT</t>
  </si>
  <si>
    <t>OSAKA EXPRESS/OSET</t>
  </si>
  <si>
    <t>CAUTIN</t>
  </si>
  <si>
    <t>CAUQUENES</t>
  </si>
  <si>
    <t>MOL BRIGHTNESS</t>
  </si>
  <si>
    <t>HMM BLESSING</t>
  </si>
  <si>
    <t>COPIAPO</t>
  </si>
  <si>
    <t>928E</t>
  </si>
  <si>
    <t>930E</t>
  </si>
  <si>
    <t>MSC SOLA</t>
  </si>
  <si>
    <t>MSC FLAVIA</t>
  </si>
  <si>
    <t>MSC NATASHA</t>
  </si>
  <si>
    <t>MSC REGULUS</t>
  </si>
  <si>
    <t>MSC RENEE</t>
  </si>
  <si>
    <t>FA926A</t>
  </si>
  <si>
    <t>FA927A</t>
  </si>
  <si>
    <t>FA928A</t>
  </si>
  <si>
    <t>FA929A</t>
  </si>
  <si>
    <t>FA930A</t>
  </si>
  <si>
    <t>MOL BEACON</t>
  </si>
  <si>
    <t>MSC SASHA</t>
  </si>
  <si>
    <t>KOTA PEMIMPIN</t>
  </si>
  <si>
    <t>MOL BEAUTY</t>
  </si>
  <si>
    <t>MSC JEONGMIN</t>
  </si>
  <si>
    <t>AL RIFFA /AFFT</t>
  </si>
  <si>
    <t>YM WARMTH/YWAT</t>
  </si>
  <si>
    <t>YM WARRANTY/YNWT</t>
  </si>
  <si>
    <t>ESSEN EXPRESS/EXST</t>
  </si>
  <si>
    <t>AL QIBLA/AQBT</t>
  </si>
  <si>
    <t>SALAHUDDIN /SLTT</t>
  </si>
  <si>
    <t>AL NASRIYAH/AYHT</t>
  </si>
  <si>
    <t>AL MURABBA /AHQT</t>
  </si>
  <si>
    <t>LINAH/LNKT</t>
  </si>
  <si>
    <t>COSCO SHIPPING UNIVERSE</t>
  </si>
  <si>
    <t>COSCO SHIPPING ARIES</t>
  </si>
  <si>
    <t>COSCO SHIPPING GEMINI</t>
  </si>
  <si>
    <t>COSCO SHIPPING TAURUS</t>
  </si>
  <si>
    <t>CMA CGM ARGENTINA</t>
  </si>
  <si>
    <t>CMA CGM LOUIS BLERIOT</t>
  </si>
  <si>
    <t>CMA CGM VASCO DE GAMA</t>
  </si>
  <si>
    <t>CMA CGM JEAN MERMOZ</t>
  </si>
  <si>
    <t>CMA CGM GEORG FORSTER</t>
  </si>
  <si>
    <t>0FL41W1</t>
  </si>
  <si>
    <t>0FL43W1</t>
  </si>
  <si>
    <t>0FL45W1</t>
  </si>
  <si>
    <t>0FL47W1</t>
  </si>
  <si>
    <t>CMA CGM MAGELLAN</t>
  </si>
  <si>
    <t xml:space="preserve">APL CHANGI </t>
  </si>
  <si>
    <t>APL RAFFLES</t>
  </si>
  <si>
    <t>0KN2ZW1</t>
  </si>
  <si>
    <t>0KN2XW1</t>
  </si>
  <si>
    <t>0KN31W1</t>
  </si>
  <si>
    <t>0KN33W1</t>
  </si>
  <si>
    <t>EVER GOODS</t>
  </si>
  <si>
    <t>EVER GOVERN</t>
  </si>
  <si>
    <t>EVER GOLDEN</t>
  </si>
  <si>
    <t>EVER GLORY</t>
  </si>
  <si>
    <t>1043W</t>
  </si>
  <si>
    <t>1044W</t>
  </si>
  <si>
    <t>1045W</t>
  </si>
  <si>
    <t>1046W</t>
  </si>
  <si>
    <t>OOCL UNITED KINGDOM</t>
  </si>
  <si>
    <t>COSCO SHIPPING GALAXY</t>
  </si>
  <si>
    <t>OOCL HONG KONG</t>
  </si>
  <si>
    <t>CSCL VENUS</t>
  </si>
  <si>
    <t>CSCL MERCURY</t>
  </si>
  <si>
    <t>TEXAS TRIUMPH</t>
  </si>
  <si>
    <t>TAIPEI TRIUMPH</t>
  </si>
  <si>
    <t>TAMPA TRIUMPH</t>
  </si>
  <si>
    <t>COSCO SHIPPING RHINE</t>
  </si>
  <si>
    <t>MAIRA XL</t>
  </si>
  <si>
    <t>COSCO SHIPPING PANAMA</t>
  </si>
  <si>
    <t>021W</t>
  </si>
  <si>
    <t>0BX47W1</t>
  </si>
  <si>
    <t>EVER URANUS</t>
  </si>
  <si>
    <t>TABEA</t>
  </si>
  <si>
    <t>APL NEW JERSEY</t>
  </si>
  <si>
    <t>BERNADETTE</t>
  </si>
  <si>
    <t>132W</t>
  </si>
  <si>
    <t>0BE41W1</t>
  </si>
  <si>
    <t>099W</t>
  </si>
  <si>
    <t>0BE45W1</t>
  </si>
  <si>
    <t>0BE47W1</t>
  </si>
  <si>
    <t>OOCL MALAYSIA</t>
  </si>
  <si>
    <t>CMA CGM COLUMBA</t>
  </si>
  <si>
    <t>CMA CGM CENTAURUS</t>
  </si>
  <si>
    <t>0ME3VW1</t>
  </si>
  <si>
    <t>0ME3ZW1</t>
  </si>
  <si>
    <t>0ME41W1</t>
  </si>
  <si>
    <t>0ME43W1</t>
  </si>
  <si>
    <t>EVER ULYSSES</t>
  </si>
  <si>
    <t>ITAL UNICA</t>
  </si>
  <si>
    <t>EVER UNICORN</t>
  </si>
  <si>
    <t>050W</t>
  </si>
  <si>
    <t>1385W</t>
  </si>
  <si>
    <t>1386W</t>
  </si>
  <si>
    <t>1387W</t>
  </si>
  <si>
    <t>MAERSK SIRAC</t>
  </si>
  <si>
    <t>SANTA CATARINA</t>
  </si>
  <si>
    <t>MAERSK STADELHORN</t>
  </si>
  <si>
    <t>927S</t>
  </si>
  <si>
    <t>928S</t>
  </si>
  <si>
    <t>929S</t>
  </si>
  <si>
    <t>930S</t>
  </si>
  <si>
    <t>CMA CGM AMBER</t>
  </si>
  <si>
    <t>SINOTRANS KAOHSIUNG</t>
  </si>
  <si>
    <t>CSCL SOUTH CHINA SEA</t>
  </si>
  <si>
    <t>CSCL YELLOW SEA</t>
  </si>
  <si>
    <t>025N</t>
  </si>
  <si>
    <t>032N</t>
  </si>
  <si>
    <t>054N</t>
  </si>
  <si>
    <t>KOTA PETANI</t>
  </si>
  <si>
    <t>0006E</t>
  </si>
  <si>
    <t>059E</t>
  </si>
  <si>
    <t>0005E</t>
  </si>
  <si>
    <t>064E</t>
  </si>
  <si>
    <t>CMA CGM MAUPASSANT</t>
  </si>
  <si>
    <t>CMA CGM TANCREDI</t>
  </si>
  <si>
    <t>CMA CGM DALILA</t>
  </si>
  <si>
    <t>CMA CGM LA TRAVIATA</t>
  </si>
  <si>
    <t>OLIVIA 1</t>
  </si>
  <si>
    <t>0PG49E1</t>
  </si>
  <si>
    <t>0PG4BE1</t>
  </si>
  <si>
    <t>0PG4DE1</t>
  </si>
  <si>
    <t>0PG4FE1</t>
  </si>
  <si>
    <t>CMA CGM J. MADISON</t>
  </si>
  <si>
    <t>CMA CGM T. ROOSEVELT</t>
  </si>
  <si>
    <t>0MB3FE1</t>
  </si>
  <si>
    <t>0MB3HE1</t>
  </si>
  <si>
    <t>APL CHARLESTON</t>
  </si>
  <si>
    <t>EVER LAUREL</t>
  </si>
  <si>
    <t>EVER LUNAR</t>
  </si>
  <si>
    <t>EVER LEADER</t>
  </si>
  <si>
    <t>EVER LINKING</t>
  </si>
  <si>
    <t>0VC3RE1</t>
  </si>
  <si>
    <t>0909E</t>
  </si>
  <si>
    <t>0910E</t>
  </si>
  <si>
    <t>0911E</t>
  </si>
  <si>
    <t>0912E</t>
  </si>
  <si>
    <t>APL SOUTHAMPTON</t>
  </si>
  <si>
    <t>APL PARIS</t>
  </si>
  <si>
    <t>CMA CGM VELA</t>
  </si>
  <si>
    <t>0SV3VS1</t>
  </si>
  <si>
    <t>0SV43S1</t>
  </si>
  <si>
    <t>0SV47S1</t>
  </si>
  <si>
    <t>0862E</t>
  </si>
  <si>
    <t>0863E</t>
  </si>
  <si>
    <t>0864E</t>
  </si>
  <si>
    <t>0865E</t>
  </si>
  <si>
    <t>0866E</t>
  </si>
  <si>
    <t>TIAN CHANG HE</t>
  </si>
  <si>
    <t>VALUE</t>
  </si>
  <si>
    <t>YM Unanimity</t>
  </si>
  <si>
    <t>SEROJA TIGA</t>
  </si>
  <si>
    <t>COSCO PRINCE RUPERT</t>
  </si>
  <si>
    <t>033E</t>
  </si>
  <si>
    <t xml:space="preserve">043E </t>
  </si>
  <si>
    <t>004E</t>
  </si>
  <si>
    <t xml:space="preserve">054E </t>
  </si>
  <si>
    <t>PUCON</t>
  </si>
  <si>
    <t>BERNHARD SCHULTE</t>
  </si>
  <si>
    <t>KOTA CEPAT</t>
  </si>
  <si>
    <t>WAN HAI 613</t>
  </si>
  <si>
    <t>SM TACOMA</t>
  </si>
  <si>
    <t>001E</t>
  </si>
  <si>
    <t>CSCL GLOBE</t>
  </si>
  <si>
    <t>CSCL ARCTIC OCEAN</t>
  </si>
  <si>
    <t>052W</t>
  </si>
  <si>
    <t>THALASSA HELLAS</t>
  </si>
  <si>
    <t>EDISON</t>
  </si>
  <si>
    <t>0RE3VW1</t>
  </si>
  <si>
    <t>0954W</t>
  </si>
  <si>
    <t>ITAL UNIVERSO</t>
  </si>
  <si>
    <t>1623W</t>
  </si>
  <si>
    <t>1624W</t>
  </si>
  <si>
    <t>1625W</t>
  </si>
  <si>
    <t>1626W</t>
  </si>
  <si>
    <t>1622W</t>
  </si>
  <si>
    <t>KOTA CABAR</t>
  </si>
  <si>
    <t>COSCO HONG KONG</t>
  </si>
  <si>
    <t>142W</t>
  </si>
  <si>
    <t>064W</t>
  </si>
  <si>
    <t>116W</t>
  </si>
  <si>
    <t>MAERSK SALALAH</t>
  </si>
  <si>
    <t>MAERSK TAURUS</t>
  </si>
  <si>
    <t>MAERSK TAIKUNG</t>
  </si>
  <si>
    <t>928W</t>
  </si>
  <si>
    <t>CHARLOTTE SCHULTE</t>
  </si>
  <si>
    <t>CARL SCHULTE</t>
  </si>
  <si>
    <t>19004W</t>
  </si>
  <si>
    <t>047S</t>
  </si>
  <si>
    <t>058S</t>
  </si>
  <si>
    <t>081S</t>
  </si>
  <si>
    <t>041S</t>
  </si>
  <si>
    <t>045S</t>
  </si>
  <si>
    <t>049S</t>
  </si>
  <si>
    <t>RHL CONSTANTIA</t>
  </si>
  <si>
    <t>WIKING</t>
  </si>
  <si>
    <t>COSCO KOBE</t>
  </si>
  <si>
    <t>918W</t>
  </si>
  <si>
    <t>057W</t>
  </si>
  <si>
    <t>KOTA SELAMAT</t>
  </si>
  <si>
    <t>KOTA SEJATI</t>
  </si>
  <si>
    <t>KOTA SAHABAT</t>
  </si>
  <si>
    <t>KOTA SATRIA</t>
  </si>
  <si>
    <t>KOTA LEKAS</t>
  </si>
  <si>
    <t>MOL ENDOWMENT</t>
  </si>
  <si>
    <t>037W</t>
  </si>
  <si>
    <t>1930E</t>
  </si>
  <si>
    <t>1931E</t>
  </si>
  <si>
    <t>APL LOS ANGELES</t>
  </si>
  <si>
    <t>0QA3FS</t>
  </si>
  <si>
    <t>0QA3HS</t>
  </si>
  <si>
    <t>0QA3JS</t>
  </si>
  <si>
    <t>0QA3LS</t>
  </si>
  <si>
    <t>0QA3NS</t>
  </si>
  <si>
    <t>1932E</t>
  </si>
  <si>
    <t>1933E</t>
  </si>
  <si>
    <t>1929S</t>
  </si>
  <si>
    <t>1930S</t>
  </si>
  <si>
    <t>1931S</t>
  </si>
  <si>
    <t>104E</t>
  </si>
  <si>
    <t>106E</t>
  </si>
  <si>
    <t>0AA41W1MA</t>
  </si>
  <si>
    <t>0AA3TW1MA</t>
  </si>
  <si>
    <t>MANILA MAERSK</t>
  </si>
  <si>
    <t>MARCHEN MAERSK</t>
  </si>
  <si>
    <t>MUMBAI MAERSK</t>
  </si>
  <si>
    <t>MOSCOW MAERSK</t>
  </si>
  <si>
    <t>MURCIA MAERSK</t>
  </si>
  <si>
    <t>929W</t>
  </si>
  <si>
    <t>930W</t>
  </si>
  <si>
    <t xml:space="preserve"> 929N</t>
  </si>
  <si>
    <t xml:space="preserve"> 930N</t>
  </si>
  <si>
    <t>MP THE GRONK</t>
  </si>
  <si>
    <t>HYUNDAI SUPREME</t>
  </si>
  <si>
    <t>HYUNDAI DYNASTY</t>
  </si>
  <si>
    <t>091W</t>
  </si>
  <si>
    <t>MSC VALERIA</t>
  </si>
  <si>
    <t>MSC RAPALLO</t>
  </si>
  <si>
    <t>MAERSK EDMONTON</t>
  </si>
  <si>
    <t>MSC ARIANE</t>
  </si>
  <si>
    <t>QH926W</t>
  </si>
  <si>
    <t>QH927W</t>
  </si>
  <si>
    <t>QH929W</t>
  </si>
  <si>
    <t>QH930W</t>
  </si>
  <si>
    <t>MCC TOKYO  </t>
  </si>
  <si>
    <t>MAERSK VLADIVOSTOK  </t>
  </si>
  <si>
    <t>927S  </t>
  </si>
  <si>
    <t>928S  </t>
  </si>
  <si>
    <t>929S  </t>
  </si>
  <si>
    <t>CALIFORNIA TRADER  </t>
  </si>
  <si>
    <t>APL PHOENIX</t>
  </si>
  <si>
    <t>SAN FELIPE</t>
  </si>
  <si>
    <t>CMA CGM HYDRA</t>
  </si>
  <si>
    <t>CMA CGM MISSOURI</t>
  </si>
  <si>
    <t>COSCO GUANGZHOU</t>
  </si>
  <si>
    <t>0PP45E1MA</t>
  </si>
  <si>
    <t>0PP47E1MA</t>
  </si>
  <si>
    <t>0PP49E1MA</t>
  </si>
  <si>
    <t>0PP4BE1MA</t>
  </si>
  <si>
    <t>0PP4DE1MA</t>
  </si>
  <si>
    <t>WAN HAI 515</t>
  </si>
  <si>
    <t>ALEXANDRIA BRIDGE</t>
  </si>
  <si>
    <t>WAN HAI 511</t>
  </si>
  <si>
    <t>929E</t>
  </si>
  <si>
    <t>931E</t>
  </si>
  <si>
    <t>931W</t>
  </si>
  <si>
    <t>SITC DALIAN</t>
  </si>
  <si>
    <t>1920S</t>
  </si>
  <si>
    <t xml:space="preserve">SITC /CJV4 </t>
    <phoneticPr fontId="35" type="noConversion"/>
  </si>
  <si>
    <t>1927S</t>
  </si>
  <si>
    <t>1932S</t>
  </si>
  <si>
    <t xml:space="preserve">SITC /CJV5 </t>
    <phoneticPr fontId="35" type="noConversion"/>
  </si>
  <si>
    <t>SITC GUANGDONG</t>
  </si>
  <si>
    <t>SITC HANSHIN</t>
  </si>
  <si>
    <t>SITC ZHEJIANG</t>
  </si>
  <si>
    <t>SITC BANGKOK</t>
  </si>
  <si>
    <t>SITC KEELUNG</t>
  </si>
  <si>
    <t>1917N</t>
  </si>
  <si>
    <t>NOSCO (sitc)   VTX2          /SNL NJ1</t>
    <phoneticPr fontId="35" type="noConversion"/>
  </si>
  <si>
    <t>SITC/SKU</t>
    <phoneticPr fontId="35" type="noConversion"/>
  </si>
  <si>
    <t xml:space="preserve">SITC/SKU </t>
    <phoneticPr fontId="35" type="noConversion"/>
  </si>
  <si>
    <t>1921N</t>
  </si>
  <si>
    <t xml:space="preserve">SNL SITC/NA1 CJV4 </t>
    <phoneticPr fontId="35" type="noConversion"/>
  </si>
  <si>
    <t>ONE /SITC JABCO-2/VTX2</t>
    <phoneticPr fontId="35" type="noConversion"/>
  </si>
  <si>
    <t>1908S</t>
  </si>
  <si>
    <t xml:space="preserve"> SITC /VTX3</t>
    <phoneticPr fontId="35" type="noConversion"/>
  </si>
  <si>
    <t>COSCO   AEU3</t>
    <phoneticPr fontId="35" type="noConversion"/>
  </si>
  <si>
    <t>OPERATOR</t>
    <phoneticPr fontId="35" type="noConversion"/>
  </si>
  <si>
    <t>CNNGB</t>
    <phoneticPr fontId="35" type="noConversion"/>
  </si>
  <si>
    <t>COSCO/AEU2</t>
    <phoneticPr fontId="35" type="noConversion"/>
  </si>
  <si>
    <t>COSCO/AEU6</t>
    <phoneticPr fontId="35" type="noConversion"/>
  </si>
  <si>
    <t>926W</t>
    <phoneticPr fontId="35" type="noConversion"/>
  </si>
  <si>
    <t>HMM/HSD/AE6</t>
    <phoneticPr fontId="35" type="noConversion"/>
  </si>
  <si>
    <t xml:space="preserve">ANTWERP </t>
    <phoneticPr fontId="35" type="noConversion"/>
  </si>
  <si>
    <t xml:space="preserve">ROTTERDAM </t>
    <phoneticPr fontId="35" type="noConversion"/>
  </si>
  <si>
    <t>VESSEL</t>
    <phoneticPr fontId="35" type="noConversion"/>
  </si>
  <si>
    <t xml:space="preserve">FELIXSTOWE </t>
    <phoneticPr fontId="35" type="noConversion"/>
  </si>
  <si>
    <t>COSCO/CMA /AEU5</t>
    <phoneticPr fontId="35" type="noConversion"/>
  </si>
  <si>
    <t>001W</t>
    <phoneticPr fontId="35" type="noConversion"/>
  </si>
  <si>
    <t>DUBLIN</t>
    <phoneticPr fontId="35" type="noConversion"/>
  </si>
  <si>
    <t xml:space="preserve">ROTTERDAM(VIA) </t>
    <phoneticPr fontId="35" type="noConversion"/>
  </si>
  <si>
    <t xml:space="preserve">LEIXOES/PORTO </t>
    <phoneticPr fontId="35" type="noConversion"/>
  </si>
  <si>
    <t>VESSEL</t>
    <phoneticPr fontId="11" type="noConversion"/>
  </si>
  <si>
    <t>ROTTERDAM (VIA)</t>
    <phoneticPr fontId="35" type="noConversion"/>
  </si>
  <si>
    <t>010W</t>
    <phoneticPr fontId="35" type="noConversion"/>
  </si>
  <si>
    <t>ONE/HPL/FE4</t>
    <phoneticPr fontId="35" type="noConversion"/>
  </si>
  <si>
    <t>COSCO/AEM1</t>
    <phoneticPr fontId="35" type="noConversion"/>
  </si>
  <si>
    <t>COSCO /AEM3</t>
    <phoneticPr fontId="35" type="noConversion"/>
  </si>
  <si>
    <t>KOPER</t>
    <phoneticPr fontId="35" type="noConversion"/>
  </si>
  <si>
    <t>COSCO/EMC/AEM6</t>
    <phoneticPr fontId="35" type="noConversion"/>
  </si>
  <si>
    <t>RIJEKA</t>
    <phoneticPr fontId="35" type="noConversion"/>
  </si>
  <si>
    <t>GDYNIA</t>
    <phoneticPr fontId="35" type="noConversion"/>
  </si>
  <si>
    <t>ROTTERDAM(VIA)</t>
    <phoneticPr fontId="35" type="noConversion"/>
  </si>
  <si>
    <t>011W</t>
    <phoneticPr fontId="35" type="noConversion"/>
  </si>
  <si>
    <t>TALLINN</t>
    <phoneticPr fontId="35" type="noConversion"/>
  </si>
  <si>
    <t>HAMBURG(VIA)</t>
    <phoneticPr fontId="35" type="noConversion"/>
  </si>
  <si>
    <t xml:space="preserve">NORDIC ROUTE     </t>
    <phoneticPr fontId="35" type="noConversion"/>
  </si>
  <si>
    <t>AARHUS/COPENHAGEN</t>
    <phoneticPr fontId="35" type="noConversion"/>
  </si>
  <si>
    <t>GOTHENBURG</t>
    <phoneticPr fontId="35" type="noConversion"/>
  </si>
  <si>
    <t>HELSINKI</t>
    <phoneticPr fontId="35" type="noConversion"/>
  </si>
  <si>
    <t>COSCO  AEU3</t>
    <phoneticPr fontId="35" type="noConversion"/>
  </si>
  <si>
    <t>OSLO</t>
    <phoneticPr fontId="35" type="noConversion"/>
  </si>
  <si>
    <t xml:space="preserve">MEDITERRANEAN ROUTE </t>
    <phoneticPr fontId="35" type="noConversion"/>
  </si>
  <si>
    <t xml:space="preserve">BARCELONA  </t>
    <phoneticPr fontId="35" type="noConversion"/>
  </si>
  <si>
    <t>013W</t>
    <phoneticPr fontId="35" type="noConversion"/>
  </si>
  <si>
    <t>ONE MD1</t>
    <phoneticPr fontId="35" type="noConversion"/>
  </si>
  <si>
    <t>030W</t>
    <phoneticPr fontId="35" type="noConversion"/>
  </si>
  <si>
    <t>TBN</t>
    <phoneticPr fontId="35" type="noConversion"/>
  </si>
  <si>
    <t>OMIT</t>
    <phoneticPr fontId="35" type="noConversion"/>
  </si>
  <si>
    <t>014W</t>
    <phoneticPr fontId="35" type="noConversion"/>
  </si>
  <si>
    <t>COSCO/AEM2</t>
    <phoneticPr fontId="35" type="noConversion"/>
  </si>
  <si>
    <t xml:space="preserve">VALENCIA  </t>
    <phoneticPr fontId="35" type="noConversion"/>
  </si>
  <si>
    <t>020W</t>
    <phoneticPr fontId="35" type="noConversion"/>
  </si>
  <si>
    <t>HPL /MD2</t>
    <phoneticPr fontId="35" type="noConversion"/>
  </si>
  <si>
    <t>007W</t>
    <phoneticPr fontId="35" type="noConversion"/>
  </si>
  <si>
    <t>003W</t>
    <phoneticPr fontId="35" type="noConversion"/>
  </si>
  <si>
    <t>PIRAEUS</t>
    <phoneticPr fontId="35" type="noConversion"/>
  </si>
  <si>
    <t xml:space="preserve">GENOA </t>
    <phoneticPr fontId="35" type="noConversion"/>
  </si>
  <si>
    <t xml:space="preserve">ISTANBUL(k) </t>
    <phoneticPr fontId="35" type="noConversion"/>
  </si>
  <si>
    <t>TUNIS/RADES</t>
    <phoneticPr fontId="35" type="noConversion"/>
  </si>
  <si>
    <t>VALENCIA</t>
    <phoneticPr fontId="35" type="noConversion"/>
  </si>
  <si>
    <t xml:space="preserve">BEIRUT  </t>
    <phoneticPr fontId="35" type="noConversion"/>
  </si>
  <si>
    <t xml:space="preserve">MSC IRENE </t>
    <phoneticPr fontId="35" type="noConversion"/>
  </si>
  <si>
    <t>927W</t>
    <phoneticPr fontId="35" type="noConversion"/>
  </si>
  <si>
    <t>MSC /MSK /AE20</t>
    <phoneticPr fontId="35" type="noConversion"/>
  </si>
  <si>
    <t xml:space="preserve">MSC FAITH  </t>
    <phoneticPr fontId="35" type="noConversion"/>
  </si>
  <si>
    <t xml:space="preserve">MSC DANIELA </t>
    <phoneticPr fontId="35" type="noConversion"/>
  </si>
  <si>
    <t xml:space="preserve">MSC ALEXANDRA </t>
    <phoneticPr fontId="35" type="noConversion"/>
  </si>
  <si>
    <t xml:space="preserve">MSC DEILA </t>
    <phoneticPr fontId="35" type="noConversion"/>
  </si>
  <si>
    <t xml:space="preserve">LIMASSOL  </t>
    <phoneticPr fontId="35" type="noConversion"/>
  </si>
  <si>
    <t>PORT SAID (E)</t>
    <phoneticPr fontId="35" type="noConversion"/>
  </si>
  <si>
    <t>COSCO/AEM6</t>
    <phoneticPr fontId="35" type="noConversion"/>
  </si>
  <si>
    <t>ALEXANDRIA  new</t>
    <phoneticPr fontId="35" type="noConversion"/>
  </si>
  <si>
    <t>COSCO/AEM5</t>
    <phoneticPr fontId="35" type="noConversion"/>
  </si>
  <si>
    <t xml:space="preserve">ASHDOD </t>
    <phoneticPr fontId="35" type="noConversion"/>
  </si>
  <si>
    <t xml:space="preserve">AFRICA ROUTE   </t>
    <phoneticPr fontId="35" type="noConversion"/>
  </si>
  <si>
    <t>DURBAN</t>
    <phoneticPr fontId="35" type="noConversion"/>
  </si>
  <si>
    <t xml:space="preserve"> COSCO ONE/ ZAX1</t>
    <phoneticPr fontId="35" type="noConversion"/>
  </si>
  <si>
    <t xml:space="preserve">TEMA   </t>
    <phoneticPr fontId="35" type="noConversion"/>
  </si>
  <si>
    <t>TANGER</t>
    <phoneticPr fontId="35" type="noConversion"/>
  </si>
  <si>
    <t>COSCO/WSA2</t>
    <phoneticPr fontId="35" type="noConversion"/>
  </si>
  <si>
    <t>CAPE TOWN</t>
    <phoneticPr fontId="35" type="noConversion"/>
  </si>
  <si>
    <t>COSCO/WAX2</t>
    <phoneticPr fontId="35" type="noConversion"/>
  </si>
  <si>
    <t>0037W</t>
    <phoneticPr fontId="35" type="noConversion"/>
  </si>
  <si>
    <t>0040W</t>
    <phoneticPr fontId="35" type="noConversion"/>
  </si>
  <si>
    <t>APAPA,LAGOS/TINCAN</t>
    <phoneticPr fontId="35" type="noConversion"/>
  </si>
  <si>
    <t>COSCO  WAX1</t>
    <phoneticPr fontId="35" type="noConversion"/>
  </si>
  <si>
    <t>MOMBASA</t>
    <phoneticPr fontId="35" type="noConversion"/>
  </si>
  <si>
    <t>TANJUNGS</t>
    <phoneticPr fontId="35" type="noConversion"/>
  </si>
  <si>
    <t>COSCO AEM1</t>
    <phoneticPr fontId="35" type="noConversion"/>
  </si>
  <si>
    <t>CASABLANCA</t>
    <phoneticPr fontId="35" type="noConversion"/>
  </si>
  <si>
    <t>PORT TANGIER</t>
    <phoneticPr fontId="35" type="noConversion"/>
  </si>
  <si>
    <t xml:space="preserve">MSC MELATILDE </t>
    <phoneticPr fontId="35" type="noConversion"/>
  </si>
  <si>
    <t>MSC/MSK /AE7</t>
    <phoneticPr fontId="35" type="noConversion"/>
  </si>
  <si>
    <t xml:space="preserve">  MSC NEW YORK  </t>
    <phoneticPr fontId="35" type="noConversion"/>
  </si>
  <si>
    <t xml:space="preserve">MSC TARANTO </t>
    <phoneticPr fontId="35" type="noConversion"/>
  </si>
  <si>
    <t xml:space="preserve">EBBA MAERSK </t>
    <phoneticPr fontId="35" type="noConversion"/>
  </si>
  <si>
    <t xml:space="preserve"> </t>
    <phoneticPr fontId="35" type="noConversion"/>
  </si>
  <si>
    <t xml:space="preserve">PORT LOUIS  </t>
    <phoneticPr fontId="35" type="noConversion"/>
  </si>
  <si>
    <t>PORT LOUIS</t>
    <phoneticPr fontId="35" type="noConversion"/>
  </si>
  <si>
    <t>CMA  SHAKA II MSK  SAF1</t>
    <phoneticPr fontId="35" type="noConversion"/>
  </si>
  <si>
    <t xml:space="preserve">                                                                                                                      AUSTRALIA &amp; NEW ZEALAND ROUTE   </t>
    <phoneticPr fontId="35" type="noConversion"/>
  </si>
  <si>
    <t xml:space="preserve">ADELAIDE   </t>
    <phoneticPr fontId="35" type="noConversion"/>
  </si>
  <si>
    <t>KOTA PELANGL</t>
    <phoneticPr fontId="35" type="noConversion"/>
  </si>
  <si>
    <t>0011W</t>
    <phoneticPr fontId="35" type="noConversion"/>
  </si>
  <si>
    <t>PIL RSS</t>
    <phoneticPr fontId="35" type="noConversion"/>
  </si>
  <si>
    <t>KOTA PUSAKA</t>
    <phoneticPr fontId="35" type="noConversion"/>
  </si>
  <si>
    <t>0003W</t>
    <phoneticPr fontId="35" type="noConversion"/>
  </si>
  <si>
    <t>XIN LOS ANGELES</t>
    <phoneticPr fontId="35" type="noConversion"/>
  </si>
  <si>
    <t>131W</t>
    <phoneticPr fontId="35" type="noConversion"/>
  </si>
  <si>
    <t xml:space="preserve">AUCKLAND </t>
    <phoneticPr fontId="35" type="noConversion"/>
  </si>
  <si>
    <t>CMA/PIL (NCS)</t>
    <phoneticPr fontId="35" type="noConversion"/>
  </si>
  <si>
    <t xml:space="preserve">BRISBANE  </t>
    <phoneticPr fontId="35" type="noConversion"/>
  </si>
  <si>
    <t xml:space="preserve">LISBON </t>
    <phoneticPr fontId="35" type="noConversion"/>
  </si>
  <si>
    <t>922W</t>
    <phoneticPr fontId="35" type="noConversion"/>
  </si>
  <si>
    <t>MAERSK AU1 MSC(Wallaby)</t>
    <phoneticPr fontId="35" type="noConversion"/>
  </si>
  <si>
    <t xml:space="preserve">WIDE CHARLIE </t>
    <phoneticPr fontId="35" type="noConversion"/>
  </si>
  <si>
    <t>MOL GUARDIAN</t>
    <phoneticPr fontId="35" type="noConversion"/>
  </si>
  <si>
    <t xml:space="preserve">MAERSK EUPHRATES </t>
    <phoneticPr fontId="35" type="noConversion"/>
  </si>
  <si>
    <t xml:space="preserve">MAERSK LOME </t>
    <phoneticPr fontId="35" type="noConversion"/>
  </si>
  <si>
    <t xml:space="preserve">FREMANTLE(PERTH) </t>
    <phoneticPr fontId="35" type="noConversion"/>
  </si>
  <si>
    <t xml:space="preserve">MELBOURNE  </t>
    <phoneticPr fontId="35" type="noConversion"/>
  </si>
  <si>
    <t>086N</t>
    <phoneticPr fontId="35" type="noConversion"/>
  </si>
  <si>
    <t>ONE EMC  AUJ/NEAX</t>
    <phoneticPr fontId="35" type="noConversion"/>
  </si>
  <si>
    <t>111N</t>
    <phoneticPr fontId="35" type="noConversion"/>
  </si>
  <si>
    <t>093N</t>
    <phoneticPr fontId="35" type="noConversion"/>
  </si>
  <si>
    <t>069N</t>
    <phoneticPr fontId="35" type="noConversion"/>
  </si>
  <si>
    <t xml:space="preserve">SYDNEY </t>
    <phoneticPr fontId="35" type="noConversion"/>
  </si>
  <si>
    <t>PENANG</t>
    <phoneticPr fontId="35" type="noConversion"/>
  </si>
  <si>
    <t>WAREHOUSE CUT OFF</t>
    <phoneticPr fontId="35" type="noConversion"/>
  </si>
  <si>
    <t>VIA SGP</t>
    <phoneticPr fontId="35" type="noConversion"/>
  </si>
  <si>
    <t>COSCO YINGKOU</t>
    <phoneticPr fontId="35" type="noConversion"/>
  </si>
  <si>
    <t>128W</t>
    <phoneticPr fontId="35" type="noConversion"/>
  </si>
  <si>
    <t>PIL EAS</t>
    <phoneticPr fontId="35" type="noConversion"/>
  </si>
  <si>
    <t>KOTA MEGAH</t>
    <phoneticPr fontId="35" type="noConversion"/>
  </si>
  <si>
    <t>0119W</t>
    <phoneticPr fontId="35" type="noConversion"/>
  </si>
  <si>
    <t>EXPRESS SPAIN</t>
    <phoneticPr fontId="35" type="noConversion"/>
  </si>
  <si>
    <t>1906W</t>
    <phoneticPr fontId="35" type="noConversion"/>
  </si>
  <si>
    <t>KOTA MAKMUR</t>
    <phoneticPr fontId="35" type="noConversion"/>
  </si>
  <si>
    <t>TBN</t>
    <phoneticPr fontId="35" type="noConversion"/>
  </si>
  <si>
    <t xml:space="preserve"> </t>
    <phoneticPr fontId="35" type="noConversion"/>
  </si>
  <si>
    <t xml:space="preserve">PORT KELANG        </t>
    <phoneticPr fontId="35" type="noConversion"/>
  </si>
  <si>
    <t>CNNGB</t>
    <phoneticPr fontId="35" type="noConversion"/>
  </si>
  <si>
    <t>PORT KELANG</t>
    <phoneticPr fontId="35" type="noConversion"/>
  </si>
  <si>
    <t>W057</t>
    <phoneticPr fontId="35" type="noConversion"/>
  </si>
  <si>
    <t>WHL  CI2</t>
    <phoneticPr fontId="35" type="noConversion"/>
  </si>
  <si>
    <t>193W</t>
    <phoneticPr fontId="35" type="noConversion"/>
  </si>
  <si>
    <t>W040</t>
    <phoneticPr fontId="35" type="noConversion"/>
  </si>
  <si>
    <t>W047</t>
    <phoneticPr fontId="35" type="noConversion"/>
  </si>
  <si>
    <t>W122</t>
    <phoneticPr fontId="35" type="noConversion"/>
  </si>
  <si>
    <t>095W</t>
    <phoneticPr fontId="35" type="noConversion"/>
  </si>
  <si>
    <t>WHL CI3</t>
    <phoneticPr fontId="35" type="noConversion"/>
  </si>
  <si>
    <t>062W</t>
    <phoneticPr fontId="35" type="noConversion"/>
  </si>
  <si>
    <t>W048</t>
    <phoneticPr fontId="35" type="noConversion"/>
  </si>
  <si>
    <t>384W</t>
    <phoneticPr fontId="35" type="noConversion"/>
  </si>
  <si>
    <t>W056</t>
    <phoneticPr fontId="35" type="noConversion"/>
  </si>
  <si>
    <t xml:space="preserve">HO CHI MINH    </t>
    <phoneticPr fontId="35" type="noConversion"/>
  </si>
  <si>
    <t xml:space="preserve">HO CHI MINH </t>
    <phoneticPr fontId="35" type="noConversion"/>
  </si>
  <si>
    <t xml:space="preserve">HAIPHONG </t>
    <phoneticPr fontId="35" type="noConversion"/>
  </si>
  <si>
    <t xml:space="preserve">JAKARTA       </t>
    <phoneticPr fontId="35" type="noConversion"/>
  </si>
  <si>
    <t>KMTC/COSCO/CSE</t>
    <phoneticPr fontId="35" type="noConversion"/>
  </si>
  <si>
    <t xml:space="preserve">     </t>
    <phoneticPr fontId="35" type="noConversion"/>
  </si>
  <si>
    <t xml:space="preserve">SURABAYA   </t>
    <phoneticPr fontId="35" type="noConversion"/>
  </si>
  <si>
    <t>ASL  CHN1</t>
    <phoneticPr fontId="35" type="noConversion"/>
  </si>
  <si>
    <t xml:space="preserve">   </t>
    <phoneticPr fontId="35" type="noConversion"/>
  </si>
  <si>
    <t xml:space="preserve">LAEM CHABANG  </t>
    <phoneticPr fontId="35" type="noConversion"/>
  </si>
  <si>
    <t>LAEM CHABANG</t>
    <phoneticPr fontId="35" type="noConversion"/>
  </si>
  <si>
    <t>297S</t>
    <phoneticPr fontId="35" type="noConversion"/>
  </si>
  <si>
    <t>RCL /RBC1</t>
    <phoneticPr fontId="35" type="noConversion"/>
  </si>
  <si>
    <t>233S</t>
    <phoneticPr fontId="35" type="noConversion"/>
  </si>
  <si>
    <t>290S</t>
    <phoneticPr fontId="35" type="noConversion"/>
  </si>
  <si>
    <t>298S</t>
    <phoneticPr fontId="35" type="noConversion"/>
  </si>
  <si>
    <t>234S</t>
    <phoneticPr fontId="35" type="noConversion"/>
  </si>
  <si>
    <t xml:space="preserve">BANGKOK   </t>
    <phoneticPr fontId="35" type="noConversion"/>
  </si>
  <si>
    <t>BANGKOK</t>
    <phoneticPr fontId="35" type="noConversion"/>
  </si>
  <si>
    <t>017S</t>
    <phoneticPr fontId="35" type="noConversion"/>
  </si>
  <si>
    <t>COSCO RBC2</t>
    <phoneticPr fontId="35" type="noConversion"/>
  </si>
  <si>
    <t>035S</t>
    <phoneticPr fontId="35" type="noConversion"/>
  </si>
  <si>
    <t>029S</t>
    <phoneticPr fontId="35" type="noConversion"/>
  </si>
  <si>
    <t>018S</t>
    <phoneticPr fontId="35" type="noConversion"/>
  </si>
  <si>
    <t>036S</t>
    <phoneticPr fontId="35" type="noConversion"/>
  </si>
  <si>
    <t xml:space="preserve">SINGAPORE        </t>
    <phoneticPr fontId="35" type="noConversion"/>
  </si>
  <si>
    <t>HMM AEX</t>
    <phoneticPr fontId="35" type="noConversion"/>
  </si>
  <si>
    <t>CMA CGM RODOLPHE</t>
    <phoneticPr fontId="35" type="noConversion"/>
  </si>
  <si>
    <t>YML SA3</t>
    <phoneticPr fontId="35" type="noConversion"/>
  </si>
  <si>
    <t xml:space="preserve">SEAMAX ROWAYTON </t>
    <phoneticPr fontId="35" type="noConversion"/>
  </si>
  <si>
    <t xml:space="preserve">VANTAGE </t>
    <phoneticPr fontId="35" type="noConversion"/>
  </si>
  <si>
    <t>028w</t>
    <phoneticPr fontId="35" type="noConversion"/>
  </si>
  <si>
    <t xml:space="preserve">VALIANT </t>
    <phoneticPr fontId="35" type="noConversion"/>
  </si>
  <si>
    <t>026w</t>
    <phoneticPr fontId="35" type="noConversion"/>
  </si>
  <si>
    <t xml:space="preserve">CMA CGM CARL ANTOINE </t>
    <phoneticPr fontId="35" type="noConversion"/>
  </si>
  <si>
    <t xml:space="preserve">MANILA </t>
    <phoneticPr fontId="35" type="noConversion"/>
  </si>
  <si>
    <t>MANILA</t>
    <phoneticPr fontId="35" type="noConversion"/>
  </si>
  <si>
    <t>COSCO /CSCL   CNP2</t>
    <phoneticPr fontId="35" type="noConversion"/>
  </si>
  <si>
    <t>SIHANOUKVILLE</t>
    <phoneticPr fontId="35" type="noConversion"/>
  </si>
  <si>
    <t xml:space="preserve">SIHANOUKVILLE </t>
    <phoneticPr fontId="35" type="noConversion"/>
  </si>
  <si>
    <t>COSCO  RBC2</t>
    <phoneticPr fontId="35" type="noConversion"/>
  </si>
  <si>
    <t xml:space="preserve">                                                                                                                                    JAPAN &amp; SOUTH KOREA   </t>
    <phoneticPr fontId="35" type="noConversion"/>
  </si>
  <si>
    <t xml:space="preserve">KOBE </t>
    <phoneticPr fontId="35" type="noConversion"/>
  </si>
  <si>
    <t xml:space="preserve">OSAKA </t>
    <phoneticPr fontId="35" type="noConversion"/>
  </si>
  <si>
    <t xml:space="preserve">MOJI </t>
    <phoneticPr fontId="35" type="noConversion"/>
  </si>
  <si>
    <t xml:space="preserve">TOKYO </t>
    <phoneticPr fontId="35" type="noConversion"/>
  </si>
  <si>
    <t>102E</t>
    <phoneticPr fontId="35" type="noConversion"/>
  </si>
  <si>
    <t>CSCL COSCO SKT8          /SNL NKT1 SITC</t>
    <phoneticPr fontId="35" type="noConversion"/>
  </si>
  <si>
    <t xml:space="preserve">YOKOHAMA     </t>
    <phoneticPr fontId="35" type="noConversion"/>
  </si>
  <si>
    <t xml:space="preserve">NAGOYA </t>
    <phoneticPr fontId="35" type="noConversion"/>
  </si>
  <si>
    <t xml:space="preserve">BUSAN  </t>
    <phoneticPr fontId="35" type="noConversion"/>
  </si>
  <si>
    <t>1914E</t>
    <phoneticPr fontId="35" type="noConversion"/>
  </si>
  <si>
    <t>EAS</t>
    <phoneticPr fontId="35" type="noConversion"/>
  </si>
  <si>
    <t>1915E</t>
    <phoneticPr fontId="35" type="noConversion"/>
  </si>
  <si>
    <t>1927E</t>
    <phoneticPr fontId="35" type="noConversion"/>
  </si>
  <si>
    <t xml:space="preserve">INCHON </t>
    <phoneticPr fontId="35" type="noConversion"/>
  </si>
  <si>
    <t>XIN MING ZHOU 20</t>
    <phoneticPr fontId="35" type="noConversion"/>
  </si>
  <si>
    <t>1929E</t>
    <phoneticPr fontId="35" type="noConversion"/>
  </si>
  <si>
    <t>NOSCO</t>
    <phoneticPr fontId="35" type="noConversion"/>
  </si>
  <si>
    <t>CHATTANOOGA</t>
    <phoneticPr fontId="35" type="noConversion"/>
  </si>
  <si>
    <t>DONGYOUNG/TAIYOUNG</t>
    <phoneticPr fontId="35" type="noConversion"/>
  </si>
  <si>
    <t>1927S</t>
    <phoneticPr fontId="35" type="noConversion"/>
  </si>
  <si>
    <t>SNL</t>
    <phoneticPr fontId="35" type="noConversion"/>
  </si>
  <si>
    <t xml:space="preserve">KEELUNG </t>
    <phoneticPr fontId="35" type="noConversion"/>
  </si>
  <si>
    <t>KEELUNG</t>
    <phoneticPr fontId="35" type="noConversion"/>
  </si>
  <si>
    <t>NEW MINGZHOU 12</t>
    <phoneticPr fontId="35" type="noConversion"/>
  </si>
  <si>
    <t>9053S</t>
    <phoneticPr fontId="35" type="noConversion"/>
  </si>
  <si>
    <t>NTW1  1/2</t>
    <phoneticPr fontId="35" type="noConversion"/>
  </si>
  <si>
    <t>9055S</t>
    <phoneticPr fontId="35" type="noConversion"/>
  </si>
  <si>
    <t>9057S</t>
    <phoneticPr fontId="35" type="noConversion"/>
  </si>
  <si>
    <t>9059S</t>
    <phoneticPr fontId="35" type="noConversion"/>
  </si>
  <si>
    <t>9061S</t>
    <phoneticPr fontId="35" type="noConversion"/>
  </si>
  <si>
    <t>NEW MINGZHOU 60</t>
    <phoneticPr fontId="35" type="noConversion"/>
  </si>
  <si>
    <t>9037S</t>
    <phoneticPr fontId="35" type="noConversion"/>
  </si>
  <si>
    <t>NTW2   4/5</t>
    <phoneticPr fontId="35" type="noConversion"/>
  </si>
  <si>
    <t>9039S</t>
    <phoneticPr fontId="35" type="noConversion"/>
  </si>
  <si>
    <t>9041S</t>
    <phoneticPr fontId="35" type="noConversion"/>
  </si>
  <si>
    <t>9043S</t>
    <phoneticPr fontId="35" type="noConversion"/>
  </si>
  <si>
    <t>9045S</t>
    <phoneticPr fontId="35" type="noConversion"/>
  </si>
  <si>
    <t xml:space="preserve">TAICHUNG </t>
    <phoneticPr fontId="35" type="noConversion"/>
  </si>
  <si>
    <t xml:space="preserve">HONGKONG </t>
    <phoneticPr fontId="35" type="noConversion"/>
  </si>
  <si>
    <t>HONGKONG</t>
    <phoneticPr fontId="35" type="noConversion"/>
  </si>
  <si>
    <t>COSCO /PMX</t>
    <phoneticPr fontId="35" type="noConversion"/>
  </si>
  <si>
    <t xml:space="preserve">MADRAS/CHENNAI  </t>
    <phoneticPr fontId="35" type="noConversion"/>
  </si>
  <si>
    <t>SINGAPORE</t>
    <phoneticPr fontId="35" type="noConversion"/>
  </si>
  <si>
    <t xml:space="preserve">VIA </t>
    <phoneticPr fontId="35" type="noConversion"/>
  </si>
  <si>
    <t>COSCO /RES1</t>
    <phoneticPr fontId="35" type="noConversion"/>
  </si>
  <si>
    <t xml:space="preserve">NEW DELHI </t>
    <phoneticPr fontId="35" type="noConversion"/>
  </si>
  <si>
    <t>COSCO  AIS</t>
    <phoneticPr fontId="35" type="noConversion"/>
  </si>
  <si>
    <t xml:space="preserve">NHAVA SHEVA      </t>
    <phoneticPr fontId="35" type="noConversion"/>
  </si>
  <si>
    <t>COSCO/FI3</t>
    <phoneticPr fontId="35" type="noConversion"/>
  </si>
  <si>
    <t xml:space="preserve">COLOMBO        </t>
    <phoneticPr fontId="35" type="noConversion"/>
  </si>
  <si>
    <t>COSCO/AEU5</t>
    <phoneticPr fontId="35" type="noConversion"/>
  </si>
  <si>
    <t>MSK /AE1</t>
    <phoneticPr fontId="35" type="noConversion"/>
  </si>
  <si>
    <t>CHITTAGONG</t>
    <phoneticPr fontId="35" type="noConversion"/>
  </si>
  <si>
    <t xml:space="preserve">MCC SH1 </t>
    <phoneticPr fontId="35" type="noConversion"/>
  </si>
  <si>
    <t>930S</t>
    <phoneticPr fontId="35" type="noConversion"/>
  </si>
  <si>
    <t>SINGAPORE(VIA)</t>
    <phoneticPr fontId="35" type="noConversion"/>
  </si>
  <si>
    <t>COSCO  MEX5</t>
    <phoneticPr fontId="35" type="noConversion"/>
  </si>
  <si>
    <t xml:space="preserve">DUBAI(JEBEL ALI) </t>
    <phoneticPr fontId="35" type="noConversion"/>
  </si>
  <si>
    <t>COSCO  MEX</t>
    <phoneticPr fontId="35" type="noConversion"/>
  </si>
  <si>
    <t xml:space="preserve">KARACHI </t>
    <phoneticPr fontId="35" type="noConversion"/>
  </si>
  <si>
    <t>COSCO/ PMX</t>
    <phoneticPr fontId="35" type="noConversion"/>
  </si>
  <si>
    <t>KUWAIT</t>
    <phoneticPr fontId="35" type="noConversion"/>
  </si>
  <si>
    <t>COSCO MEX5</t>
    <phoneticPr fontId="35" type="noConversion"/>
  </si>
  <si>
    <t>JEDDAH</t>
    <phoneticPr fontId="35" type="noConversion"/>
  </si>
  <si>
    <t>COSCO /RES1</t>
    <phoneticPr fontId="35" type="noConversion"/>
  </si>
  <si>
    <t xml:space="preserve">AQABA </t>
    <phoneticPr fontId="35" type="noConversion"/>
  </si>
  <si>
    <t xml:space="preserve">DAMMAN </t>
    <phoneticPr fontId="35" type="noConversion"/>
  </si>
  <si>
    <t xml:space="preserve">RIYADH </t>
    <phoneticPr fontId="35" type="noConversion"/>
  </si>
  <si>
    <t>DOHA</t>
    <phoneticPr fontId="35" type="noConversion"/>
  </si>
  <si>
    <t>DUBAI(VIA)</t>
    <phoneticPr fontId="35" type="noConversion"/>
  </si>
  <si>
    <t>VIA</t>
    <phoneticPr fontId="35" type="noConversion"/>
  </si>
  <si>
    <t>146E</t>
    <phoneticPr fontId="35" type="noConversion"/>
  </si>
  <si>
    <t>ONE /AG2</t>
    <phoneticPr fontId="35" type="noConversion"/>
  </si>
  <si>
    <t>142E</t>
    <phoneticPr fontId="35" type="noConversion"/>
  </si>
  <si>
    <t>155E</t>
    <phoneticPr fontId="35" type="noConversion"/>
  </si>
  <si>
    <t>148E</t>
    <phoneticPr fontId="35" type="noConversion"/>
  </si>
  <si>
    <t>147E</t>
    <phoneticPr fontId="35" type="noConversion"/>
  </si>
  <si>
    <t>CENTRAL AND SOUTH AMERICAN ROUTE</t>
    <phoneticPr fontId="35" type="noConversion"/>
  </si>
  <si>
    <t xml:space="preserve">BUENOS AIRES     </t>
    <phoneticPr fontId="35" type="noConversion"/>
  </si>
  <si>
    <t>OPERATOR</t>
    <phoneticPr fontId="35" type="noConversion"/>
  </si>
  <si>
    <t>BUENOS AIRES</t>
    <phoneticPr fontId="35" type="noConversion"/>
  </si>
  <si>
    <t>WAREHOUSE CUT OFF</t>
    <phoneticPr fontId="35" type="noConversion"/>
  </si>
  <si>
    <t>926E</t>
    <phoneticPr fontId="35" type="noConversion"/>
  </si>
  <si>
    <t>ONE /SX1</t>
    <phoneticPr fontId="35" type="noConversion"/>
  </si>
  <si>
    <t>FI934R</t>
    <phoneticPr fontId="35" type="noConversion"/>
  </si>
  <si>
    <t>928E</t>
    <phoneticPr fontId="35" type="noConversion"/>
  </si>
  <si>
    <t>929E</t>
    <phoneticPr fontId="35" type="noConversion"/>
  </si>
  <si>
    <t>FI937R</t>
    <phoneticPr fontId="35" type="noConversion"/>
  </si>
  <si>
    <t>BUENOS AIRES</t>
    <phoneticPr fontId="35" type="noConversion"/>
  </si>
  <si>
    <t>ONE/COSCO/SX1</t>
    <phoneticPr fontId="35" type="noConversion"/>
  </si>
  <si>
    <t xml:space="preserve">MONTEVIDEO   </t>
    <phoneticPr fontId="35" type="noConversion"/>
  </si>
  <si>
    <t>MONTEVIDEO</t>
    <phoneticPr fontId="35" type="noConversion"/>
  </si>
  <si>
    <t>SANTOS</t>
    <phoneticPr fontId="35" type="noConversion"/>
  </si>
  <si>
    <t xml:space="preserve">SANTOS    </t>
    <phoneticPr fontId="35" type="noConversion"/>
  </si>
  <si>
    <t xml:space="preserve">ITAJAI      </t>
    <phoneticPr fontId="35" type="noConversion"/>
  </si>
  <si>
    <t xml:space="preserve">PARANAGUA        </t>
    <phoneticPr fontId="35" type="noConversion"/>
  </si>
  <si>
    <t xml:space="preserve">MOL BEACON </t>
    <phoneticPr fontId="35" type="noConversion"/>
  </si>
  <si>
    <t>HAM-SUD /ASIA2</t>
    <phoneticPr fontId="35" type="noConversion"/>
  </si>
  <si>
    <t xml:space="preserve">MSC SASHA </t>
    <phoneticPr fontId="35" type="noConversion"/>
  </si>
  <si>
    <t xml:space="preserve">KOTA PEMIMPIN </t>
    <phoneticPr fontId="35" type="noConversion"/>
  </si>
  <si>
    <t xml:space="preserve">MOL BEAUTY </t>
    <phoneticPr fontId="35" type="noConversion"/>
  </si>
  <si>
    <t xml:space="preserve">MSC JEONGMIN </t>
    <phoneticPr fontId="35" type="noConversion"/>
  </si>
  <si>
    <t xml:space="preserve">CALLAO </t>
    <phoneticPr fontId="35" type="noConversion"/>
  </si>
  <si>
    <t>ONE/ALX1</t>
    <phoneticPr fontId="35" type="noConversion"/>
  </si>
  <si>
    <t>ONE/ALX2</t>
    <phoneticPr fontId="35" type="noConversion"/>
  </si>
  <si>
    <t xml:space="preserve">GUAYAQUIL  </t>
    <phoneticPr fontId="35" type="noConversion"/>
  </si>
  <si>
    <t>GUAYAQUIL</t>
    <phoneticPr fontId="35" type="noConversion"/>
  </si>
  <si>
    <t xml:space="preserve"> ETA</t>
    <phoneticPr fontId="35" type="noConversion"/>
  </si>
  <si>
    <t>COSCO  WSA2</t>
    <phoneticPr fontId="35" type="noConversion"/>
  </si>
  <si>
    <t xml:space="preserve">VALPARAISO </t>
    <phoneticPr fontId="35" type="noConversion"/>
  </si>
  <si>
    <t xml:space="preserve">WIDE ALPHA </t>
    <phoneticPr fontId="35" type="noConversion"/>
  </si>
  <si>
    <t>HAM-SUD/ASPA1</t>
    <phoneticPr fontId="35" type="noConversion"/>
  </si>
  <si>
    <t xml:space="preserve">GRASMERE MAERSK </t>
    <phoneticPr fontId="35" type="noConversion"/>
  </si>
  <si>
    <t xml:space="preserve">OCTAVIA </t>
    <phoneticPr fontId="35" type="noConversion"/>
  </si>
  <si>
    <t xml:space="preserve">JPO CAPRICORNUS </t>
    <phoneticPr fontId="35" type="noConversion"/>
  </si>
  <si>
    <t xml:space="preserve">SPIRIT OF LISBON </t>
    <phoneticPr fontId="35" type="noConversion"/>
  </si>
  <si>
    <t xml:space="preserve">BUENA VENTURA </t>
    <phoneticPr fontId="35" type="noConversion"/>
  </si>
  <si>
    <t xml:space="preserve">MAERSK SAVANNAH </t>
    <phoneticPr fontId="35" type="noConversion"/>
  </si>
  <si>
    <t>927E</t>
    <phoneticPr fontId="35" type="noConversion"/>
  </si>
  <si>
    <t>HAM-SUD /ASPA3</t>
    <phoneticPr fontId="35" type="noConversion"/>
  </si>
  <si>
    <t>SKAGEN MAERSK</t>
    <phoneticPr fontId="35" type="noConversion"/>
  </si>
  <si>
    <t xml:space="preserve">SOVEREIGN MAERSK </t>
    <phoneticPr fontId="35" type="noConversion"/>
  </si>
  <si>
    <t xml:space="preserve">SINE MAERSK </t>
    <phoneticPr fontId="35" type="noConversion"/>
  </si>
  <si>
    <t xml:space="preserve">SVENDBORG MAERSK </t>
    <phoneticPr fontId="35" type="noConversion"/>
  </si>
  <si>
    <t xml:space="preserve">IQUIQUE  </t>
    <phoneticPr fontId="35" type="noConversion"/>
  </si>
  <si>
    <t xml:space="preserve">ONE/ALX1 </t>
    <phoneticPr fontId="35" type="noConversion"/>
  </si>
  <si>
    <t xml:space="preserve">MANZANILIO (MEX) </t>
    <phoneticPr fontId="35" type="noConversion"/>
  </si>
  <si>
    <t>COSCO WSA2</t>
    <phoneticPr fontId="35" type="noConversion"/>
  </si>
  <si>
    <t>COSCO  WSA</t>
    <phoneticPr fontId="35" type="noConversion"/>
  </si>
  <si>
    <t xml:space="preserve">LA GUAIRA </t>
    <phoneticPr fontId="35" type="noConversion"/>
  </si>
  <si>
    <t>CARTAGENA (via)</t>
    <phoneticPr fontId="35" type="noConversion"/>
  </si>
  <si>
    <t>HPL/JJCS</t>
    <phoneticPr fontId="35" type="noConversion"/>
  </si>
  <si>
    <t xml:space="preserve">COLON </t>
    <phoneticPr fontId="35" type="noConversion"/>
  </si>
  <si>
    <t>MANZANILLO(via)</t>
    <phoneticPr fontId="35" type="noConversion"/>
  </si>
  <si>
    <t>CMA /HPL/JJCS</t>
    <phoneticPr fontId="35" type="noConversion"/>
  </si>
  <si>
    <t>CAUCEDO ,DOMINICAN REP</t>
    <phoneticPr fontId="35" type="noConversion"/>
  </si>
  <si>
    <t xml:space="preserve">CAUCEDO </t>
    <phoneticPr fontId="35" type="noConversion"/>
  </si>
  <si>
    <t>CMA /HPLJJCS</t>
    <phoneticPr fontId="35" type="noConversion"/>
  </si>
  <si>
    <t>.</t>
    <phoneticPr fontId="35" type="noConversion"/>
  </si>
  <si>
    <t>SAN JOSE ,COSTARICA</t>
    <phoneticPr fontId="35" type="noConversion"/>
  </si>
  <si>
    <t>HPL  JJCS</t>
    <phoneticPr fontId="35" type="noConversion"/>
  </si>
  <si>
    <t>PUERTO QUETZAL,GUATEMALA</t>
    <phoneticPr fontId="35" type="noConversion"/>
  </si>
  <si>
    <t>GUATEMALA CITY ,GUATEMALA</t>
    <phoneticPr fontId="35" type="noConversion"/>
  </si>
  <si>
    <t>PUERTO QUETZAL(via)</t>
    <phoneticPr fontId="35" type="noConversion"/>
  </si>
  <si>
    <t xml:space="preserve">ATLANTA,GA </t>
    <phoneticPr fontId="35" type="noConversion"/>
  </si>
  <si>
    <t>082E</t>
    <phoneticPr fontId="35" type="noConversion"/>
  </si>
  <si>
    <t>ONE PS6</t>
    <phoneticPr fontId="35" type="noConversion"/>
  </si>
  <si>
    <t>075E</t>
    <phoneticPr fontId="35" type="noConversion"/>
  </si>
  <si>
    <t>048E</t>
    <phoneticPr fontId="35" type="noConversion"/>
  </si>
  <si>
    <t>079E</t>
    <phoneticPr fontId="35" type="noConversion"/>
  </si>
  <si>
    <t xml:space="preserve">LOS ANGELES,CA </t>
    <phoneticPr fontId="35" type="noConversion"/>
  </si>
  <si>
    <t xml:space="preserve">COSCO/OOCL AAC3  </t>
    <phoneticPr fontId="35" type="noConversion"/>
  </si>
  <si>
    <t>062E</t>
    <phoneticPr fontId="35" type="noConversion"/>
  </si>
  <si>
    <t>926N</t>
    <phoneticPr fontId="35" type="noConversion"/>
  </si>
  <si>
    <t>MSK MSC  TP8</t>
    <phoneticPr fontId="35" type="noConversion"/>
  </si>
  <si>
    <t>MSC MARIA SAVERIA</t>
    <phoneticPr fontId="47" type="noConversion"/>
  </si>
  <si>
    <t>927N</t>
    <phoneticPr fontId="47" type="noConversion"/>
  </si>
  <si>
    <t xml:space="preserve"> MAERSK EXETER</t>
    <phoneticPr fontId="47" type="noConversion"/>
  </si>
  <si>
    <t xml:space="preserve"> 928N   </t>
    <phoneticPr fontId="47" type="noConversion"/>
  </si>
  <si>
    <t xml:space="preserve"> MAERSK ESMERALDAS</t>
    <phoneticPr fontId="47" type="noConversion"/>
  </si>
  <si>
    <t xml:space="preserve"> MSC EMANUELA</t>
    <phoneticPr fontId="47" type="noConversion"/>
  </si>
  <si>
    <t>CNNGB</t>
    <phoneticPr fontId="11" type="noConversion"/>
  </si>
  <si>
    <t>COSCO AAC2</t>
    <phoneticPr fontId="11" type="noConversion"/>
  </si>
  <si>
    <t xml:space="preserve">COSCO/OOCL AAC3  </t>
    <phoneticPr fontId="11" type="noConversion"/>
  </si>
  <si>
    <t>OAKLAND,CA</t>
    <phoneticPr fontId="11" type="noConversion"/>
  </si>
  <si>
    <t>SEATLE,WA</t>
    <phoneticPr fontId="11" type="noConversion"/>
  </si>
  <si>
    <t>SEATTLE</t>
    <phoneticPr fontId="35" type="noConversion"/>
  </si>
  <si>
    <t>COSCO MPNW</t>
    <phoneticPr fontId="11" type="noConversion"/>
  </si>
  <si>
    <t>COSCO EMC AWE-2</t>
    <phoneticPr fontId="11" type="noConversion"/>
  </si>
  <si>
    <t>NEW YORK,NJ</t>
    <phoneticPr fontId="11" type="noConversion"/>
  </si>
  <si>
    <t>ETD</t>
    <phoneticPr fontId="11" type="noConversion"/>
  </si>
  <si>
    <t>ETA</t>
    <phoneticPr fontId="11" type="noConversion"/>
  </si>
  <si>
    <t>COSCO  EMC AWE1/NUE</t>
    <phoneticPr fontId="11" type="noConversion"/>
  </si>
  <si>
    <t xml:space="preserve">BOSTON,MA </t>
    <phoneticPr fontId="11" type="noConversion"/>
  </si>
  <si>
    <t>071E</t>
    <phoneticPr fontId="35" type="noConversion"/>
  </si>
  <si>
    <t>ONE  EC2</t>
    <phoneticPr fontId="11" type="noConversion"/>
  </si>
  <si>
    <t>012E</t>
    <phoneticPr fontId="35" type="noConversion"/>
  </si>
  <si>
    <t>006E</t>
    <phoneticPr fontId="35" type="noConversion"/>
  </si>
  <si>
    <t>016E</t>
    <phoneticPr fontId="35" type="noConversion"/>
  </si>
  <si>
    <t>013E</t>
    <phoneticPr fontId="35" type="noConversion"/>
  </si>
  <si>
    <t>MIAMI</t>
    <phoneticPr fontId="35" type="noConversion"/>
  </si>
  <si>
    <t>LOS ANGELES(VIA)</t>
    <phoneticPr fontId="35" type="noConversion"/>
  </si>
  <si>
    <t>COSCO/OOCL AAC 3</t>
    <phoneticPr fontId="11" type="noConversion"/>
  </si>
  <si>
    <t>CANADA ROUTE</t>
    <phoneticPr fontId="35" type="noConversion"/>
  </si>
  <si>
    <t xml:space="preserve">VANCOUVER </t>
    <phoneticPr fontId="11" type="noConversion"/>
  </si>
  <si>
    <t xml:space="preserve">SM QINGDAO  
</t>
    <phoneticPr fontId="35" type="noConversion"/>
  </si>
  <si>
    <t>1905E</t>
    <phoneticPr fontId="35" type="noConversion"/>
  </si>
  <si>
    <t>SML  PNS</t>
    <phoneticPr fontId="11" type="noConversion"/>
  </si>
  <si>
    <t xml:space="preserve">SCHUBERT  
</t>
    <phoneticPr fontId="35" type="noConversion"/>
  </si>
  <si>
    <t>1904E</t>
    <phoneticPr fontId="35" type="noConversion"/>
  </si>
  <si>
    <t xml:space="preserve">AS MORGANA  
</t>
    <phoneticPr fontId="35" type="noConversion"/>
  </si>
  <si>
    <t xml:space="preserve">SM MUMBAI  
</t>
    <phoneticPr fontId="35" type="noConversion"/>
  </si>
  <si>
    <t>NORTHERN JUVENILE / NJET</t>
    <phoneticPr fontId="35" type="noConversion"/>
  </si>
  <si>
    <t>303E</t>
    <phoneticPr fontId="35" type="noConversion"/>
  </si>
  <si>
    <t>ONE  PN3</t>
    <phoneticPr fontId="11" type="noConversion"/>
  </si>
  <si>
    <t>BUDAPEST EXPRESS /BUXT</t>
    <phoneticPr fontId="35" type="noConversion"/>
  </si>
  <si>
    <t>054E</t>
    <phoneticPr fontId="35" type="noConversion"/>
  </si>
  <si>
    <t>FRANKFURT EXPRESS / FRXT</t>
    <phoneticPr fontId="35" type="noConversion"/>
  </si>
  <si>
    <t>058E</t>
    <phoneticPr fontId="35" type="noConversion"/>
  </si>
  <si>
    <t>YM ULTIMATE / YUMT</t>
    <phoneticPr fontId="35" type="noConversion"/>
  </si>
  <si>
    <t>077E</t>
    <phoneticPr fontId="35" type="noConversion"/>
  </si>
  <si>
    <t>ONE  PN1</t>
    <phoneticPr fontId="11" type="noConversion"/>
  </si>
  <si>
    <t>MOL MOTIVATOR / MTJT</t>
    <phoneticPr fontId="35" type="noConversion"/>
  </si>
  <si>
    <t>047E</t>
    <phoneticPr fontId="35" type="noConversion"/>
  </si>
  <si>
    <t>MOL CELEBRATION /MEET</t>
    <phoneticPr fontId="35" type="noConversion"/>
  </si>
  <si>
    <t>MONTREAL</t>
    <phoneticPr fontId="11" type="noConversion"/>
  </si>
  <si>
    <t>COSCO CPNW</t>
    <phoneticPr fontId="11" type="noConversion"/>
  </si>
  <si>
    <t xml:space="preserve">TORONTO  </t>
    <phoneticPr fontId="11" type="noConversion"/>
  </si>
  <si>
    <t>ONE PN1</t>
    <phoneticPr fontId="11" type="noConversion"/>
  </si>
  <si>
    <t xml:space="preserve">                                  </t>
    <phoneticPr fontId="35" type="noConversion"/>
  </si>
  <si>
    <t xml:space="preserve">LE HAVRE  </t>
    <phoneticPr fontId="35" type="noConversion"/>
  </si>
  <si>
    <t>COSCO /AEU1</t>
    <phoneticPr fontId="35" type="noConversion"/>
  </si>
  <si>
    <t>009W</t>
    <phoneticPr fontId="35" type="noConversion"/>
  </si>
  <si>
    <t>002W</t>
    <phoneticPr fontId="35" type="noConversion"/>
  </si>
  <si>
    <t>004W</t>
    <phoneticPr fontId="35" type="noConversion"/>
  </si>
  <si>
    <t>SOUTHAMPTON</t>
    <phoneticPr fontId="35" type="noConversion"/>
  </si>
  <si>
    <t xml:space="preserve">VARNA  </t>
    <phoneticPr fontId="35" type="noConversion"/>
  </si>
  <si>
    <t>PRIAEUS(VIA)</t>
    <phoneticPr fontId="35" type="noConversion"/>
  </si>
  <si>
    <r>
      <t>CONSTANTSA</t>
    </r>
    <r>
      <rPr>
        <b/>
        <sz val="12"/>
        <color theme="1"/>
        <rFont val="宋体"/>
        <family val="3"/>
        <charset val="134"/>
      </rPr>
      <t>（</t>
    </r>
    <r>
      <rPr>
        <b/>
        <sz val="12"/>
        <color theme="1"/>
        <rFont val="Arial Narrow"/>
        <family val="2"/>
      </rPr>
      <t>ROCND</t>
    </r>
    <r>
      <rPr>
        <b/>
        <sz val="12"/>
        <color theme="1"/>
        <rFont val="宋体"/>
        <family val="3"/>
        <charset val="134"/>
      </rPr>
      <t>）</t>
    </r>
    <phoneticPr fontId="35" type="noConversion"/>
  </si>
  <si>
    <r>
      <t>SGSIN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</t>
    </r>
    <r>
      <rPr>
        <sz val="12"/>
        <color theme="1"/>
        <rFont val="宋体"/>
        <family val="3"/>
        <charset val="134"/>
      </rPr>
      <t>）</t>
    </r>
  </si>
  <si>
    <r>
      <t>DUBAI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5" type="noConversion"/>
  </si>
  <si>
    <r>
      <t>LOS ANGELES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5" type="noConversion"/>
  </si>
  <si>
    <t>VIA PRR</t>
  </si>
  <si>
    <t>049E</t>
    <phoneticPr fontId="11" type="noConversion"/>
  </si>
  <si>
    <t>COSCO GLORY</t>
  </si>
  <si>
    <t>046E</t>
    <phoneticPr fontId="11" type="noConversion"/>
  </si>
  <si>
    <t>COSCO HARMONY</t>
  </si>
  <si>
    <t>031E</t>
    <phoneticPr fontId="11" type="noConversion"/>
  </si>
  <si>
    <t>COSCO ENGLAND</t>
  </si>
  <si>
    <t>COSCO(CEN)</t>
    <phoneticPr fontId="11" type="noConversion"/>
  </si>
  <si>
    <t>026E</t>
    <phoneticPr fontId="11" type="noConversion"/>
  </si>
  <si>
    <t>CSCL BOHAI SEA</t>
  </si>
  <si>
    <t xml:space="preserve">CUT OFF </t>
  </si>
  <si>
    <t>PRR</t>
  </si>
  <si>
    <t>TORONTO</t>
  </si>
  <si>
    <t>086E</t>
  </si>
  <si>
    <t>EVER STRONG</t>
  </si>
  <si>
    <t>079E</t>
  </si>
  <si>
    <t>EVER STEADY</t>
  </si>
  <si>
    <t>508E</t>
  </si>
  <si>
    <t>EVER SUMMIT</t>
  </si>
  <si>
    <t>APL(NP3)</t>
    <phoneticPr fontId="11" type="noConversion"/>
  </si>
  <si>
    <t>800E</t>
  </si>
  <si>
    <t>VANCOUVER</t>
  </si>
  <si>
    <t>1904E</t>
    <phoneticPr fontId="11" type="noConversion"/>
  </si>
  <si>
    <t xml:space="preserve">AS MORGANA </t>
    <phoneticPr fontId="11" type="noConversion"/>
  </si>
  <si>
    <t>TBN</t>
    <phoneticPr fontId="11" type="noConversion"/>
  </si>
  <si>
    <t xml:space="preserve">SCHUBERT </t>
    <phoneticPr fontId="11" type="noConversion"/>
  </si>
  <si>
    <t>1905E</t>
    <phoneticPr fontId="11" type="noConversion"/>
  </si>
  <si>
    <t xml:space="preserve">SM QINGDAO </t>
    <phoneticPr fontId="11" type="noConversion"/>
  </si>
  <si>
    <t>SML(PN3)</t>
    <phoneticPr fontId="11" type="noConversion"/>
  </si>
  <si>
    <t xml:space="preserve">MP THE MCGINEST </t>
    <phoneticPr fontId="11" type="noConversion"/>
  </si>
  <si>
    <t>CANADA ROUTE</t>
  </si>
  <si>
    <t>0PG4DE1MA</t>
  </si>
  <si>
    <t>0PG4BE1MA</t>
  </si>
  <si>
    <t>0PG49E1MA</t>
  </si>
  <si>
    <t>APL(PG6)</t>
    <phoneticPr fontId="11" type="noConversion"/>
  </si>
  <si>
    <t>0PG47E1MA</t>
  </si>
  <si>
    <t>OLIVIA I</t>
  </si>
  <si>
    <t>0MB3JE1MA</t>
  </si>
  <si>
    <t>CMA CGM J. ADAMS</t>
  </si>
  <si>
    <t>0MB3HE1MA</t>
  </si>
  <si>
    <t>0MB3FE1MA</t>
  </si>
  <si>
    <t>APL(AW1)</t>
    <phoneticPr fontId="11" type="noConversion"/>
  </si>
  <si>
    <t>016E</t>
  </si>
  <si>
    <t>SEASPAN ZAMBEZI</t>
  </si>
  <si>
    <t>ASKLIPIOS</t>
  </si>
  <si>
    <t>012E</t>
  </si>
  <si>
    <t>SEASPAN THAMES</t>
  </si>
  <si>
    <t>ONE(EC2)</t>
    <phoneticPr fontId="11" type="noConversion"/>
  </si>
  <si>
    <t>HUMEN BRIDGE</t>
  </si>
  <si>
    <t>048E</t>
    <phoneticPr fontId="11" type="noConversion"/>
  </si>
  <si>
    <t>028E</t>
    <phoneticPr fontId="11" type="noConversion"/>
  </si>
  <si>
    <t>OOCL BERLIN</t>
  </si>
  <si>
    <t>006E</t>
    <phoneticPr fontId="11" type="noConversion"/>
  </si>
  <si>
    <t>COSCO SHIPPING PEONY</t>
    <phoneticPr fontId="11" type="noConversion"/>
  </si>
  <si>
    <t>APL(AW2)</t>
    <phoneticPr fontId="11" type="noConversion"/>
  </si>
  <si>
    <t>OOCL BANGKOK</t>
  </si>
  <si>
    <t>0VC3RE1MA</t>
  </si>
  <si>
    <t>EMC(NUE)</t>
  </si>
  <si>
    <t>VIA LB</t>
    <phoneticPr fontId="11" type="noConversion"/>
  </si>
  <si>
    <t>079E</t>
    <phoneticPr fontId="11" type="noConversion"/>
  </si>
  <si>
    <t>HYUNDAI BRAVE</t>
    <phoneticPr fontId="11" type="noConversion"/>
  </si>
  <si>
    <t>069E</t>
    <phoneticPr fontId="11" type="noConversion"/>
  </si>
  <si>
    <t>HYUNDAI GLOBAL</t>
    <phoneticPr fontId="11" type="noConversion"/>
  </si>
  <si>
    <t>074E</t>
    <phoneticPr fontId="11" type="noConversion"/>
  </si>
  <si>
    <t>HYUNDAI FORCE</t>
    <phoneticPr fontId="11" type="noConversion"/>
  </si>
  <si>
    <t>068E</t>
    <phoneticPr fontId="11" type="noConversion"/>
  </si>
  <si>
    <t>HYUNDAI SPLENDOR</t>
    <phoneticPr fontId="11" type="noConversion"/>
  </si>
  <si>
    <t>HMM(PS1)</t>
    <phoneticPr fontId="11" type="noConversion"/>
  </si>
  <si>
    <t>082E</t>
    <phoneticPr fontId="11" type="noConversion"/>
  </si>
  <si>
    <t>HYUNDAI FAITH</t>
    <phoneticPr fontId="11" type="noConversion"/>
  </si>
  <si>
    <t>LONG BEACH</t>
    <phoneticPr fontId="11" type="noConversion"/>
  </si>
  <si>
    <t>VIA TCM</t>
    <phoneticPr fontId="11" type="noConversion"/>
  </si>
  <si>
    <t>0MQ2WE</t>
  </si>
  <si>
    <t>0MQ2UE</t>
  </si>
  <si>
    <t>NIKOS P</t>
  </si>
  <si>
    <t>0MQ2SE</t>
  </si>
  <si>
    <t>VIA LA</t>
    <phoneticPr fontId="11" type="noConversion"/>
  </si>
  <si>
    <t>APL(EXX)</t>
    <phoneticPr fontId="11" type="noConversion"/>
  </si>
  <si>
    <t>0MQ2QE</t>
  </si>
  <si>
    <t>LA</t>
    <phoneticPr fontId="11" type="noConversion"/>
  </si>
  <si>
    <t>VIA TCM</t>
    <phoneticPr fontId="11" type="noConversion"/>
  </si>
  <si>
    <t>CANCEL</t>
    <phoneticPr fontId="11" type="noConversion"/>
  </si>
  <si>
    <t>ONE(PN1)</t>
    <phoneticPr fontId="11" type="noConversion"/>
  </si>
  <si>
    <t>TCM</t>
    <phoneticPr fontId="11" type="noConversion"/>
  </si>
  <si>
    <t>VIA LA</t>
    <phoneticPr fontId="11" type="noConversion"/>
  </si>
  <si>
    <t>072E</t>
  </si>
  <si>
    <t>YM UBERTY</t>
  </si>
  <si>
    <t>043E</t>
  </si>
  <si>
    <t>ONE COMMITMENT</t>
  </si>
  <si>
    <t>060E</t>
  </si>
  <si>
    <t>YM UPWARD</t>
  </si>
  <si>
    <t>038E</t>
  </si>
  <si>
    <t>YM UNICORN</t>
  </si>
  <si>
    <t>ONE(PS5)</t>
    <phoneticPr fontId="11" type="noConversion"/>
  </si>
  <si>
    <t>088E</t>
  </si>
  <si>
    <t>COLOMBO EXPRESS</t>
  </si>
  <si>
    <t>VIA LB</t>
    <phoneticPr fontId="11" type="noConversion"/>
  </si>
  <si>
    <t>079E</t>
    <phoneticPr fontId="11" type="noConversion"/>
  </si>
  <si>
    <t>HYUNDAI BRAVE</t>
    <phoneticPr fontId="11" type="noConversion"/>
  </si>
  <si>
    <t>069E</t>
    <phoneticPr fontId="11" type="noConversion"/>
  </si>
  <si>
    <t>HYUNDAI GLOBAL</t>
    <phoneticPr fontId="11" type="noConversion"/>
  </si>
  <si>
    <t>074E</t>
    <phoneticPr fontId="11" type="noConversion"/>
  </si>
  <si>
    <t>HYUNDAI FORCE</t>
    <phoneticPr fontId="11" type="noConversion"/>
  </si>
  <si>
    <t>068E</t>
    <phoneticPr fontId="11" type="noConversion"/>
  </si>
  <si>
    <t>HYUNDAI SPLENDOR</t>
    <phoneticPr fontId="11" type="noConversion"/>
  </si>
  <si>
    <t>HMM(PS1)</t>
    <phoneticPr fontId="11" type="noConversion"/>
  </si>
  <si>
    <t>082E</t>
    <phoneticPr fontId="11" type="noConversion"/>
  </si>
  <si>
    <t>HYUNDAI FAITH</t>
    <phoneticPr fontId="11" type="noConversion"/>
  </si>
  <si>
    <t>ATLANTA</t>
  </si>
  <si>
    <t>LB</t>
    <phoneticPr fontId="11" type="noConversion"/>
  </si>
  <si>
    <t>088N</t>
    <phoneticPr fontId="11" type="noConversion"/>
  </si>
  <si>
    <t xml:space="preserve">HYUNDAI GRACE   </t>
    <phoneticPr fontId="11" type="noConversion"/>
  </si>
  <si>
    <t>578N</t>
    <phoneticPr fontId="11" type="noConversion"/>
  </si>
  <si>
    <t>HYUNDAI CONFIDENCE</t>
    <phoneticPr fontId="11" type="noConversion"/>
  </si>
  <si>
    <t xml:space="preserve">202N  </t>
    <phoneticPr fontId="11" type="noConversion"/>
  </si>
  <si>
    <t xml:space="preserve">RDO FORTUNE </t>
    <phoneticPr fontId="11" type="noConversion"/>
  </si>
  <si>
    <t>HMM(PN2)</t>
    <phoneticPr fontId="11" type="noConversion"/>
  </si>
  <si>
    <t>091N</t>
    <phoneticPr fontId="11" type="noConversion"/>
  </si>
  <si>
    <t>HYUNDAI FORWARD</t>
    <phoneticPr fontId="11" type="noConversion"/>
  </si>
  <si>
    <t>TACOMA</t>
  </si>
  <si>
    <t>OSAKA EXPRESS</t>
  </si>
  <si>
    <t>NYK ADONIS</t>
  </si>
  <si>
    <t>075E</t>
  </si>
  <si>
    <t>KUALA LUMPUR EXPRESS</t>
  </si>
  <si>
    <t>ONE(PS6)</t>
    <phoneticPr fontId="11" type="noConversion"/>
  </si>
  <si>
    <t>082E</t>
  </si>
  <si>
    <t>HANOVER EXPRESS</t>
  </si>
  <si>
    <t>OAKLAND</t>
  </si>
  <si>
    <t>COSCO(AAC3)/WHL</t>
    <phoneticPr fontId="11" type="noConversion"/>
  </si>
  <si>
    <t>LB</t>
  </si>
  <si>
    <t>0866-018E</t>
    <phoneticPr fontId="11" type="noConversion"/>
  </si>
  <si>
    <t xml:space="preserve">NAVARINO </t>
    <phoneticPr fontId="11" type="noConversion"/>
  </si>
  <si>
    <t>0865-035E</t>
    <phoneticPr fontId="11" type="noConversion"/>
  </si>
  <si>
    <t xml:space="preserve">EVER LENIENT </t>
    <phoneticPr fontId="11" type="noConversion"/>
  </si>
  <si>
    <t>0864-045E</t>
    <phoneticPr fontId="11" type="noConversion"/>
  </si>
  <si>
    <t xml:space="preserve">EVER LIBRA </t>
    <phoneticPr fontId="11" type="noConversion"/>
  </si>
  <si>
    <t>EMC(CPS)</t>
    <phoneticPr fontId="11" type="noConversion"/>
  </si>
  <si>
    <t>0863-038E</t>
    <phoneticPr fontId="11" type="noConversion"/>
  </si>
  <si>
    <t xml:space="preserve">EVER LOGIC </t>
    <phoneticPr fontId="11" type="noConversion"/>
  </si>
  <si>
    <t>414E</t>
    <phoneticPr fontId="11" type="noConversion"/>
  </si>
  <si>
    <t xml:space="preserve">MANOA   </t>
    <phoneticPr fontId="11" type="noConversion"/>
  </si>
  <si>
    <t>171E</t>
    <phoneticPr fontId="11" type="noConversion"/>
  </si>
  <si>
    <t xml:space="preserve">MAUNAWILI  </t>
    <phoneticPr fontId="11" type="noConversion"/>
  </si>
  <si>
    <t>199E</t>
    <phoneticPr fontId="11" type="noConversion"/>
  </si>
  <si>
    <t xml:space="preserve">MANUKAI    </t>
    <phoneticPr fontId="11" type="noConversion"/>
  </si>
  <si>
    <t>443E</t>
    <phoneticPr fontId="11" type="noConversion"/>
  </si>
  <si>
    <t xml:space="preserve">RJ PFEIFFER   </t>
    <phoneticPr fontId="11" type="noConversion"/>
  </si>
  <si>
    <t>MATSON(CLX)</t>
  </si>
  <si>
    <t>135E</t>
    <phoneticPr fontId="11" type="noConversion"/>
  </si>
  <si>
    <t xml:space="preserve">MAUNALEI   </t>
    <phoneticPr fontId="11" type="noConversion"/>
  </si>
  <si>
    <t>035E</t>
  </si>
  <si>
    <t>OOCL TAIPEI</t>
  </si>
  <si>
    <t>067E</t>
  </si>
  <si>
    <t>OOCL LONDON</t>
  </si>
  <si>
    <t>085E</t>
  </si>
  <si>
    <t>EMC(PCC1)</t>
  </si>
  <si>
    <t>OOCL CANADA</t>
  </si>
  <si>
    <t>1905E</t>
    <phoneticPr fontId="11" type="noConversion"/>
  </si>
  <si>
    <t xml:space="preserve">SM KWANGYANG </t>
    <phoneticPr fontId="11" type="noConversion"/>
  </si>
  <si>
    <t xml:space="preserve">SM NINGBO </t>
    <phoneticPr fontId="11" type="noConversion"/>
  </si>
  <si>
    <t xml:space="preserve">SM BUSAN </t>
    <phoneticPr fontId="11" type="noConversion"/>
  </si>
  <si>
    <t xml:space="preserve">SM SHANGHAI </t>
    <phoneticPr fontId="11" type="noConversion"/>
  </si>
  <si>
    <t>SML(CPX)</t>
    <phoneticPr fontId="11" type="noConversion"/>
  </si>
  <si>
    <t xml:space="preserve">SM LONG BEACH </t>
    <phoneticPr fontId="11" type="noConversion"/>
  </si>
  <si>
    <t>VIA MAN</t>
    <phoneticPr fontId="11" type="noConversion"/>
  </si>
  <si>
    <t>046E</t>
  </si>
  <si>
    <t>MOL MAXIM</t>
  </si>
  <si>
    <t>MOL MAGNIFICENCE</t>
  </si>
  <si>
    <t>YML(EC1)</t>
    <phoneticPr fontId="11" type="noConversion"/>
  </si>
  <si>
    <t>MOL MARVEL</t>
  </si>
  <si>
    <t>COLON</t>
  </si>
  <si>
    <t>MAN</t>
    <phoneticPr fontId="11" type="noConversion"/>
  </si>
  <si>
    <t>CMA(PEX2)</t>
    <phoneticPr fontId="11" type="noConversion"/>
  </si>
  <si>
    <t>CAUCEDO</t>
    <phoneticPr fontId="11" type="noConversion"/>
  </si>
  <si>
    <t>VESSEL</t>
    <phoneticPr fontId="11" type="noConversion"/>
  </si>
  <si>
    <t>CAUCEDO</t>
  </si>
  <si>
    <t xml:space="preserve">LAZARO  </t>
    <phoneticPr fontId="11" type="noConversion"/>
  </si>
  <si>
    <t>931E</t>
    <phoneticPr fontId="11" type="noConversion"/>
  </si>
  <si>
    <t xml:space="preserve">SVENDBORG MAERSK </t>
    <phoneticPr fontId="11" type="noConversion"/>
  </si>
  <si>
    <t>930E</t>
    <phoneticPr fontId="11" type="noConversion"/>
  </si>
  <si>
    <t xml:space="preserve">SINE MAERSK </t>
    <phoneticPr fontId="11" type="noConversion"/>
  </si>
  <si>
    <t>929E</t>
    <phoneticPr fontId="11" type="noConversion"/>
  </si>
  <si>
    <t xml:space="preserve">SOVEREIGN MAERSK </t>
    <phoneticPr fontId="11" type="noConversion"/>
  </si>
  <si>
    <t>928E</t>
    <phoneticPr fontId="11" type="noConversion"/>
  </si>
  <si>
    <t xml:space="preserve">SKAGEN MAERSK </t>
    <phoneticPr fontId="11" type="noConversion"/>
  </si>
  <si>
    <t>MSK(AC3)</t>
    <phoneticPr fontId="11" type="noConversion"/>
  </si>
  <si>
    <t>927E</t>
    <phoneticPr fontId="11" type="noConversion"/>
  </si>
  <si>
    <t xml:space="preserve">MAERSK SAVANNAH </t>
    <phoneticPr fontId="11" type="noConversion"/>
  </si>
  <si>
    <t>GUATEMALA CITY</t>
    <phoneticPr fontId="11" type="noConversion"/>
  </si>
  <si>
    <t>VIA  MANZANILLO</t>
    <phoneticPr fontId="11" type="noConversion"/>
  </si>
  <si>
    <t>HPL(AN1)</t>
    <phoneticPr fontId="11" type="noConversion"/>
  </si>
  <si>
    <t>PUERTO CALDERA</t>
    <phoneticPr fontId="11" type="noConversion"/>
  </si>
  <si>
    <t>MANZANILLO</t>
    <phoneticPr fontId="11" type="noConversion"/>
  </si>
  <si>
    <t>1340-026W</t>
  </si>
  <si>
    <t>VALIANT</t>
  </si>
  <si>
    <t>1339-028W</t>
  </si>
  <si>
    <t>VANTAGE</t>
  </si>
  <si>
    <t>SEAMAX ROWAYTON</t>
  </si>
  <si>
    <t>COSCO(ESA)</t>
    <phoneticPr fontId="11" type="noConversion"/>
  </si>
  <si>
    <t>CMA CGM RODOLPHE</t>
  </si>
  <si>
    <t>FI930A</t>
  </si>
  <si>
    <t>FI927A</t>
  </si>
  <si>
    <t>MSC CATERINA</t>
  </si>
  <si>
    <t>ONE(SX1)</t>
    <phoneticPr fontId="11" type="noConversion"/>
  </si>
  <si>
    <t>HPL(AS2)</t>
    <phoneticPr fontId="11" type="noConversion"/>
  </si>
  <si>
    <t>SANTOS</t>
    <phoneticPr fontId="11" type="noConversion"/>
  </si>
  <si>
    <t>054E</t>
  </si>
  <si>
    <t>0427-004E</t>
  </si>
  <si>
    <t>YM UNANIMITY</t>
  </si>
  <si>
    <t>COSCO(WSA)</t>
    <phoneticPr fontId="11" type="noConversion"/>
  </si>
  <si>
    <t>0425-024E</t>
  </si>
  <si>
    <t>0JX33E1PL</t>
    <phoneticPr fontId="11" type="noConversion"/>
  </si>
  <si>
    <t xml:space="preserve">CMA CGM JACQUES JOSEPH </t>
    <phoneticPr fontId="11" type="noConversion"/>
  </si>
  <si>
    <t>0JX31E1PL</t>
    <phoneticPr fontId="11" type="noConversion"/>
  </si>
  <si>
    <t xml:space="preserve">CMA CGM TIGRIS </t>
    <phoneticPr fontId="11" type="noConversion"/>
  </si>
  <si>
    <t>0JX2ZE1PL</t>
    <phoneticPr fontId="11" type="noConversion"/>
  </si>
  <si>
    <t xml:space="preserve">SAN FELIPE </t>
    <phoneticPr fontId="11" type="noConversion"/>
  </si>
  <si>
    <t>COSCO(WSA4)</t>
    <phoneticPr fontId="11" type="noConversion"/>
  </si>
  <si>
    <t xml:space="preserve"> 0JX2XE1PL</t>
    <phoneticPr fontId="11" type="noConversion"/>
  </si>
  <si>
    <t>CMA CGM ESTELLE</t>
    <phoneticPr fontId="11" type="noConversion"/>
  </si>
  <si>
    <t>HMM(NW1)</t>
    <phoneticPr fontId="11" type="noConversion"/>
  </si>
  <si>
    <t>E033</t>
  </si>
  <si>
    <t>E040</t>
  </si>
  <si>
    <t>HAMMONIA SAPPHIRE</t>
  </si>
  <si>
    <t>COSCO(WSA2)</t>
    <phoneticPr fontId="11" type="noConversion"/>
  </si>
  <si>
    <t>E001</t>
  </si>
  <si>
    <t>GUAYAQUIL</t>
  </si>
  <si>
    <t>SAN ANTION</t>
  </si>
  <si>
    <t>930W</t>
    <phoneticPr fontId="11" type="noConversion"/>
  </si>
  <si>
    <t xml:space="preserve">SPIRIT OF LISBON </t>
    <phoneticPr fontId="11" type="noConversion"/>
  </si>
  <si>
    <t>929W</t>
    <phoneticPr fontId="11" type="noConversion"/>
  </si>
  <si>
    <t xml:space="preserve">JPO CAPRICORNUS </t>
    <phoneticPr fontId="11" type="noConversion"/>
  </si>
  <si>
    <t>928W</t>
    <phoneticPr fontId="11" type="noConversion"/>
  </si>
  <si>
    <t xml:space="preserve">OCTAVIA </t>
    <phoneticPr fontId="11" type="noConversion"/>
  </si>
  <si>
    <t>927W</t>
    <phoneticPr fontId="11" type="noConversion"/>
  </si>
  <si>
    <t xml:space="preserve">GRASMERE MAERSK </t>
    <phoneticPr fontId="11" type="noConversion"/>
  </si>
  <si>
    <t>HAM-SUD(ASPA1)</t>
    <phoneticPr fontId="11" type="noConversion"/>
  </si>
  <si>
    <t>926W</t>
    <phoneticPr fontId="11" type="noConversion"/>
  </si>
  <si>
    <t xml:space="preserve">LIMARI </t>
    <phoneticPr fontId="11" type="noConversion"/>
  </si>
  <si>
    <t>TBN</t>
    <phoneticPr fontId="11" type="noConversion"/>
  </si>
  <si>
    <t>034W</t>
  </si>
  <si>
    <t>GUANG DONG BRIDGE</t>
  </si>
  <si>
    <t>209W</t>
  </si>
  <si>
    <t>MOL GARLAND</t>
  </si>
  <si>
    <t>YML(AR1)</t>
    <phoneticPr fontId="11" type="noConversion"/>
  </si>
  <si>
    <t>143W</t>
  </si>
  <si>
    <t>TBN</t>
    <phoneticPr fontId="11" type="noConversion"/>
  </si>
  <si>
    <t>VIA DAM</t>
  </si>
  <si>
    <t>OOCL(ME5)/COSCO(CMEX)</t>
    <phoneticPr fontId="11" type="noConversion"/>
  </si>
  <si>
    <t>VIA DUB</t>
    <phoneticPr fontId="11" type="noConversion"/>
  </si>
  <si>
    <t>148W</t>
  </si>
  <si>
    <t>155W</t>
  </si>
  <si>
    <t>YML(CGX)</t>
    <phoneticPr fontId="11" type="noConversion"/>
  </si>
  <si>
    <t>HAMAD</t>
    <phoneticPr fontId="11" type="noConversion"/>
  </si>
  <si>
    <t>HAMAD</t>
  </si>
  <si>
    <t xml:space="preserve"> </t>
    <phoneticPr fontId="11" type="noConversion"/>
  </si>
  <si>
    <t>26141W</t>
  </si>
  <si>
    <t>25142W</t>
  </si>
  <si>
    <t>24134W</t>
  </si>
  <si>
    <t>OOCL(ME4)</t>
    <phoneticPr fontId="11" type="noConversion"/>
  </si>
  <si>
    <t>22159W</t>
  </si>
  <si>
    <t>0003W</t>
  </si>
  <si>
    <t>KOTA PUSAKA</t>
  </si>
  <si>
    <t>PIL(RSS)</t>
    <phoneticPr fontId="11" type="noConversion"/>
  </si>
  <si>
    <t>0011W</t>
  </si>
  <si>
    <t>KOTA PELANGI</t>
  </si>
  <si>
    <t>FREMANTLE</t>
  </si>
  <si>
    <t>FREMANTLE/ADELAID</t>
  </si>
  <si>
    <t>060S</t>
  </si>
  <si>
    <t>NYK FURANO</t>
  </si>
  <si>
    <t>MAERSK GARONNE</t>
  </si>
  <si>
    <t>NYK FUTAGO</t>
  </si>
  <si>
    <t>061S</t>
  </si>
  <si>
    <t>COSCO(JKN) ONE(NZJ)</t>
    <phoneticPr fontId="11" type="noConversion"/>
  </si>
  <si>
    <t>SAFMARINE MULANJE</t>
  </si>
  <si>
    <t>069S</t>
  </si>
  <si>
    <t>093S</t>
  </si>
  <si>
    <t>111S</t>
  </si>
  <si>
    <t>YML(NAX)/ONE(AUJ)</t>
    <phoneticPr fontId="11" type="noConversion"/>
  </si>
  <si>
    <t>086S</t>
  </si>
  <si>
    <t>059S</t>
  </si>
  <si>
    <t>110S</t>
  </si>
  <si>
    <t>OOCL ROTTERDAM</t>
  </si>
  <si>
    <t>COSCO(A3C)</t>
    <phoneticPr fontId="11" type="noConversion"/>
  </si>
  <si>
    <t>202S</t>
  </si>
  <si>
    <t>MEGALOPOLIS</t>
    <phoneticPr fontId="11" type="noConversion"/>
  </si>
  <si>
    <t>KMARIN ATLANTICA</t>
    <phoneticPr fontId="11" type="noConversion"/>
  </si>
  <si>
    <t>MAERSK LAUNCESTON</t>
    <phoneticPr fontId="11" type="noConversion"/>
  </si>
  <si>
    <t>SAF(CHX)</t>
    <phoneticPr fontId="62" type="noConversion"/>
  </si>
  <si>
    <t>925W</t>
    <phoneticPr fontId="11" type="noConversion"/>
  </si>
  <si>
    <t>MEXICO</t>
    <phoneticPr fontId="11" type="noConversion"/>
  </si>
  <si>
    <t>ENNORE</t>
    <phoneticPr fontId="62" type="noConversion"/>
  </si>
  <si>
    <t>065W</t>
    <phoneticPr fontId="11" type="noConversion"/>
  </si>
  <si>
    <t xml:space="preserve">HYUNDAI PRESTIGE </t>
    <phoneticPr fontId="11" type="noConversion"/>
  </si>
  <si>
    <t>058W</t>
    <phoneticPr fontId="11" type="noConversion"/>
  </si>
  <si>
    <t>HYUNDAI PREMIUM</t>
    <phoneticPr fontId="11" type="noConversion"/>
  </si>
  <si>
    <t>054W</t>
    <phoneticPr fontId="11" type="noConversion"/>
  </si>
  <si>
    <t>HYUNDAI PLATINUM</t>
    <phoneticPr fontId="11" type="noConversion"/>
  </si>
  <si>
    <t>063W</t>
    <phoneticPr fontId="11" type="noConversion"/>
  </si>
  <si>
    <t>HYUNDAI PRIVILEGE</t>
    <phoneticPr fontId="11" type="noConversion"/>
  </si>
  <si>
    <t>HMM/ZIM(ACS)</t>
    <phoneticPr fontId="62" type="noConversion"/>
  </si>
  <si>
    <t>045W</t>
    <phoneticPr fontId="11" type="noConversion"/>
  </si>
  <si>
    <t>HYUNDAI PARAMOUNT</t>
    <phoneticPr fontId="11" type="noConversion"/>
  </si>
  <si>
    <t>ETA</t>
    <phoneticPr fontId="62" type="noConversion"/>
  </si>
  <si>
    <t>ETD</t>
    <phoneticPr fontId="62" type="noConversion"/>
  </si>
  <si>
    <t xml:space="preserve">CUT OFF </t>
    <phoneticPr fontId="62" type="noConversion"/>
  </si>
  <si>
    <t>CHENNAI</t>
    <phoneticPr fontId="62" type="noConversion"/>
  </si>
  <si>
    <t>CNSHA</t>
    <phoneticPr fontId="62" type="noConversion"/>
  </si>
  <si>
    <t>OPERATOR</t>
    <phoneticPr fontId="62" type="noConversion"/>
  </si>
  <si>
    <t>VOYAGE</t>
    <phoneticPr fontId="62" type="noConversion"/>
  </si>
  <si>
    <t>VESSEL</t>
    <phoneticPr fontId="64" type="noConversion"/>
  </si>
  <si>
    <t>CHENNAI/ENNORE</t>
    <phoneticPr fontId="64" type="noConversion"/>
  </si>
  <si>
    <t>VIA SGP</t>
    <phoneticPr fontId="11" type="noConversion"/>
  </si>
  <si>
    <t>0VP23W</t>
    <phoneticPr fontId="11" type="noConversion"/>
  </si>
  <si>
    <t>APL ENGLAND</t>
    <phoneticPr fontId="11" type="noConversion"/>
  </si>
  <si>
    <t>GREENWICH BRIDGE</t>
    <phoneticPr fontId="11" type="noConversion"/>
  </si>
  <si>
    <t>064W</t>
    <phoneticPr fontId="11" type="noConversion"/>
  </si>
  <si>
    <t>E.R. FELIXSTOWE</t>
    <phoneticPr fontId="11" type="noConversion"/>
  </si>
  <si>
    <t>142W</t>
    <phoneticPr fontId="11" type="noConversion"/>
  </si>
  <si>
    <t>COSCO HONG KONG</t>
    <phoneticPr fontId="11" type="noConversion"/>
  </si>
  <si>
    <t>OOCL(PMX)</t>
    <phoneticPr fontId="62" type="noConversion"/>
  </si>
  <si>
    <t>KOTA CABAR</t>
    <phoneticPr fontId="11" type="noConversion"/>
  </si>
  <si>
    <t>SGP</t>
    <phoneticPr fontId="62" type="noConversion"/>
  </si>
  <si>
    <t>930S</t>
    <phoneticPr fontId="11" type="noConversion"/>
  </si>
  <si>
    <t>MCC CHITTAGONG</t>
    <phoneticPr fontId="11" type="noConversion"/>
  </si>
  <si>
    <t>929S</t>
    <phoneticPr fontId="11" type="noConversion"/>
  </si>
  <si>
    <t>TR PORTHOS</t>
    <phoneticPr fontId="11" type="noConversion"/>
  </si>
  <si>
    <t>928S</t>
    <phoneticPr fontId="11" type="noConversion"/>
  </si>
  <si>
    <t>MCC TAIPEI </t>
    <phoneticPr fontId="11" type="noConversion"/>
  </si>
  <si>
    <t>MCC(SH2)</t>
    <phoneticPr fontId="62" type="noConversion"/>
  </si>
  <si>
    <t>927S</t>
    <phoneticPr fontId="11" type="noConversion"/>
  </si>
  <si>
    <t>MCC MANDALAY</t>
    <phoneticPr fontId="11" type="noConversion"/>
  </si>
  <si>
    <t>ETA</t>
    <phoneticPr fontId="11" type="noConversion"/>
  </si>
  <si>
    <t>ETD</t>
    <phoneticPr fontId="11" type="noConversion"/>
  </si>
  <si>
    <t xml:space="preserve">CUT OFF </t>
    <phoneticPr fontId="11" type="noConversion"/>
  </si>
  <si>
    <t>CHITTAGONG</t>
    <phoneticPr fontId="11" type="noConversion"/>
  </si>
  <si>
    <t>CNSHA</t>
    <phoneticPr fontId="11" type="noConversion"/>
  </si>
  <si>
    <t>VOYAGE</t>
    <phoneticPr fontId="11" type="noConversion"/>
  </si>
  <si>
    <t>CALIFORNIA TRADER</t>
    <phoneticPr fontId="11" type="noConversion"/>
  </si>
  <si>
    <t>CAPE SYROS</t>
    <phoneticPr fontId="11" type="noConversion"/>
  </si>
  <si>
    <t>MAERSK VLADIVOSTOK</t>
    <phoneticPr fontId="11" type="noConversion"/>
  </si>
  <si>
    <t>MCC TOKYO</t>
    <phoneticPr fontId="11" type="noConversion"/>
  </si>
  <si>
    <t>MCC(SH1)</t>
    <phoneticPr fontId="62" type="noConversion"/>
  </si>
  <si>
    <t>926S</t>
    <phoneticPr fontId="11" type="noConversion"/>
  </si>
  <si>
    <t>MCC YANGON</t>
    <phoneticPr fontId="11" type="noConversion"/>
  </si>
  <si>
    <t>VIA TTP</t>
    <phoneticPr fontId="11" type="noConversion"/>
  </si>
  <si>
    <t>SYNERGY OAKLAND</t>
    <phoneticPr fontId="11" type="noConversion"/>
  </si>
  <si>
    <t>OSAKA TOWER</t>
    <phoneticPr fontId="11" type="noConversion"/>
  </si>
  <si>
    <t>MCC(IA1)</t>
    <phoneticPr fontId="62" type="noConversion"/>
  </si>
  <si>
    <t>MERKUR HORIZON</t>
    <phoneticPr fontId="11" type="noConversion"/>
  </si>
  <si>
    <t>CHITTAGONG</t>
    <phoneticPr fontId="64" type="noConversion"/>
  </si>
  <si>
    <t>TPP</t>
    <phoneticPr fontId="11" type="noConversion"/>
  </si>
  <si>
    <t>SGP</t>
    <phoneticPr fontId="11" type="noConversion"/>
  </si>
  <si>
    <t>146W</t>
    <phoneticPr fontId="11" type="noConversion"/>
  </si>
  <si>
    <t>YM FOUNTAIN</t>
    <phoneticPr fontId="11" type="noConversion"/>
  </si>
  <si>
    <t>095W</t>
    <phoneticPr fontId="11" type="noConversion"/>
  </si>
  <si>
    <t>OOCL CALIFORNIA</t>
    <phoneticPr fontId="11" type="noConversion"/>
  </si>
  <si>
    <t>147W</t>
    <phoneticPr fontId="11" type="noConversion"/>
  </si>
  <si>
    <t>YM BAMBOO</t>
    <phoneticPr fontId="11" type="noConversion"/>
  </si>
  <si>
    <t>YML/OOCL(CPX)</t>
    <phoneticPr fontId="62" type="noConversion"/>
  </si>
  <si>
    <t>059W</t>
    <phoneticPr fontId="11" type="noConversion"/>
  </si>
  <si>
    <t>OOCL CHICAGO</t>
    <phoneticPr fontId="11" type="noConversion"/>
  </si>
  <si>
    <t>W122</t>
    <phoneticPr fontId="11" type="noConversion"/>
  </si>
  <si>
    <t>WAN HAI 510</t>
    <phoneticPr fontId="11" type="noConversion"/>
  </si>
  <si>
    <t>W047</t>
    <phoneticPr fontId="11" type="noConversion"/>
  </si>
  <si>
    <t>WAN HAI 517</t>
    <phoneticPr fontId="11" type="noConversion"/>
  </si>
  <si>
    <t>W040</t>
    <phoneticPr fontId="11" type="noConversion"/>
  </si>
  <si>
    <t>WAN HAI 516</t>
    <phoneticPr fontId="11" type="noConversion"/>
  </si>
  <si>
    <t>W193</t>
    <phoneticPr fontId="11" type="noConversion"/>
  </si>
  <si>
    <t>WAN HAI 501</t>
    <phoneticPr fontId="11" type="noConversion"/>
  </si>
  <si>
    <t>WHL/IAL(ICI)</t>
    <phoneticPr fontId="11" type="noConversion"/>
  </si>
  <si>
    <t>W057</t>
    <phoneticPr fontId="11" type="noConversion"/>
  </si>
  <si>
    <t>WAN HAI 513</t>
    <phoneticPr fontId="11" type="noConversion"/>
  </si>
  <si>
    <t>NSA</t>
    <phoneticPr fontId="11" type="noConversion"/>
  </si>
  <si>
    <t>112W</t>
    <phoneticPr fontId="11" type="noConversion"/>
  </si>
  <si>
    <t>OOCL HAMBURG</t>
    <phoneticPr fontId="11" type="noConversion"/>
  </si>
  <si>
    <t>002W</t>
    <phoneticPr fontId="11" type="noConversion"/>
  </si>
  <si>
    <t>KOWLOON BAY</t>
    <phoneticPr fontId="11" type="noConversion"/>
  </si>
  <si>
    <t>108W</t>
    <phoneticPr fontId="11" type="noConversion"/>
  </si>
  <si>
    <t>OOCL ATLANTA</t>
    <phoneticPr fontId="11" type="noConversion"/>
  </si>
  <si>
    <t>0IS2TW</t>
    <phoneticPr fontId="11" type="noConversion"/>
  </si>
  <si>
    <t>APL VANCOUVER</t>
    <phoneticPr fontId="11" type="noConversion"/>
  </si>
  <si>
    <t>RCL/OOCL(RKI/CIX3)</t>
    <phoneticPr fontId="11" type="noConversion"/>
  </si>
  <si>
    <t>088W</t>
    <phoneticPr fontId="11" type="noConversion"/>
  </si>
  <si>
    <t>HYUNDAI OAKLAND</t>
    <phoneticPr fontId="11" type="noConversion"/>
  </si>
  <si>
    <t>103W</t>
    <phoneticPr fontId="11" type="noConversion"/>
  </si>
  <si>
    <t>HYUNDAI COLOMBO</t>
    <phoneticPr fontId="11" type="noConversion"/>
  </si>
  <si>
    <t>253W</t>
    <phoneticPr fontId="11" type="noConversion"/>
  </si>
  <si>
    <t>HYUNDAI VANCOUVER</t>
    <phoneticPr fontId="11" type="noConversion"/>
  </si>
  <si>
    <t>HMM/TS/ZIM(CIX)</t>
    <phoneticPr fontId="62" type="noConversion"/>
  </si>
  <si>
    <t>117W</t>
    <phoneticPr fontId="11" type="noConversion"/>
  </si>
  <si>
    <t>HYUNDAI BUSAN</t>
    <phoneticPr fontId="11" type="noConversion"/>
  </si>
  <si>
    <t>XIN MEI ZHOU</t>
    <phoneticPr fontId="11" type="noConversion"/>
  </si>
  <si>
    <t>113W</t>
    <phoneticPr fontId="11" type="noConversion"/>
  </si>
  <si>
    <t>SEAMAX BRIDGEPORT</t>
    <phoneticPr fontId="11" type="noConversion"/>
  </si>
  <si>
    <t>TBA</t>
    <phoneticPr fontId="11" type="noConversion"/>
  </si>
  <si>
    <t>IAL/COSCO(CI1)</t>
    <phoneticPr fontId="62" type="noConversion"/>
  </si>
  <si>
    <t>COSCO THAILAND</t>
    <phoneticPr fontId="11" type="noConversion"/>
  </si>
  <si>
    <t>NHAVA SHEVA</t>
    <phoneticPr fontId="11" type="noConversion"/>
  </si>
  <si>
    <t>57015W</t>
    <phoneticPr fontId="11" type="noConversion"/>
  </si>
  <si>
    <t>TALOS</t>
    <phoneticPr fontId="11" type="noConversion"/>
  </si>
  <si>
    <t>56018W</t>
    <phoneticPr fontId="11" type="noConversion"/>
  </si>
  <si>
    <t>TRITON</t>
    <phoneticPr fontId="11" type="noConversion"/>
  </si>
  <si>
    <t>55012W</t>
    <phoneticPr fontId="11" type="noConversion"/>
  </si>
  <si>
    <t>TOKYO TRIUMPH</t>
    <phoneticPr fontId="11" type="noConversion"/>
  </si>
  <si>
    <t>COSCO(AEU9)
EMC(CES)
OOCL(LL7)</t>
    <phoneticPr fontId="62" type="noConversion"/>
  </si>
  <si>
    <t>54011W</t>
    <phoneticPr fontId="11" type="noConversion"/>
  </si>
  <si>
    <t>TOLEDO TRIUMPH</t>
    <phoneticPr fontId="11" type="noConversion"/>
  </si>
  <si>
    <t>COLOMBO</t>
    <phoneticPr fontId="11" type="noConversion"/>
  </si>
  <si>
    <t>201W</t>
    <phoneticPr fontId="11" type="noConversion"/>
  </si>
  <si>
    <t>ATHENS GLORY</t>
    <phoneticPr fontId="11" type="noConversion"/>
  </si>
  <si>
    <t>098W</t>
    <phoneticPr fontId="11" type="noConversion"/>
  </si>
  <si>
    <t>NYK AQUARIUS</t>
    <phoneticPr fontId="11" type="noConversion"/>
  </si>
  <si>
    <t>100W</t>
    <phoneticPr fontId="11" type="noConversion"/>
  </si>
  <si>
    <t>NYK ARGUS</t>
    <phoneticPr fontId="11" type="noConversion"/>
  </si>
  <si>
    <t>YML/ONE(PS3)</t>
    <phoneticPr fontId="62" type="noConversion"/>
  </si>
  <si>
    <t>053W</t>
    <phoneticPr fontId="11" type="noConversion"/>
  </si>
  <si>
    <t>SEATTLE BRIDGE</t>
    <phoneticPr fontId="11" type="noConversion"/>
  </si>
  <si>
    <t>VIA PIP</t>
    <phoneticPr fontId="11" type="noConversion"/>
  </si>
  <si>
    <t>VIA PIP</t>
    <phoneticPr fontId="62" type="noConversion"/>
  </si>
  <si>
    <t>OOCL/APL(CIX3)</t>
    <phoneticPr fontId="62" type="noConversion"/>
  </si>
  <si>
    <t>NEW DELHI/(P )</t>
    <phoneticPr fontId="62" type="noConversion"/>
  </si>
  <si>
    <t>PIP</t>
    <phoneticPr fontId="62" type="noConversion"/>
  </si>
  <si>
    <t xml:space="preserve">  </t>
  </si>
  <si>
    <t>KHI</t>
    <phoneticPr fontId="62" type="noConversion"/>
  </si>
  <si>
    <t>146W</t>
  </si>
  <si>
    <t>095W</t>
  </si>
  <si>
    <t xml:space="preserve">CCNI ARAUCO </t>
    <phoneticPr fontId="11" type="noConversion"/>
  </si>
  <si>
    <t xml:space="preserve">MAERSK STADELHORN </t>
    <phoneticPr fontId="11" type="noConversion"/>
  </si>
  <si>
    <t xml:space="preserve">SANTA CATARINA </t>
    <phoneticPr fontId="11" type="noConversion"/>
  </si>
  <si>
    <t xml:space="preserve">MAERSK SIRAC </t>
    <phoneticPr fontId="11" type="noConversion"/>
  </si>
  <si>
    <t>CMA(SHAKA2)</t>
    <phoneticPr fontId="62" type="noConversion"/>
  </si>
  <si>
    <t>MAERSK SHAMS</t>
    <phoneticPr fontId="11" type="noConversion"/>
  </si>
  <si>
    <t>PORT LOUIS</t>
    <phoneticPr fontId="62" type="noConversion"/>
  </si>
  <si>
    <t>PORT LOUIS</t>
    <phoneticPr fontId="64" type="noConversion"/>
  </si>
  <si>
    <t>1810W</t>
  </si>
  <si>
    <t>ROSA</t>
    <phoneticPr fontId="11" type="noConversion"/>
  </si>
  <si>
    <t>057W</t>
    <phoneticPr fontId="11" type="noConversion"/>
  </si>
  <si>
    <t>COSCO KOBE</t>
    <phoneticPr fontId="11" type="noConversion"/>
  </si>
  <si>
    <t>918W</t>
    <phoneticPr fontId="11" type="noConversion"/>
  </si>
  <si>
    <t>WIKING</t>
    <phoneticPr fontId="11" type="noConversion"/>
  </si>
  <si>
    <t>TO BE ADVISED</t>
    <phoneticPr fontId="11" type="noConversion"/>
  </si>
  <si>
    <t>COSCO(WAX1)</t>
    <phoneticPr fontId="62" type="noConversion"/>
  </si>
  <si>
    <t>RHL CONSTANTIA</t>
    <phoneticPr fontId="11" type="noConversion"/>
  </si>
  <si>
    <t>TEMA</t>
    <phoneticPr fontId="62" type="noConversion"/>
  </si>
  <si>
    <t>TEMA</t>
  </si>
  <si>
    <t>LAGOS</t>
    <phoneticPr fontId="62" type="noConversion"/>
  </si>
  <si>
    <t>APAPA,LAGOS</t>
  </si>
  <si>
    <t>071W</t>
    <phoneticPr fontId="11" type="noConversion"/>
  </si>
  <si>
    <t>BAI CHAY BRIDGE</t>
    <phoneticPr fontId="11" type="noConversion"/>
  </si>
  <si>
    <t>008W</t>
    <phoneticPr fontId="11" type="noConversion"/>
  </si>
  <si>
    <t>MP THE BRADY</t>
    <phoneticPr fontId="11" type="noConversion"/>
  </si>
  <si>
    <t>037W</t>
    <phoneticPr fontId="11" type="noConversion"/>
  </si>
  <si>
    <t>MOL ENDOWMENT</t>
    <phoneticPr fontId="11" type="noConversion"/>
  </si>
  <si>
    <t>ONE(SAC)</t>
    <phoneticPr fontId="62" type="noConversion"/>
  </si>
  <si>
    <t>035W</t>
    <phoneticPr fontId="11" type="noConversion"/>
  </si>
  <si>
    <t>KOTA LEKAS</t>
    <phoneticPr fontId="11" type="noConversion"/>
  </si>
  <si>
    <t>DURBAN</t>
    <phoneticPr fontId="62" type="noConversion"/>
  </si>
  <si>
    <t>DURBAN</t>
    <phoneticPr fontId="11" type="noConversion"/>
  </si>
  <si>
    <t>0221W</t>
    <phoneticPr fontId="11" type="noConversion"/>
  </si>
  <si>
    <t>KOTA GEMAR</t>
    <phoneticPr fontId="11" type="noConversion"/>
  </si>
  <si>
    <t>1906W</t>
    <phoneticPr fontId="11" type="noConversion"/>
  </si>
  <si>
    <t>EXPRESS SPAIN</t>
    <phoneticPr fontId="11" type="noConversion"/>
  </si>
  <si>
    <t>0119W</t>
    <phoneticPr fontId="11" type="noConversion"/>
  </si>
  <si>
    <t>KOTA MEGAH</t>
    <phoneticPr fontId="11" type="noConversion"/>
  </si>
  <si>
    <t>COSCO(EAX1)</t>
    <phoneticPr fontId="62" type="noConversion"/>
  </si>
  <si>
    <t>128W</t>
    <phoneticPr fontId="11" type="noConversion"/>
  </si>
  <si>
    <t>COSCO YINGKOU</t>
    <phoneticPr fontId="11" type="noConversion"/>
  </si>
  <si>
    <t>MOMBASA</t>
    <phoneticPr fontId="62" type="noConversion"/>
  </si>
  <si>
    <t>MOMBASA</t>
    <phoneticPr fontId="11" type="noConversion"/>
  </si>
  <si>
    <t>DAR ES SALAM</t>
    <phoneticPr fontId="62" type="noConversion"/>
  </si>
  <si>
    <t>DAR ES SALAM</t>
  </si>
  <si>
    <t>0118-022S</t>
    <phoneticPr fontId="11" type="noConversion"/>
  </si>
  <si>
    <t>EVER BIRTH</t>
    <phoneticPr fontId="11" type="noConversion"/>
  </si>
  <si>
    <t>0117-016S</t>
    <phoneticPr fontId="11" type="noConversion"/>
  </si>
  <si>
    <t>EVER BLOOM</t>
    <phoneticPr fontId="11" type="noConversion"/>
  </si>
  <si>
    <t>0116-016S</t>
    <phoneticPr fontId="11" type="noConversion"/>
  </si>
  <si>
    <t>EVER BRACE</t>
    <phoneticPr fontId="11" type="noConversion"/>
  </si>
  <si>
    <t>EMC(CIT)</t>
    <phoneticPr fontId="62" type="noConversion"/>
  </si>
  <si>
    <t>0115-019S</t>
    <phoneticPr fontId="11" type="noConversion"/>
  </si>
  <si>
    <t>EVER BEADY</t>
    <phoneticPr fontId="11" type="noConversion"/>
  </si>
  <si>
    <t>SEMARANG</t>
    <phoneticPr fontId="62" type="noConversion"/>
  </si>
  <si>
    <t>SEMARANG</t>
    <phoneticPr fontId="11" type="noConversion"/>
  </si>
  <si>
    <t>MCC SEOUL</t>
    <phoneticPr fontId="11" type="noConversion"/>
  </si>
  <si>
    <t>TORRES STRAIT</t>
    <phoneticPr fontId="11" type="noConversion"/>
  </si>
  <si>
    <t>MAERSK WARSAW</t>
    <phoneticPr fontId="11" type="noConversion"/>
  </si>
  <si>
    <t>MADRID TRADER</t>
    <phoneticPr fontId="11" type="noConversion"/>
  </si>
  <si>
    <t>MCC(IA5)</t>
    <phoneticPr fontId="62" type="noConversion"/>
  </si>
  <si>
    <t>MAERSK WOLGAST</t>
    <phoneticPr fontId="11" type="noConversion"/>
  </si>
  <si>
    <t>YANGON(MIIT)</t>
    <phoneticPr fontId="62" type="noConversion"/>
  </si>
  <si>
    <t>YANGON(MIIT)</t>
    <phoneticPr fontId="11" type="noConversion"/>
  </si>
  <si>
    <t>TEMP</t>
    <phoneticPr fontId="11" type="noConversion"/>
  </si>
  <si>
    <t>009S</t>
    <phoneticPr fontId="11" type="noConversion"/>
  </si>
  <si>
    <t>SEASPAN NINGBO</t>
    <phoneticPr fontId="11" type="noConversion"/>
  </si>
  <si>
    <t>007S</t>
    <phoneticPr fontId="11" type="noConversion"/>
  </si>
  <si>
    <t>NAVIOS AMARANTH</t>
    <phoneticPr fontId="11" type="noConversion"/>
  </si>
  <si>
    <t>HMM(TTP)</t>
    <phoneticPr fontId="11" type="noConversion"/>
  </si>
  <si>
    <t>MANILA(S)</t>
    <phoneticPr fontId="11" type="noConversion"/>
  </si>
  <si>
    <t>OPERATOR</t>
    <phoneticPr fontId="11" type="noConversion"/>
  </si>
  <si>
    <t>1920S</t>
    <phoneticPr fontId="11" type="noConversion"/>
  </si>
  <si>
    <t>HF LUCKY</t>
    <phoneticPr fontId="11" type="noConversion"/>
  </si>
  <si>
    <t>1918S</t>
    <phoneticPr fontId="11" type="noConversion"/>
  </si>
  <si>
    <t>SITC MOJI</t>
    <phoneticPr fontId="11" type="noConversion"/>
  </si>
  <si>
    <t>SITC YOKKAICHI</t>
    <phoneticPr fontId="11" type="noConversion"/>
  </si>
  <si>
    <t>SITC(CJV6)</t>
    <phoneticPr fontId="11" type="noConversion"/>
  </si>
  <si>
    <t>1916S</t>
    <phoneticPr fontId="11" type="noConversion"/>
  </si>
  <si>
    <t>DANANG</t>
    <phoneticPr fontId="11" type="noConversion"/>
  </si>
  <si>
    <t>DANANG</t>
    <phoneticPr fontId="62" type="noConversion"/>
  </si>
  <si>
    <t>SITC WEIHAI</t>
    <phoneticPr fontId="11" type="noConversion"/>
  </si>
  <si>
    <t>SITC SHIDAO</t>
    <phoneticPr fontId="11" type="noConversion"/>
  </si>
  <si>
    <t>REFLECTION</t>
    <phoneticPr fontId="11" type="noConversion"/>
  </si>
  <si>
    <t>SITC(CJV2)</t>
    <phoneticPr fontId="11" type="noConversion"/>
  </si>
  <si>
    <t>HAIPHONG</t>
    <phoneticPr fontId="11" type="noConversion"/>
  </si>
  <si>
    <t>1929S</t>
    <phoneticPr fontId="11" type="noConversion"/>
  </si>
  <si>
    <t>KUO LUNG</t>
    <phoneticPr fontId="11" type="noConversion"/>
  </si>
  <si>
    <t>1930S</t>
    <phoneticPr fontId="11" type="noConversion"/>
  </si>
  <si>
    <t>WISDOM GRACE</t>
    <phoneticPr fontId="11" type="noConversion"/>
  </si>
  <si>
    <t>1927S</t>
    <phoneticPr fontId="11" type="noConversion"/>
  </si>
  <si>
    <t>SITC(CJV5)</t>
    <phoneticPr fontId="11" type="noConversion"/>
  </si>
  <si>
    <t>1928S</t>
    <phoneticPr fontId="11" type="noConversion"/>
  </si>
  <si>
    <t>SITC DANANG</t>
    <phoneticPr fontId="11" type="noConversion"/>
  </si>
  <si>
    <t>1924S</t>
    <phoneticPr fontId="11" type="noConversion"/>
  </si>
  <si>
    <t>SITC HAIPHONG</t>
    <phoneticPr fontId="11" type="noConversion"/>
  </si>
  <si>
    <t>SITC HAKATA</t>
    <phoneticPr fontId="11" type="noConversion"/>
  </si>
  <si>
    <t>SITC(CKV)</t>
    <phoneticPr fontId="11" type="noConversion"/>
  </si>
  <si>
    <t>SITC GUANGXI</t>
    <phoneticPr fontId="11" type="noConversion"/>
  </si>
  <si>
    <t>SITC MACAO</t>
    <phoneticPr fontId="11" type="noConversion"/>
  </si>
  <si>
    <t>SITC LIAONING</t>
    <phoneticPr fontId="11" type="noConversion"/>
  </si>
  <si>
    <t>SITC KEELUNG</t>
    <phoneticPr fontId="11" type="noConversion"/>
  </si>
  <si>
    <t>SITC(CKV2)</t>
    <phoneticPr fontId="11" type="noConversion"/>
  </si>
  <si>
    <t>1914S</t>
    <phoneticPr fontId="11" type="noConversion"/>
  </si>
  <si>
    <t>SITC BANGKOK</t>
    <phoneticPr fontId="11" type="noConversion"/>
  </si>
  <si>
    <t>HCM</t>
    <phoneticPr fontId="11" type="noConversion"/>
  </si>
  <si>
    <t>SITC JIANGSU</t>
    <phoneticPr fontId="11" type="noConversion"/>
  </si>
  <si>
    <t>SITC KANTO</t>
    <phoneticPr fontId="11" type="noConversion"/>
  </si>
  <si>
    <t>SITC HEBEI</t>
    <phoneticPr fontId="11" type="noConversion"/>
  </si>
  <si>
    <t>SITC(VTX1)</t>
    <phoneticPr fontId="11" type="noConversion"/>
  </si>
  <si>
    <t>SITC ZHEJIANG</t>
    <phoneticPr fontId="11" type="noConversion"/>
  </si>
  <si>
    <t>SITC HANSHIN</t>
    <phoneticPr fontId="11" type="noConversion"/>
  </si>
  <si>
    <t>SITC GUANGDONG</t>
    <phoneticPr fontId="11" type="noConversion"/>
  </si>
  <si>
    <t>SITC KAWASAKI</t>
    <phoneticPr fontId="11" type="noConversion"/>
  </si>
  <si>
    <t>SITC(VTX2)</t>
    <phoneticPr fontId="11" type="noConversion"/>
  </si>
  <si>
    <t>SITC JAKARTA</t>
    <phoneticPr fontId="11" type="noConversion"/>
  </si>
  <si>
    <t>292S</t>
    <phoneticPr fontId="11" type="noConversion"/>
  </si>
  <si>
    <t>298S</t>
    <phoneticPr fontId="11" type="noConversion"/>
  </si>
  <si>
    <t>ITHA BHUM</t>
    <phoneticPr fontId="11" type="noConversion"/>
  </si>
  <si>
    <t>284S</t>
    <phoneticPr fontId="11" type="noConversion"/>
  </si>
  <si>
    <t>290S</t>
    <phoneticPr fontId="11" type="noConversion"/>
  </si>
  <si>
    <t>JITRA BHUM</t>
    <phoneticPr fontId="11" type="noConversion"/>
  </si>
  <si>
    <t>0RK2FS</t>
    <phoneticPr fontId="11" type="noConversion"/>
  </si>
  <si>
    <t>233S</t>
    <phoneticPr fontId="11" type="noConversion"/>
  </si>
  <si>
    <t>KAMA BHUM</t>
    <phoneticPr fontId="11" type="noConversion"/>
  </si>
  <si>
    <t>RCL(RBC)</t>
    <phoneticPr fontId="11" type="noConversion"/>
  </si>
  <si>
    <t>297S</t>
    <phoneticPr fontId="11" type="noConversion"/>
  </si>
  <si>
    <t>LAEM CHABANG</t>
    <phoneticPr fontId="11" type="noConversion"/>
  </si>
  <si>
    <t>030S</t>
    <phoneticPr fontId="11" type="noConversion"/>
  </si>
  <si>
    <t>MOUNT NICHOLSON</t>
    <phoneticPr fontId="11" type="noConversion"/>
  </si>
  <si>
    <t>0XS5LS</t>
    <phoneticPr fontId="11" type="noConversion"/>
  </si>
  <si>
    <t>OPHELIA</t>
    <phoneticPr fontId="11" type="noConversion"/>
  </si>
  <si>
    <t>RCL(RBC5)</t>
    <phoneticPr fontId="11" type="noConversion"/>
  </si>
  <si>
    <t>004S</t>
    <phoneticPr fontId="11" type="noConversion"/>
  </si>
  <si>
    <t>HORAI BRIDGE</t>
    <phoneticPr fontId="11" type="noConversion"/>
  </si>
  <si>
    <t>BKK(PAT)</t>
    <phoneticPr fontId="11" type="noConversion"/>
  </si>
  <si>
    <t>SIHANOUVKILLE</t>
    <phoneticPr fontId="11" type="noConversion"/>
  </si>
  <si>
    <t>1732-026S</t>
    <phoneticPr fontId="11" type="noConversion"/>
  </si>
  <si>
    <t>EVER BEING</t>
    <phoneticPr fontId="11" type="noConversion"/>
  </si>
  <si>
    <t>1731-016S</t>
    <phoneticPr fontId="11" type="noConversion"/>
  </si>
  <si>
    <t>EVER BLISS</t>
    <phoneticPr fontId="11" type="noConversion"/>
  </si>
  <si>
    <t>1730-021S</t>
    <phoneticPr fontId="11" type="noConversion"/>
  </si>
  <si>
    <t>EVER BONNY</t>
    <phoneticPr fontId="11" type="noConversion"/>
  </si>
  <si>
    <t>EMC(NSB)</t>
    <phoneticPr fontId="11" type="noConversion"/>
  </si>
  <si>
    <t>1720-010S</t>
    <phoneticPr fontId="11" type="noConversion"/>
  </si>
  <si>
    <t>EVER BALMY</t>
    <phoneticPr fontId="11" type="noConversion"/>
  </si>
  <si>
    <t>PASIR GUDANG</t>
    <phoneticPr fontId="11" type="noConversion"/>
  </si>
  <si>
    <t>1907S</t>
    <phoneticPr fontId="11" type="noConversion"/>
  </si>
  <si>
    <t>AS CONSTANTINA</t>
    <phoneticPr fontId="11" type="noConversion"/>
  </si>
  <si>
    <t>POSEN</t>
    <phoneticPr fontId="11" type="noConversion"/>
  </si>
  <si>
    <t>NORTHERN VOLITION</t>
    <phoneticPr fontId="11" type="noConversion"/>
  </si>
  <si>
    <t>KMTC(PCI)</t>
    <phoneticPr fontId="62" type="noConversion"/>
  </si>
  <si>
    <t>0022S</t>
    <phoneticPr fontId="11" type="noConversion"/>
  </si>
  <si>
    <t>AS COLUMBIA</t>
    <phoneticPr fontId="11" type="noConversion"/>
  </si>
  <si>
    <t>JKT</t>
    <phoneticPr fontId="11" type="noConversion"/>
  </si>
  <si>
    <t>1908S</t>
    <phoneticPr fontId="11" type="noConversion"/>
  </si>
  <si>
    <t>KMTC SURABAYA</t>
    <phoneticPr fontId="11" type="noConversion"/>
  </si>
  <si>
    <t>19008S</t>
    <phoneticPr fontId="11" type="noConversion"/>
  </si>
  <si>
    <t>TS TAICHUNG</t>
    <phoneticPr fontId="11" type="noConversion"/>
  </si>
  <si>
    <t>0049S</t>
    <phoneticPr fontId="11" type="noConversion"/>
  </si>
  <si>
    <t>LEDA TRADER</t>
    <phoneticPr fontId="11" type="noConversion"/>
  </si>
  <si>
    <t>KMTC PENANG</t>
    <phoneticPr fontId="11" type="noConversion"/>
  </si>
  <si>
    <t>KMTC(ANX)</t>
    <phoneticPr fontId="11" type="noConversion"/>
  </si>
  <si>
    <t>KMTC QINGDAO</t>
    <phoneticPr fontId="11" type="noConversion"/>
  </si>
  <si>
    <t>KMTC HOCHIMINH</t>
    <phoneticPr fontId="11" type="noConversion"/>
  </si>
  <si>
    <t>KMTC TIANJIN</t>
    <phoneticPr fontId="11" type="noConversion"/>
  </si>
  <si>
    <t>KMTC(KMSK)</t>
    <phoneticPr fontId="62" type="noConversion"/>
  </si>
  <si>
    <t>KMTC SHENZHEN</t>
    <phoneticPr fontId="11" type="noConversion"/>
  </si>
  <si>
    <t>010S</t>
    <phoneticPr fontId="11" type="noConversion"/>
  </si>
  <si>
    <t>NAVIOS DOMINO</t>
    <phoneticPr fontId="11" type="noConversion"/>
  </si>
  <si>
    <t>19007S</t>
    <phoneticPr fontId="11" type="noConversion"/>
  </si>
  <si>
    <t>NAVIOS VERMILION</t>
    <phoneticPr fontId="11" type="noConversion"/>
  </si>
  <si>
    <t>SEASPAN MANILA</t>
    <phoneticPr fontId="11" type="noConversion"/>
  </si>
  <si>
    <t>KMTC(KCM)</t>
    <phoneticPr fontId="62" type="noConversion"/>
  </si>
  <si>
    <t>MALIAKOS</t>
    <phoneticPr fontId="11" type="noConversion"/>
  </si>
  <si>
    <t>PKG(N)</t>
    <phoneticPr fontId="11" type="noConversion"/>
  </si>
  <si>
    <t>DONG FANG FU</t>
    <phoneticPr fontId="11" type="noConversion"/>
  </si>
  <si>
    <t>1926S</t>
  </si>
  <si>
    <t>1925S</t>
  </si>
  <si>
    <t>1924S</t>
  </si>
  <si>
    <t>HASCO(STW2)</t>
    <phoneticPr fontId="11" type="noConversion"/>
  </si>
  <si>
    <t>1923S</t>
    <phoneticPr fontId="11" type="noConversion"/>
  </si>
  <si>
    <t>KEELUNG</t>
    <phoneticPr fontId="11" type="noConversion"/>
  </si>
  <si>
    <t>VESSEL</t>
    <phoneticPr fontId="62" type="noConversion"/>
  </si>
  <si>
    <t>SITC NINGBO</t>
    <phoneticPr fontId="11" type="noConversion"/>
  </si>
  <si>
    <t>HASCO(STW1)</t>
    <phoneticPr fontId="11" type="noConversion"/>
  </si>
  <si>
    <t>KEELUNG/KAOHSIUNG/TAICHUNG</t>
  </si>
  <si>
    <t>HONGKONG</t>
    <phoneticPr fontId="11" type="noConversion"/>
  </si>
  <si>
    <t>1935S</t>
  </si>
  <si>
    <t>VENUS C</t>
    <phoneticPr fontId="11" type="noConversion"/>
  </si>
  <si>
    <t>1934S</t>
  </si>
  <si>
    <t>JJ NAGOYA</t>
    <phoneticPr fontId="11" type="noConversion"/>
  </si>
  <si>
    <t>1933S</t>
  </si>
  <si>
    <t>JJ</t>
    <phoneticPr fontId="11" type="noConversion"/>
  </si>
  <si>
    <t>1931S</t>
    <phoneticPr fontId="11" type="noConversion"/>
  </si>
  <si>
    <t>HONGKONG</t>
    <phoneticPr fontId="11" type="noConversion"/>
  </si>
  <si>
    <t>OPERATOR</t>
    <phoneticPr fontId="11" type="noConversion"/>
  </si>
  <si>
    <t>VESSEL</t>
    <phoneticPr fontId="62" type="noConversion"/>
  </si>
  <si>
    <t>HONGKONG</t>
  </si>
  <si>
    <t>HONGKONG &amp; TAIWAN</t>
  </si>
  <si>
    <t>1935E</t>
  </si>
  <si>
    <t>PANCON SUCCESS</t>
    <phoneticPr fontId="11" type="noConversion"/>
  </si>
  <si>
    <t>1934E</t>
  </si>
  <si>
    <t>PCS</t>
    <phoneticPr fontId="11" type="noConversion"/>
  </si>
  <si>
    <t>1931E</t>
    <phoneticPr fontId="11" type="noConversion"/>
  </si>
  <si>
    <t>INCHON</t>
    <phoneticPr fontId="11" type="noConversion"/>
  </si>
  <si>
    <t>8338E</t>
  </si>
  <si>
    <t>CSCL OSAKA</t>
    <phoneticPr fontId="11" type="noConversion"/>
  </si>
  <si>
    <t>8337E</t>
  </si>
  <si>
    <t>8336E</t>
  </si>
  <si>
    <t>CSCL(CJM2)</t>
    <phoneticPr fontId="11" type="noConversion"/>
  </si>
  <si>
    <t>8335E</t>
    <phoneticPr fontId="11" type="noConversion"/>
  </si>
  <si>
    <t>XIN MING ZHOU</t>
    <phoneticPr fontId="11" type="noConversion"/>
  </si>
  <si>
    <t>EAS</t>
    <phoneticPr fontId="11" type="noConversion"/>
  </si>
  <si>
    <t>1927E</t>
    <phoneticPr fontId="11" type="noConversion"/>
  </si>
  <si>
    <t>PEGASUS TERA</t>
    <phoneticPr fontId="11" type="noConversion"/>
  </si>
  <si>
    <t>8201E</t>
  </si>
  <si>
    <t>CSCL YOKOHAMA</t>
    <phoneticPr fontId="11" type="noConversion"/>
  </si>
  <si>
    <t>8200E</t>
  </si>
  <si>
    <t>8199E</t>
  </si>
  <si>
    <t>8198E</t>
  </si>
  <si>
    <t>CSCL(CJM1)</t>
    <phoneticPr fontId="11" type="noConversion"/>
  </si>
  <si>
    <t>8197E</t>
    <phoneticPr fontId="11" type="noConversion"/>
  </si>
  <si>
    <t>EASLINE SHANGHAI</t>
    <phoneticPr fontId="11" type="noConversion"/>
  </si>
  <si>
    <t>BUSAN</t>
    <phoneticPr fontId="11" type="noConversion"/>
  </si>
  <si>
    <t>177E</t>
  </si>
  <si>
    <t>VICTORIA TRADER</t>
    <phoneticPr fontId="11" type="noConversion"/>
  </si>
  <si>
    <t>176E</t>
  </si>
  <si>
    <t>175E</t>
  </si>
  <si>
    <t>174E</t>
  </si>
  <si>
    <t>173E</t>
    <phoneticPr fontId="11" type="noConversion"/>
  </si>
  <si>
    <t>397E</t>
  </si>
  <si>
    <t>SINOTRANS HONG KONG</t>
    <phoneticPr fontId="11" type="noConversion"/>
  </si>
  <si>
    <t>396E</t>
  </si>
  <si>
    <t>395E</t>
  </si>
  <si>
    <t>394E</t>
  </si>
  <si>
    <t>393E</t>
    <phoneticPr fontId="11" type="noConversion"/>
  </si>
  <si>
    <t>1178E</t>
  </si>
  <si>
    <t>PANCON VICTORY</t>
    <phoneticPr fontId="11" type="noConversion"/>
  </si>
  <si>
    <t>1177E</t>
  </si>
  <si>
    <t>1176E</t>
  </si>
  <si>
    <t>1175E</t>
    <phoneticPr fontId="11" type="noConversion"/>
  </si>
  <si>
    <t>1235E</t>
  </si>
  <si>
    <t>POS YOKOHAMA</t>
    <phoneticPr fontId="11" type="noConversion"/>
  </si>
  <si>
    <t>1234E</t>
  </si>
  <si>
    <t>1233E</t>
  </si>
  <si>
    <t>1232E</t>
  </si>
  <si>
    <t>PAN OCEAN(BS9)</t>
    <phoneticPr fontId="11" type="noConversion"/>
  </si>
  <si>
    <t>1231E</t>
    <phoneticPr fontId="11" type="noConversion"/>
  </si>
  <si>
    <t>283E</t>
  </si>
  <si>
    <t>MARCLOUD</t>
    <phoneticPr fontId="11" type="noConversion"/>
  </si>
  <si>
    <t>282E</t>
  </si>
  <si>
    <t>CSCL TOKYO</t>
    <phoneticPr fontId="11" type="noConversion"/>
  </si>
  <si>
    <t>281E</t>
  </si>
  <si>
    <t>HALCYON</t>
    <phoneticPr fontId="11" type="noConversion"/>
  </si>
  <si>
    <t>SNL(SNG7)</t>
    <phoneticPr fontId="11" type="noConversion"/>
  </si>
  <si>
    <t>280E</t>
    <phoneticPr fontId="11" type="noConversion"/>
  </si>
  <si>
    <t>NAGOYA</t>
    <phoneticPr fontId="11" type="noConversion"/>
  </si>
  <si>
    <t>210E</t>
  </si>
  <si>
    <t>SINOTRANS SHANGHAI</t>
    <phoneticPr fontId="11" type="noConversion"/>
  </si>
  <si>
    <t>209E</t>
  </si>
  <si>
    <t>208E</t>
  </si>
  <si>
    <t>SNL(SNG5)</t>
    <phoneticPr fontId="11" type="noConversion"/>
  </si>
  <si>
    <t>207E</t>
    <phoneticPr fontId="11" type="noConversion"/>
  </si>
  <si>
    <t>LANTAU BEACH</t>
    <phoneticPr fontId="11" type="noConversion"/>
  </si>
  <si>
    <t>122E</t>
  </si>
  <si>
    <t>121E</t>
  </si>
  <si>
    <t>120E</t>
  </si>
  <si>
    <t>SNL(SNG2)</t>
    <phoneticPr fontId="11" type="noConversion"/>
  </si>
  <si>
    <t>119E</t>
    <phoneticPr fontId="11" type="noConversion"/>
  </si>
  <si>
    <t>OTANA BHUM</t>
    <phoneticPr fontId="11" type="noConversion"/>
  </si>
  <si>
    <t>SNL(SKT7)</t>
    <phoneticPr fontId="11" type="noConversion"/>
  </si>
  <si>
    <t>TOKYO</t>
    <phoneticPr fontId="11" type="noConversion"/>
  </si>
  <si>
    <t>127E</t>
  </si>
  <si>
    <t>KALAMAZOO</t>
    <phoneticPr fontId="11" type="noConversion"/>
  </si>
  <si>
    <t>126E</t>
  </si>
  <si>
    <t>125E</t>
  </si>
  <si>
    <t>SNL(SKT5)</t>
    <phoneticPr fontId="11" type="noConversion"/>
  </si>
  <si>
    <t>124E</t>
    <phoneticPr fontId="11" type="noConversion"/>
  </si>
  <si>
    <t>270E</t>
  </si>
  <si>
    <t>CSCL NAGOYA</t>
    <phoneticPr fontId="11" type="noConversion"/>
  </si>
  <si>
    <t>269E</t>
  </si>
  <si>
    <t>OPTIMA</t>
    <phoneticPr fontId="11" type="noConversion"/>
  </si>
  <si>
    <t>268E</t>
  </si>
  <si>
    <t>267E</t>
  </si>
  <si>
    <t>SNL(SKT2)</t>
    <phoneticPr fontId="11" type="noConversion"/>
  </si>
  <si>
    <t>266E</t>
    <phoneticPr fontId="11" type="noConversion"/>
  </si>
  <si>
    <t>SINOTRANS NINGBO</t>
    <phoneticPr fontId="11" type="noConversion"/>
  </si>
  <si>
    <t>SITC MANILA</t>
    <phoneticPr fontId="11" type="noConversion"/>
  </si>
  <si>
    <t>SNL(SKY1)</t>
    <phoneticPr fontId="11" type="noConversion"/>
  </si>
  <si>
    <t>MOJI</t>
    <phoneticPr fontId="11" type="noConversion"/>
  </si>
  <si>
    <t>342E</t>
  </si>
  <si>
    <t>341E</t>
  </si>
  <si>
    <t>340E</t>
  </si>
  <si>
    <t>SNL/COSCO(SKS7)</t>
    <phoneticPr fontId="11" type="noConversion"/>
  </si>
  <si>
    <t>339E</t>
    <phoneticPr fontId="11" type="noConversion"/>
  </si>
  <si>
    <t>OSAKA</t>
    <phoneticPr fontId="11" type="noConversion"/>
  </si>
  <si>
    <t>LILA BHUM</t>
    <phoneticPr fontId="11" type="noConversion"/>
  </si>
  <si>
    <t>CCL</t>
    <phoneticPr fontId="11" type="noConversion"/>
  </si>
  <si>
    <t>1926E</t>
    <phoneticPr fontId="11" type="noConversion"/>
  </si>
  <si>
    <t>392E</t>
  </si>
  <si>
    <t>391E</t>
  </si>
  <si>
    <t>390E</t>
  </si>
  <si>
    <t>389E</t>
  </si>
  <si>
    <t>SNL/COSCO(SKS2)</t>
    <phoneticPr fontId="11" type="noConversion"/>
  </si>
  <si>
    <t>388E</t>
    <phoneticPr fontId="11" type="noConversion"/>
  </si>
  <si>
    <t>87132W</t>
  </si>
  <si>
    <t>86129W</t>
  </si>
  <si>
    <t>85120W</t>
  </si>
  <si>
    <t>EMC(FEM)</t>
    <phoneticPr fontId="11" type="noConversion"/>
  </si>
  <si>
    <t>VIA TANGIER</t>
    <phoneticPr fontId="62" type="noConversion"/>
  </si>
  <si>
    <t>MOSCOW MAERSK</t>
    <phoneticPr fontId="11" type="noConversion"/>
  </si>
  <si>
    <t>MUMBAI MAERSK</t>
    <phoneticPr fontId="11" type="noConversion"/>
  </si>
  <si>
    <t>MARCHEN MAERSK</t>
    <phoneticPr fontId="11" type="noConversion"/>
  </si>
  <si>
    <t>MSK/SAF(AE5)</t>
    <phoneticPr fontId="62" type="noConversion"/>
  </si>
  <si>
    <t>MANILA MAERSK</t>
    <phoneticPr fontId="11" type="noConversion"/>
  </si>
  <si>
    <t>CAS</t>
  </si>
  <si>
    <t>TANGIER</t>
    <phoneticPr fontId="11" type="noConversion"/>
  </si>
  <si>
    <t>CASABLANCA</t>
  </si>
  <si>
    <t>VIA IST</t>
    <phoneticPr fontId="62" type="noConversion"/>
  </si>
  <si>
    <t>023W</t>
    <phoneticPr fontId="11" type="noConversion"/>
  </si>
  <si>
    <t>YM WISH</t>
    <phoneticPr fontId="11" type="noConversion"/>
  </si>
  <si>
    <t>018W</t>
    <phoneticPr fontId="11" type="noConversion"/>
  </si>
  <si>
    <t>YM WINDOW</t>
    <phoneticPr fontId="11" type="noConversion"/>
  </si>
  <si>
    <t>035W</t>
    <phoneticPr fontId="11" type="noConversion"/>
  </si>
  <si>
    <t>NEW YORK EXPRESS</t>
    <phoneticPr fontId="11" type="noConversion"/>
  </si>
  <si>
    <t>YM WINNER</t>
    <phoneticPr fontId="11" type="noConversion"/>
  </si>
  <si>
    <t>ONE/YML/HPL
(MD3)</t>
    <phoneticPr fontId="62" type="noConversion"/>
  </si>
  <si>
    <t>015W</t>
    <phoneticPr fontId="11" type="noConversion"/>
  </si>
  <si>
    <t>YM WELCOME</t>
    <phoneticPr fontId="11" type="noConversion"/>
  </si>
  <si>
    <t>KAV</t>
    <phoneticPr fontId="11" type="noConversion"/>
  </si>
  <si>
    <t>IST</t>
    <phoneticPr fontId="11" type="noConversion"/>
  </si>
  <si>
    <t>019W</t>
    <phoneticPr fontId="11" type="noConversion"/>
  </si>
  <si>
    <t>COSCO SHIPPING PANAMA</t>
    <phoneticPr fontId="11" type="noConversion"/>
  </si>
  <si>
    <t>TO BE ADVISED</t>
    <phoneticPr fontId="11" type="noConversion"/>
  </si>
  <si>
    <t>MAIRA XL</t>
    <phoneticPr fontId="11" type="noConversion"/>
  </si>
  <si>
    <t>012W</t>
    <phoneticPr fontId="11" type="noConversion"/>
  </si>
  <si>
    <t>COSCO SHIPPING RHINE</t>
    <phoneticPr fontId="11" type="noConversion"/>
  </si>
  <si>
    <t>COSCO(AEM3)
EMC(BEX)
OOCL(EM1)
CMA(BEX)</t>
    <phoneticPr fontId="62" type="noConversion"/>
  </si>
  <si>
    <t>0BX41W</t>
    <phoneticPr fontId="11" type="noConversion"/>
  </si>
  <si>
    <t>CMA CGM VOLGA</t>
    <phoneticPr fontId="11" type="noConversion"/>
  </si>
  <si>
    <t>ODS</t>
    <phoneticPr fontId="11" type="noConversion"/>
  </si>
  <si>
    <t>ODESSA</t>
    <phoneticPr fontId="11" type="noConversion"/>
  </si>
  <si>
    <t>CND</t>
    <phoneticPr fontId="11" type="noConversion"/>
  </si>
  <si>
    <t>BEIRUT</t>
    <phoneticPr fontId="11" type="noConversion"/>
  </si>
  <si>
    <t>VIA PIR</t>
  </si>
  <si>
    <t>008W</t>
    <phoneticPr fontId="11" type="noConversion"/>
  </si>
  <si>
    <t>COSCO SHIPPING TAURUS</t>
    <phoneticPr fontId="11" type="noConversion"/>
  </si>
  <si>
    <t>007W</t>
    <phoneticPr fontId="11" type="noConversion"/>
  </si>
  <si>
    <t>COSCO SHIPPING GEMINI</t>
    <phoneticPr fontId="11" type="noConversion"/>
  </si>
  <si>
    <t>COSCO SHIPPING ARIES</t>
    <phoneticPr fontId="11" type="noConversion"/>
  </si>
  <si>
    <t>COSCO(AEU3)
EMC(NE3)
OOCL(LL2)
CMA(FAL2)</t>
    <phoneticPr fontId="62" type="noConversion"/>
  </si>
  <si>
    <t>006W</t>
    <phoneticPr fontId="11" type="noConversion"/>
  </si>
  <si>
    <t>COSCO SHIPPING UNIVERSE</t>
    <phoneticPr fontId="11" type="noConversion"/>
  </si>
  <si>
    <t>LIM</t>
  </si>
  <si>
    <t>PIR</t>
    <phoneticPr fontId="11" type="noConversion"/>
  </si>
  <si>
    <t>87132W</t>
    <phoneticPr fontId="11" type="noConversion"/>
  </si>
  <si>
    <t>EVER UNICORN</t>
    <phoneticPr fontId="11" type="noConversion"/>
  </si>
  <si>
    <t>86129W</t>
    <phoneticPr fontId="11" type="noConversion"/>
  </si>
  <si>
    <t>ITAL UNICA</t>
    <phoneticPr fontId="11" type="noConversion"/>
  </si>
  <si>
    <t>EVER ULYSSES</t>
    <phoneticPr fontId="11" type="noConversion"/>
  </si>
  <si>
    <t>COSCO(AEM5)
EMC(FEM)
OOCL(EM2)</t>
    <phoneticPr fontId="62" type="noConversion"/>
  </si>
  <si>
    <t>050W</t>
    <phoneticPr fontId="11" type="noConversion"/>
  </si>
  <si>
    <t>KOTA CANTIK</t>
    <phoneticPr fontId="11" type="noConversion"/>
  </si>
  <si>
    <t>ALEX(DEKHELA)</t>
    <phoneticPr fontId="11" type="noConversion"/>
  </si>
  <si>
    <t>0BE45W</t>
    <phoneticPr fontId="11" type="noConversion"/>
  </si>
  <si>
    <t>APL NEW JERSEY</t>
    <phoneticPr fontId="11" type="noConversion"/>
  </si>
  <si>
    <t>099W</t>
    <phoneticPr fontId="11" type="noConversion"/>
  </si>
  <si>
    <t>EVER SMART</t>
    <phoneticPr fontId="11" type="noConversion"/>
  </si>
  <si>
    <t>COSCO(AEM6)
EMC(BEX2)
OOCL(AAS)
CMA(PHEX)</t>
    <phoneticPr fontId="62" type="noConversion"/>
  </si>
  <si>
    <t>132W</t>
    <phoneticPr fontId="11" type="noConversion"/>
  </si>
  <si>
    <t>EVER URANUS</t>
    <phoneticPr fontId="11" type="noConversion"/>
  </si>
  <si>
    <t>KPR</t>
    <phoneticPr fontId="11" type="noConversion"/>
  </si>
  <si>
    <t>KOPER</t>
    <phoneticPr fontId="11" type="noConversion"/>
  </si>
  <si>
    <t>VIA PIR</t>
    <phoneticPr fontId="62" type="noConversion"/>
  </si>
  <si>
    <t>97011W</t>
    <phoneticPr fontId="11" type="noConversion"/>
  </si>
  <si>
    <t>TAIPEI TRIUMPH</t>
    <phoneticPr fontId="11" type="noConversion"/>
  </si>
  <si>
    <t>96010W</t>
    <phoneticPr fontId="11" type="noConversion"/>
  </si>
  <si>
    <t>TEXAS TRIUMPH</t>
    <phoneticPr fontId="11" type="noConversion"/>
  </si>
  <si>
    <t>063W</t>
    <phoneticPr fontId="11" type="noConversion"/>
  </si>
  <si>
    <t>CSCL MERCURY</t>
    <phoneticPr fontId="11" type="noConversion"/>
  </si>
  <si>
    <t>COSCO(AEM1)
EMC(MD2)
OOCL(WM1)
CMA(MEX2)</t>
    <phoneticPr fontId="62" type="noConversion"/>
  </si>
  <si>
    <t>051W</t>
    <phoneticPr fontId="11" type="noConversion"/>
  </si>
  <si>
    <t>CSCL VENUS</t>
    <phoneticPr fontId="11" type="noConversion"/>
  </si>
  <si>
    <t>POTI</t>
    <phoneticPr fontId="11" type="noConversion"/>
  </si>
  <si>
    <t>930W</t>
    <phoneticPr fontId="11" type="noConversion"/>
  </si>
  <si>
    <t>MSC RAVENNA</t>
    <phoneticPr fontId="11" type="noConversion"/>
  </si>
  <si>
    <t>929W</t>
    <phoneticPr fontId="11" type="noConversion"/>
  </si>
  <si>
    <t>MSC TERESA</t>
    <phoneticPr fontId="11" type="noConversion"/>
  </si>
  <si>
    <t>928W</t>
    <phoneticPr fontId="11" type="noConversion"/>
  </si>
  <si>
    <t>MSC GAIA</t>
    <phoneticPr fontId="11" type="noConversion"/>
  </si>
  <si>
    <t>927W</t>
    <phoneticPr fontId="11" type="noConversion"/>
  </si>
  <si>
    <t>MSC DANIT</t>
    <phoneticPr fontId="11" type="noConversion"/>
  </si>
  <si>
    <t>MSK(AE15)</t>
    <phoneticPr fontId="62" type="noConversion"/>
  </si>
  <si>
    <t>MSC HAMBURG</t>
    <phoneticPr fontId="11" type="noConversion"/>
  </si>
  <si>
    <t>AMB</t>
    <phoneticPr fontId="11" type="noConversion"/>
  </si>
  <si>
    <t xml:space="preserve">ISTANBUL(AMBARLI) </t>
    <phoneticPr fontId="11" type="noConversion"/>
  </si>
  <si>
    <t>014W</t>
    <phoneticPr fontId="11" type="noConversion"/>
  </si>
  <si>
    <t>AL QIBLA</t>
    <phoneticPr fontId="11" type="noConversion"/>
  </si>
  <si>
    <t>SKIP</t>
    <phoneticPr fontId="11" type="noConversion"/>
  </si>
  <si>
    <t>CANCEL VSL</t>
    <phoneticPr fontId="11" type="noConversion"/>
  </si>
  <si>
    <t>VSL UNKNOW</t>
    <phoneticPr fontId="11" type="noConversion"/>
  </si>
  <si>
    <t>ONE/YML/HPL
(MD1)</t>
    <phoneticPr fontId="62" type="noConversion"/>
  </si>
  <si>
    <t>030W</t>
    <phoneticPr fontId="11" type="noConversion"/>
  </si>
  <si>
    <t>ESSEN EXPRESS</t>
    <phoneticPr fontId="11" type="noConversion"/>
  </si>
  <si>
    <t>BAR</t>
    <phoneticPr fontId="11" type="noConversion"/>
  </si>
  <si>
    <t>020W</t>
    <phoneticPr fontId="11" type="noConversion"/>
  </si>
  <si>
    <t>YM WARMTH</t>
    <phoneticPr fontId="11" type="noConversion"/>
  </si>
  <si>
    <t>007W</t>
    <phoneticPr fontId="11" type="noConversion"/>
  </si>
  <si>
    <t>AL RIFFA</t>
    <phoneticPr fontId="11" type="noConversion"/>
  </si>
  <si>
    <t>ONE/YML/HPL
(MD2)</t>
    <phoneticPr fontId="62" type="noConversion"/>
  </si>
  <si>
    <t>MACKINAC BRIDGE</t>
    <phoneticPr fontId="11" type="noConversion"/>
  </si>
  <si>
    <t>GOA</t>
    <phoneticPr fontId="11" type="noConversion"/>
  </si>
  <si>
    <t xml:space="preserve">GENOVA </t>
  </si>
  <si>
    <t>011W</t>
    <phoneticPr fontId="11" type="noConversion"/>
  </si>
  <si>
    <t>AL NASRIYAH</t>
    <phoneticPr fontId="11" type="noConversion"/>
  </si>
  <si>
    <t>010W</t>
    <phoneticPr fontId="11" type="noConversion"/>
  </si>
  <si>
    <t>SALAHUDDIN</t>
    <phoneticPr fontId="11" type="noConversion"/>
  </si>
  <si>
    <t>AFIF</t>
    <phoneticPr fontId="11" type="noConversion"/>
  </si>
  <si>
    <t>ONE/YML/HPL
(FE4)</t>
    <phoneticPr fontId="62" type="noConversion"/>
  </si>
  <si>
    <t>SAJIR</t>
    <phoneticPr fontId="11" type="noConversion"/>
  </si>
  <si>
    <t>LIS</t>
  </si>
  <si>
    <t>LISBON</t>
  </si>
  <si>
    <t>COSCO SHIPPING TAURUS</t>
    <phoneticPr fontId="11" type="noConversion"/>
  </si>
  <si>
    <t>COSCO SHIPPING GEMINI</t>
    <phoneticPr fontId="11" type="noConversion"/>
  </si>
  <si>
    <t>COSCO SHIPPING ARIES</t>
    <phoneticPr fontId="11" type="noConversion"/>
  </si>
  <si>
    <t>COSCO(AEU3)
EMC(NE3)
OOCL(LL2)
CMA(FAL2)</t>
    <phoneticPr fontId="62" type="noConversion"/>
  </si>
  <si>
    <t>006W</t>
    <phoneticPr fontId="11" type="noConversion"/>
  </si>
  <si>
    <t>COSCO SHIPPING UNIVERSE</t>
    <phoneticPr fontId="11" type="noConversion"/>
  </si>
  <si>
    <t>OSL</t>
  </si>
  <si>
    <t>ROT</t>
    <phoneticPr fontId="11" type="noConversion"/>
  </si>
  <si>
    <t>VIA HAMBURG</t>
    <phoneticPr fontId="11" type="noConversion"/>
  </si>
  <si>
    <t>HAM</t>
    <phoneticPr fontId="11" type="noConversion"/>
  </si>
  <si>
    <t>HEL</t>
  </si>
  <si>
    <t>VIA HAMBURG</t>
    <phoneticPr fontId="62" type="noConversion"/>
  </si>
  <si>
    <t>RIGA/TALLINN</t>
    <phoneticPr fontId="11" type="noConversion"/>
  </si>
  <si>
    <t>VIA BREMERHAVEN</t>
    <phoneticPr fontId="62" type="noConversion"/>
  </si>
  <si>
    <t>MOSCOW MAERSK</t>
    <phoneticPr fontId="11" type="noConversion"/>
  </si>
  <si>
    <t>MUMBAI MAERSK</t>
    <phoneticPr fontId="11" type="noConversion"/>
  </si>
  <si>
    <t>MARCHEN MAERSK</t>
    <phoneticPr fontId="11" type="noConversion"/>
  </si>
  <si>
    <t>MSK/SAF(AE5)</t>
    <phoneticPr fontId="62" type="noConversion"/>
  </si>
  <si>
    <t>926W</t>
    <phoneticPr fontId="11" type="noConversion"/>
  </si>
  <si>
    <t>MANILA MAERSK</t>
    <phoneticPr fontId="11" type="noConversion"/>
  </si>
  <si>
    <t>BRE</t>
    <phoneticPr fontId="11" type="noConversion"/>
  </si>
  <si>
    <t>GOT</t>
    <phoneticPr fontId="11" type="noConversion"/>
  </si>
  <si>
    <t>GOTHENBURG</t>
    <phoneticPr fontId="11" type="noConversion"/>
  </si>
  <si>
    <t>NORDIC ROUTE</t>
    <phoneticPr fontId="62" type="noConversion"/>
  </si>
  <si>
    <t xml:space="preserve">ANTWERP </t>
    <phoneticPr fontId="11" type="noConversion"/>
  </si>
  <si>
    <t>0KN31W</t>
    <phoneticPr fontId="11" type="noConversion"/>
  </si>
  <si>
    <t>CMA CGM MAGELLAN</t>
    <phoneticPr fontId="11" type="noConversion"/>
  </si>
  <si>
    <t>0KN2ZW</t>
  </si>
  <si>
    <t>CMA CGM AQUILA</t>
    <phoneticPr fontId="11" type="noConversion"/>
  </si>
  <si>
    <t>0KN2XW</t>
    <phoneticPr fontId="11" type="noConversion"/>
  </si>
  <si>
    <t>APL CHANGI</t>
    <phoneticPr fontId="11" type="noConversion"/>
  </si>
  <si>
    <t>COSCO(AEU6)
EMC(FAL3)
OOCL(LL5)
CMA(FAL3)</t>
    <phoneticPr fontId="62" type="noConversion"/>
  </si>
  <si>
    <t>0KN2VW</t>
  </si>
  <si>
    <t>CMA CGM NEVADA</t>
    <phoneticPr fontId="11" type="noConversion"/>
  </si>
  <si>
    <t>LEH</t>
    <phoneticPr fontId="11" type="noConversion"/>
  </si>
  <si>
    <t>0FL45W</t>
    <phoneticPr fontId="11" type="noConversion"/>
  </si>
  <si>
    <t>CMA CGM JEAN MERMOZ</t>
    <phoneticPr fontId="11" type="noConversion"/>
  </si>
  <si>
    <t>0FL43W</t>
  </si>
  <si>
    <t>CMA CGM VASCO DE GAMA</t>
    <phoneticPr fontId="11" type="noConversion"/>
  </si>
  <si>
    <t>0FL41W</t>
    <phoneticPr fontId="11" type="noConversion"/>
  </si>
  <si>
    <t>CMA CGM LOUIS BLERIOT</t>
    <phoneticPr fontId="11" type="noConversion"/>
  </si>
  <si>
    <t>COSCO(AEU2)
EMC(FAL1)
OOCL(LL4)
CMA(FAL1)</t>
    <phoneticPr fontId="62" type="noConversion"/>
  </si>
  <si>
    <t>0FL3ZW</t>
  </si>
  <si>
    <t>CMA CGM ARGENTINA</t>
    <phoneticPr fontId="11" type="noConversion"/>
  </si>
  <si>
    <t>SOU</t>
    <phoneticPr fontId="11" type="noConversion"/>
  </si>
  <si>
    <t>OOCL HONG KONG</t>
    <phoneticPr fontId="11" type="noConversion"/>
  </si>
  <si>
    <t>004W</t>
    <phoneticPr fontId="11" type="noConversion"/>
  </si>
  <si>
    <t>COSCO SHIPPING PISCES</t>
    <phoneticPr fontId="11" type="noConversion"/>
  </si>
  <si>
    <t>COSCO SHIPPING GALAXY</t>
    <phoneticPr fontId="11" type="noConversion"/>
  </si>
  <si>
    <t>009W</t>
    <phoneticPr fontId="11" type="noConversion"/>
  </si>
  <si>
    <t>OOCL UNITED KINGDOM</t>
    <phoneticPr fontId="11" type="noConversion"/>
  </si>
  <si>
    <t>COSCO(AEU1)
EMC(NE1)
OOCL(LL1)
CMA(FAL5)</t>
    <phoneticPr fontId="62" type="noConversion"/>
  </si>
  <si>
    <t>COSCO SHIPPING STAR</t>
    <phoneticPr fontId="11" type="noConversion"/>
  </si>
  <si>
    <t>FLX</t>
    <phoneticPr fontId="11" type="noConversion"/>
  </si>
  <si>
    <t>HAM</t>
    <phoneticPr fontId="11" type="noConversion"/>
  </si>
  <si>
    <t>011W</t>
    <phoneticPr fontId="11" type="noConversion"/>
  </si>
  <si>
    <t>AL NASRIYAH</t>
    <phoneticPr fontId="11" type="noConversion"/>
  </si>
  <si>
    <t>010W</t>
    <phoneticPr fontId="11" type="noConversion"/>
  </si>
  <si>
    <t>SALAHUDDIN</t>
    <phoneticPr fontId="11" type="noConversion"/>
  </si>
  <si>
    <t>AFIF</t>
    <phoneticPr fontId="11" type="noConversion"/>
  </si>
  <si>
    <t>ONE/YML/HPL
(FE4)</t>
    <phoneticPr fontId="62" type="noConversion"/>
  </si>
  <si>
    <t>SAJIR</t>
    <phoneticPr fontId="11" type="noConversion"/>
  </si>
  <si>
    <t>57015W</t>
    <phoneticPr fontId="11" type="noConversion"/>
  </si>
  <si>
    <t>TALOS</t>
    <phoneticPr fontId="11" type="noConversion"/>
  </si>
  <si>
    <t>56018W</t>
    <phoneticPr fontId="11" type="noConversion"/>
  </si>
  <si>
    <t>TRITON</t>
    <phoneticPr fontId="11" type="noConversion"/>
  </si>
  <si>
    <t>55012W</t>
    <phoneticPr fontId="11" type="noConversion"/>
  </si>
  <si>
    <t>TOKYO TRIUMPH</t>
    <phoneticPr fontId="11" type="noConversion"/>
  </si>
  <si>
    <t>COSCO(AEU9)
EMC(CES)
OOCL(LL7)</t>
    <phoneticPr fontId="62" type="noConversion"/>
  </si>
  <si>
    <t>54011W</t>
    <phoneticPr fontId="11" type="noConversion"/>
  </si>
  <si>
    <t>TOLEDO TRIUMPH</t>
    <phoneticPr fontId="11" type="noConversion"/>
  </si>
  <si>
    <t>HAMBURG</t>
  </si>
  <si>
    <t>PS: THE CARGO AND DOC WILL BE SENT TO OUR WAREHOUSE AND COMPANY BEFOR 11:00AM IN CUT OFF TIME</t>
  </si>
  <si>
    <t>Jul.</t>
    <phoneticPr fontId="62" type="noConversion"/>
  </si>
  <si>
    <t xml:space="preserve">          SALLING SCHEDULE-SHANGHAI     </t>
  </si>
  <si>
    <t>  116S</t>
  </si>
  <si>
    <t>OOCL DUBAI  </t>
  </si>
  <si>
    <t>147S</t>
  </si>
  <si>
    <t>COSCO FELIXSTOWE</t>
  </si>
  <si>
    <t>  093S</t>
  </si>
  <si>
    <t>OOCL ITALY </t>
  </si>
  <si>
    <t>188S</t>
  </si>
  <si>
    <t>XIN QING DAO   </t>
  </si>
  <si>
    <t> 125S</t>
  </si>
  <si>
    <t>OOCL KUALA LUMPUR   </t>
  </si>
  <si>
    <t> 115S</t>
  </si>
  <si>
    <t>OOCL DUBAI   </t>
  </si>
  <si>
    <r>
      <t>2</t>
    </r>
    <r>
      <rPr>
        <sz val="10"/>
        <rFont val="宋体"/>
        <family val="3"/>
        <charset val="134"/>
      </rPr>
      <t>截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开</t>
    </r>
    <phoneticPr fontId="11" type="noConversion"/>
  </si>
  <si>
    <t>CFS CUT OFF</t>
  </si>
  <si>
    <t>MELBOURNE</t>
    <phoneticPr fontId="11" type="noConversion"/>
  </si>
  <si>
    <t>SYDNEY</t>
    <phoneticPr fontId="11" type="noConversion"/>
  </si>
  <si>
    <t>GUNDE MAERSK</t>
  </si>
  <si>
    <r>
      <t>930W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</si>
  <si>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E.R. MONTECITO</t>
  </si>
  <si>
    <r>
      <t>929W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</si>
  <si>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GEORG MAERSK</t>
  </si>
  <si>
    <r>
      <t>928W</t>
    </r>
    <r>
      <rPr>
        <sz val="9"/>
        <color rgb="FF44678C"/>
        <rFont val="Malgun Gothic"/>
        <family val="2"/>
      </rPr>
      <t xml:space="preserve"> </t>
    </r>
  </si>
  <si>
    <t>MAERSK SEVILLE</t>
  </si>
  <si>
    <t>HMM</t>
    <phoneticPr fontId="11" type="noConversion"/>
  </si>
  <si>
    <r>
      <t>927W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</si>
  <si>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>ARNOLD MAERSK</t>
  </si>
  <si>
    <t>4J4K</t>
    <phoneticPr fontId="11" type="noConversion"/>
  </si>
  <si>
    <t>MIAMI (SK)</t>
    <phoneticPr fontId="11" type="noConversion"/>
  </si>
  <si>
    <t>ONE STORK</t>
  </si>
  <si>
    <t>032E</t>
  </si>
  <si>
    <t>ANTWERPEN EXPRESS</t>
  </si>
  <si>
    <t>011E</t>
  </si>
  <si>
    <t>YM WIND</t>
  </si>
  <si>
    <t>ONE APUS</t>
  </si>
  <si>
    <t> 007E</t>
  </si>
  <si>
    <t>MONACO BRIDGE </t>
  </si>
  <si>
    <t>ONE</t>
    <phoneticPr fontId="11" type="noConversion"/>
  </si>
  <si>
    <t>MADRID BRIDGE </t>
  </si>
  <si>
    <r>
      <t>2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开</t>
    </r>
    <phoneticPr fontId="11" type="noConversion"/>
  </si>
  <si>
    <t>  1095-080E</t>
  </si>
  <si>
    <t>EVER SALUTE  </t>
  </si>
  <si>
    <t> 1094-139E</t>
  </si>
  <si>
    <t>EVER ELITE   </t>
  </si>
  <si>
    <t>1093-076E</t>
  </si>
  <si>
    <t>EVER SUPERB </t>
  </si>
  <si>
    <t> 1092-140E</t>
  </si>
  <si>
    <t>EVER EAGLE </t>
  </si>
  <si>
    <t>OOCL(PNW1)</t>
    <phoneticPr fontId="11" type="noConversion"/>
  </si>
  <si>
    <t> 1091-096E</t>
  </si>
  <si>
    <t>EVER SIGMA </t>
  </si>
  <si>
    <t xml:space="preserve">CHICAGO </t>
  </si>
  <si>
    <t xml:space="preserve">CHICAGO </t>
    <phoneticPr fontId="11" type="noConversion"/>
  </si>
  <si>
    <t>0TX3LE1MA</t>
    <phoneticPr fontId="11" type="noConversion"/>
  </si>
  <si>
    <t>CMA CGM CHRISTOPHE COLOMB</t>
    <phoneticPr fontId="11" type="noConversion"/>
  </si>
  <si>
    <t xml:space="preserve">0TX3JE1MA </t>
    <phoneticPr fontId="11" type="noConversion"/>
  </si>
  <si>
    <t>APL SENTOSA</t>
    <phoneticPr fontId="11" type="noConversion"/>
  </si>
  <si>
    <t xml:space="preserve">0TX3HE1MA </t>
    <phoneticPr fontId="11" type="noConversion"/>
  </si>
  <si>
    <t xml:space="preserve">
    CMA CGM G. WASHINGTON </t>
    <phoneticPr fontId="11" type="noConversion"/>
  </si>
  <si>
    <r>
      <t>APL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PRX)</t>
    </r>
    <phoneticPr fontId="11" type="noConversion"/>
  </si>
  <si>
    <t xml:space="preserve">0TX3FE1MA </t>
    <phoneticPr fontId="11" type="noConversion"/>
  </si>
  <si>
    <t>APL ESPLANADE</t>
    <phoneticPr fontId="11" type="noConversion"/>
  </si>
  <si>
    <t xml:space="preserve">CFS CUT OFF </t>
  </si>
  <si>
    <t>五截五开</t>
    <phoneticPr fontId="11" type="noConversion"/>
  </si>
  <si>
    <t>E025</t>
  </si>
  <si>
    <t>CSCL SUMMER</t>
  </si>
  <si>
    <t>E011</t>
  </si>
  <si>
    <t>KOTA PEKARANG</t>
  </si>
  <si>
    <t>E015</t>
  </si>
  <si>
    <t>KOTA PAHLAWAN</t>
  </si>
  <si>
    <t>E012</t>
  </si>
  <si>
    <t>KOTA PERABU</t>
  </si>
  <si>
    <t>E068</t>
  </si>
  <si>
    <t>COSCO EUROPE</t>
  </si>
  <si>
    <t>WHL</t>
    <phoneticPr fontId="11" type="noConversion"/>
  </si>
  <si>
    <t>E006</t>
  </si>
  <si>
    <t>WAN HAI 805</t>
  </si>
  <si>
    <t>二截一开</t>
  </si>
  <si>
    <t xml:space="preserve">LOS ANGELES,CA </t>
    <phoneticPr fontId="11" type="noConversion"/>
  </si>
  <si>
    <t xml:space="preserve">1099-077E </t>
    <phoneticPr fontId="11" type="noConversion"/>
  </si>
  <si>
    <t>EVER SUPERB</t>
    <phoneticPr fontId="11" type="noConversion"/>
  </si>
  <si>
    <t xml:space="preserve">1098-141E </t>
    <phoneticPr fontId="11" type="noConversion"/>
  </si>
  <si>
    <t>EVER EAGLE</t>
    <phoneticPr fontId="11" type="noConversion"/>
  </si>
  <si>
    <t xml:space="preserve">1097-097E </t>
    <phoneticPr fontId="11" type="noConversion"/>
  </si>
  <si>
    <t xml:space="preserve">
    EVER SIGMA </t>
    <phoneticPr fontId="11" type="noConversion"/>
  </si>
  <si>
    <t xml:space="preserve">EMC(HTW) </t>
  </si>
  <si>
    <t xml:space="preserve">1096-151E </t>
    <phoneticPr fontId="11" type="noConversion"/>
  </si>
  <si>
    <t>EVER ENVOY</t>
    <phoneticPr fontId="11" type="noConversion"/>
  </si>
  <si>
    <t>一截天开</t>
  </si>
  <si>
    <t>MSC ROMA</t>
  </si>
  <si>
    <t>MSC HEIDI</t>
  </si>
  <si>
    <t>MAERSK SINGAPORE</t>
  </si>
  <si>
    <t>ALBERT MAERSK</t>
  </si>
  <si>
    <t>MSK</t>
    <phoneticPr fontId="11" type="noConversion"/>
  </si>
  <si>
    <t>COLUMBINE MAERSK</t>
  </si>
  <si>
    <t>CAUCEDO</t>
    <phoneticPr fontId="11" type="noConversion"/>
  </si>
  <si>
    <t>5J5K</t>
    <phoneticPr fontId="11" type="noConversion"/>
  </si>
  <si>
    <t xml:space="preserve">028E </t>
    <phoneticPr fontId="11" type="noConversion"/>
  </si>
  <si>
    <t>OOCL CHONGQING</t>
    <phoneticPr fontId="11" type="noConversion"/>
  </si>
  <si>
    <t xml:space="preserve">048E </t>
    <phoneticPr fontId="11" type="noConversion"/>
  </si>
  <si>
    <t>COSCO EXCELLENCE</t>
    <phoneticPr fontId="11" type="noConversion"/>
  </si>
  <si>
    <t>OOCL BERLIN</t>
    <phoneticPr fontId="11" type="noConversion"/>
  </si>
  <si>
    <t xml:space="preserve">006E </t>
    <phoneticPr fontId="11" type="noConversion"/>
  </si>
  <si>
    <t xml:space="preserve">
    COSCO SHIPPING PEONY </t>
    <phoneticPr fontId="11" type="noConversion"/>
  </si>
  <si>
    <t>EMC</t>
    <phoneticPr fontId="11" type="noConversion"/>
  </si>
  <si>
    <t xml:space="preserve">031E </t>
    <phoneticPr fontId="11" type="noConversion"/>
  </si>
  <si>
    <t>OOCL BANGKOK</t>
    <phoneticPr fontId="11" type="noConversion"/>
  </si>
  <si>
    <t>2J1K</t>
    <phoneticPr fontId="11" type="noConversion"/>
  </si>
  <si>
    <t xml:space="preserve">COLON FREE ZONE </t>
    <phoneticPr fontId="11" type="noConversion"/>
  </si>
  <si>
    <t>LAURA MAERSK</t>
  </si>
  <si>
    <t>LARS MAERSK</t>
  </si>
  <si>
    <t>LUNA MAERSK</t>
  </si>
  <si>
    <t>GRASMERE MAERSK</t>
  </si>
  <si>
    <t>HBS</t>
    <phoneticPr fontId="11" type="noConversion"/>
  </si>
  <si>
    <t>LIMARI</t>
  </si>
  <si>
    <t>5截6开</t>
    <phoneticPr fontId="11" type="noConversion"/>
  </si>
  <si>
    <t xml:space="preserve">VALPARAISO </t>
    <phoneticPr fontId="11" type="noConversion"/>
  </si>
  <si>
    <t xml:space="preserve">0430-006E </t>
    <phoneticPr fontId="11" type="noConversion"/>
  </si>
  <si>
    <t>MEDITERRANEAN BRIDGE</t>
    <phoneticPr fontId="11" type="noConversion"/>
  </si>
  <si>
    <t xml:space="preserve">0429-037E </t>
    <phoneticPr fontId="11" type="noConversion"/>
  </si>
  <si>
    <t>EVER LIVELY</t>
    <phoneticPr fontId="11" type="noConversion"/>
  </si>
  <si>
    <t xml:space="preserve">054E </t>
    <phoneticPr fontId="11" type="noConversion"/>
  </si>
  <si>
    <t>COSCO PRINCE RUPERT</t>
    <phoneticPr fontId="11" type="noConversion"/>
  </si>
  <si>
    <t xml:space="preserve">0427-004E </t>
    <phoneticPr fontId="11" type="noConversion"/>
  </si>
  <si>
    <t>SEROJA TIGA</t>
    <phoneticPr fontId="11" type="noConversion"/>
  </si>
  <si>
    <t xml:space="preserve">043E </t>
    <phoneticPr fontId="11" type="noConversion"/>
  </si>
  <si>
    <t>YM UNANIMITY</t>
    <phoneticPr fontId="11" type="noConversion"/>
  </si>
  <si>
    <t>COSCO</t>
    <phoneticPr fontId="11" type="noConversion"/>
  </si>
  <si>
    <t xml:space="preserve">0425-024E </t>
    <phoneticPr fontId="11" type="noConversion"/>
  </si>
  <si>
    <t>VALUE</t>
    <phoneticPr fontId="11" type="noConversion"/>
  </si>
  <si>
    <t>2J/2K</t>
    <phoneticPr fontId="11" type="noConversion"/>
  </si>
  <si>
    <t xml:space="preserve">E002 </t>
    <phoneticPr fontId="11" type="noConversion"/>
  </si>
  <si>
    <t>SM TACOMA</t>
    <phoneticPr fontId="11" type="noConversion"/>
  </si>
  <si>
    <t xml:space="preserve">E033 </t>
    <phoneticPr fontId="11" type="noConversion"/>
  </si>
  <si>
    <t>WAN HAI 613</t>
    <phoneticPr fontId="11" type="noConversion"/>
  </si>
  <si>
    <t>008E</t>
  </si>
  <si>
    <t>ROTTERDAM</t>
  </si>
  <si>
    <t>2J/1K</t>
    <phoneticPr fontId="11" type="noConversion"/>
  </si>
  <si>
    <t>GUAYAQUIL</t>
    <phoneticPr fontId="11" type="noConversion"/>
  </si>
  <si>
    <t>3J/2K</t>
    <phoneticPr fontId="11" type="noConversion"/>
  </si>
  <si>
    <t>BUENAVENTURA</t>
    <phoneticPr fontId="11" type="noConversion"/>
  </si>
  <si>
    <r>
      <t>014W</t>
    </r>
    <r>
      <rPr>
        <sz val="9"/>
        <color rgb="FF44678C"/>
        <rFont val="Malgun Gothic"/>
        <family val="2"/>
      </rPr>
      <t xml:space="preserve"> </t>
    </r>
  </si>
  <si>
    <t>SAN VICENTE</t>
  </si>
  <si>
    <r>
      <t>712W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</si>
  <si>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MAERSK LEON</t>
  </si>
  <si>
    <r>
      <t>842W</t>
    </r>
    <r>
      <rPr>
        <sz val="9"/>
        <color rgb="FF44678C"/>
        <rFont val="Malgun Gothic"/>
        <family val="2"/>
      </rPr>
      <t xml:space="preserve"> </t>
    </r>
  </si>
  <si>
    <t>MAERSK LETICIA</t>
  </si>
  <si>
    <r>
      <t>002W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</si>
  <si>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MAERSK LEBU</t>
  </si>
  <si>
    <t>MAERSK LA PAZ</t>
  </si>
  <si>
    <t> CMA CGM CARL ANTOINE</t>
  </si>
  <si>
    <t>1039-029W</t>
  </si>
  <si>
    <t>112W</t>
  </si>
  <si>
    <t>SWITZERLAND</t>
  </si>
  <si>
    <t>3J3K</t>
    <phoneticPr fontId="11" type="noConversion"/>
  </si>
  <si>
    <t>ONE</t>
  </si>
  <si>
    <t>CAPE ARTEMISIO</t>
  </si>
  <si>
    <t>3J1K</t>
  </si>
  <si>
    <t>BUENOS AIRES</t>
    <phoneticPr fontId="11" type="noConversion"/>
  </si>
  <si>
    <t xml:space="preserve">MONTEVIDEO  </t>
    <phoneticPr fontId="11" type="noConversion"/>
  </si>
  <si>
    <t xml:space="preserve"> </t>
    <phoneticPr fontId="11" type="noConversion"/>
  </si>
  <si>
    <t>二截二开</t>
    <phoneticPr fontId="11" type="noConversion"/>
  </si>
  <si>
    <t xml:space="preserve">MANZANILIO (MEX) </t>
    <phoneticPr fontId="11" type="noConversion"/>
  </si>
  <si>
    <t>0VK31W1MA </t>
  </si>
  <si>
    <t>CMA CGM BUTTERFLY </t>
  </si>
  <si>
    <t>0VK2ZW1MA </t>
  </si>
  <si>
    <t>APL TBN 16 </t>
  </si>
  <si>
    <t>0VK2XW1MA </t>
  </si>
  <si>
    <t>COSCO JAPAN </t>
  </si>
  <si>
    <t>0VK2VW1MA </t>
  </si>
  <si>
    <t>DALI </t>
  </si>
  <si>
    <t>CMA</t>
    <phoneticPr fontId="11" type="noConversion"/>
  </si>
  <si>
    <t>0VK2TW1MA </t>
  </si>
  <si>
    <t>CMA CGM RIGOLETTO </t>
  </si>
  <si>
    <t>NEW DELHI(PATPARGANT)</t>
  </si>
  <si>
    <t>NEW DELHI(MUNDRA)</t>
    <phoneticPr fontId="11" type="noConversion"/>
  </si>
  <si>
    <t>065W</t>
  </si>
  <si>
    <r>
      <t>058W</t>
    </r>
    <r>
      <rPr>
        <sz val="9"/>
        <color rgb="FF44678C"/>
        <rFont val="Malgun Gothic"/>
        <family val="2"/>
      </rPr>
      <t xml:space="preserve"> </t>
    </r>
  </si>
  <si>
    <t>HYUNDAI PREMIUM</t>
  </si>
  <si>
    <r>
      <t>054W</t>
    </r>
    <r>
      <rPr>
        <sz val="9"/>
        <color rgb="FF44678C"/>
        <rFont val="Malgun Gothic"/>
        <family val="2"/>
      </rPr>
      <t xml:space="preserve"> </t>
    </r>
  </si>
  <si>
    <t>HYUNDAI PLATINUM</t>
  </si>
  <si>
    <r>
      <t>063W</t>
    </r>
    <r>
      <rPr>
        <sz val="9"/>
        <color rgb="FF44678C"/>
        <rFont val="Malgun Gothic"/>
        <family val="2"/>
      </rPr>
      <t xml:space="preserve"> </t>
    </r>
  </si>
  <si>
    <t>HYUNDAI PRIVILEGE</t>
  </si>
  <si>
    <r>
      <t>045W</t>
    </r>
    <r>
      <rPr>
        <sz val="9"/>
        <color rgb="FF44678C"/>
        <rFont val="Malgun Gothic"/>
        <family val="2"/>
      </rPr>
      <t xml:space="preserve"> </t>
    </r>
  </si>
  <si>
    <t>HYUNDAI PARAMOUNT</t>
  </si>
  <si>
    <t>1J6K</t>
    <phoneticPr fontId="11" type="noConversion"/>
  </si>
  <si>
    <t>WANHAI(CI2)</t>
  </si>
  <si>
    <t>W122</t>
  </si>
  <si>
    <t>W040</t>
  </si>
  <si>
    <t>W193</t>
  </si>
  <si>
    <t>W057</t>
  </si>
  <si>
    <t>1J6K</t>
  </si>
  <si>
    <t>WANHAI(CIX)</t>
  </si>
  <si>
    <t>W110</t>
  </si>
  <si>
    <t>NORTHERN PRIORITY</t>
  </si>
  <si>
    <t>W132</t>
  </si>
  <si>
    <t>W095</t>
  </si>
  <si>
    <t>WAN HAI 509</t>
  </si>
  <si>
    <t>W166</t>
  </si>
  <si>
    <t>WAN HAI 503</t>
  </si>
  <si>
    <t>4J4K</t>
  </si>
  <si>
    <t>NHAVA SHEVA</t>
    <phoneticPr fontId="11" type="noConversion"/>
  </si>
  <si>
    <t>OOCL</t>
    <phoneticPr fontId="11" type="noConversion"/>
  </si>
  <si>
    <t>0VK33W1PL</t>
  </si>
  <si>
    <t>CMA CGM MEDEA </t>
  </si>
  <si>
    <t>0VK31W1PL</t>
  </si>
  <si>
    <t>CMA CGM BUTTERFLY</t>
  </si>
  <si>
    <t>  332W</t>
  </si>
  <si>
    <t>TO BE ADVISED </t>
  </si>
  <si>
    <t>075W</t>
  </si>
  <si>
    <t>0VK2TW1PL</t>
  </si>
  <si>
    <t>CMA CGM RIGOLETTO  </t>
  </si>
  <si>
    <t>4J3K</t>
    <phoneticPr fontId="11" type="noConversion"/>
  </si>
  <si>
    <t>KARACHI</t>
    <phoneticPr fontId="11" type="noConversion"/>
  </si>
  <si>
    <t>PIL/COSCO</t>
    <phoneticPr fontId="11" type="noConversion"/>
  </si>
  <si>
    <t>W037</t>
  </si>
  <si>
    <t>WAN HAI 611</t>
  </si>
  <si>
    <t>3J1K</t>
    <phoneticPr fontId="11" type="noConversion"/>
  </si>
  <si>
    <t>COLOMBO</t>
    <phoneticPr fontId="11" type="noConversion"/>
  </si>
  <si>
    <t>MALIK AL ASHTAR</t>
  </si>
  <si>
    <t>OOCL EGYPT</t>
  </si>
  <si>
    <t>THESEUS</t>
  </si>
  <si>
    <t>TBN3</t>
  </si>
  <si>
    <t>0SV45W1MA</t>
  </si>
  <si>
    <t> CMA CGM VELA</t>
  </si>
  <si>
    <t>0SV41W1MA</t>
  </si>
  <si>
    <r>
      <t>JEBEL ALI</t>
    </r>
    <r>
      <rPr>
        <sz val="10"/>
        <rFont val="宋体"/>
        <family val="3"/>
        <charset val="134"/>
      </rPr>
      <t/>
    </r>
    <phoneticPr fontId="11" type="noConversion"/>
  </si>
  <si>
    <t>   186S</t>
  </si>
  <si>
    <t>OOCL AUSTRALIA</t>
  </si>
  <si>
    <t> 110S</t>
  </si>
  <si>
    <t>OOCL JAKARTA   </t>
  </si>
  <si>
    <t>120S</t>
  </si>
  <si>
    <t>OOCL NAGOYA </t>
  </si>
  <si>
    <t> 112S</t>
  </si>
  <si>
    <t>OOCL GUANGZHOU </t>
  </si>
  <si>
    <t>185S</t>
  </si>
  <si>
    <t> 109S</t>
  </si>
  <si>
    <t>JAKARTA</t>
  </si>
  <si>
    <t>JAKARTA</t>
    <phoneticPr fontId="11" type="noConversion"/>
  </si>
  <si>
    <t>  112W</t>
  </si>
  <si>
    <t>OOCL HAMBURG </t>
  </si>
  <si>
    <t>MIRAMARIN </t>
  </si>
  <si>
    <t>  108W</t>
  </si>
  <si>
    <t>OOCL ATLANTA  </t>
  </si>
  <si>
    <t> 0IS2TW1PL</t>
  </si>
  <si>
    <t>APL VANCOUVER  </t>
  </si>
  <si>
    <t>OOCL (ME3)</t>
    <phoneticPr fontId="11" type="noConversion"/>
  </si>
  <si>
    <t>  145W</t>
  </si>
  <si>
    <t>OOCL QINGDAO  </t>
  </si>
  <si>
    <t>1J7K</t>
  </si>
  <si>
    <t>SINGAPORE</t>
    <phoneticPr fontId="11" type="noConversion"/>
  </si>
  <si>
    <t>RCL</t>
    <phoneticPr fontId="11" type="noConversion"/>
  </si>
  <si>
    <t>238S</t>
    <phoneticPr fontId="11" type="noConversion"/>
  </si>
  <si>
    <t>YOSSA BHUM</t>
  </si>
  <si>
    <t>Manila</t>
    <phoneticPr fontId="11" type="noConversion"/>
  </si>
  <si>
    <t>WHL(JST)</t>
  </si>
  <si>
    <t>S023</t>
  </si>
  <si>
    <t>WAN HAI 175</t>
  </si>
  <si>
    <t>SUNRISE DRAGON</t>
  </si>
  <si>
    <t>WHITE DRAGON</t>
  </si>
  <si>
    <t>S020</t>
  </si>
  <si>
    <t>NORDMARGHERITA</t>
  </si>
  <si>
    <t>S022</t>
  </si>
  <si>
    <t xml:space="preserve">BANGKOK </t>
    <phoneticPr fontId="11" type="noConversion"/>
  </si>
  <si>
    <r>
      <rPr>
        <sz val="10"/>
        <rFont val="Arial"/>
        <family val="2"/>
      </rPr>
      <t>TSL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JHT)</t>
    </r>
  </si>
  <si>
    <t>2J1K</t>
  </si>
  <si>
    <t>SOUTHEAST ASIAN AND JANPAN ROUTE</t>
  </si>
  <si>
    <r>
      <t>930W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</si>
  <si>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>MSC MAYA</t>
  </si>
  <si>
    <r>
      <t>929W</t>
    </r>
    <r>
      <rPr>
        <sz val="9"/>
        <color rgb="FF44678C"/>
        <rFont val="Malgun Gothic"/>
        <family val="2"/>
      </rPr>
      <t xml:space="preserve"> </t>
    </r>
  </si>
  <si>
    <t>MSC AMSTERDAM</t>
  </si>
  <si>
    <t>MSC VIVIANA</t>
  </si>
  <si>
    <t>MSC JADE</t>
  </si>
  <si>
    <t>MSC OLIVER</t>
  </si>
  <si>
    <r>
      <t>925W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</si>
  <si>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>MSC CLARA</t>
  </si>
  <si>
    <t>2J2K</t>
    <phoneticPr fontId="11" type="noConversion"/>
  </si>
  <si>
    <t>BARCELONA</t>
    <phoneticPr fontId="11" type="noConversion"/>
  </si>
  <si>
    <t>MSC RAVENNA</t>
  </si>
  <si>
    <t>MSC TERESA</t>
  </si>
  <si>
    <t>MSC GAIA</t>
  </si>
  <si>
    <t>MSC DANIT</t>
  </si>
  <si>
    <t>MSC HAMBURG</t>
  </si>
  <si>
    <t>1J7K</t>
    <phoneticPr fontId="11" type="noConversion"/>
  </si>
  <si>
    <t>Izmit Korfezi</t>
    <phoneticPr fontId="11" type="noConversion"/>
  </si>
  <si>
    <t xml:space="preserve">ISTANBUL(k) </t>
    <phoneticPr fontId="11" type="noConversion"/>
  </si>
  <si>
    <t>HPL/ONE(FE3)</t>
    <phoneticPr fontId="11" type="noConversion"/>
  </si>
  <si>
    <t> 023W</t>
  </si>
  <si>
    <t>YM WELLHEAD</t>
  </si>
  <si>
    <t>ONE IBIS</t>
  </si>
  <si>
    <t>ULSAN EXPRESS</t>
  </si>
  <si>
    <t>ONE MINATO</t>
  </si>
  <si>
    <t>5J6K</t>
    <phoneticPr fontId="11" type="noConversion"/>
  </si>
  <si>
    <t>ROTTERDAM</t>
    <phoneticPr fontId="11" type="noConversion"/>
  </si>
  <si>
    <t xml:space="preserve">0396-010W </t>
    <phoneticPr fontId="11" type="noConversion"/>
  </si>
  <si>
    <t>TEXAS TRIUMPH</t>
    <phoneticPr fontId="11" type="noConversion"/>
  </si>
  <si>
    <t xml:space="preserve">029W </t>
    <phoneticPr fontId="11" type="noConversion"/>
  </si>
  <si>
    <t>COSCO DENMARK</t>
    <phoneticPr fontId="11" type="noConversion"/>
  </si>
  <si>
    <t xml:space="preserve">051W </t>
    <phoneticPr fontId="11" type="noConversion"/>
  </si>
  <si>
    <t>CSCL VENUS</t>
    <phoneticPr fontId="11" type="noConversion"/>
  </si>
  <si>
    <t>028W</t>
    <phoneticPr fontId="11" type="noConversion"/>
  </si>
  <si>
    <t xml:space="preserve">COSCO NETHERLANDS </t>
    <phoneticPr fontId="11" type="noConversion"/>
  </si>
  <si>
    <t>LA SPEZIA</t>
    <phoneticPr fontId="11" type="noConversion"/>
  </si>
  <si>
    <t xml:space="preserve"> CNSZX </t>
  </si>
  <si>
    <t xml:space="preserve"> CFS CUT OFF  </t>
  </si>
  <si>
    <t xml:space="preserve"> OPERATOR </t>
  </si>
  <si>
    <t xml:space="preserve"> VOYAGE </t>
  </si>
  <si>
    <t xml:space="preserve"> VESSEL </t>
  </si>
  <si>
    <t>OOCL (AAS)</t>
  </si>
  <si>
    <t xml:space="preserve">099W </t>
  </si>
  <si>
    <t>EVER SMART</t>
    <phoneticPr fontId="11" type="noConversion"/>
  </si>
  <si>
    <t xml:space="preserve">0BE41W1MA </t>
    <phoneticPr fontId="11" type="noConversion"/>
  </si>
  <si>
    <t>TABEA</t>
    <phoneticPr fontId="11" type="noConversion"/>
  </si>
  <si>
    <t xml:space="preserve">001W </t>
    <phoneticPr fontId="11" type="noConversion"/>
  </si>
  <si>
    <t>BE21</t>
    <phoneticPr fontId="11" type="noConversion"/>
  </si>
  <si>
    <t xml:space="preserve">042W </t>
    <phoneticPr fontId="11" type="noConversion"/>
  </si>
  <si>
    <t>XIN YAN TIAN</t>
    <phoneticPr fontId="11" type="noConversion"/>
  </si>
  <si>
    <t>5J5K</t>
  </si>
  <si>
    <t xml:space="preserve">0BX47W1MA </t>
    <phoneticPr fontId="11" type="noConversion"/>
  </si>
  <si>
    <t xml:space="preserve">BEX1 </t>
    <phoneticPr fontId="11" type="noConversion"/>
  </si>
  <si>
    <t xml:space="preserve">021W </t>
    <phoneticPr fontId="11" type="noConversion"/>
  </si>
  <si>
    <t xml:space="preserve">MAIRA XL </t>
    <phoneticPr fontId="11" type="noConversion"/>
  </si>
  <si>
    <t xml:space="preserve">012W </t>
    <phoneticPr fontId="11" type="noConversion"/>
  </si>
  <si>
    <t>COSCO SHIPPING RHINE</t>
    <phoneticPr fontId="11" type="noConversion"/>
  </si>
  <si>
    <t xml:space="preserve">0BX41W1MA </t>
    <phoneticPr fontId="11" type="noConversion"/>
  </si>
  <si>
    <t>CMA CGM VOLGA</t>
    <phoneticPr fontId="11" type="noConversion"/>
  </si>
  <si>
    <t xml:space="preserve">008W </t>
    <phoneticPr fontId="11" type="noConversion"/>
  </si>
  <si>
    <t>CCNI ANGOL</t>
    <phoneticPr fontId="11" type="noConversion"/>
  </si>
  <si>
    <t>CONSTANTSA</t>
    <phoneticPr fontId="11" type="noConversion"/>
  </si>
  <si>
    <t>YM WISH</t>
  </si>
  <si>
    <t>YM WINDOW</t>
  </si>
  <si>
    <t>YM WINNER</t>
  </si>
  <si>
    <t>YML(MD2)</t>
    <phoneticPr fontId="11" type="noConversion"/>
  </si>
  <si>
    <t>015W</t>
    <phoneticPr fontId="11" type="noConversion"/>
  </si>
  <si>
    <t>YM WELCOME</t>
    <phoneticPr fontId="11" type="noConversion"/>
  </si>
  <si>
    <t xml:space="preserve"> ETA </t>
  </si>
  <si>
    <t xml:space="preserve"> ETD </t>
  </si>
  <si>
    <t>1J7k</t>
    <phoneticPr fontId="11" type="noConversion"/>
  </si>
  <si>
    <t>LE HAVRE</t>
  </si>
  <si>
    <t>ASHDOD</t>
    <phoneticPr fontId="11" type="noConversion"/>
  </si>
  <si>
    <t>0KN31W1PL</t>
    <phoneticPr fontId="11" type="noConversion"/>
  </si>
  <si>
    <t>CMA CGM GEORG FORSTER</t>
    <phoneticPr fontId="11" type="noConversion"/>
  </si>
  <si>
    <t xml:space="preserve">0KN2ZW1PL </t>
    <phoneticPr fontId="11" type="noConversion"/>
  </si>
  <si>
    <t>APL FULLERTON</t>
    <phoneticPr fontId="11" type="noConversion"/>
  </si>
  <si>
    <t xml:space="preserve">0KN2XW1PL </t>
    <phoneticPr fontId="11" type="noConversion"/>
  </si>
  <si>
    <t>APL CHANGI</t>
    <phoneticPr fontId="11" type="noConversion"/>
  </si>
  <si>
    <t xml:space="preserve">0KN2VW1PL </t>
    <phoneticPr fontId="11" type="noConversion"/>
  </si>
  <si>
    <t>APL SINGAPURA</t>
    <phoneticPr fontId="11" type="noConversion"/>
  </si>
  <si>
    <t>EMC(FAL3)</t>
    <phoneticPr fontId="11" type="noConversion"/>
  </si>
  <si>
    <t xml:space="preserve">0KN2TW1PL </t>
    <phoneticPr fontId="11" type="noConversion"/>
  </si>
  <si>
    <t>APL MERLION</t>
    <phoneticPr fontId="11" type="noConversion"/>
  </si>
  <si>
    <t>3J2K</t>
    <phoneticPr fontId="11" type="noConversion"/>
  </si>
  <si>
    <t>LE HAVRE</t>
    <phoneticPr fontId="11" type="noConversion"/>
  </si>
  <si>
    <t>0FL45W1MA</t>
  </si>
  <si>
    <t>0FL43W1MA</t>
  </si>
  <si>
    <t>0FL41W1MA</t>
  </si>
  <si>
    <t> CMA CGM LOUIS BLERIOT</t>
  </si>
  <si>
    <t>0FL3ZW1MA</t>
  </si>
  <si>
    <t>CMA CGM ANTOINE DE SAINT EXUPE</t>
  </si>
  <si>
    <t>0FL3XW1MA</t>
  </si>
  <si>
    <t> CMA CGM ZHENG HE</t>
  </si>
  <si>
    <t>SOUTHAMPTON</t>
    <phoneticPr fontId="11" type="noConversion"/>
  </si>
  <si>
    <t>MSC</t>
    <phoneticPr fontId="11" type="noConversion"/>
  </si>
  <si>
    <t>MARIBO MAERSK</t>
  </si>
  <si>
    <t>FW929W</t>
  </si>
  <si>
    <t>MSC SVEVA</t>
  </si>
  <si>
    <t>MADISON MAERSK</t>
  </si>
  <si>
    <t>MARGRETHE MAERSK</t>
  </si>
  <si>
    <t>MAASTRICHT MAERSK</t>
  </si>
  <si>
    <t>FW925W</t>
  </si>
  <si>
    <t>MSC VENICE</t>
  </si>
  <si>
    <t xml:space="preserve">004W </t>
    <phoneticPr fontId="11" type="noConversion"/>
  </si>
  <si>
    <t xml:space="preserve">COSCO SHIPPING PISCES </t>
    <phoneticPr fontId="11" type="noConversion"/>
  </si>
  <si>
    <t xml:space="preserve">002W </t>
    <phoneticPr fontId="11" type="noConversion"/>
  </si>
  <si>
    <t>COSCO SHIPPING GALAXY</t>
    <phoneticPr fontId="11" type="noConversion"/>
  </si>
  <si>
    <t xml:space="preserve">009W </t>
    <phoneticPr fontId="11" type="noConversion"/>
  </si>
  <si>
    <t xml:space="preserve">
OOCL UNITED KINGDOM </t>
    <phoneticPr fontId="11" type="noConversion"/>
  </si>
  <si>
    <t xml:space="preserve">001W </t>
  </si>
  <si>
    <t>CSSR</t>
  </si>
  <si>
    <t>OOCL JAPAN</t>
    <phoneticPr fontId="11" type="noConversion"/>
  </si>
  <si>
    <r>
      <t>092W</t>
    </r>
    <r>
      <rPr>
        <sz val="9"/>
        <color rgb="FF44678C"/>
        <rFont val="Malgun Gothic"/>
        <family val="2"/>
      </rPr>
      <t xml:space="preserve"> </t>
    </r>
  </si>
  <si>
    <r>
      <t>075W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</si>
  <si>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HYUNDAI LOYALTY</t>
  </si>
  <si>
    <r>
      <t>104W</t>
    </r>
    <r>
      <rPr>
        <sz val="9"/>
        <color rgb="FF44678C"/>
        <rFont val="Malgun Gothic"/>
        <family val="2"/>
      </rPr>
      <t xml:space="preserve"> </t>
    </r>
  </si>
  <si>
    <t>HYUNDAI COLOMBO</t>
  </si>
  <si>
    <r>
      <t>086W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</si>
  <si>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r>
      <t>107W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</si>
  <si>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 xml:space="preserve"> HAMBURG  </t>
  </si>
  <si>
    <t>3J3K</t>
  </si>
  <si>
    <t>(CMA/COSCO/EMC/OOCL) / (HPL/YM/ONE) / (MSK/MSC/HBS/HMM)</t>
    <phoneticPr fontId="11" type="noConversion"/>
  </si>
  <si>
    <t>JUL</t>
    <phoneticPr fontId="11" type="noConversion"/>
  </si>
  <si>
    <t xml:space="preserve">          Sailing schedule-Shenzhen   </t>
  </si>
  <si>
    <t>S</t>
  </si>
  <si>
    <t>1580E</t>
  </si>
  <si>
    <t>REVERENCE</t>
    <phoneticPr fontId="11" type="noConversion"/>
  </si>
  <si>
    <t>1579E</t>
  </si>
  <si>
    <t>1578E</t>
  </si>
  <si>
    <t>1577E</t>
  </si>
  <si>
    <t>1576E</t>
  </si>
  <si>
    <t>1575E</t>
    <phoneticPr fontId="11" type="noConversion"/>
  </si>
  <si>
    <t>1574E</t>
    <phoneticPr fontId="11" type="noConversion"/>
  </si>
  <si>
    <t>DATE</t>
  </si>
  <si>
    <t>CLOSING</t>
  </si>
  <si>
    <t xml:space="preserve">INCHON </t>
    <phoneticPr fontId="11" type="noConversion"/>
  </si>
  <si>
    <t>0BY3JS</t>
    <phoneticPr fontId="11" type="noConversion"/>
  </si>
  <si>
    <t>APL ATLANTA</t>
    <phoneticPr fontId="11" type="noConversion"/>
  </si>
  <si>
    <t>1908S</t>
    <phoneticPr fontId="11" type="noConversion"/>
  </si>
  <si>
    <t>KMTC JEBEL ALI</t>
    <phoneticPr fontId="11" type="noConversion"/>
  </si>
  <si>
    <t>0BY3FS</t>
    <phoneticPr fontId="11" type="noConversion"/>
  </si>
  <si>
    <t>APL OAKLAND</t>
    <phoneticPr fontId="11" type="noConversion"/>
  </si>
  <si>
    <t>19007S</t>
    <phoneticPr fontId="11" type="noConversion"/>
  </si>
  <si>
    <t xml:space="preserve">NAVIOS DESTINY </t>
    <phoneticPr fontId="11" type="noConversion"/>
  </si>
  <si>
    <t xml:space="preserve"> 0BY3BS</t>
    <phoneticPr fontId="11" type="noConversion"/>
  </si>
  <si>
    <t xml:space="preserve">APL ATLANTA </t>
    <phoneticPr fontId="11" type="noConversion"/>
  </si>
  <si>
    <t>PANCON SUCCES</t>
    <phoneticPr fontId="11" type="noConversion"/>
  </si>
  <si>
    <t>1928E</t>
    <phoneticPr fontId="11" type="noConversion"/>
  </si>
  <si>
    <t>PANCON</t>
    <phoneticPr fontId="11" type="noConversion"/>
  </si>
  <si>
    <t>1927E</t>
    <phoneticPr fontId="11" type="noConversion"/>
  </si>
  <si>
    <t xml:space="preserve">KOREA  ROUTE </t>
  </si>
  <si>
    <t>025S</t>
    <phoneticPr fontId="11" type="noConversion"/>
  </si>
  <si>
    <t>CMA CGM EIFFEL</t>
    <phoneticPr fontId="11" type="noConversion"/>
  </si>
  <si>
    <t>069S</t>
    <phoneticPr fontId="11" type="noConversion"/>
  </si>
  <si>
    <t>SC MARA</t>
    <phoneticPr fontId="11" type="noConversion"/>
  </si>
  <si>
    <t>093S</t>
    <phoneticPr fontId="11" type="noConversion"/>
  </si>
  <si>
    <t>YM SEATTLE</t>
    <phoneticPr fontId="11" type="noConversion"/>
  </si>
  <si>
    <t>PENDING</t>
    <phoneticPr fontId="11" type="noConversion"/>
  </si>
  <si>
    <t>111S</t>
    <phoneticPr fontId="11" type="noConversion"/>
  </si>
  <si>
    <t>BROOKLYN BRIDGE</t>
    <phoneticPr fontId="11" type="noConversion"/>
  </si>
  <si>
    <t xml:space="preserve">MAERSK EUPHRATES </t>
    <phoneticPr fontId="11" type="noConversion"/>
  </si>
  <si>
    <t xml:space="preserve">MOL GUARDIAN </t>
    <phoneticPr fontId="11" type="noConversion"/>
  </si>
  <si>
    <t xml:space="preserve">WIDE CHARLIE </t>
    <phoneticPr fontId="11" type="noConversion"/>
  </si>
  <si>
    <t>922W</t>
  </si>
  <si>
    <t xml:space="preserve">LISBON </t>
    <phoneticPr fontId="11" type="noConversion"/>
  </si>
  <si>
    <t>BRISBANE</t>
    <phoneticPr fontId="11" type="noConversion"/>
  </si>
  <si>
    <t>UMM SALAL</t>
    <phoneticPr fontId="11" type="noConversion"/>
  </si>
  <si>
    <t>001W</t>
    <phoneticPr fontId="11" type="noConversion"/>
  </si>
  <si>
    <t>TO BE ADVISED</t>
    <phoneticPr fontId="11" type="noConversion"/>
  </si>
  <si>
    <t>034W</t>
    <phoneticPr fontId="11" type="noConversion"/>
  </si>
  <si>
    <t>MALIK AL ASHTAR</t>
    <phoneticPr fontId="11" type="noConversion"/>
  </si>
  <si>
    <t>023W</t>
    <phoneticPr fontId="11" type="noConversion"/>
  </si>
  <si>
    <t>OOCL EGYPT</t>
    <phoneticPr fontId="11" type="noConversion"/>
  </si>
  <si>
    <t>014W</t>
    <phoneticPr fontId="11" type="noConversion"/>
  </si>
  <si>
    <t>UNAYZAH</t>
    <phoneticPr fontId="11" type="noConversion"/>
  </si>
  <si>
    <t>CHITTAGONG</t>
    <phoneticPr fontId="11" type="noConversion"/>
  </si>
  <si>
    <t>930W</t>
    <phoneticPr fontId="11" type="noConversion"/>
  </si>
  <si>
    <t>MAERSK SHIVLING</t>
    <phoneticPr fontId="11" type="noConversion"/>
  </si>
  <si>
    <t>928W</t>
    <phoneticPr fontId="11" type="noConversion"/>
  </si>
  <si>
    <t>MAERSK SARAT</t>
    <phoneticPr fontId="11" type="noConversion"/>
  </si>
  <si>
    <t>927W</t>
    <phoneticPr fontId="11" type="noConversion"/>
  </si>
  <si>
    <t>MAERSK TAIKUNG</t>
    <phoneticPr fontId="11" type="noConversion"/>
  </si>
  <si>
    <t>926W</t>
    <phoneticPr fontId="11" type="noConversion"/>
  </si>
  <si>
    <t>MAERSK TAURUS</t>
    <phoneticPr fontId="11" type="noConversion"/>
  </si>
  <si>
    <t>0VK33W</t>
    <phoneticPr fontId="11" type="noConversion"/>
  </si>
  <si>
    <t>CMA CGM MEDEA</t>
    <phoneticPr fontId="11" type="noConversion"/>
  </si>
  <si>
    <t>0VK31W</t>
    <phoneticPr fontId="11" type="noConversion"/>
  </si>
  <si>
    <t>CMA CGM BUTTERFLY</t>
    <phoneticPr fontId="11" type="noConversion"/>
  </si>
  <si>
    <t>075W</t>
    <phoneticPr fontId="11" type="noConversion"/>
  </si>
  <si>
    <t>COSCO JAPAN</t>
    <phoneticPr fontId="11" type="noConversion"/>
  </si>
  <si>
    <t>GSL ELENI</t>
    <phoneticPr fontId="11" type="noConversion"/>
  </si>
  <si>
    <t>025W</t>
    <phoneticPr fontId="11" type="noConversion"/>
  </si>
  <si>
    <t>E.R. SWEDEN</t>
    <phoneticPr fontId="11" type="noConversion"/>
  </si>
  <si>
    <t>1905W</t>
    <phoneticPr fontId="11" type="noConversion"/>
  </si>
  <si>
    <t>0IL2VW1PL</t>
    <phoneticPr fontId="11" type="noConversion"/>
  </si>
  <si>
    <t>HAMBURG BAY</t>
    <phoneticPr fontId="11" type="noConversion"/>
  </si>
  <si>
    <t>TSL</t>
    <phoneticPr fontId="11" type="noConversion"/>
  </si>
  <si>
    <t>071W</t>
    <phoneticPr fontId="11" type="noConversion"/>
  </si>
  <si>
    <t>ZANTE</t>
    <phoneticPr fontId="11" type="noConversion"/>
  </si>
  <si>
    <t>070W</t>
    <phoneticPr fontId="11" type="noConversion"/>
  </si>
  <si>
    <t>19004W</t>
    <phoneticPr fontId="11" type="noConversion"/>
  </si>
  <si>
    <t>SUEZ CANAL</t>
  </si>
  <si>
    <t>PL GERMANY</t>
  </si>
  <si>
    <t>007W</t>
    <phoneticPr fontId="11" type="noConversion"/>
  </si>
  <si>
    <t>E.R. DENMARK</t>
  </si>
  <si>
    <t>W166</t>
    <phoneticPr fontId="11" type="noConversion"/>
  </si>
  <si>
    <t>WAN HAI 508</t>
    <phoneticPr fontId="11" type="noConversion"/>
  </si>
  <si>
    <t>W122</t>
    <phoneticPr fontId="11" type="noConversion"/>
  </si>
  <si>
    <t>WAN HAI 510</t>
    <phoneticPr fontId="11" type="noConversion"/>
  </si>
  <si>
    <t>W047</t>
    <phoneticPr fontId="11" type="noConversion"/>
  </si>
  <si>
    <t>WAN HAI 517</t>
    <phoneticPr fontId="11" type="noConversion"/>
  </si>
  <si>
    <t>W040</t>
    <phoneticPr fontId="11" type="noConversion"/>
  </si>
  <si>
    <t>WAN HAI 516</t>
    <phoneticPr fontId="11" type="noConversion"/>
  </si>
  <si>
    <t>WANHAI</t>
  </si>
  <si>
    <t>W193</t>
    <phoneticPr fontId="11" type="noConversion"/>
  </si>
  <si>
    <t>WAN HAI 501</t>
    <phoneticPr fontId="11" type="noConversion"/>
  </si>
  <si>
    <t>0KR7HS</t>
    <phoneticPr fontId="11" type="noConversion"/>
  </si>
  <si>
    <t>JACK LONDON</t>
    <phoneticPr fontId="11" type="noConversion"/>
  </si>
  <si>
    <t>0KR7DS</t>
    <phoneticPr fontId="11" type="noConversion"/>
  </si>
  <si>
    <t>JONATHAN SWIFT</t>
    <phoneticPr fontId="11" type="noConversion"/>
  </si>
  <si>
    <t>0KR79S</t>
    <phoneticPr fontId="11" type="noConversion"/>
  </si>
  <si>
    <t>SEASPAN VANCOUVER</t>
    <phoneticPr fontId="11" type="noConversion"/>
  </si>
  <si>
    <t>0KR75S</t>
    <phoneticPr fontId="11" type="noConversion"/>
  </si>
  <si>
    <t>MATTINA</t>
    <phoneticPr fontId="11" type="noConversion"/>
  </si>
  <si>
    <t>MANILA</t>
    <phoneticPr fontId="11" type="noConversion"/>
  </si>
  <si>
    <t>0KR7BW</t>
    <phoneticPr fontId="11" type="noConversion"/>
  </si>
  <si>
    <t xml:space="preserve">SEASPAN VANCOUVER </t>
    <phoneticPr fontId="11" type="noConversion"/>
  </si>
  <si>
    <t>0KR77W</t>
    <phoneticPr fontId="11" type="noConversion"/>
  </si>
  <si>
    <t xml:space="preserve">MATTINA </t>
    <phoneticPr fontId="11" type="noConversion"/>
  </si>
  <si>
    <t>0KR73W</t>
    <phoneticPr fontId="11" type="noConversion"/>
  </si>
  <si>
    <t xml:space="preserve">ALS JUVENTUS </t>
    <phoneticPr fontId="11" type="noConversion"/>
  </si>
  <si>
    <t>TEAL HUNTER</t>
    <phoneticPr fontId="11" type="noConversion"/>
  </si>
  <si>
    <t>0KR6VW</t>
    <phoneticPr fontId="11" type="noConversion"/>
  </si>
  <si>
    <t xml:space="preserve">CPO NORFOLK </t>
    <phoneticPr fontId="11" type="noConversion"/>
  </si>
  <si>
    <t>1916W</t>
  </si>
  <si>
    <t>PADIAN 2</t>
    <phoneticPr fontId="11" type="noConversion"/>
  </si>
  <si>
    <t>1915W</t>
  </si>
  <si>
    <t>BAOHANG</t>
    <phoneticPr fontId="11" type="noConversion"/>
  </si>
  <si>
    <t>1914W</t>
  </si>
  <si>
    <t>HAIPHONG</t>
    <phoneticPr fontId="11" type="noConversion"/>
  </si>
  <si>
    <t>19008S</t>
  </si>
  <si>
    <t>KMTC JEBEL ALI</t>
  </si>
  <si>
    <t>0BY3FS</t>
  </si>
  <si>
    <t>APL OAKLAND</t>
  </si>
  <si>
    <t>19007S</t>
  </si>
  <si>
    <t>NAVIOS DESTINY</t>
  </si>
  <si>
    <t>0BY3BS</t>
  </si>
  <si>
    <t>APL ATLANTA</t>
  </si>
  <si>
    <t>PORT KELANG</t>
    <phoneticPr fontId="11" type="noConversion"/>
  </si>
  <si>
    <t>CSCL SANTIAGO</t>
  </si>
  <si>
    <t>056S</t>
  </si>
  <si>
    <t>CSCL SAO PAULO</t>
  </si>
  <si>
    <t>1048S</t>
  </si>
  <si>
    <t>CSCL PANAMA</t>
  </si>
  <si>
    <t>CSCL CALLAO</t>
  </si>
  <si>
    <t>HOCHIMINH</t>
  </si>
  <si>
    <t>094S</t>
    <phoneticPr fontId="11" type="noConversion"/>
  </si>
  <si>
    <t>LOBIVIA</t>
    <phoneticPr fontId="11" type="noConversion"/>
  </si>
  <si>
    <t>013S</t>
    <phoneticPr fontId="11" type="noConversion"/>
  </si>
  <si>
    <t>LIOBA</t>
    <phoneticPr fontId="11" type="noConversion"/>
  </si>
  <si>
    <t>032S</t>
    <phoneticPr fontId="11" type="noConversion"/>
  </si>
  <si>
    <t>LYDIA</t>
    <phoneticPr fontId="11" type="noConversion"/>
  </si>
  <si>
    <t>012S</t>
    <phoneticPr fontId="11" type="noConversion"/>
  </si>
  <si>
    <t>HOCHIMINH</t>
    <phoneticPr fontId="11" type="noConversion"/>
  </si>
  <si>
    <t>TAYMA</t>
    <phoneticPr fontId="11" type="noConversion"/>
  </si>
  <si>
    <t>061W</t>
    <phoneticPr fontId="11" type="noConversion"/>
  </si>
  <si>
    <t>CSCL JUPITER</t>
    <phoneticPr fontId="11" type="noConversion"/>
  </si>
  <si>
    <t>013W</t>
    <phoneticPr fontId="11" type="noConversion"/>
  </si>
  <si>
    <t>JEBEL ALI</t>
  </si>
  <si>
    <t xml:space="preserve">UMM SALAL </t>
    <phoneticPr fontId="11" type="noConversion"/>
  </si>
  <si>
    <t>0NM2XW1PL</t>
  </si>
  <si>
    <t xml:space="preserve">CSCL SATURN </t>
    <phoneticPr fontId="11" type="noConversion"/>
  </si>
  <si>
    <t xml:space="preserve">MALIK AL ASHTAR </t>
    <phoneticPr fontId="11" type="noConversion"/>
  </si>
  <si>
    <t xml:space="preserve">OOCL EGYPT </t>
    <phoneticPr fontId="11" type="noConversion"/>
  </si>
  <si>
    <t xml:space="preserve">ONE </t>
  </si>
  <si>
    <t xml:space="preserve">UNAYZAH </t>
    <phoneticPr fontId="11" type="noConversion"/>
  </si>
  <si>
    <t>DUBAI/JEBEL ALI</t>
    <phoneticPr fontId="11" type="noConversion"/>
  </si>
  <si>
    <t>1906W</t>
    <phoneticPr fontId="11" type="noConversion"/>
  </si>
  <si>
    <t>KMTC MUMBAI</t>
    <phoneticPr fontId="11" type="noConversion"/>
  </si>
  <si>
    <t>CSL SANTA MARIA</t>
    <phoneticPr fontId="11" type="noConversion"/>
  </si>
  <si>
    <t>WIELAND</t>
    <phoneticPr fontId="11" type="noConversion"/>
  </si>
  <si>
    <t>049W</t>
    <phoneticPr fontId="11" type="noConversion"/>
  </si>
  <si>
    <t>XIN FU ZHOU</t>
    <phoneticPr fontId="11" type="noConversion"/>
  </si>
  <si>
    <t xml:space="preserve">SINGAPORE  </t>
    <phoneticPr fontId="11" type="noConversion"/>
  </si>
  <si>
    <t>1916S</t>
    <phoneticPr fontId="11" type="noConversion"/>
  </si>
  <si>
    <t>MACAO</t>
    <phoneticPr fontId="11" type="noConversion"/>
  </si>
  <si>
    <t>LIAONING</t>
    <phoneticPr fontId="11" type="noConversion"/>
  </si>
  <si>
    <t>KEELUNG</t>
    <phoneticPr fontId="11" type="noConversion"/>
  </si>
  <si>
    <t>1914S</t>
    <phoneticPr fontId="11" type="noConversion"/>
  </si>
  <si>
    <t>BANGKOK</t>
    <phoneticPr fontId="11" type="noConversion"/>
  </si>
  <si>
    <t>CHX930S</t>
    <phoneticPr fontId="11" type="noConversion"/>
  </si>
  <si>
    <t>LOBIVIA  V.094S</t>
    <phoneticPr fontId="11" type="noConversion"/>
  </si>
  <si>
    <t>CHX929S</t>
    <phoneticPr fontId="11" type="noConversion"/>
  </si>
  <si>
    <t>LIOBA V.013S</t>
    <phoneticPr fontId="11" type="noConversion"/>
  </si>
  <si>
    <t>CHX928S</t>
    <phoneticPr fontId="11" type="noConversion"/>
  </si>
  <si>
    <r>
      <t>LYDIA V.032</t>
    </r>
    <r>
      <rPr>
        <b/>
        <sz val="10"/>
        <color indexed="8"/>
        <rFont val="宋体"/>
        <family val="3"/>
        <charset val="134"/>
      </rPr>
      <t>S</t>
    </r>
    <phoneticPr fontId="11" type="noConversion"/>
  </si>
  <si>
    <t>CHX927S</t>
    <phoneticPr fontId="11" type="noConversion"/>
  </si>
  <si>
    <t>LOBIVIA  V.093S</t>
    <phoneticPr fontId="11" type="noConversion"/>
  </si>
  <si>
    <t>CHX926S</t>
    <phoneticPr fontId="11" type="noConversion"/>
  </si>
  <si>
    <t>LIOBA V.012S</t>
    <phoneticPr fontId="11" type="noConversion"/>
  </si>
  <si>
    <t>1916W</t>
    <phoneticPr fontId="11" type="noConversion"/>
  </si>
  <si>
    <t>PADIAN 2</t>
  </si>
  <si>
    <t>1915W</t>
    <phoneticPr fontId="11" type="noConversion"/>
  </si>
  <si>
    <t>BAOHANG</t>
  </si>
  <si>
    <t>1914W</t>
    <phoneticPr fontId="11" type="noConversion"/>
  </si>
  <si>
    <t>ASL</t>
    <phoneticPr fontId="11" type="noConversion"/>
  </si>
  <si>
    <t>HONGKONG</t>
    <phoneticPr fontId="11" type="noConversion"/>
  </si>
  <si>
    <t>929S</t>
    <phoneticPr fontId="11" type="noConversion"/>
  </si>
  <si>
    <t>MAERSK STOCKHOLM</t>
    <phoneticPr fontId="11" type="noConversion"/>
  </si>
  <si>
    <t>928S</t>
    <phoneticPr fontId="11" type="noConversion"/>
  </si>
  <si>
    <t>MAERSK SALINA</t>
    <phoneticPr fontId="11" type="noConversion"/>
  </si>
  <si>
    <t>927S</t>
    <phoneticPr fontId="11" type="noConversion"/>
  </si>
  <si>
    <t>CLIFFORD MAERSK</t>
    <phoneticPr fontId="11" type="noConversion"/>
  </si>
  <si>
    <t>926S</t>
    <phoneticPr fontId="11" type="noConversion"/>
  </si>
  <si>
    <t>A.P.MOLLER</t>
    <phoneticPr fontId="11" type="noConversion"/>
  </si>
  <si>
    <t>925S</t>
    <phoneticPr fontId="11" type="noConversion"/>
  </si>
  <si>
    <t>SALLY MAERSK</t>
    <phoneticPr fontId="11" type="noConversion"/>
  </si>
  <si>
    <t xml:space="preserve">COLON </t>
    <phoneticPr fontId="11" type="noConversion"/>
  </si>
  <si>
    <t xml:space="preserve">CLIFFORD MAERSK </t>
    <phoneticPr fontId="11" type="noConversion"/>
  </si>
  <si>
    <t xml:space="preserve">A.P. MOLLER </t>
    <phoneticPr fontId="11" type="noConversion"/>
  </si>
  <si>
    <t>925S</t>
  </si>
  <si>
    <t xml:space="preserve">SALLY MAERSK </t>
    <phoneticPr fontId="11" type="noConversion"/>
  </si>
  <si>
    <t>138E</t>
    <phoneticPr fontId="11" type="noConversion"/>
  </si>
  <si>
    <t xml:space="preserve"> XIN YA ZHOU</t>
    <phoneticPr fontId="11" type="noConversion"/>
  </si>
  <si>
    <t>085E</t>
    <phoneticPr fontId="11" type="noConversion"/>
  </si>
  <si>
    <t>COSCO HELLAS</t>
    <phoneticPr fontId="11" type="noConversion"/>
  </si>
  <si>
    <t>229E</t>
    <phoneticPr fontId="11" type="noConversion"/>
  </si>
  <si>
    <t>XIN PU DONG</t>
    <phoneticPr fontId="11" type="noConversion"/>
  </si>
  <si>
    <t>052E</t>
    <phoneticPr fontId="11" type="noConversion"/>
  </si>
  <si>
    <t>XIN QIN HUANG DAO</t>
    <phoneticPr fontId="11" type="noConversion"/>
  </si>
  <si>
    <t>063E</t>
    <phoneticPr fontId="11" type="noConversion"/>
  </si>
  <si>
    <t>COSCO KOREA</t>
    <phoneticPr fontId="11" type="noConversion"/>
  </si>
  <si>
    <t>SAN ANTONIO</t>
    <phoneticPr fontId="11" type="noConversion"/>
  </si>
  <si>
    <t xml:space="preserve">MSC AMSTERDAM </t>
    <phoneticPr fontId="11" type="noConversion"/>
  </si>
  <si>
    <t xml:space="preserve">MSC VIVIANA </t>
    <phoneticPr fontId="11" type="noConversion"/>
  </si>
  <si>
    <t xml:space="preserve">MSC JADE </t>
    <phoneticPr fontId="11" type="noConversion"/>
  </si>
  <si>
    <t>VALPARAISO</t>
    <phoneticPr fontId="11" type="noConversion"/>
  </si>
  <si>
    <t xml:space="preserve">NYK LYNX </t>
    <phoneticPr fontId="11" type="noConversion"/>
  </si>
  <si>
    <t xml:space="preserve">MEHUIN </t>
    <phoneticPr fontId="11" type="noConversion"/>
  </si>
  <si>
    <t xml:space="preserve">MOL PACE </t>
    <phoneticPr fontId="11" type="noConversion"/>
  </si>
  <si>
    <t xml:space="preserve">MATAQUITO </t>
    <phoneticPr fontId="11" type="noConversion"/>
  </si>
  <si>
    <t xml:space="preserve">ADRIAN SCHULTE </t>
    <phoneticPr fontId="11" type="noConversion"/>
  </si>
  <si>
    <t>006W</t>
    <phoneticPr fontId="11" type="noConversion"/>
  </si>
  <si>
    <t>005W</t>
    <phoneticPr fontId="11" type="noConversion"/>
  </si>
  <si>
    <t>004W</t>
    <phoneticPr fontId="11" type="noConversion"/>
  </si>
  <si>
    <t> COSCO SHIPPING SCORPIO</t>
  </si>
  <si>
    <t>COSCO SHIPPING VIRGO</t>
  </si>
  <si>
    <t xml:space="preserve">MARIBO MAERSK </t>
    <phoneticPr fontId="11" type="noConversion"/>
  </si>
  <si>
    <t xml:space="preserve">MSC SVEVA </t>
    <phoneticPr fontId="11" type="noConversion"/>
  </si>
  <si>
    <t xml:space="preserve">MADISON MAERSK </t>
    <phoneticPr fontId="11" type="noConversion"/>
  </si>
  <si>
    <t>HAM-SUD</t>
    <phoneticPr fontId="11" type="noConversion"/>
  </si>
  <si>
    <t xml:space="preserve">MARGRETHE MAERSK </t>
    <phoneticPr fontId="11" type="noConversion"/>
  </si>
  <si>
    <t>0019-089W</t>
    <phoneticPr fontId="11" type="noConversion"/>
  </si>
  <si>
    <t xml:space="preserve"> ITAL LUNARE</t>
    <phoneticPr fontId="11" type="noConversion"/>
  </si>
  <si>
    <t>0143W</t>
    <phoneticPr fontId="11" type="noConversion"/>
  </si>
  <si>
    <t>KOTA LAJU</t>
    <phoneticPr fontId="11" type="noConversion"/>
  </si>
  <si>
    <t>155W</t>
    <phoneticPr fontId="11" type="noConversion"/>
  </si>
  <si>
    <t>COSCO BOSTON</t>
    <phoneticPr fontId="11" type="noConversion"/>
  </si>
  <si>
    <t>0089W</t>
    <phoneticPr fontId="11" type="noConversion"/>
  </si>
  <si>
    <t>KOTA LESTARI</t>
    <phoneticPr fontId="11" type="noConversion"/>
  </si>
  <si>
    <t>0100W</t>
    <phoneticPr fontId="11" type="noConversion"/>
  </si>
  <si>
    <t>KOTA LUKIS</t>
  </si>
  <si>
    <t xml:space="preserve">SANTOS    </t>
    <phoneticPr fontId="11" type="noConversion"/>
  </si>
  <si>
    <t>032E</t>
    <phoneticPr fontId="11" type="noConversion"/>
  </si>
  <si>
    <t>EVER LUCENT</t>
    <phoneticPr fontId="11" type="noConversion"/>
  </si>
  <si>
    <t>018E</t>
    <phoneticPr fontId="11" type="noConversion"/>
  </si>
  <si>
    <t>NAVARINO</t>
    <phoneticPr fontId="11" type="noConversion"/>
  </si>
  <si>
    <t>035E</t>
    <phoneticPr fontId="11" type="noConversion"/>
  </si>
  <si>
    <t>EVER LENIENT</t>
    <phoneticPr fontId="11" type="noConversion"/>
  </si>
  <si>
    <t>045E</t>
    <phoneticPr fontId="11" type="noConversion"/>
  </si>
  <si>
    <t>EVER LIBRA</t>
    <phoneticPr fontId="11" type="noConversion"/>
  </si>
  <si>
    <t>038E</t>
    <phoneticPr fontId="11" type="noConversion"/>
  </si>
  <si>
    <t>EVER LOGIC</t>
    <phoneticPr fontId="11" type="noConversion"/>
  </si>
  <si>
    <t>DALLAS</t>
  </si>
  <si>
    <t>007E</t>
    <phoneticPr fontId="11" type="noConversion"/>
  </si>
  <si>
    <t>PRE SIDENT WILSON</t>
    <phoneticPr fontId="11" type="noConversion"/>
  </si>
  <si>
    <t>009E</t>
    <phoneticPr fontId="11" type="noConversion"/>
  </si>
  <si>
    <t>PRE SIDENT EISENHOWER</t>
    <phoneticPr fontId="11" type="noConversion"/>
  </si>
  <si>
    <t>107E</t>
    <phoneticPr fontId="11" type="noConversion"/>
  </si>
  <si>
    <t>PRE SIDENT FD ROOSEVELT</t>
    <phoneticPr fontId="11" type="noConversion"/>
  </si>
  <si>
    <t>PRE SIDENT TRUMAN</t>
    <phoneticPr fontId="11" type="noConversion"/>
  </si>
  <si>
    <t>APL</t>
    <phoneticPr fontId="11" type="noConversion"/>
  </si>
  <si>
    <t>PRE SIDENT KENNEDY</t>
    <phoneticPr fontId="11" type="noConversion"/>
  </si>
  <si>
    <t>HOUSTON</t>
  </si>
  <si>
    <t>037E</t>
    <phoneticPr fontId="11" type="noConversion"/>
  </si>
  <si>
    <t>0VC37E</t>
    <phoneticPr fontId="11" type="noConversion"/>
  </si>
  <si>
    <t>CMA CGM JACQUES</t>
  </si>
  <si>
    <t>PENDIND</t>
    <phoneticPr fontId="11" type="noConversion"/>
  </si>
  <si>
    <t>036E</t>
    <phoneticPr fontId="11" type="noConversion"/>
  </si>
  <si>
    <t>EVER LIVEN</t>
    <phoneticPr fontId="11" type="noConversion"/>
  </si>
  <si>
    <t>HOUSTON</t>
    <phoneticPr fontId="11" type="noConversion"/>
  </si>
  <si>
    <t>COSCO HARMONY</t>
    <phoneticPr fontId="11" type="noConversion"/>
  </si>
  <si>
    <t>020E</t>
    <phoneticPr fontId="11" type="noConversion"/>
  </si>
  <si>
    <t>CSCL WINTER</t>
    <phoneticPr fontId="11" type="noConversion"/>
  </si>
  <si>
    <t>COSCO SPAIN</t>
    <phoneticPr fontId="11" type="noConversion"/>
  </si>
  <si>
    <t>024E</t>
    <phoneticPr fontId="11" type="noConversion"/>
  </si>
  <si>
    <t>CSCL SPRING</t>
    <phoneticPr fontId="11" type="noConversion"/>
  </si>
  <si>
    <t>DALLAS</t>
    <phoneticPr fontId="11" type="noConversion"/>
  </si>
  <si>
    <t>0ME45W1MA</t>
  </si>
  <si>
    <t xml:space="preserve">CMA CGM GEMINI </t>
  </si>
  <si>
    <t>0ME43W1MA</t>
  </si>
  <si>
    <t xml:space="preserve">CMA CGM CENTAURUS </t>
  </si>
  <si>
    <t>0ME41W1MA</t>
  </si>
  <si>
    <t xml:space="preserve">CMA CGM COLUMBA </t>
  </si>
  <si>
    <t>0ME3ZW1MA</t>
  </si>
  <si>
    <t>0ME3XW1MA</t>
  </si>
  <si>
    <t xml:space="preserve">OOCL MALAYSIA </t>
  </si>
  <si>
    <t>MIAMI</t>
    <phoneticPr fontId="11" type="noConversion"/>
  </si>
  <si>
    <t>044E</t>
    <phoneticPr fontId="11" type="noConversion"/>
  </si>
  <si>
    <t>ONE CONTINUITY</t>
    <phoneticPr fontId="11" type="noConversion"/>
  </si>
  <si>
    <t>067E</t>
    <phoneticPr fontId="11" type="noConversion"/>
  </si>
  <si>
    <t>MOL CREATION</t>
    <phoneticPr fontId="11" type="noConversion"/>
  </si>
  <si>
    <t>MOL CELEBRATION</t>
    <phoneticPr fontId="11" type="noConversion"/>
  </si>
  <si>
    <t>041E</t>
    <phoneticPr fontId="11" type="noConversion"/>
  </si>
  <si>
    <t>ONE COMMITMENT</t>
    <phoneticPr fontId="11" type="noConversion"/>
  </si>
  <si>
    <t>205E</t>
    <phoneticPr fontId="11" type="noConversion"/>
  </si>
  <si>
    <t>MOL CHARISMA</t>
    <phoneticPr fontId="11" type="noConversion"/>
  </si>
  <si>
    <t>029E</t>
    <phoneticPr fontId="11" type="noConversion"/>
  </si>
  <si>
    <t>COSCO GLORY</t>
    <phoneticPr fontId="11" type="noConversion"/>
  </si>
  <si>
    <t>021E</t>
    <phoneticPr fontId="11" type="noConversion"/>
  </si>
  <si>
    <t>OOCL/CMA</t>
    <phoneticPr fontId="11" type="noConversion"/>
  </si>
  <si>
    <t>CSCL BOHAI SEA</t>
    <phoneticPr fontId="11" type="noConversion"/>
  </si>
  <si>
    <t>071E</t>
    <phoneticPr fontId="11" type="noConversion"/>
  </si>
  <si>
    <t>047E</t>
    <phoneticPr fontId="11" type="noConversion"/>
  </si>
  <si>
    <t>MOL MOTIVATOR</t>
    <phoneticPr fontId="11" type="noConversion"/>
  </si>
  <si>
    <t>TORONTO</t>
    <phoneticPr fontId="11" type="noConversion"/>
  </si>
  <si>
    <t>022E</t>
    <phoneticPr fontId="11" type="noConversion"/>
  </si>
  <si>
    <t>CSCL YELLOW SEA</t>
    <phoneticPr fontId="11" type="noConversion"/>
  </si>
  <si>
    <t>005E</t>
    <phoneticPr fontId="11" type="noConversion"/>
  </si>
  <si>
    <t>COSCO SHIPPING ROSE</t>
    <phoneticPr fontId="11" type="noConversion"/>
  </si>
  <si>
    <t>023E</t>
    <phoneticPr fontId="11" type="noConversion"/>
  </si>
  <si>
    <t>COSCO/CMA</t>
  </si>
  <si>
    <t>019E</t>
    <phoneticPr fontId="11" type="noConversion"/>
  </si>
  <si>
    <t>BOMAR HAMBURG</t>
  </si>
  <si>
    <t>SM LINE</t>
  </si>
  <si>
    <t>1926E</t>
    <phoneticPr fontId="11" type="noConversion"/>
  </si>
  <si>
    <t>VANCOUVER</t>
    <phoneticPr fontId="11" type="noConversion"/>
  </si>
  <si>
    <t xml:space="preserve">ONE CONTINUITY </t>
    <phoneticPr fontId="11" type="noConversion"/>
  </si>
  <si>
    <t>069E</t>
  </si>
  <si>
    <t xml:space="preserve">MOL CREATION </t>
    <phoneticPr fontId="11" type="noConversion"/>
  </si>
  <si>
    <t xml:space="preserve">ONE COMMITMENT </t>
    <phoneticPr fontId="11" type="noConversion"/>
  </si>
  <si>
    <t xml:space="preserve">MOL CELEBRATION </t>
    <phoneticPr fontId="11" type="noConversion"/>
  </si>
  <si>
    <t xml:space="preserve">MOL MOTIVATOR </t>
    <phoneticPr fontId="11" type="noConversion"/>
  </si>
  <si>
    <t>SEATTLE/TACOMA</t>
    <phoneticPr fontId="11" type="noConversion"/>
  </si>
  <si>
    <t xml:space="preserve">NYK ALTAIR </t>
    <phoneticPr fontId="11" type="noConversion"/>
  </si>
  <si>
    <t xml:space="preserve">OSAKA EXPRESS </t>
    <phoneticPr fontId="11" type="noConversion"/>
  </si>
  <si>
    <t xml:space="preserve">NYK ADONIS </t>
    <phoneticPr fontId="11" type="noConversion"/>
  </si>
  <si>
    <t xml:space="preserve">KUALA LUMPUR EXPRESS </t>
    <phoneticPr fontId="11" type="noConversion"/>
  </si>
  <si>
    <t xml:space="preserve">HANOVER EXPRESS </t>
    <phoneticPr fontId="11" type="noConversion"/>
  </si>
  <si>
    <t>LONG BEACH</t>
  </si>
  <si>
    <t>OAKLAND/SAN FRANCISCO</t>
    <phoneticPr fontId="11" type="noConversion"/>
  </si>
  <si>
    <t>0BH4FE1MA</t>
    <phoneticPr fontId="11" type="noConversion"/>
  </si>
  <si>
    <t>CSCL EAST CHINA SEA</t>
    <phoneticPr fontId="11" type="noConversion"/>
  </si>
  <si>
    <t>0BH4DE1MA</t>
    <phoneticPr fontId="11" type="noConversion"/>
  </si>
  <si>
    <t xml:space="preserve">COSCO GLORY </t>
  </si>
  <si>
    <t>0BH4BE1MA</t>
    <phoneticPr fontId="11" type="noConversion"/>
  </si>
  <si>
    <t xml:space="preserve">COSCO HARMONY </t>
    <phoneticPr fontId="11" type="noConversion"/>
  </si>
  <si>
    <t>0BH49E1MA</t>
  </si>
  <si>
    <t xml:space="preserve">COSCO ENGLAND </t>
    <phoneticPr fontId="11" type="noConversion"/>
  </si>
  <si>
    <t>0BH47E1MA</t>
  </si>
  <si>
    <t xml:space="preserve">CSCL BOHAI SEA </t>
  </si>
  <si>
    <t>CHICAGO</t>
    <phoneticPr fontId="11" type="noConversion"/>
  </si>
  <si>
    <t>0DB4TE1PL</t>
    <phoneticPr fontId="11" type="noConversion"/>
  </si>
  <si>
    <t xml:space="preserve">PRESIDENT CLEVELAND </t>
    <phoneticPr fontId="11" type="noConversion"/>
  </si>
  <si>
    <t>0DB4RE1PL</t>
    <phoneticPr fontId="11" type="noConversion"/>
  </si>
  <si>
    <t>PRESIDENT WILSON</t>
    <phoneticPr fontId="11" type="noConversion"/>
  </si>
  <si>
    <t>0DB4PE1PL</t>
    <phoneticPr fontId="11" type="noConversion"/>
  </si>
  <si>
    <t>PRESIDENT EISENHOWER</t>
    <phoneticPr fontId="11" type="noConversion"/>
  </si>
  <si>
    <t>0DB4NE1PL</t>
    <phoneticPr fontId="11" type="noConversion"/>
  </si>
  <si>
    <t xml:space="preserve">PRESIDENT FD ROOSEVELT </t>
    <phoneticPr fontId="11" type="noConversion"/>
  </si>
  <si>
    <t>0DB4LE1PL</t>
    <phoneticPr fontId="11" type="noConversion"/>
  </si>
  <si>
    <t>PRESIDENT TRUMAN</t>
    <phoneticPr fontId="11" type="noConversion"/>
  </si>
  <si>
    <t xml:space="preserve">LOS ANGELES/LONG BEACH </t>
    <phoneticPr fontId="11" type="noConversion"/>
  </si>
  <si>
    <t>EVER LINKING</t>
    <phoneticPr fontId="11" type="noConversion"/>
  </si>
  <si>
    <t>EVER LEADER</t>
    <phoneticPr fontId="11" type="noConversion"/>
  </si>
  <si>
    <t>030E</t>
    <phoneticPr fontId="11" type="noConversion"/>
  </si>
  <si>
    <t>EVER LUNAR</t>
    <phoneticPr fontId="11" type="noConversion"/>
  </si>
  <si>
    <t>EVER LAUREL</t>
    <phoneticPr fontId="11" type="noConversion"/>
  </si>
  <si>
    <t>0VC3RE1MA</t>
    <phoneticPr fontId="11" type="noConversion"/>
  </si>
  <si>
    <t>ATLANTA</t>
    <phoneticPr fontId="11" type="noConversion"/>
  </si>
  <si>
    <t>0022E</t>
    <phoneticPr fontId="11" type="noConversion"/>
  </si>
  <si>
    <t>COSCO SHIPPING LOTUS</t>
    <phoneticPr fontId="11" type="noConversion"/>
  </si>
  <si>
    <t>0MB3JE</t>
    <phoneticPr fontId="11" type="noConversion"/>
  </si>
  <si>
    <t>CMA CGM J.ADAMS</t>
    <phoneticPr fontId="11" type="noConversion"/>
  </si>
  <si>
    <t>0MB3HE</t>
    <phoneticPr fontId="11" type="noConversion"/>
  </si>
  <si>
    <t>CMA CGM T.ROOSEVELT</t>
    <phoneticPr fontId="11" type="noConversion"/>
  </si>
  <si>
    <t>0MB3FE</t>
    <phoneticPr fontId="11" type="noConversion"/>
  </si>
  <si>
    <t>CMA CGM J.MADISON</t>
    <phoneticPr fontId="11" type="noConversion"/>
  </si>
  <si>
    <t>COSCO FORTUNE</t>
    <phoneticPr fontId="11" type="noConversion"/>
  </si>
  <si>
    <t>NEW YORK</t>
  </si>
  <si>
    <t>010E</t>
  </si>
  <si>
    <t xml:space="preserve">ATHOS </t>
    <phoneticPr fontId="11" type="noConversion"/>
  </si>
  <si>
    <t>013E</t>
  </si>
  <si>
    <t xml:space="preserve">SEASPAN HUDSON </t>
    <phoneticPr fontId="11" type="noConversion"/>
  </si>
  <si>
    <t xml:space="preserve">SEASPAN ZAMBEZI </t>
    <phoneticPr fontId="11" type="noConversion"/>
  </si>
  <si>
    <t xml:space="preserve">ASKLIPIOS </t>
    <phoneticPr fontId="11" type="noConversion"/>
  </si>
  <si>
    <t xml:space="preserve">SEASPAN THAMES </t>
    <phoneticPr fontId="11" type="noConversion"/>
  </si>
  <si>
    <t>NEW YORK</t>
    <phoneticPr fontId="11" type="noConversion"/>
  </si>
  <si>
    <t>NORTH  AMERICAN ROUTE</t>
  </si>
  <si>
    <t>LUDWIGSHAFEN EXPRESS</t>
    <phoneticPr fontId="11" type="noConversion"/>
  </si>
  <si>
    <t xml:space="preserve">AL QIBLA </t>
    <phoneticPr fontId="11" type="noConversion"/>
  </si>
  <si>
    <t>009W</t>
    <phoneticPr fontId="11" type="noConversion"/>
  </si>
  <si>
    <t xml:space="preserve">JEBEL ALI </t>
    <phoneticPr fontId="11" type="noConversion"/>
  </si>
  <si>
    <t xml:space="preserve">TO BE NOMINATED </t>
    <phoneticPr fontId="11" type="noConversion"/>
  </si>
  <si>
    <t xml:space="preserve">ESSEN EXPRESS </t>
    <phoneticPr fontId="11" type="noConversion"/>
  </si>
  <si>
    <t xml:space="preserve">MOL TRIBUTE </t>
    <phoneticPr fontId="11" type="noConversion"/>
  </si>
  <si>
    <t xml:space="preserve">AL MURAYKH </t>
    <phoneticPr fontId="11" type="noConversion"/>
  </si>
  <si>
    <t xml:space="preserve">TIHAMA </t>
    <phoneticPr fontId="11" type="noConversion"/>
  </si>
  <si>
    <t xml:space="preserve">MOL TRIUMPH </t>
    <phoneticPr fontId="11" type="noConversion"/>
  </si>
  <si>
    <t xml:space="preserve">BARZAN </t>
    <phoneticPr fontId="11" type="noConversion"/>
  </si>
  <si>
    <t>931W</t>
    <phoneticPr fontId="11" type="noConversion"/>
  </si>
  <si>
    <t>MSC TINA</t>
    <phoneticPr fontId="11" type="noConversion"/>
  </si>
  <si>
    <t>MSC MAYA</t>
    <phoneticPr fontId="11" type="noConversion"/>
  </si>
  <si>
    <t>929W</t>
    <phoneticPr fontId="11" type="noConversion"/>
  </si>
  <si>
    <t>MSC AMSTERDAM</t>
    <phoneticPr fontId="11" type="noConversion"/>
  </si>
  <si>
    <t>MSC VIVIANA</t>
    <phoneticPr fontId="11" type="noConversion"/>
  </si>
  <si>
    <t>MSC JADE</t>
    <phoneticPr fontId="11" type="noConversion"/>
  </si>
  <si>
    <r>
      <t>ISTANBUL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AMBARLI</t>
    </r>
    <r>
      <rPr>
        <b/>
        <sz val="11"/>
        <rFont val="宋体"/>
        <family val="3"/>
        <charset val="134"/>
      </rPr>
      <t>）</t>
    </r>
    <phoneticPr fontId="11" type="noConversion"/>
  </si>
  <si>
    <t>003W</t>
    <phoneticPr fontId="11" type="noConversion"/>
  </si>
  <si>
    <t>YM WARRANTY</t>
    <phoneticPr fontId="11" type="noConversion"/>
  </si>
  <si>
    <t>020W</t>
    <phoneticPr fontId="11" type="noConversion"/>
  </si>
  <si>
    <t>YM WARMTH</t>
    <phoneticPr fontId="11" type="noConversion"/>
  </si>
  <si>
    <t>021W</t>
    <phoneticPr fontId="11" type="noConversion"/>
  </si>
  <si>
    <t>MANCHESTER BRIDGE</t>
    <phoneticPr fontId="11" type="noConversion"/>
  </si>
  <si>
    <t>AL RIFFA</t>
    <phoneticPr fontId="11" type="noConversion"/>
  </si>
  <si>
    <t>MACKINAC BRIDGE</t>
    <phoneticPr fontId="11" type="noConversion"/>
  </si>
  <si>
    <t>GENOVA</t>
  </si>
  <si>
    <t>GENOVA</t>
    <phoneticPr fontId="11" type="noConversion"/>
  </si>
  <si>
    <t>COSCO SHIPPING LEO</t>
    <phoneticPr fontId="11" type="noConversion"/>
  </si>
  <si>
    <t>008W</t>
    <phoneticPr fontId="11" type="noConversion"/>
  </si>
  <si>
    <t>COSCO SHIPPING TAURUS</t>
    <phoneticPr fontId="11" type="noConversion"/>
  </si>
  <si>
    <t>COSCO SHIPPING GEMINI</t>
    <phoneticPr fontId="11" type="noConversion"/>
  </si>
  <si>
    <t>COSCO SHIPPING ARIES</t>
    <phoneticPr fontId="11" type="noConversion"/>
  </si>
  <si>
    <t>COSCO SHIPPING UNIVERSE</t>
    <phoneticPr fontId="11" type="noConversion"/>
  </si>
  <si>
    <t>GDANSK</t>
  </si>
  <si>
    <t>0ME45W</t>
    <phoneticPr fontId="11" type="noConversion"/>
  </si>
  <si>
    <t>CMA CGM GEMINI</t>
    <phoneticPr fontId="11" type="noConversion"/>
  </si>
  <si>
    <t>0ME43W</t>
    <phoneticPr fontId="11" type="noConversion"/>
  </si>
  <si>
    <t>CMA CGM CENTAURUS</t>
    <phoneticPr fontId="11" type="noConversion"/>
  </si>
  <si>
    <t>0ME41W</t>
    <phoneticPr fontId="11" type="noConversion"/>
  </si>
  <si>
    <t>CMA CGM COLUMBA</t>
    <phoneticPr fontId="11" type="noConversion"/>
  </si>
  <si>
    <t>0ME3ZW</t>
    <phoneticPr fontId="11" type="noConversion"/>
  </si>
  <si>
    <t>CMA CGM ALASKA</t>
    <phoneticPr fontId="11" type="noConversion"/>
  </si>
  <si>
    <t>017W</t>
    <phoneticPr fontId="11" type="noConversion"/>
  </si>
  <si>
    <t>OOCL MALAYSIA</t>
    <phoneticPr fontId="11" type="noConversion"/>
  </si>
  <si>
    <t>CONSTANTA</t>
  </si>
  <si>
    <t>CONSTANTA</t>
    <phoneticPr fontId="11" type="noConversion"/>
  </si>
  <si>
    <t>KOPER</t>
    <phoneticPr fontId="11" type="noConversion"/>
  </si>
  <si>
    <t>MOL TRIUMPH</t>
  </si>
  <si>
    <t>BARZAN</t>
  </si>
  <si>
    <t>TALLIN</t>
  </si>
  <si>
    <t>MAERSK M.MOLLER</t>
    <phoneticPr fontId="11" type="noConversion"/>
  </si>
  <si>
    <t>MARIBO MAERSK</t>
    <phoneticPr fontId="11" type="noConversion"/>
  </si>
  <si>
    <t>MSC SVEVA</t>
    <phoneticPr fontId="11" type="noConversion"/>
  </si>
  <si>
    <t>MADISON MAERSK</t>
    <phoneticPr fontId="11" type="noConversion"/>
  </si>
  <si>
    <t>MARGRETHE MAERSK</t>
    <phoneticPr fontId="11" type="noConversion"/>
  </si>
  <si>
    <t>TALLINN</t>
    <phoneticPr fontId="11" type="noConversion"/>
  </si>
  <si>
    <t>COSCO SHIPPING SCORPIO</t>
    <phoneticPr fontId="11" type="noConversion"/>
  </si>
  <si>
    <t>COSCO/OOCL</t>
  </si>
  <si>
    <t>COSCO SHIPPING VIRGO</t>
    <phoneticPr fontId="11" type="noConversion"/>
  </si>
  <si>
    <t xml:space="preserve"> FELIXSTOWE </t>
    <phoneticPr fontId="11" type="noConversion"/>
  </si>
  <si>
    <t>1047W</t>
    <phoneticPr fontId="11" type="noConversion"/>
  </si>
  <si>
    <t>EVER GIFTED</t>
    <phoneticPr fontId="11" type="noConversion"/>
  </si>
  <si>
    <t>1046W</t>
    <phoneticPr fontId="11" type="noConversion"/>
  </si>
  <si>
    <t>EVER GLORY</t>
    <phoneticPr fontId="11" type="noConversion"/>
  </si>
  <si>
    <t>1045W</t>
    <phoneticPr fontId="11" type="noConversion"/>
  </si>
  <si>
    <t>EVER GOLDEN</t>
    <phoneticPr fontId="11" type="noConversion"/>
  </si>
  <si>
    <t>1044W</t>
    <phoneticPr fontId="11" type="noConversion"/>
  </si>
  <si>
    <t>EVER GOVERN</t>
    <phoneticPr fontId="11" type="noConversion"/>
  </si>
  <si>
    <t>1043W</t>
    <phoneticPr fontId="11" type="noConversion"/>
  </si>
  <si>
    <t>EVER GOODS</t>
    <phoneticPr fontId="11" type="noConversion"/>
  </si>
  <si>
    <t>HELSINKI</t>
    <phoneticPr fontId="11" type="noConversion"/>
  </si>
  <si>
    <t xml:space="preserve">COSCO </t>
  </si>
  <si>
    <t>AARHUS</t>
  </si>
  <si>
    <t>AARHUS</t>
    <phoneticPr fontId="11" type="noConversion"/>
  </si>
  <si>
    <t>OOCL/COSCO</t>
  </si>
  <si>
    <t>GOTHENBURG</t>
    <phoneticPr fontId="11" type="noConversion"/>
  </si>
  <si>
    <t xml:space="preserve">          Sailing schedule-Qingdao  </t>
  </si>
  <si>
    <t>S061</t>
    <phoneticPr fontId="11" type="noConversion"/>
  </si>
  <si>
    <t>ATOUT</t>
    <phoneticPr fontId="11" type="noConversion"/>
  </si>
  <si>
    <t>S217</t>
    <phoneticPr fontId="11" type="noConversion"/>
  </si>
  <si>
    <t>INTERASIA ADVANCE</t>
    <phoneticPr fontId="11" type="noConversion"/>
  </si>
  <si>
    <t>S130</t>
    <phoneticPr fontId="11" type="noConversion"/>
  </si>
  <si>
    <t>WAN HAI 272</t>
    <phoneticPr fontId="11" type="noConversion"/>
  </si>
  <si>
    <t>S060</t>
    <phoneticPr fontId="11" type="noConversion"/>
  </si>
  <si>
    <t>HOCHIMIHN</t>
    <phoneticPr fontId="11" type="noConversion"/>
  </si>
  <si>
    <t xml:space="preserve">CNHKG </t>
  </si>
  <si>
    <t>HOCHIMINH (JCV)</t>
    <phoneticPr fontId="11" type="noConversion"/>
  </si>
  <si>
    <t>S023</t>
    <phoneticPr fontId="11" type="noConversion"/>
  </si>
  <si>
    <t>SUNRISE DRAGON</t>
    <phoneticPr fontId="11" type="noConversion"/>
  </si>
  <si>
    <t>WHITE DRAGON</t>
    <phoneticPr fontId="11" type="noConversion"/>
  </si>
  <si>
    <t>S020</t>
    <phoneticPr fontId="11" type="noConversion"/>
  </si>
  <si>
    <t>NORDMARGHERITA</t>
    <phoneticPr fontId="11" type="noConversion"/>
  </si>
  <si>
    <t>S022</t>
    <phoneticPr fontId="11" type="noConversion"/>
  </si>
  <si>
    <t>WAN HAI 175</t>
    <phoneticPr fontId="11" type="noConversion"/>
  </si>
  <si>
    <t>BANGKOK(JST)</t>
    <phoneticPr fontId="11" type="noConversion"/>
  </si>
  <si>
    <t>东南亚</t>
    <phoneticPr fontId="11" type="noConversion"/>
  </si>
  <si>
    <t>002E</t>
    <phoneticPr fontId="11" type="noConversion"/>
  </si>
  <si>
    <t>COSCO SHIPPING CAMELLIA</t>
    <phoneticPr fontId="11" type="noConversion"/>
  </si>
  <si>
    <t>NEW YORK (OOCL-ECX1 3/5)</t>
    <phoneticPr fontId="11" type="noConversion"/>
  </si>
  <si>
    <t>054E</t>
    <phoneticPr fontId="11" type="noConversion"/>
  </si>
  <si>
    <t>MOL BENEFACTOR</t>
    <phoneticPr fontId="11" type="noConversion"/>
  </si>
  <si>
    <t>033E</t>
    <phoneticPr fontId="11" type="noConversion"/>
  </si>
  <si>
    <t>MOL BRILLIANCE</t>
    <phoneticPr fontId="11" type="noConversion"/>
  </si>
  <si>
    <t>ARISTOMENIS</t>
    <phoneticPr fontId="11" type="noConversion"/>
  </si>
  <si>
    <t>011E</t>
    <phoneticPr fontId="11" type="noConversion"/>
  </si>
  <si>
    <t>EXPRESS BERLIN</t>
    <phoneticPr fontId="11" type="noConversion"/>
  </si>
  <si>
    <t>LOS ANGELES(ONE-PS7)</t>
    <phoneticPr fontId="11" type="noConversion"/>
  </si>
  <si>
    <t>SAN VICENTE</t>
    <phoneticPr fontId="11" type="noConversion"/>
  </si>
  <si>
    <t>MOL BEAUTY</t>
    <phoneticPr fontId="11" type="noConversion"/>
  </si>
  <si>
    <t>KOTA PEMIMPIN</t>
    <phoneticPr fontId="11" type="noConversion"/>
  </si>
  <si>
    <t>FI927A</t>
    <phoneticPr fontId="11" type="noConversion"/>
  </si>
  <si>
    <t>MSC AGRIGENTO</t>
    <phoneticPr fontId="11" type="noConversion"/>
  </si>
  <si>
    <t>MOL BEACON</t>
    <phoneticPr fontId="11" type="noConversion"/>
  </si>
  <si>
    <t>MONTEVIDEO</t>
    <phoneticPr fontId="11" type="noConversion"/>
  </si>
  <si>
    <t>MONTEVIDEO(SXI)</t>
    <phoneticPr fontId="11" type="noConversion"/>
  </si>
  <si>
    <t>930E</t>
    <phoneticPr fontId="11" type="noConversion"/>
  </si>
  <si>
    <t>SPIRI OF LISBON</t>
    <phoneticPr fontId="11" type="noConversion"/>
  </si>
  <si>
    <t>929E</t>
    <phoneticPr fontId="11" type="noConversion"/>
  </si>
  <si>
    <t>JPO CAPRICORNUS</t>
    <phoneticPr fontId="11" type="noConversion"/>
  </si>
  <si>
    <t>928E</t>
    <phoneticPr fontId="11" type="noConversion"/>
  </si>
  <si>
    <t>OCTAVIA</t>
    <phoneticPr fontId="11" type="noConversion"/>
  </si>
  <si>
    <t>927E</t>
    <phoneticPr fontId="11" type="noConversion"/>
  </si>
  <si>
    <t>GRASMERE MAERSK</t>
    <phoneticPr fontId="11" type="noConversion"/>
  </si>
  <si>
    <t>HUBS</t>
    <phoneticPr fontId="11" type="noConversion"/>
  </si>
  <si>
    <t>926E</t>
    <phoneticPr fontId="11" type="noConversion"/>
  </si>
  <si>
    <t>WIDE ALPHA</t>
    <phoneticPr fontId="11" type="noConversion"/>
  </si>
  <si>
    <t>CNHKG</t>
    <phoneticPr fontId="11" type="noConversion"/>
  </si>
  <si>
    <t>CNCAN</t>
    <phoneticPr fontId="11" type="noConversion"/>
  </si>
  <si>
    <t>VALPARAISO（New ASPA Sling 1 Service ）</t>
    <phoneticPr fontId="11" type="noConversion"/>
  </si>
  <si>
    <t>0430-006E</t>
    <phoneticPr fontId="11" type="noConversion"/>
  </si>
  <si>
    <t>TBA</t>
    <phoneticPr fontId="11" type="noConversion"/>
  </si>
  <si>
    <t>0427-004E</t>
    <phoneticPr fontId="11" type="noConversion"/>
  </si>
  <si>
    <t>043E</t>
    <phoneticPr fontId="11" type="noConversion"/>
  </si>
  <si>
    <t>MANZANILLO</t>
    <phoneticPr fontId="11" type="noConversion"/>
  </si>
  <si>
    <t>MANZANILLO(WSA)</t>
    <phoneticPr fontId="11" type="noConversion"/>
  </si>
  <si>
    <t>美洲</t>
    <phoneticPr fontId="11" type="noConversion"/>
  </si>
  <si>
    <t>MSC RAVENNA</t>
    <phoneticPr fontId="11" type="noConversion"/>
  </si>
  <si>
    <t>MSC TERESA</t>
    <phoneticPr fontId="11" type="noConversion"/>
  </si>
  <si>
    <t>MSC GAIA</t>
    <phoneticPr fontId="11" type="noConversion"/>
  </si>
  <si>
    <t>MSC DANIT</t>
    <phoneticPr fontId="11" type="noConversion"/>
  </si>
  <si>
    <t>MSC HAMBURG</t>
    <phoneticPr fontId="11" type="noConversion"/>
  </si>
  <si>
    <t>Ambarli</t>
    <phoneticPr fontId="11" type="noConversion"/>
  </si>
  <si>
    <t>CNSK</t>
    <phoneticPr fontId="11" type="noConversion"/>
  </si>
  <si>
    <t xml:space="preserve">ISTANBUL(Ambarli/KUMPORT-AE15-5/7)  </t>
    <phoneticPr fontId="11" type="noConversion"/>
  </si>
  <si>
    <t>YML/ONE</t>
    <phoneticPr fontId="11" type="noConversion"/>
  </si>
  <si>
    <t>CNYTN</t>
    <phoneticPr fontId="11" type="noConversion"/>
  </si>
  <si>
    <t>GENOVA(MD2-3/5)</t>
    <phoneticPr fontId="11" type="noConversion"/>
  </si>
  <si>
    <t>011W</t>
    <phoneticPr fontId="11" type="noConversion"/>
  </si>
  <si>
    <t>OOCL HONG KONG</t>
    <phoneticPr fontId="11" type="noConversion"/>
  </si>
  <si>
    <t>COSCO SHIPPING PISCES</t>
    <phoneticPr fontId="11" type="noConversion"/>
  </si>
  <si>
    <t>002W</t>
    <phoneticPr fontId="11" type="noConversion"/>
  </si>
  <si>
    <t>OOCL UNITED KINGDOM</t>
    <phoneticPr fontId="11" type="noConversion"/>
  </si>
  <si>
    <t>COSCO SHIPPING STAR</t>
    <phoneticPr fontId="11" type="noConversion"/>
  </si>
  <si>
    <t>FELIXSTOWE (AEU1-5/7)</t>
    <phoneticPr fontId="11" type="noConversion"/>
  </si>
  <si>
    <t>0FL45W1MA</t>
    <phoneticPr fontId="11" type="noConversion"/>
  </si>
  <si>
    <t>CMA CGM JEAN MERMOZ</t>
    <phoneticPr fontId="11" type="noConversion"/>
  </si>
  <si>
    <t>0FL43W1MA</t>
    <phoneticPr fontId="11" type="noConversion"/>
  </si>
  <si>
    <t>CMA CGM VASCO DE GAMA</t>
    <phoneticPr fontId="11" type="noConversion"/>
  </si>
  <si>
    <t>0FL41W1MA</t>
    <phoneticPr fontId="11" type="noConversion"/>
  </si>
  <si>
    <t>CMA CGM LOUIS BELERIOT</t>
    <phoneticPr fontId="11" type="noConversion"/>
  </si>
  <si>
    <t>0FL3ZW1MA</t>
    <phoneticPr fontId="11" type="noConversion"/>
  </si>
  <si>
    <t>CMA CGM AGRENTINA</t>
    <phoneticPr fontId="11" type="noConversion"/>
  </si>
  <si>
    <t>HAMBURG  (AEU 2-1/3)</t>
    <phoneticPr fontId="11" type="noConversion"/>
  </si>
  <si>
    <t>欧地非</t>
    <phoneticPr fontId="11" type="noConversion"/>
  </si>
  <si>
    <t>146W</t>
    <phoneticPr fontId="11" type="noConversion"/>
  </si>
  <si>
    <t>YM FOUNTAIN</t>
    <phoneticPr fontId="11" type="noConversion"/>
  </si>
  <si>
    <t>120S</t>
    <phoneticPr fontId="11" type="noConversion"/>
  </si>
  <si>
    <t>OOCL NAGOYA</t>
    <phoneticPr fontId="11" type="noConversion"/>
  </si>
  <si>
    <t>147W</t>
    <phoneticPr fontId="11" type="noConversion"/>
  </si>
  <si>
    <t>YM BAMBOO</t>
    <phoneticPr fontId="11" type="noConversion"/>
  </si>
  <si>
    <t>OOCL/COSCO</t>
    <phoneticPr fontId="11" type="noConversion"/>
  </si>
  <si>
    <t>185S</t>
    <phoneticPr fontId="11" type="noConversion"/>
  </si>
  <si>
    <t>OOCL AUSTRALIA</t>
    <phoneticPr fontId="11" type="noConversion"/>
  </si>
  <si>
    <t>CHITTAGONG(OOCL-KTX3/COSCO-CPX)SIN/PKL中转</t>
    <phoneticPr fontId="11" type="noConversion"/>
  </si>
  <si>
    <t>095W</t>
    <phoneticPr fontId="11" type="noConversion"/>
  </si>
  <si>
    <t>OOCL CALIFORNIA</t>
    <phoneticPr fontId="11" type="noConversion"/>
  </si>
  <si>
    <t>COSCO/OOCL</t>
    <phoneticPr fontId="11" type="noConversion"/>
  </si>
  <si>
    <t>059W</t>
    <phoneticPr fontId="11" type="noConversion"/>
  </si>
  <si>
    <t>OOCL CHICAGO</t>
    <phoneticPr fontId="11" type="noConversion"/>
  </si>
  <si>
    <t>CN SKU</t>
    <phoneticPr fontId="11" type="noConversion"/>
  </si>
  <si>
    <t>KARACHI-K港(CPX)</t>
    <phoneticPr fontId="11" type="noConversion"/>
  </si>
  <si>
    <t>0VP23W1PL</t>
    <phoneticPr fontId="11" type="noConversion"/>
  </si>
  <si>
    <t>APL ENGLAND</t>
    <phoneticPr fontId="11" type="noConversion"/>
  </si>
  <si>
    <t>116W</t>
    <phoneticPr fontId="11" type="noConversion"/>
  </si>
  <si>
    <t>GREENWICH BRIDGE</t>
    <phoneticPr fontId="11" type="noConversion"/>
  </si>
  <si>
    <t>064W</t>
    <phoneticPr fontId="11" type="noConversion"/>
  </si>
  <si>
    <t>E.R.FEKUXSTOWE</t>
    <phoneticPr fontId="11" type="noConversion"/>
  </si>
  <si>
    <t>142W</t>
    <phoneticPr fontId="11" type="noConversion"/>
  </si>
  <si>
    <t>COSCO HONG KONG</t>
    <phoneticPr fontId="11" type="noConversion"/>
  </si>
  <si>
    <t>045W</t>
    <phoneticPr fontId="11" type="noConversion"/>
  </si>
  <si>
    <t>KOTA CABAR</t>
    <phoneticPr fontId="11" type="noConversion"/>
  </si>
  <si>
    <t>COLOMBO (OOCL-CIX3,COSCO-PMX)</t>
    <phoneticPr fontId="11" type="noConversion"/>
  </si>
  <si>
    <t>W384</t>
    <phoneticPr fontId="11" type="noConversion"/>
  </si>
  <si>
    <t>OOCL SAVANNAH</t>
    <phoneticPr fontId="11" type="noConversion"/>
  </si>
  <si>
    <t>W048</t>
    <phoneticPr fontId="11" type="noConversion"/>
  </si>
  <si>
    <t>WAN HAI 511</t>
    <phoneticPr fontId="11" type="noConversion"/>
  </si>
  <si>
    <t>W062</t>
    <phoneticPr fontId="11" type="noConversion"/>
  </si>
  <si>
    <t>COSCO WELLINGTON</t>
    <phoneticPr fontId="11" type="noConversion"/>
  </si>
  <si>
    <t>W095</t>
    <phoneticPr fontId="11" type="noConversion"/>
  </si>
  <si>
    <t>ALEXANDRIA BRIDGE</t>
    <phoneticPr fontId="11" type="noConversion"/>
  </si>
  <si>
    <t>CNSKU</t>
    <phoneticPr fontId="11" type="noConversion"/>
  </si>
  <si>
    <t>CHENNAI (CI3)</t>
    <phoneticPr fontId="11" type="noConversion"/>
  </si>
  <si>
    <t>W110</t>
    <phoneticPr fontId="11" type="noConversion"/>
  </si>
  <si>
    <t>NORTHERN PRIORITY</t>
    <phoneticPr fontId="11" type="noConversion"/>
  </si>
  <si>
    <t>W132</t>
    <phoneticPr fontId="11" type="noConversion"/>
  </si>
  <si>
    <t>ITAL MASSIMA</t>
    <phoneticPr fontId="11" type="noConversion"/>
  </si>
  <si>
    <t>WAN HAI 509</t>
    <phoneticPr fontId="11" type="noConversion"/>
  </si>
  <si>
    <t>WAN HAI 503</t>
    <phoneticPr fontId="11" type="noConversion"/>
  </si>
  <si>
    <t>NHAVA SHEVA(CIX)</t>
    <phoneticPr fontId="11" type="noConversion"/>
  </si>
  <si>
    <t>0SV4TW1MA</t>
    <phoneticPr fontId="11" type="noConversion"/>
  </si>
  <si>
    <t>APL SALALAH</t>
    <phoneticPr fontId="11" type="noConversion"/>
  </si>
  <si>
    <t>0SV4LW1MA</t>
    <phoneticPr fontId="11" type="noConversion"/>
  </si>
  <si>
    <t>CMA CGM TUTICORIN</t>
    <phoneticPr fontId="11" type="noConversion"/>
  </si>
  <si>
    <t>0SV4HW1MA</t>
    <phoneticPr fontId="11" type="noConversion"/>
  </si>
  <si>
    <t>CMA CGM LYRA</t>
    <phoneticPr fontId="11" type="noConversion"/>
  </si>
  <si>
    <r>
      <t>DUBAI(</t>
    </r>
    <r>
      <rPr>
        <b/>
        <sz val="12"/>
        <color indexed="10"/>
        <rFont val="Arial Narrow"/>
        <family val="2"/>
      </rPr>
      <t>JEBEL ALI</t>
    </r>
    <r>
      <rPr>
        <b/>
        <sz val="12"/>
        <rFont val="Arial Narrow"/>
        <family val="2"/>
      </rPr>
      <t>-MEX4 / WHL-CMS)</t>
    </r>
    <phoneticPr fontId="11" type="noConversion"/>
  </si>
  <si>
    <t>中印红</t>
    <phoneticPr fontId="11" type="noConversion"/>
  </si>
  <si>
    <t>PS: The cargo and doc need to be sent to our warehouse and company before 12:00am 
of closing time every Tuesday.</t>
  </si>
  <si>
    <t>REMARK:LOOKING FOR SCHEDULE PLEASE USE "CTRL+F" WITH PORT</t>
  </si>
  <si>
    <t xml:space="preserve">        SAILING SCHEDULE-GUANGZHOU  </t>
  </si>
  <si>
    <t>HOUSTON BRIDGE</t>
    <phoneticPr fontId="11" type="noConversion"/>
  </si>
  <si>
    <t>086E</t>
    <phoneticPr fontId="11" type="noConversion"/>
  </si>
  <si>
    <t>KYOTO EXPRESS</t>
    <phoneticPr fontId="11" type="noConversion"/>
  </si>
  <si>
    <t>001E</t>
    <phoneticPr fontId="11" type="noConversion"/>
  </si>
  <si>
    <t>CONTI ANNAPURNA</t>
    <phoneticPr fontId="11" type="noConversion"/>
  </si>
  <si>
    <t>CONTI CONQUEST</t>
    <phoneticPr fontId="11" type="noConversion"/>
  </si>
  <si>
    <t>ONE(SX1)</t>
    <phoneticPr fontId="11" type="noConversion"/>
  </si>
  <si>
    <t>204E</t>
    <phoneticPr fontId="11" type="noConversion"/>
  </si>
  <si>
    <t>HONOLULU BRIDGE</t>
    <phoneticPr fontId="11" type="noConversion"/>
  </si>
  <si>
    <t xml:space="preserve">CUT OFF </t>
    <phoneticPr fontId="11" type="noConversion"/>
  </si>
  <si>
    <t>CNXMN</t>
    <phoneticPr fontId="11" type="noConversion"/>
  </si>
  <si>
    <t>VOYAGE</t>
    <phoneticPr fontId="11" type="noConversion"/>
  </si>
  <si>
    <t>FA930A</t>
    <phoneticPr fontId="11" type="noConversion"/>
  </si>
  <si>
    <t>MSC RENEE</t>
    <phoneticPr fontId="11" type="noConversion"/>
  </si>
  <si>
    <t>FA929A</t>
    <phoneticPr fontId="11" type="noConversion"/>
  </si>
  <si>
    <t>MSC REGULUS</t>
    <phoneticPr fontId="11" type="noConversion"/>
  </si>
  <si>
    <t>FA928A</t>
    <phoneticPr fontId="11" type="noConversion"/>
  </si>
  <si>
    <t>MSC NATASHA</t>
    <phoneticPr fontId="11" type="noConversion"/>
  </si>
  <si>
    <t>FA927A</t>
    <phoneticPr fontId="11" type="noConversion"/>
  </si>
  <si>
    <t>MSC FLAVIA</t>
    <phoneticPr fontId="11" type="noConversion"/>
  </si>
  <si>
    <t>ONE(ALX 2)</t>
    <phoneticPr fontId="11" type="noConversion"/>
  </si>
  <si>
    <t>FA926A</t>
    <phoneticPr fontId="11" type="noConversion"/>
  </si>
  <si>
    <t>MSC SOLA</t>
    <phoneticPr fontId="11" type="noConversion"/>
  </si>
  <si>
    <t>OPERATOR</t>
    <phoneticPr fontId="11" type="noConversion"/>
  </si>
  <si>
    <t xml:space="preserve">SEASPAN HANNOVER </t>
    <phoneticPr fontId="11" type="noConversion"/>
  </si>
  <si>
    <t xml:space="preserve">NORDMARSH </t>
  </si>
  <si>
    <t>MARIA-KATHARINA S</t>
    <phoneticPr fontId="11" type="noConversion"/>
  </si>
  <si>
    <t>HBS(ASPA 1)</t>
    <phoneticPr fontId="11" type="noConversion"/>
  </si>
  <si>
    <t>SPECTRUM N</t>
    <phoneticPr fontId="11" type="noConversion"/>
  </si>
  <si>
    <t>0118N</t>
    <phoneticPr fontId="11" type="noConversion"/>
  </si>
  <si>
    <t>HEUNG-A  XIAMEN</t>
    <phoneticPr fontId="11" type="noConversion"/>
  </si>
  <si>
    <t>0125N</t>
    <phoneticPr fontId="11" type="noConversion"/>
  </si>
  <si>
    <t>HEUNG-A JANICE</t>
    <phoneticPr fontId="11" type="noConversion"/>
  </si>
  <si>
    <t>0117N</t>
    <phoneticPr fontId="11" type="noConversion"/>
  </si>
  <si>
    <t>0124N</t>
    <phoneticPr fontId="11" type="noConversion"/>
  </si>
  <si>
    <t>HEUNG-A(SCS)</t>
    <phoneticPr fontId="11" type="noConversion"/>
  </si>
  <si>
    <t>0116N</t>
    <phoneticPr fontId="11" type="noConversion"/>
  </si>
  <si>
    <t>BUSAN</t>
    <phoneticPr fontId="11" type="noConversion"/>
  </si>
  <si>
    <t>SOUTH KOREA</t>
    <phoneticPr fontId="11" type="noConversion"/>
  </si>
  <si>
    <t>605X</t>
    <phoneticPr fontId="11" type="noConversion"/>
  </si>
  <si>
    <t xml:space="preserve">GODSPEED </t>
    <phoneticPr fontId="11" type="noConversion"/>
  </si>
  <si>
    <t>601X</t>
    <phoneticPr fontId="11" type="noConversion"/>
  </si>
  <si>
    <t>597X</t>
    <phoneticPr fontId="11" type="noConversion"/>
  </si>
  <si>
    <t>GODSPEED</t>
    <phoneticPr fontId="11" type="noConversion"/>
  </si>
  <si>
    <t>593X</t>
    <phoneticPr fontId="11" type="noConversion"/>
  </si>
  <si>
    <t>589X</t>
    <phoneticPr fontId="11" type="noConversion"/>
  </si>
  <si>
    <t>GOA</t>
    <phoneticPr fontId="11" type="noConversion"/>
  </si>
  <si>
    <t xml:space="preserve">GENOVA </t>
    <phoneticPr fontId="11" type="noConversion"/>
  </si>
  <si>
    <t>OOCL(AEU1)</t>
    <phoneticPr fontId="11" type="noConversion"/>
  </si>
  <si>
    <t>FELIXSTOWE</t>
    <phoneticPr fontId="11" type="noConversion"/>
  </si>
  <si>
    <t>PS: THE CARGO AND DOC WIL BE SENT TO OUR WAREHOUSE AND COMPANY BEFORE 11:00AM IN CUT OFF TIME</t>
    <phoneticPr fontId="11" type="noConversion"/>
  </si>
  <si>
    <t>LOOKING FOR PLEASE USE CTRL+F</t>
    <phoneticPr fontId="11" type="noConversion"/>
  </si>
  <si>
    <t xml:space="preserve">          SALLING SCHEDULE-XIAMEN</t>
    <phoneticPr fontId="11" type="noConversion"/>
  </si>
  <si>
    <t>881E</t>
  </si>
  <si>
    <t>NYK LIBRA</t>
  </si>
  <si>
    <t>880E</t>
  </si>
  <si>
    <t>879E</t>
  </si>
  <si>
    <t>878E</t>
  </si>
  <si>
    <t>ETA NY</t>
  </si>
  <si>
    <t>ETA LA</t>
  </si>
  <si>
    <t>CNTSN</t>
  </si>
  <si>
    <t>CHICAGO/LOS ANGELES /NY</t>
  </si>
  <si>
    <t>878E</t>
    <phoneticPr fontId="11" type="noConversion"/>
  </si>
  <si>
    <t>0067E</t>
    <phoneticPr fontId="11" type="noConversion"/>
  </si>
  <si>
    <t>COSCO FOS</t>
  </si>
  <si>
    <t>0065E</t>
    <phoneticPr fontId="11" type="noConversion"/>
  </si>
  <si>
    <t>0063E</t>
    <phoneticPr fontId="11" type="noConversion"/>
  </si>
  <si>
    <r>
      <t>H</t>
    </r>
    <r>
      <rPr>
        <sz val="12"/>
        <rFont val="Arial Unicode MS"/>
        <family val="2"/>
        <charset val="134"/>
      </rPr>
      <t>SD</t>
    </r>
  </si>
  <si>
    <t>0061E</t>
    <phoneticPr fontId="11" type="noConversion"/>
  </si>
  <si>
    <r>
      <t>R</t>
    </r>
    <r>
      <rPr>
        <sz val="12"/>
        <rFont val="Arial Unicode MS"/>
        <family val="2"/>
        <charset val="134"/>
      </rPr>
      <t>CL</t>
    </r>
  </si>
  <si>
    <t>LIBIVIA</t>
    <phoneticPr fontId="11" type="noConversion"/>
  </si>
  <si>
    <t>BEI JIANG</t>
  </si>
  <si>
    <t>EASLINE DALIAN</t>
  </si>
  <si>
    <t>464S</t>
  </si>
  <si>
    <t>QING YUN HE</t>
  </si>
  <si>
    <t>253S</t>
  </si>
  <si>
    <t>TENG YUN HE</t>
  </si>
  <si>
    <t>463S</t>
  </si>
  <si>
    <t>252S</t>
  </si>
  <si>
    <t>OOCL AMERICA</t>
  </si>
  <si>
    <t>145S</t>
  </si>
  <si>
    <t>COSCO ROTTERDAM</t>
  </si>
  <si>
    <t>S037</t>
  </si>
  <si>
    <t>WAN HAI 612</t>
  </si>
  <si>
    <t>157S</t>
  </si>
  <si>
    <r>
      <t>B</t>
    </r>
    <r>
      <rPr>
        <b/>
        <sz val="12"/>
        <rFont val="Arial Unicode MS"/>
        <family val="2"/>
        <charset val="134"/>
      </rPr>
      <t>ANGKOK</t>
    </r>
  </si>
  <si>
    <t>COSCO HOUSTON(SUS)</t>
  </si>
  <si>
    <t>COSCO AQABA(CAQ)</t>
  </si>
  <si>
    <t>COSCO IZMIR(CIZ)</t>
  </si>
  <si>
    <r>
      <t>H</t>
    </r>
    <r>
      <rPr>
        <sz val="12"/>
        <rFont val="Arial Unicode MS"/>
        <family val="2"/>
        <charset val="134"/>
      </rPr>
      <t>MM</t>
    </r>
  </si>
  <si>
    <r>
      <t>J</t>
    </r>
    <r>
      <rPr>
        <b/>
        <sz val="12"/>
        <rFont val="Arial Unicode MS"/>
        <family val="2"/>
        <charset val="134"/>
      </rPr>
      <t>AKARTA</t>
    </r>
  </si>
  <si>
    <t>013S</t>
  </si>
  <si>
    <t>LIOBA</t>
  </si>
  <si>
    <t>032S</t>
  </si>
  <si>
    <t>LYDIA</t>
  </si>
  <si>
    <t>113S</t>
  </si>
  <si>
    <t>SATTHA BHUM</t>
  </si>
  <si>
    <t>012S</t>
  </si>
  <si>
    <t>031S</t>
  </si>
  <si>
    <t>HOCHIMING</t>
  </si>
  <si>
    <t>1917S</t>
  </si>
  <si>
    <t>1915S</t>
  </si>
  <si>
    <t>1919S</t>
  </si>
  <si>
    <t>HAPRY HUNTER</t>
  </si>
  <si>
    <t>019S</t>
  </si>
  <si>
    <t>NORTH BRIDGE</t>
  </si>
  <si>
    <t>030S</t>
  </si>
  <si>
    <t>KMTC MANILA</t>
  </si>
  <si>
    <t>017S</t>
  </si>
  <si>
    <t>ALS FLORA</t>
  </si>
  <si>
    <t>SINGAPRE</t>
  </si>
  <si>
    <t>MAERSK SHIVLING</t>
  </si>
  <si>
    <t>DALI</t>
  </si>
  <si>
    <r>
      <t>O</t>
    </r>
    <r>
      <rPr>
        <sz val="12"/>
        <rFont val="Arial Unicode MS"/>
        <family val="2"/>
        <charset val="134"/>
      </rPr>
      <t>OCL</t>
    </r>
  </si>
  <si>
    <r>
      <rPr>
        <sz val="12"/>
        <rFont val="Arial Unicode MS"/>
        <family val="2"/>
        <charset val="134"/>
      </rPr>
      <t>O</t>
    </r>
    <r>
      <rPr>
        <sz val="12"/>
        <rFont val="Arial Unicode MS"/>
        <family val="2"/>
        <charset val="134"/>
      </rPr>
      <t>O</t>
    </r>
    <r>
      <rPr>
        <sz val="12"/>
        <rFont val="Arial Unicode MS"/>
        <family val="2"/>
        <charset val="134"/>
      </rPr>
      <t>CL</t>
    </r>
  </si>
  <si>
    <t xml:space="preserve">VESSEL </t>
  </si>
  <si>
    <t>054W</t>
  </si>
  <si>
    <t>CSAV TOCONAO</t>
  </si>
  <si>
    <t>NORTHERN JAMBOREE</t>
  </si>
  <si>
    <t>SM SAVANNAH</t>
  </si>
  <si>
    <t>802W</t>
  </si>
  <si>
    <t>RDO CONCERT</t>
  </si>
  <si>
    <t>0FL3XW</t>
  </si>
  <si>
    <t xml:space="preserve">CMA CGM ZHENG HE </t>
  </si>
  <si>
    <t>0FL3VW</t>
  </si>
  <si>
    <t xml:space="preserve">CMA CGM JULES VERNE </t>
  </si>
  <si>
    <t>0FL3TW</t>
  </si>
  <si>
    <t>CMA CGM KERGUELEN</t>
  </si>
  <si>
    <t>0FL3RW</t>
  </si>
  <si>
    <t>APL TEMASEK</t>
  </si>
  <si>
    <t xml:space="preserve">COSCO SHIPPING SCORPIO </t>
  </si>
  <si>
    <t xml:space="preserve">COSCO SHIPPING VIRGO </t>
  </si>
  <si>
    <t xml:space="preserve">COSCO SHIPPING NEBULA </t>
  </si>
  <si>
    <t xml:space="preserve">COSCO SHIPPING SAGITTARIUS </t>
  </si>
  <si>
    <t xml:space="preserve">EUROPEAN ROUTE  </t>
  </si>
  <si>
    <t xml:space="preserve">        SAILING SCHEDULE-TIANJIN</t>
  </si>
</sst>
</file>

<file path=xl/styles.xml><?xml version="1.0" encoding="utf-8"?>
<styleSheet xmlns="http://schemas.openxmlformats.org/spreadsheetml/2006/main">
  <numFmts count="50">
    <numFmt numFmtId="41" formatCode="_ * #,##0_ ;_ * \-#,##0_ ;_ * &quot;-&quot;_ ;_ @_ "/>
    <numFmt numFmtId="43" formatCode="_ * #,##0.00_ ;_ * \-#,##0.00_ ;_ * &quot;-&quot;??_ ;_ @_ "/>
    <numFmt numFmtId="176" formatCode="[$-409]d\-mmm;@"/>
    <numFmt numFmtId="177" formatCode="[$-F800]dddd\,\ mmmm\ dd\,\ yyyy"/>
    <numFmt numFmtId="178" formatCode="_-&quot;£&quot;* #,##0.00_-;\-&quot;£&quot;* #,##0.00_-;_-&quot;£&quot;* &quot;-&quot;??_-;_-@_-"/>
    <numFmt numFmtId="179" formatCode="_-&quot;£&quot;* #,##0_-;\-&quot;£&quot;* #,##0_-;_-&quot;£&quot;* &quot;-&quot;_-;_-@_-"/>
    <numFmt numFmtId="180" formatCode="_([$€]* #,##0.00_);_([$€]* \(#,##0.00\);_([$€]* &quot;-&quot;??_);_(@_)"/>
    <numFmt numFmtId="181" formatCode="[$-409]mmm\-yy;@"/>
    <numFmt numFmtId="182" formatCode="ddd\ dd/mmm"/>
    <numFmt numFmtId="183" formatCode="[$-409]d/mmm;@"/>
    <numFmt numFmtId="184" formatCode="0_);\(0\)"/>
    <numFmt numFmtId="185" formatCode="000&quot;E&quot;"/>
    <numFmt numFmtId="186" formatCode="0000&quot;W&quot;"/>
    <numFmt numFmtId="187" formatCode="000&quot;W&quot;"/>
    <numFmt numFmtId="188" formatCode="[$-409]ddd\ hh:mm"/>
    <numFmt numFmtId="189" formatCode="000000"/>
    <numFmt numFmtId="190" formatCode="m/d"/>
    <numFmt numFmtId="191" formatCode="0000&quot;E&quot;"/>
    <numFmt numFmtId="192" formatCode="mm\/dd"/>
    <numFmt numFmtId="193" formatCode="000&quot;A&quot;"/>
    <numFmt numFmtId="194" formatCode="_(* #,##0_);_(* \(#,##0\);_(* &quot;-&quot;_);_(@_)"/>
    <numFmt numFmtId="195" formatCode="#,##0.00\ [$€];[Red]\-#,##0.00\ [$€]"/>
    <numFmt numFmtId="196" formatCode="&quot;$&quot;#,##0;[Red]\-&quot;$&quot;#,##0"/>
    <numFmt numFmtId="197" formatCode="&quot;$&quot;#,##0.00;[Red]\-&quot;$&quot;#,##0.00"/>
    <numFmt numFmtId="198" formatCode="_ * #,##0_ ;_ * &quot;\&quot;&quot;\&quot;&quot;\&quot;&quot;\&quot;&quot;\&quot;&quot;\&quot;\-#,##0_ ;_ * &quot;-&quot;_ ;_ @_ "/>
    <numFmt numFmtId="199" formatCode="[$-409]d\/mmm;@"/>
    <numFmt numFmtId="200" formatCode="[$-409]d/mmm/yy;@"/>
    <numFmt numFmtId="201" formatCode="[$-409]mmmmm;@"/>
    <numFmt numFmtId="202" formatCode="ddd\ dd\/mmm"/>
    <numFmt numFmtId="203" formatCode="dd\/mm"/>
    <numFmt numFmtId="204" formatCode="&quot;\&quot;#,##0;[Red]&quot;\&quot;&quot;\&quot;\-#,##0"/>
    <numFmt numFmtId="205" formatCode="&quot;\&quot;#,##0.00;[Red]&quot;\&quot;&quot;\&quot;&quot;\&quot;&quot;\&quot;&quot;\&quot;&quot;\&quot;\-#,##0.00"/>
    <numFmt numFmtId="206" formatCode="0_);[Red]\(0\)"/>
    <numFmt numFmtId="207" formatCode="000\S"/>
    <numFmt numFmtId="208" formatCode="mmm/yyyy"/>
    <numFmt numFmtId="209" formatCode="#,##0;\-#,##0;\-"/>
    <numFmt numFmtId="210" formatCode="\$#,##0\ ;\(\$#,##0\)"/>
    <numFmt numFmtId="211" formatCode="#,##0.000_);[Red]\(#,##0.000\)"/>
    <numFmt numFmtId="212" formatCode="0.000%"/>
    <numFmt numFmtId="213" formatCode="&quot;$&quot;#,##0_);[Red]\(&quot;$&quot;#,##0\)"/>
    <numFmt numFmtId="214" formatCode="&quot;$&quot;#,##0.00_);[Red]\(&quot;$&quot;#,##0.00\)"/>
    <numFmt numFmtId="215" formatCode="0.00_)"/>
    <numFmt numFmtId="216" formatCode="aaaa"/>
    <numFmt numFmtId="217" formatCode="dd"/>
    <numFmt numFmtId="218" formatCode="_-&quot;\&quot;* #,##0.00_-;\-&quot;\&quot;* #,##0.00_-;_-&quot;\&quot;* &quot;-&quot;??_-;_-@_-"/>
    <numFmt numFmtId="219" formatCode="_-&quot;$&quot;* #,##0_-;\-&quot;$&quot;* #,##0_-;_-&quot;$&quot;* &quot;-&quot;_-;_-@_-"/>
    <numFmt numFmtId="220" formatCode="yyyy/m/d;@"/>
    <numFmt numFmtId="221" formatCode="d/m/yyyy"/>
    <numFmt numFmtId="222" formatCode="mm/dd"/>
    <numFmt numFmtId="223" formatCode="&quot;¥&quot;#,##0.00_);[Red]\(&quot;¥&quot;#,##0.00\)"/>
  </numFmts>
  <fonts count="19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Arial Narrow"/>
      <family val="2"/>
    </font>
    <font>
      <b/>
      <sz val="11"/>
      <name val="Arial Narrow"/>
      <family val="2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新細明體"/>
      <family val="1"/>
    </font>
    <font>
      <sz val="10"/>
      <color indexed="8"/>
      <name val="MS Sans Serif"/>
      <family val="2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2"/>
      <name val="宋体"/>
      <family val="3"/>
      <charset val="134"/>
    </font>
    <font>
      <u/>
      <sz val="9"/>
      <color indexed="12"/>
      <name val="???"/>
      <family val="1"/>
    </font>
    <font>
      <sz val="12"/>
      <name val="???"/>
      <family val="1"/>
    </font>
    <font>
      <sz val="12"/>
      <color indexed="8"/>
      <name val="新細明體"/>
      <family val="1"/>
    </font>
    <font>
      <sz val="10"/>
      <name val="Helv"/>
      <family val="2"/>
    </font>
    <font>
      <sz val="11"/>
      <color indexed="8"/>
      <name val="ＭＳ Ｐゴシック"/>
      <family val="2"/>
    </font>
    <font>
      <u/>
      <sz val="9"/>
      <color indexed="36"/>
      <name val="???"/>
      <family val="1"/>
    </font>
    <font>
      <sz val="11"/>
      <color indexed="8"/>
      <name val="Calibri"/>
      <family val="2"/>
    </font>
    <font>
      <sz val="11"/>
      <color indexed="10"/>
      <name val="맑은 고딕"/>
      <family val="2"/>
    </font>
    <font>
      <sz val="10"/>
      <name val="MS Sans Serif"/>
      <family val="2"/>
    </font>
    <font>
      <sz val="12"/>
      <name val="Times New Roman"/>
      <family val="1"/>
    </font>
    <font>
      <sz val="14"/>
      <name val="ＭＳ Ｐゴシック"/>
      <family val="2"/>
    </font>
    <font>
      <sz val="11"/>
      <color indexed="8"/>
      <name val="微软雅黑"/>
      <family val="2"/>
      <charset val="134"/>
    </font>
    <font>
      <sz val="11"/>
      <color indexed="8"/>
      <name val="맑은 고딕"/>
      <family val="2"/>
    </font>
    <font>
      <u/>
      <sz val="9"/>
      <color indexed="36"/>
      <name val="¹ÙÅÁÃ¼"/>
      <family val="1"/>
    </font>
    <font>
      <sz val="12"/>
      <name val="–¾’©"/>
      <family val="2"/>
      <charset val="129"/>
    </font>
    <font>
      <sz val="12"/>
      <color rgb="FF212B60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color theme="3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"/>
      <family val="3"/>
      <charset val="134"/>
    </font>
    <font>
      <b/>
      <sz val="20"/>
      <name val="Bodoni MT Black"/>
      <family val="1"/>
    </font>
    <font>
      <sz val="9"/>
      <name val="宋体"/>
      <family val="3"/>
      <charset val="134"/>
    </font>
    <font>
      <sz val="10"/>
      <color indexed="10"/>
      <name val="Arial"/>
      <family val="2"/>
    </font>
    <font>
      <sz val="11"/>
      <color theme="1"/>
      <name val="宋体"/>
      <family val="3"/>
      <charset val="134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b/>
      <i/>
      <sz val="14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宋体"/>
      <family val="3"/>
      <charset val="134"/>
    </font>
    <font>
      <b/>
      <sz val="10"/>
      <color theme="1"/>
      <name val="Arial Narrow"/>
      <family val="2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aj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宋体"/>
      <family val="3"/>
      <charset val="134"/>
      <scheme val="major"/>
    </font>
    <font>
      <sz val="11"/>
      <name val="Arial Narrow"/>
      <family val="2"/>
    </font>
    <font>
      <sz val="11"/>
      <name val="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Calibri"/>
      <family val="2"/>
    </font>
    <font>
      <sz val="12"/>
      <name val="楷体_GB2312"/>
      <charset val="134"/>
    </font>
    <font>
      <b/>
      <sz val="12"/>
      <name val="Times New Roman"/>
      <family val="1"/>
    </font>
    <font>
      <u/>
      <sz val="11"/>
      <color theme="10"/>
      <name val="宋体"/>
      <family val="3"/>
      <charset val="134"/>
    </font>
    <font>
      <u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8"/>
      <name val="Times New Roman"/>
      <family val="1"/>
    </font>
    <font>
      <b/>
      <sz val="12"/>
      <color indexed="18"/>
      <name val="Courier New"/>
      <family val="3"/>
    </font>
    <font>
      <sz val="14"/>
      <name val="Times New Roman"/>
      <family val="1"/>
    </font>
    <font>
      <b/>
      <sz val="11"/>
      <name val="Times New Roman"/>
      <family val="1"/>
    </font>
    <font>
      <b/>
      <sz val="12"/>
      <name val="Calibri"/>
      <family val="2"/>
    </font>
    <font>
      <u/>
      <sz val="11"/>
      <name val="Arial Narrow"/>
      <family val="2"/>
    </font>
    <font>
      <sz val="7"/>
      <name val="Arial"/>
      <family val="2"/>
    </font>
    <font>
      <sz val="11"/>
      <name val="Times New Roman"/>
      <family val="1"/>
    </font>
    <font>
      <sz val="9"/>
      <name val="Times New Roman"/>
      <family val="1"/>
    </font>
    <font>
      <sz val="10"/>
      <name val="宋体"/>
      <family val="3"/>
      <charset val="134"/>
    </font>
    <font>
      <b/>
      <sz val="16"/>
      <name val="Arial Narrow"/>
      <family val="2"/>
    </font>
    <font>
      <b/>
      <i/>
      <sz val="16"/>
      <name val="Arial Narrow"/>
      <family val="2"/>
    </font>
    <font>
      <sz val="10"/>
      <color indexed="0"/>
      <name val="Arial"/>
      <family val="2"/>
    </font>
    <font>
      <sz val="9"/>
      <color rgb="FF44678C"/>
      <name val="Malgun Gothic"/>
      <family val="2"/>
    </font>
    <font>
      <sz val="9"/>
      <color rgb="FF444444"/>
      <name val="Malgun Gothic"/>
      <family val="2"/>
    </font>
    <font>
      <sz val="10"/>
      <color theme="1"/>
      <name val="宋体"/>
      <family val="3"/>
      <charset val="134"/>
    </font>
    <font>
      <sz val="10"/>
      <name val="Verdana"/>
      <family val="2"/>
    </font>
    <font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9"/>
      <name val="宋体"/>
      <family val="3"/>
      <charset val="134"/>
    </font>
    <font>
      <sz val="11"/>
      <color indexed="8"/>
      <name val="Courier New"/>
      <family val="3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20"/>
      <name val="新細明體"/>
      <family val="1"/>
      <charset val="136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2"/>
      <color indexed="52"/>
      <name val="新細明體"/>
      <family val="1"/>
      <charset val="136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10"/>
      <name val="新細明體"/>
      <family val="1"/>
      <charset val="136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2"/>
      <color indexed="63"/>
      <name val="新細明體"/>
      <family val="1"/>
      <charset val="136"/>
    </font>
    <font>
      <sz val="12"/>
      <color indexed="6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1"/>
      <color indexed="22"/>
      <name val="Times New Roman"/>
      <family val="1"/>
    </font>
    <font>
      <sz val="11"/>
      <color indexed="12"/>
      <name val="Times New Roman"/>
      <family val="1"/>
    </font>
    <font>
      <sz val="11"/>
      <name val="Albertus Medium"/>
      <family val="1"/>
    </font>
    <font>
      <sz val="12"/>
      <name val="Albertus Medium"/>
      <family val="1"/>
    </font>
    <font>
      <sz val="11"/>
      <color indexed="8"/>
      <name val="Times New Roman"/>
      <family val="1"/>
    </font>
    <font>
      <sz val="11"/>
      <color indexed="8"/>
      <name val="Albertus Medium"/>
      <family val="1"/>
    </font>
    <font>
      <sz val="12"/>
      <color indexed="8"/>
      <name val="Albertus Medium"/>
      <family val="1"/>
    </font>
    <font>
      <b/>
      <sz val="11"/>
      <color indexed="8"/>
      <name val="Times New Roman"/>
      <family val="1"/>
    </font>
    <font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0"/>
      <name val="Times New Roman"/>
      <family val="1"/>
    </font>
    <font>
      <sz val="11"/>
      <color indexed="18"/>
      <name val="Times New Roman"/>
      <family val="1"/>
    </font>
    <font>
      <b/>
      <sz val="11"/>
      <name val="宋体"/>
      <family val="3"/>
      <charset val="134"/>
    </font>
    <font>
      <sz val="11"/>
      <color indexed="10"/>
      <name val="Times New Roman"/>
      <family val="1"/>
    </font>
    <font>
      <b/>
      <sz val="11"/>
      <color indexed="10"/>
      <name val="Times New Roman"/>
      <family val="1"/>
    </font>
    <font>
      <b/>
      <i/>
      <sz val="14"/>
      <color indexed="8"/>
      <name val="Times New Roman"/>
      <family val="1"/>
    </font>
    <font>
      <b/>
      <sz val="20"/>
      <name val="Times New Roman"/>
      <family val="1"/>
    </font>
    <font>
      <b/>
      <sz val="9"/>
      <name val="Tahoma"/>
      <family val="2"/>
      <charset val="134"/>
    </font>
    <font>
      <sz val="9"/>
      <name val="Tahoma"/>
      <family val="2"/>
      <charset val="134"/>
    </font>
    <font>
      <b/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u/>
      <sz val="9"/>
      <name val="돋움"/>
      <family val="2"/>
      <charset val="129"/>
    </font>
    <font>
      <b/>
      <sz val="11"/>
      <name val="돋움"/>
      <family val="2"/>
      <charset val="129"/>
    </font>
    <font>
      <sz val="11"/>
      <name val="돋움"/>
      <family val="2"/>
      <charset val="129"/>
    </font>
    <font>
      <b/>
      <sz val="11"/>
      <color indexed="43"/>
      <name val="Arial"/>
      <family val="2"/>
    </font>
    <font>
      <sz val="8"/>
      <name val="굴림체"/>
      <family val="3"/>
    </font>
    <font>
      <u/>
      <sz val="12"/>
      <color indexed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8.4"/>
      <color theme="10"/>
      <name val="宋体"/>
      <family val="3"/>
      <charset val="134"/>
    </font>
    <font>
      <sz val="11"/>
      <color indexed="62"/>
      <name val="Calibri"/>
      <family val="2"/>
    </font>
    <font>
      <u/>
      <sz val="10"/>
      <color indexed="36"/>
      <name val="Helv"/>
      <family val="2"/>
    </font>
    <font>
      <u/>
      <sz val="7.5"/>
      <color indexed="36"/>
      <name val="MS Sans Serif"/>
      <family val="2"/>
    </font>
    <font>
      <u/>
      <sz val="10"/>
      <color indexed="12"/>
      <name val="Helv"/>
      <family val="2"/>
    </font>
    <font>
      <u/>
      <sz val="11"/>
      <color indexed="36"/>
      <name val="돋움"/>
      <family val="2"/>
      <charset val="129"/>
    </font>
    <font>
      <sz val="14"/>
      <name val="Cordia New"/>
      <family val="2"/>
    </font>
    <font>
      <sz val="9"/>
      <color theme="1"/>
      <name val="Comic Sans MS"/>
      <family val="4"/>
    </font>
    <font>
      <sz val="9"/>
      <name val="Arial"/>
      <family val="2"/>
    </font>
    <font>
      <b/>
      <sz val="12"/>
      <color indexed="8"/>
      <name val="宋体"/>
      <family val="3"/>
      <charset val="134"/>
    </font>
    <font>
      <b/>
      <sz val="9"/>
      <color indexed="10"/>
      <name val="Arial"/>
      <family val="2"/>
    </font>
    <font>
      <sz val="32"/>
      <color theme="4" tint="-0.2499465926084170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1"/>
      <color theme="3"/>
      <name val="宋体"/>
      <family val="3"/>
      <charset val="134"/>
      <scheme val="minor"/>
    </font>
    <font>
      <sz val="18"/>
      <color theme="3"/>
      <name val="宋体"/>
      <family val="3"/>
      <charset val="134"/>
      <scheme val="major"/>
    </font>
    <font>
      <sz val="32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0"/>
      <name val="Geneva"/>
      <family val="2"/>
    </font>
    <font>
      <u/>
      <sz val="12"/>
      <color indexed="12"/>
      <name val="新細明體"/>
      <family val="1"/>
    </font>
    <font>
      <u/>
      <sz val="11"/>
      <color theme="10"/>
      <name val="Calibri"/>
      <family val="2"/>
    </font>
    <font>
      <sz val="11"/>
      <color rgb="FF006100"/>
      <name val="宋体"/>
      <family val="3"/>
      <charset val="134"/>
      <scheme val="minor"/>
    </font>
    <font>
      <sz val="12"/>
      <color indexed="20"/>
      <name val="新細明體"/>
      <family val="1"/>
    </font>
    <font>
      <b/>
      <sz val="11"/>
      <color rgb="FFFA7D00"/>
      <name val="宋体"/>
      <family val="3"/>
      <charset val="134"/>
      <scheme val="minor"/>
    </font>
    <font>
      <b/>
      <sz val="12"/>
      <color indexed="10"/>
      <name val="新細明體"/>
      <family val="1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indexed="10"/>
      <name val="新細明體"/>
      <family val="1"/>
    </font>
    <font>
      <sz val="11"/>
      <color rgb="FFFA7D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9C57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theme="1" tint="0.34998626667073579"/>
      <name val="宋体"/>
      <family val="3"/>
      <charset val="134"/>
      <scheme val="minor"/>
    </font>
    <font>
      <b/>
      <sz val="12"/>
      <color indexed="63"/>
      <name val="新細明體"/>
      <family val="1"/>
    </font>
    <font>
      <sz val="12"/>
      <color indexed="62"/>
      <name val="新細明體"/>
      <family val="1"/>
    </font>
    <font>
      <i/>
      <sz val="12"/>
      <color indexed="23"/>
      <name val="新細明體"/>
      <family val="1"/>
    </font>
    <font>
      <sz val="11"/>
      <color theme="0"/>
      <name val="宋体"/>
      <family val="3"/>
      <charset val="134"/>
      <scheme val="minor"/>
    </font>
    <font>
      <sz val="12"/>
      <name val="바탕체"/>
      <family val="3"/>
    </font>
    <font>
      <sz val="12"/>
      <name val="Arial"/>
      <family val="2"/>
    </font>
    <font>
      <sz val="12"/>
      <name val="Arial"/>
      <family val="2"/>
      <charset val="134"/>
    </font>
    <font>
      <sz val="12"/>
      <name val="Calibri"/>
      <family val="2"/>
    </font>
    <font>
      <b/>
      <sz val="12"/>
      <color indexed="10"/>
      <name val="Arial Narrow"/>
      <family val="2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Arial Narrow"/>
      <family val="2"/>
    </font>
    <font>
      <sz val="12"/>
      <name val="Arial Unicode MS"/>
      <family val="2"/>
      <charset val="134"/>
    </font>
    <font>
      <b/>
      <sz val="12"/>
      <name val="Arial Unicode MS"/>
      <family val="2"/>
      <charset val="134"/>
    </font>
    <font>
      <sz val="12"/>
      <color theme="1"/>
      <name val="Arial Unicode MS"/>
      <family val="2"/>
      <charset val="134"/>
    </font>
    <font>
      <sz val="9"/>
      <color theme="1"/>
      <name val="微软雅黑"/>
      <family val="2"/>
      <charset val="134"/>
    </font>
    <font>
      <sz val="10"/>
      <color indexed="8"/>
      <name val="Arial Unicode MS"/>
      <family val="2"/>
      <charset val="134"/>
    </font>
    <font>
      <b/>
      <sz val="11"/>
      <name val="Arial Unicode MS"/>
      <family val="2"/>
      <charset val="134"/>
    </font>
    <font>
      <sz val="12"/>
      <color indexed="8"/>
      <name val="Arial Unicode MS"/>
      <family val="2"/>
      <charset val="134"/>
    </font>
    <font>
      <sz val="12"/>
      <color rgb="FFFF0000"/>
      <name val="Arial Unicode MS"/>
      <family val="2"/>
      <charset val="134"/>
    </font>
    <font>
      <sz val="11"/>
      <name val="Arial Unicode MS"/>
      <family val="2"/>
      <charset val="134"/>
    </font>
    <font>
      <sz val="9"/>
      <color rgb="FF000000"/>
      <name val="微软雅黑"/>
      <family val="2"/>
      <charset val="134"/>
    </font>
    <font>
      <sz val="8"/>
      <color theme="1"/>
      <name val="Arial"/>
      <family val="2"/>
    </font>
    <font>
      <sz val="18"/>
      <color indexed="12"/>
      <name val="Arial"/>
      <family val="2"/>
    </font>
    <font>
      <sz val="8"/>
      <color indexed="8"/>
      <name val="Arial"/>
      <family val="2"/>
    </font>
    <font>
      <sz val="18"/>
      <name val="Arial"/>
      <family val="2"/>
    </font>
    <font>
      <sz val="8"/>
      <name val="宋体"/>
      <family val="3"/>
      <charset val="134"/>
    </font>
    <font>
      <sz val="8"/>
      <color rgb="FFFF0000"/>
      <name val="Arial"/>
      <family val="2"/>
    </font>
    <font>
      <b/>
      <sz val="8"/>
      <name val="Arial"/>
      <family val="2"/>
    </font>
    <font>
      <sz val="18"/>
      <name val="宋体"/>
      <family val="3"/>
      <charset val="134"/>
    </font>
    <font>
      <sz val="9"/>
      <name val="微软雅黑"/>
      <family val="2"/>
      <charset val="134"/>
    </font>
  </fonts>
  <fills count="8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</patternFill>
    </fill>
    <fill>
      <patternFill patternType="solid">
        <fgColor indexed="4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93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002">
    <xf numFmtId="0" fontId="0" fillId="0" borderId="0"/>
    <xf numFmtId="177" fontId="24" fillId="0" borderId="0"/>
    <xf numFmtId="177" fontId="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6" fontId="24" fillId="0" borderId="0"/>
    <xf numFmtId="180" fontId="24" fillId="0" borderId="0"/>
    <xf numFmtId="177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24" fillId="0" borderId="0"/>
    <xf numFmtId="177" fontId="15" fillId="0" borderId="0" applyFont="0" applyFill="0" applyBorder="0" applyAlignment="0" applyProtection="0"/>
    <xf numFmtId="177" fontId="13" fillId="0" borderId="0"/>
    <xf numFmtId="176" fontId="13" fillId="0" borderId="0"/>
    <xf numFmtId="180" fontId="1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7" fillId="0" borderId="0"/>
    <xf numFmtId="176" fontId="17" fillId="0" borderId="0"/>
    <xf numFmtId="180" fontId="17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23" fillId="0" borderId="0"/>
    <xf numFmtId="176" fontId="23" fillId="0" borderId="0"/>
    <xf numFmtId="180" fontId="2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0" fillId="0" borderId="0"/>
    <xf numFmtId="177" fontId="10" fillId="0" borderId="0"/>
    <xf numFmtId="176" fontId="10" fillId="0" borderId="0"/>
    <xf numFmtId="180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2" fillId="0" borderId="0">
      <alignment vertical="top"/>
    </xf>
    <xf numFmtId="176" fontId="12" fillId="0" borderId="0">
      <alignment vertical="top"/>
    </xf>
    <xf numFmtId="180" fontId="12" fillId="0" borderId="0">
      <alignment vertical="top"/>
    </xf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7" fontId="13" fillId="0" borderId="0"/>
    <xf numFmtId="176" fontId="13" fillId="0" borderId="0"/>
    <xf numFmtId="180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77" fontId="8" fillId="0" borderId="0"/>
    <xf numFmtId="176" fontId="8" fillId="0" borderId="0"/>
    <xf numFmtId="180" fontId="8" fillId="0" borderId="0"/>
    <xf numFmtId="180" fontId="8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23" fillId="0" borderId="0"/>
    <xf numFmtId="176" fontId="23" fillId="0" borderId="0"/>
    <xf numFmtId="180" fontId="2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8" fillId="0" borderId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7" fontId="22" fillId="0" borderId="0"/>
    <xf numFmtId="177" fontId="20" fillId="2" borderId="0" applyNumberFormat="0" applyBorder="0" applyAlignment="0" applyProtection="0"/>
    <xf numFmtId="177" fontId="20" fillId="3" borderId="0" applyNumberFormat="0" applyBorder="0" applyAlignment="0" applyProtection="0"/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0" fillId="2" borderId="0" applyNumberFormat="0" applyBorder="0" applyAlignment="0" applyProtection="0"/>
    <xf numFmtId="180" fontId="20" fillId="2" borderId="0" applyNumberFormat="0" applyBorder="0" applyAlignment="0" applyProtection="0"/>
    <xf numFmtId="177" fontId="20" fillId="3" borderId="0" applyNumberFormat="0" applyBorder="0" applyAlignment="0" applyProtection="0"/>
    <xf numFmtId="177" fontId="20" fillId="4" borderId="0" applyNumberFormat="0" applyBorder="0" applyAlignment="0" applyProtection="0"/>
    <xf numFmtId="177" fontId="20" fillId="5" borderId="0" applyNumberFormat="0" applyBorder="0" applyAlignment="0" applyProtection="0"/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0" fillId="4" borderId="0" applyNumberFormat="0" applyBorder="0" applyAlignment="0" applyProtection="0"/>
    <xf numFmtId="180" fontId="20" fillId="4" borderId="0" applyNumberFormat="0" applyBorder="0" applyAlignment="0" applyProtection="0"/>
    <xf numFmtId="177" fontId="20" fillId="5" borderId="0" applyNumberFormat="0" applyBorder="0" applyAlignment="0" applyProtection="0"/>
    <xf numFmtId="177" fontId="20" fillId="6" borderId="0" applyNumberFormat="0" applyBorder="0" applyAlignment="0" applyProtection="0"/>
    <xf numFmtId="177" fontId="20" fillId="7" borderId="0" applyNumberFormat="0" applyBorder="0" applyAlignment="0" applyProtection="0"/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0" fillId="7" borderId="0" applyNumberFormat="0" applyBorder="0" applyAlignment="0" applyProtection="0"/>
    <xf numFmtId="180" fontId="20" fillId="7" borderId="0" applyNumberFormat="0" applyBorder="0" applyAlignment="0" applyProtection="0"/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0" fillId="6" borderId="0" applyNumberFormat="0" applyBorder="0" applyAlignment="0" applyProtection="0"/>
    <xf numFmtId="180" fontId="20" fillId="6" borderId="0" applyNumberFormat="0" applyBorder="0" applyAlignment="0" applyProtection="0"/>
    <xf numFmtId="177" fontId="20" fillId="7" borderId="0" applyNumberFormat="0" applyBorder="0" applyAlignment="0" applyProtection="0"/>
    <xf numFmtId="177" fontId="20" fillId="8" borderId="0" applyNumberFormat="0" applyBorder="0" applyAlignment="0" applyProtection="0"/>
    <xf numFmtId="177" fontId="20" fillId="3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3" borderId="0" applyNumberFormat="0" applyBorder="0" applyAlignment="0" applyProtection="0"/>
    <xf numFmtId="177" fontId="20" fillId="9" borderId="0" applyNumberFormat="0" applyBorder="0" applyAlignment="0" applyProtection="0"/>
    <xf numFmtId="177" fontId="20" fillId="9" borderId="0" applyNumberFormat="0" applyBorder="0" applyAlignment="0" applyProtection="0"/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12" fillId="9" borderId="0" applyNumberFormat="0" applyBorder="0" applyAlignment="0" applyProtection="0"/>
    <xf numFmtId="177" fontId="20" fillId="3" borderId="0" applyNumberFormat="0" applyBorder="0" applyAlignment="0" applyProtection="0"/>
    <xf numFmtId="177" fontId="20" fillId="7" borderId="0" applyNumberFormat="0" applyBorder="0" applyAlignment="0" applyProtection="0"/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0" fillId="7" borderId="0" applyNumberFormat="0" applyBorder="0" applyAlignment="0" applyProtection="0"/>
    <xf numFmtId="180" fontId="20" fillId="7" borderId="0" applyNumberFormat="0" applyBorder="0" applyAlignment="0" applyProtection="0"/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20" fillId="7" borderId="0" applyNumberFormat="0" applyBorder="0" applyAlignment="0" applyProtection="0"/>
    <xf numFmtId="177" fontId="20" fillId="2" borderId="0" applyNumberFormat="0" applyBorder="0" applyAlignment="0" applyProtection="0"/>
    <xf numFmtId="176" fontId="20" fillId="2" borderId="0" applyNumberFormat="0" applyBorder="0" applyAlignment="0" applyProtection="0"/>
    <xf numFmtId="180" fontId="20" fillId="2" borderId="0" applyNumberFormat="0" applyBorder="0" applyAlignment="0" applyProtection="0"/>
    <xf numFmtId="177" fontId="20" fillId="4" borderId="0" applyNumberFormat="0" applyBorder="0" applyAlignment="0" applyProtection="0"/>
    <xf numFmtId="176" fontId="20" fillId="4" borderId="0" applyNumberFormat="0" applyBorder="0" applyAlignment="0" applyProtection="0"/>
    <xf numFmtId="180" fontId="20" fillId="4" borderId="0" applyNumberFormat="0" applyBorder="0" applyAlignment="0" applyProtection="0"/>
    <xf numFmtId="177" fontId="20" fillId="6" borderId="0" applyNumberFormat="0" applyBorder="0" applyAlignment="0" applyProtection="0"/>
    <xf numFmtId="176" fontId="20" fillId="6" borderId="0" applyNumberFormat="0" applyBorder="0" applyAlignment="0" applyProtection="0"/>
    <xf numFmtId="180" fontId="20" fillId="6" borderId="0" applyNumberFormat="0" applyBorder="0" applyAlignment="0" applyProtection="0"/>
    <xf numFmtId="177" fontId="20" fillId="8" borderId="0" applyNumberFormat="0" applyBorder="0" applyAlignment="0" applyProtection="0"/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9" borderId="0" applyNumberFormat="0" applyBorder="0" applyAlignment="0" applyProtection="0"/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20" fillId="3" borderId="0" applyNumberFormat="0" applyBorder="0" applyAlignment="0" applyProtection="0"/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26" fillId="2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2" borderId="0" applyNumberFormat="0" applyBorder="0" applyAlignment="0" applyProtection="0">
      <alignment vertical="center"/>
    </xf>
    <xf numFmtId="180" fontId="26" fillId="2" borderId="0" applyNumberFormat="0" applyBorder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6" fillId="4" borderId="0" applyNumberFormat="0" applyBorder="0" applyAlignment="0" applyProtection="0">
      <alignment vertical="center"/>
    </xf>
    <xf numFmtId="180" fontId="26" fillId="4" borderId="0" applyNumberFormat="0" applyBorder="0" applyAlignment="0" applyProtection="0">
      <alignment vertical="center"/>
    </xf>
    <xf numFmtId="177" fontId="26" fillId="6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6" fillId="6" borderId="0" applyNumberFormat="0" applyBorder="0" applyAlignment="0" applyProtection="0">
      <alignment vertical="center"/>
    </xf>
    <xf numFmtId="180" fontId="26" fillId="6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8" borderId="0" applyNumberFormat="0" applyBorder="0" applyAlignment="0" applyProtection="0">
      <alignment vertical="center"/>
    </xf>
    <xf numFmtId="180" fontId="26" fillId="8" borderId="0" applyNumberFormat="0" applyBorder="0" applyAlignment="0" applyProtection="0">
      <alignment vertical="center"/>
    </xf>
    <xf numFmtId="177" fontId="26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6" fillId="9" borderId="0" applyNumberFormat="0" applyBorder="0" applyAlignment="0" applyProtection="0">
      <alignment vertical="center"/>
    </xf>
    <xf numFmtId="180" fontId="26" fillId="9" borderId="0" applyNumberFormat="0" applyBorder="0" applyAlignment="0" applyProtection="0">
      <alignment vertical="center"/>
    </xf>
    <xf numFmtId="177" fontId="26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6" fillId="3" borderId="0" applyNumberFormat="0" applyBorder="0" applyAlignment="0" applyProtection="0">
      <alignment vertical="center"/>
    </xf>
    <xf numFmtId="180" fontId="26" fillId="3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77" fontId="25" fillId="11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5" fillId="11" borderId="0" applyNumberFormat="0" applyBorder="0" applyAlignment="0" applyProtection="0">
      <alignment vertical="center"/>
    </xf>
    <xf numFmtId="180" fontId="2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7" fontId="25" fillId="5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5" fillId="5" borderId="0" applyNumberFormat="0" applyBorder="0" applyAlignment="0" applyProtection="0">
      <alignment vertical="center"/>
    </xf>
    <xf numFmtId="180" fontId="2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7" fontId="25" fillId="7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5" fillId="7" borderId="0" applyNumberFormat="0" applyBorder="0" applyAlignment="0" applyProtection="0">
      <alignment vertical="center"/>
    </xf>
    <xf numFmtId="180" fontId="2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7" fontId="25" fillId="3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5" fillId="3" borderId="0" applyNumberFormat="0" applyBorder="0" applyAlignment="0" applyProtection="0">
      <alignment vertical="center"/>
    </xf>
    <xf numFmtId="180" fontId="25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25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5" fillId="9" borderId="0" applyNumberFormat="0" applyBorder="0" applyAlignment="0" applyProtection="0">
      <alignment vertical="center"/>
    </xf>
    <xf numFmtId="180" fontId="25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25" fillId="7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5" fillId="7" borderId="0" applyNumberFormat="0" applyBorder="0" applyAlignment="0" applyProtection="0">
      <alignment vertical="center"/>
    </xf>
    <xf numFmtId="180" fontId="25" fillId="7" borderId="0" applyNumberFormat="0" applyBorder="0" applyAlignment="0" applyProtection="0">
      <alignment vertical="center"/>
    </xf>
    <xf numFmtId="177" fontId="20" fillId="11" borderId="0" applyNumberFormat="0" applyBorder="0" applyAlignment="0" applyProtection="0"/>
    <xf numFmtId="177" fontId="20" fillId="10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0" borderId="0" applyNumberFormat="0" applyBorder="0" applyAlignment="0" applyProtection="0"/>
    <xf numFmtId="180" fontId="20" fillId="10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10" borderId="0" applyNumberFormat="0" applyBorder="0" applyAlignment="0" applyProtection="0"/>
    <xf numFmtId="177" fontId="20" fillId="5" borderId="0" applyNumberFormat="0" applyBorder="0" applyAlignment="0" applyProtection="0"/>
    <xf numFmtId="177" fontId="20" fillId="5" borderId="0" applyNumberFormat="0" applyBorder="0" applyAlignment="0" applyProtection="0"/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12" fillId="5" borderId="0" applyNumberFormat="0" applyBorder="0" applyAlignment="0" applyProtection="0"/>
    <xf numFmtId="177" fontId="20" fillId="12" borderId="0" applyNumberFormat="0" applyBorder="0" applyAlignment="0" applyProtection="0"/>
    <xf numFmtId="177" fontId="20" fillId="13" borderId="0" applyNumberFormat="0" applyBorder="0" applyAlignment="0" applyProtection="0"/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20" fillId="13" borderId="0" applyNumberFormat="0" applyBorder="0" applyAlignment="0" applyProtection="0"/>
    <xf numFmtId="180" fontId="20" fillId="13" borderId="0" applyNumberFormat="0" applyBorder="0" applyAlignment="0" applyProtection="0"/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20" fillId="12" borderId="0" applyNumberFormat="0" applyBorder="0" applyAlignment="0" applyProtection="0"/>
    <xf numFmtId="180" fontId="20" fillId="12" borderId="0" applyNumberFormat="0" applyBorder="0" applyAlignment="0" applyProtection="0"/>
    <xf numFmtId="177" fontId="20" fillId="13" borderId="0" applyNumberFormat="0" applyBorder="0" applyAlignment="0" applyProtection="0"/>
    <xf numFmtId="177" fontId="20" fillId="8" borderId="0" applyNumberFormat="0" applyBorder="0" applyAlignment="0" applyProtection="0"/>
    <xf numFmtId="177" fontId="20" fillId="10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10" borderId="0" applyNumberFormat="0" applyBorder="0" applyAlignment="0" applyProtection="0"/>
    <xf numFmtId="180" fontId="20" fillId="10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10" borderId="0" applyNumberFormat="0" applyBorder="0" applyAlignment="0" applyProtection="0"/>
    <xf numFmtId="177" fontId="20" fillId="11" borderId="0" applyNumberFormat="0" applyBorder="0" applyAlignment="0" applyProtection="0"/>
    <xf numFmtId="177" fontId="20" fillId="11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12" fillId="11" borderId="0" applyNumberFormat="0" applyBorder="0" applyAlignment="0" applyProtection="0"/>
    <xf numFmtId="177" fontId="20" fillId="14" borderId="0" applyNumberFormat="0" applyBorder="0" applyAlignment="0" applyProtection="0"/>
    <xf numFmtId="177" fontId="20" fillId="13" borderId="0" applyNumberFormat="0" applyBorder="0" applyAlignment="0" applyProtection="0"/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20" fillId="13" borderId="0" applyNumberFormat="0" applyBorder="0" applyAlignment="0" applyProtection="0"/>
    <xf numFmtId="180" fontId="20" fillId="13" borderId="0" applyNumberFormat="0" applyBorder="0" applyAlignment="0" applyProtection="0"/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/>
    <xf numFmtId="180" fontId="20" fillId="14" borderId="0" applyNumberFormat="0" applyBorder="0" applyAlignment="0" applyProtection="0"/>
    <xf numFmtId="177" fontId="20" fillId="13" borderId="0" applyNumberFormat="0" applyBorder="0" applyAlignment="0" applyProtection="0"/>
    <xf numFmtId="177" fontId="20" fillId="11" borderId="0" applyNumberFormat="0" applyBorder="0" applyAlignment="0" applyProtection="0"/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5" borderId="0" applyNumberFormat="0" applyBorder="0" applyAlignment="0" applyProtection="0"/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20" fillId="12" borderId="0" applyNumberFormat="0" applyBorder="0" applyAlignment="0" applyProtection="0"/>
    <xf numFmtId="176" fontId="20" fillId="12" borderId="0" applyNumberFormat="0" applyBorder="0" applyAlignment="0" applyProtection="0"/>
    <xf numFmtId="180" fontId="20" fillId="12" borderId="0" applyNumberFormat="0" applyBorder="0" applyAlignment="0" applyProtection="0"/>
    <xf numFmtId="177" fontId="20" fillId="8" borderId="0" applyNumberFormat="0" applyBorder="0" applyAlignment="0" applyProtection="0"/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11" borderId="0" applyNumberFormat="0" applyBorder="0" applyAlignment="0" applyProtection="0"/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14" borderId="0" applyNumberFormat="0" applyBorder="0" applyAlignment="0" applyProtection="0"/>
    <xf numFmtId="176" fontId="20" fillId="14" borderId="0" applyNumberFormat="0" applyBorder="0" applyAlignment="0" applyProtection="0"/>
    <xf numFmtId="180" fontId="20" fillId="14" borderId="0" applyNumberFormat="0" applyBorder="0" applyAlignment="0" applyProtection="0"/>
    <xf numFmtId="177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26" fillId="11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11" borderId="0" applyNumberFormat="0" applyBorder="0" applyAlignment="0" applyProtection="0">
      <alignment vertical="center"/>
    </xf>
    <xf numFmtId="180" fontId="26" fillId="11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6" fillId="5" borderId="0" applyNumberFormat="0" applyBorder="0" applyAlignment="0" applyProtection="0">
      <alignment vertical="center"/>
    </xf>
    <xf numFmtId="180" fontId="26" fillId="5" borderId="0" applyNumberFormat="0" applyBorder="0" applyAlignment="0" applyProtection="0">
      <alignment vertical="center"/>
    </xf>
    <xf numFmtId="177" fontId="26" fillId="12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6" fillId="12" borderId="0" applyNumberFormat="0" applyBorder="0" applyAlignment="0" applyProtection="0">
      <alignment vertical="center"/>
    </xf>
    <xf numFmtId="180" fontId="26" fillId="12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8" borderId="0" applyNumberFormat="0" applyBorder="0" applyAlignment="0" applyProtection="0">
      <alignment vertical="center"/>
    </xf>
    <xf numFmtId="180" fontId="26" fillId="8" borderId="0" applyNumberFormat="0" applyBorder="0" applyAlignment="0" applyProtection="0">
      <alignment vertical="center"/>
    </xf>
    <xf numFmtId="177" fontId="26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9" fillId="0" borderId="1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2" applyNumberFormat="0" applyFont="0" applyFill="0" applyAlignment="0" applyProtection="0"/>
    <xf numFmtId="0" fontId="13" fillId="0" borderId="2" applyNumberFormat="0" applyFont="0" applyFill="0" applyAlignment="0" applyProtection="0"/>
    <xf numFmtId="0" fontId="13" fillId="0" borderId="2" applyNumberFormat="0" applyFon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3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8" fillId="0" borderId="0"/>
    <xf numFmtId="0" fontId="36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8" fillId="0" borderId="0"/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6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7" fillId="0" borderId="0"/>
    <xf numFmtId="0" fontId="8" fillId="0" borderId="0"/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195" fontId="22" fillId="0" borderId="0" applyFont="0" applyFill="0" applyBorder="0" applyAlignment="0" applyProtection="0"/>
    <xf numFmtId="38" fontId="38" fillId="10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10" fontId="38" fillId="7" borderId="7" applyNumberFormat="0" applyBorder="0" applyAlignment="0" applyProtection="0"/>
    <xf numFmtId="198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9" fontId="22" fillId="0" borderId="20" applyNumberFormat="0" applyBorder="0"/>
    <xf numFmtId="9" fontId="22" fillId="0" borderId="0" applyFont="0" applyFill="0" applyBorder="0" applyAlignment="0" applyProtection="0"/>
    <xf numFmtId="194" fontId="8" fillId="0" borderId="0" applyFont="0" applyFill="0" applyBorder="0" applyAlignment="0" applyProtection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3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176" fontId="13" fillId="0" borderId="0">
      <alignment vertical="center"/>
    </xf>
    <xf numFmtId="178" fontId="37" fillId="0" borderId="0">
      <alignment vertical="center"/>
    </xf>
    <xf numFmtId="178" fontId="8" fillId="0" borderId="0"/>
    <xf numFmtId="178" fontId="13" fillId="0" borderId="0"/>
    <xf numFmtId="178" fontId="53" fillId="0" borderId="0"/>
    <xf numFmtId="178" fontId="13" fillId="0" borderId="0"/>
    <xf numFmtId="179" fontId="13" fillId="0" borderId="0">
      <alignment vertical="center"/>
    </xf>
    <xf numFmtId="178" fontId="13" fillId="0" borderId="0"/>
    <xf numFmtId="178" fontId="13" fillId="0" borderId="0"/>
    <xf numFmtId="178" fontId="59" fillId="0" borderId="0" applyNumberFormat="0" applyFill="0" applyBorder="0" applyAlignment="0" applyProtection="0">
      <alignment vertical="top"/>
      <protection locked="0"/>
    </xf>
    <xf numFmtId="178" fontId="13" fillId="0" borderId="0"/>
    <xf numFmtId="0" fontId="13" fillId="0" borderId="0">
      <alignment vertical="center"/>
    </xf>
    <xf numFmtId="0" fontId="13" fillId="0" borderId="0"/>
    <xf numFmtId="183" fontId="13" fillId="0" borderId="0">
      <alignment vertical="center"/>
    </xf>
    <xf numFmtId="183" fontId="13" fillId="0" borderId="0">
      <alignment vertical="center"/>
    </xf>
    <xf numFmtId="188" fontId="7" fillId="0" borderId="0">
      <alignment vertical="center"/>
    </xf>
    <xf numFmtId="188" fontId="8" fillId="0" borderId="0">
      <alignment vertical="center"/>
    </xf>
    <xf numFmtId="188" fontId="13" fillId="0" borderId="0">
      <alignment vertical="center"/>
    </xf>
    <xf numFmtId="188" fontId="10" fillId="0" borderId="0">
      <alignment vertical="center"/>
    </xf>
    <xf numFmtId="188" fontId="8" fillId="0" borderId="0">
      <alignment vertical="center"/>
    </xf>
    <xf numFmtId="188" fontId="13" fillId="0" borderId="0"/>
    <xf numFmtId="188" fontId="7" fillId="0" borderId="0">
      <alignment vertical="center"/>
    </xf>
    <xf numFmtId="188" fontId="9" fillId="0" borderId="0">
      <alignment vertical="center"/>
    </xf>
    <xf numFmtId="188" fontId="53" fillId="0" borderId="0">
      <alignment vertical="center"/>
    </xf>
    <xf numFmtId="188" fontId="13" fillId="0" borderId="0"/>
    <xf numFmtId="188" fontId="53" fillId="0" borderId="0"/>
    <xf numFmtId="176" fontId="17" fillId="0" borderId="0"/>
    <xf numFmtId="176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76" fontId="82" fillId="20" borderId="0" applyNumberFormat="0" applyBorder="0" applyAlignment="0" applyProtection="0">
      <alignment vertical="center"/>
    </xf>
    <xf numFmtId="176" fontId="82" fillId="20" borderId="0" applyNumberFormat="0" applyBorder="0" applyAlignment="0" applyProtection="0">
      <alignment vertical="center"/>
    </xf>
    <xf numFmtId="176" fontId="82" fillId="5" borderId="0" applyNumberFormat="0" applyBorder="0" applyAlignment="0" applyProtection="0">
      <alignment vertical="center"/>
    </xf>
    <xf numFmtId="176" fontId="82" fillId="5" borderId="0" applyNumberFormat="0" applyBorder="0" applyAlignment="0" applyProtection="0">
      <alignment vertical="center"/>
    </xf>
    <xf numFmtId="176" fontId="82" fillId="12" borderId="0" applyNumberFormat="0" applyBorder="0" applyAlignment="0" applyProtection="0">
      <alignment vertical="center"/>
    </xf>
    <xf numFmtId="176" fontId="82" fillId="12" borderId="0" applyNumberFormat="0" applyBorder="0" applyAlignment="0" applyProtection="0">
      <alignment vertical="center"/>
    </xf>
    <xf numFmtId="176" fontId="82" fillId="21" borderId="0" applyNumberFormat="0" applyBorder="0" applyAlignment="0" applyProtection="0">
      <alignment vertical="center"/>
    </xf>
    <xf numFmtId="176" fontId="82" fillId="21" borderId="0" applyNumberFormat="0" applyBorder="0" applyAlignment="0" applyProtection="0">
      <alignment vertical="center"/>
    </xf>
    <xf numFmtId="176" fontId="82" fillId="22" borderId="0" applyNumberFormat="0" applyBorder="0" applyAlignment="0" applyProtection="0">
      <alignment vertical="center"/>
    </xf>
    <xf numFmtId="176" fontId="82" fillId="22" borderId="0" applyNumberFormat="0" applyBorder="0" applyAlignment="0" applyProtection="0">
      <alignment vertical="center"/>
    </xf>
    <xf numFmtId="176" fontId="82" fillId="23" borderId="0" applyNumberFormat="0" applyBorder="0" applyAlignment="0" applyProtection="0">
      <alignment vertical="center"/>
    </xf>
    <xf numFmtId="176" fontId="82" fillId="23" borderId="0" applyNumberFormat="0" applyBorder="0" applyAlignment="0" applyProtection="0">
      <alignment vertical="center"/>
    </xf>
    <xf numFmtId="176" fontId="84" fillId="0" borderId="34" applyNumberFormat="0" applyFill="0" applyAlignment="0" applyProtection="0">
      <alignment vertical="center"/>
    </xf>
    <xf numFmtId="176" fontId="85" fillId="0" borderId="35" applyNumberFormat="0" applyFill="0" applyAlignment="0" applyProtection="0">
      <alignment vertical="center"/>
    </xf>
    <xf numFmtId="176" fontId="86" fillId="0" borderId="36" applyNumberFormat="0" applyFill="0" applyAlignment="0" applyProtection="0">
      <alignment vertical="center"/>
    </xf>
    <xf numFmtId="176" fontId="86" fillId="0" borderId="36" applyNumberFormat="0" applyFill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7" fillId="0" borderId="0" applyNumberFormat="0" applyFill="0" applyBorder="0" applyAlignment="0" applyProtection="0">
      <alignment vertical="center"/>
    </xf>
    <xf numFmtId="176" fontId="88" fillId="4" borderId="0" applyNumberFormat="0" applyBorder="0" applyAlignment="0" applyProtection="0">
      <alignment vertical="center"/>
    </xf>
    <xf numFmtId="176" fontId="88" fillId="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176" fontId="9" fillId="0" borderId="0">
      <alignment vertical="center"/>
    </xf>
    <xf numFmtId="176" fontId="13" fillId="0" borderId="0">
      <alignment vertical="center"/>
    </xf>
    <xf numFmtId="176" fontId="9" fillId="0" borderId="0">
      <alignment vertical="center"/>
    </xf>
    <xf numFmtId="176" fontId="89" fillId="6" borderId="0" applyNumberFormat="0" applyBorder="0" applyAlignment="0" applyProtection="0">
      <alignment vertical="center"/>
    </xf>
    <xf numFmtId="176" fontId="89" fillId="6" borderId="0" applyNumberFormat="0" applyBorder="0" applyAlignment="0" applyProtection="0">
      <alignment vertical="center"/>
    </xf>
    <xf numFmtId="176" fontId="89" fillId="25" borderId="0" applyNumberFormat="0" applyBorder="0" applyAlignment="0" applyProtection="0">
      <alignment vertical="center"/>
    </xf>
    <xf numFmtId="176" fontId="89" fillId="25" borderId="0" applyNumberFormat="0" applyBorder="0" applyAlignment="0" applyProtection="0">
      <alignment vertical="center"/>
    </xf>
    <xf numFmtId="176" fontId="89" fillId="25" borderId="0" applyNumberFormat="0" applyBorder="0" applyAlignment="0" applyProtection="0">
      <alignment vertical="center"/>
    </xf>
    <xf numFmtId="176" fontId="89" fillId="25" borderId="0" applyNumberFormat="0" applyBorder="0" applyAlignment="0" applyProtection="0">
      <alignment vertical="center"/>
    </xf>
    <xf numFmtId="176" fontId="89" fillId="25" borderId="0" applyNumberFormat="0" applyBorder="0" applyAlignment="0" applyProtection="0">
      <alignment vertical="center"/>
    </xf>
    <xf numFmtId="176" fontId="89" fillId="25" borderId="0" applyNumberFormat="0" applyBorder="0" applyAlignment="0" applyProtection="0">
      <alignment vertical="center"/>
    </xf>
    <xf numFmtId="176" fontId="89" fillId="25" borderId="0" applyNumberFormat="0" applyBorder="0" applyAlignment="0" applyProtection="0">
      <alignment vertical="center"/>
    </xf>
    <xf numFmtId="176" fontId="89" fillId="25" borderId="0" applyNumberFormat="0" applyBorder="0" applyAlignment="0" applyProtection="0">
      <alignment vertical="center"/>
    </xf>
    <xf numFmtId="176" fontId="89" fillId="25" borderId="0" applyNumberFormat="0" applyBorder="0" applyAlignment="0" applyProtection="0">
      <alignment vertical="center"/>
    </xf>
    <xf numFmtId="176" fontId="89" fillId="25" borderId="0" applyNumberFormat="0" applyBorder="0" applyAlignment="0" applyProtection="0">
      <alignment vertical="center"/>
    </xf>
    <xf numFmtId="176" fontId="89" fillId="25" borderId="0" applyNumberFormat="0" applyBorder="0" applyAlignment="0" applyProtection="0">
      <alignment vertical="center"/>
    </xf>
    <xf numFmtId="176" fontId="89" fillId="25" borderId="0" applyNumberFormat="0" applyBorder="0" applyAlignment="0" applyProtection="0">
      <alignment vertical="center"/>
    </xf>
    <xf numFmtId="176" fontId="89" fillId="25" borderId="0" applyNumberFormat="0" applyBorder="0" applyAlignment="0" applyProtection="0">
      <alignment vertical="center"/>
    </xf>
    <xf numFmtId="176" fontId="89" fillId="25" borderId="0" applyNumberFormat="0" applyBorder="0" applyAlignment="0" applyProtection="0">
      <alignment vertical="center"/>
    </xf>
    <xf numFmtId="176" fontId="89" fillId="25" borderId="0" applyNumberFormat="0" applyBorder="0" applyAlignment="0" applyProtection="0">
      <alignment vertical="center"/>
    </xf>
    <xf numFmtId="176" fontId="89" fillId="25" borderId="0" applyNumberFormat="0" applyBorder="0" applyAlignment="0" applyProtection="0">
      <alignment vertical="center"/>
    </xf>
    <xf numFmtId="176" fontId="89" fillId="25" borderId="0" applyNumberFormat="0" applyBorder="0" applyAlignment="0" applyProtection="0">
      <alignment vertical="center"/>
    </xf>
    <xf numFmtId="176" fontId="89" fillId="25" borderId="0" applyNumberFormat="0" applyBorder="0" applyAlignment="0" applyProtection="0">
      <alignment vertical="center"/>
    </xf>
    <xf numFmtId="176" fontId="89" fillId="25" borderId="0" applyNumberFormat="0" applyBorder="0" applyAlignment="0" applyProtection="0">
      <alignment vertical="center"/>
    </xf>
    <xf numFmtId="176" fontId="89" fillId="25" borderId="0" applyNumberFormat="0" applyBorder="0" applyAlignment="0" applyProtection="0">
      <alignment vertical="center"/>
    </xf>
    <xf numFmtId="176" fontId="89" fillId="25" borderId="0" applyNumberFormat="0" applyBorder="0" applyAlignment="0" applyProtection="0">
      <alignment vertical="center"/>
    </xf>
    <xf numFmtId="176" fontId="89" fillId="25" borderId="0" applyNumberFormat="0" applyBorder="0" applyAlignment="0" applyProtection="0">
      <alignment vertical="center"/>
    </xf>
    <xf numFmtId="176" fontId="89" fillId="25" borderId="0" applyNumberFormat="0" applyBorder="0" applyAlignment="0" applyProtection="0">
      <alignment vertical="center"/>
    </xf>
    <xf numFmtId="176" fontId="89" fillId="25" borderId="0" applyNumberFormat="0" applyBorder="0" applyAlignment="0" applyProtection="0">
      <alignment vertical="center"/>
    </xf>
    <xf numFmtId="176" fontId="90" fillId="24" borderId="0" applyNumberFormat="0" applyBorder="0" applyAlignment="0" applyProtection="0">
      <alignment vertical="center"/>
    </xf>
    <xf numFmtId="176" fontId="91" fillId="0" borderId="37" applyNumberFormat="0" applyFill="0" applyAlignment="0" applyProtection="0">
      <alignment vertical="center"/>
    </xf>
    <xf numFmtId="176" fontId="92" fillId="10" borderId="38" applyNumberFormat="0" applyAlignment="0" applyProtection="0">
      <alignment vertical="center"/>
    </xf>
    <xf numFmtId="176" fontId="92" fillId="10" borderId="38" applyNumberFormat="0" applyAlignment="0" applyProtection="0">
      <alignment vertical="center"/>
    </xf>
    <xf numFmtId="176" fontId="93" fillId="26" borderId="38" applyNumberFormat="0" applyAlignment="0" applyProtection="0">
      <alignment vertical="center"/>
    </xf>
    <xf numFmtId="176" fontId="93" fillId="26" borderId="38" applyNumberFormat="0" applyAlignment="0" applyProtection="0">
      <alignment vertical="center"/>
    </xf>
    <xf numFmtId="176" fontId="93" fillId="26" borderId="38" applyNumberFormat="0" applyAlignment="0" applyProtection="0">
      <alignment vertical="center"/>
    </xf>
    <xf numFmtId="176" fontId="93" fillId="26" borderId="38" applyNumberFormat="0" applyAlignment="0" applyProtection="0">
      <alignment vertical="center"/>
    </xf>
    <xf numFmtId="176" fontId="93" fillId="26" borderId="38" applyNumberFormat="0" applyAlignment="0" applyProtection="0">
      <alignment vertical="center"/>
    </xf>
    <xf numFmtId="176" fontId="94" fillId="27" borderId="39" applyNumberFormat="0" applyAlignment="0" applyProtection="0">
      <alignment vertical="center"/>
    </xf>
    <xf numFmtId="176" fontId="94" fillId="27" borderId="39" applyNumberFormat="0" applyAlignment="0" applyProtection="0">
      <alignment vertical="center"/>
    </xf>
    <xf numFmtId="176" fontId="95" fillId="0" borderId="0" applyNumberFormat="0" applyFill="0" applyBorder="0" applyAlignment="0" applyProtection="0">
      <alignment vertical="center"/>
    </xf>
    <xf numFmtId="176" fontId="95" fillId="0" borderId="0" applyNumberFormat="0" applyFill="0" applyBorder="0" applyAlignment="0" applyProtection="0">
      <alignment vertical="center"/>
    </xf>
    <xf numFmtId="176" fontId="96" fillId="0" borderId="0" applyNumberFormat="0" applyFill="0" applyBorder="0" applyAlignment="0" applyProtection="0">
      <alignment vertical="center"/>
    </xf>
    <xf numFmtId="176" fontId="96" fillId="0" borderId="0" applyNumberFormat="0" applyFill="0" applyBorder="0" applyAlignment="0" applyProtection="0">
      <alignment vertical="center"/>
    </xf>
    <xf numFmtId="176" fontId="97" fillId="0" borderId="0" applyNumberFormat="0" applyFill="0" applyBorder="0" applyAlignment="0" applyProtection="0">
      <alignment vertical="center"/>
    </xf>
    <xf numFmtId="176" fontId="98" fillId="0" borderId="40" applyNumberFormat="0" applyFill="0" applyAlignment="0" applyProtection="0">
      <alignment vertical="center"/>
    </xf>
    <xf numFmtId="176" fontId="98" fillId="0" borderId="40" applyNumberFormat="0" applyFill="0" applyAlignment="0" applyProtection="0">
      <alignment vertical="center"/>
    </xf>
    <xf numFmtId="176" fontId="82" fillId="28" borderId="0" applyNumberFormat="0" applyBorder="0" applyAlignment="0" applyProtection="0">
      <alignment vertical="center"/>
    </xf>
    <xf numFmtId="176" fontId="82" fillId="28" borderId="0" applyNumberFormat="0" applyBorder="0" applyAlignment="0" applyProtection="0">
      <alignment vertical="center"/>
    </xf>
    <xf numFmtId="176" fontId="82" fillId="29" borderId="0" applyNumberFormat="0" applyBorder="0" applyAlignment="0" applyProtection="0">
      <alignment vertical="center"/>
    </xf>
    <xf numFmtId="176" fontId="82" fillId="29" borderId="0" applyNumberFormat="0" applyBorder="0" applyAlignment="0" applyProtection="0">
      <alignment vertical="center"/>
    </xf>
    <xf numFmtId="176" fontId="82" fillId="30" borderId="0" applyNumberFormat="0" applyBorder="0" applyAlignment="0" applyProtection="0">
      <alignment vertical="center"/>
    </xf>
    <xf numFmtId="176" fontId="82" fillId="30" borderId="0" applyNumberFormat="0" applyBorder="0" applyAlignment="0" applyProtection="0">
      <alignment vertical="center"/>
    </xf>
    <xf numFmtId="176" fontId="82" fillId="21" borderId="0" applyNumberFormat="0" applyBorder="0" applyAlignment="0" applyProtection="0">
      <alignment vertical="center"/>
    </xf>
    <xf numFmtId="176" fontId="82" fillId="21" borderId="0" applyNumberFormat="0" applyBorder="0" applyAlignment="0" applyProtection="0">
      <alignment vertical="center"/>
    </xf>
    <xf numFmtId="176" fontId="82" fillId="22" borderId="0" applyNumberFormat="0" applyBorder="0" applyAlignment="0" applyProtection="0">
      <alignment vertical="center"/>
    </xf>
    <xf numFmtId="176" fontId="82" fillId="22" borderId="0" applyNumberFormat="0" applyBorder="0" applyAlignment="0" applyProtection="0">
      <alignment vertical="center"/>
    </xf>
    <xf numFmtId="176" fontId="82" fillId="31" borderId="0" applyNumberFormat="0" applyBorder="0" applyAlignment="0" applyProtection="0">
      <alignment vertical="center"/>
    </xf>
    <xf numFmtId="176" fontId="82" fillId="31" borderId="0" applyNumberFormat="0" applyBorder="0" applyAlignment="0" applyProtection="0">
      <alignment vertical="center"/>
    </xf>
    <xf numFmtId="176" fontId="99" fillId="13" borderId="0" applyNumberFormat="0" applyBorder="0" applyAlignment="0" applyProtection="0">
      <alignment vertical="center"/>
    </xf>
    <xf numFmtId="176" fontId="99" fillId="13" borderId="0" applyNumberFormat="0" applyBorder="0" applyAlignment="0" applyProtection="0">
      <alignment vertical="center"/>
    </xf>
    <xf numFmtId="176" fontId="100" fillId="10" borderId="41" applyNumberFormat="0" applyAlignment="0" applyProtection="0">
      <alignment vertical="center"/>
    </xf>
    <xf numFmtId="176" fontId="100" fillId="10" borderId="41" applyNumberFormat="0" applyAlignment="0" applyProtection="0">
      <alignment vertical="center"/>
    </xf>
    <xf numFmtId="176" fontId="101" fillId="3" borderId="38" applyNumberFormat="0" applyAlignment="0" applyProtection="0">
      <alignment vertical="center"/>
    </xf>
    <xf numFmtId="176" fontId="101" fillId="3" borderId="38" applyNumberFormat="0" applyAlignment="0" applyProtection="0">
      <alignment vertical="center"/>
    </xf>
    <xf numFmtId="176" fontId="102" fillId="26" borderId="41" applyNumberFormat="0" applyAlignment="0" applyProtection="0">
      <alignment vertical="center"/>
    </xf>
    <xf numFmtId="176" fontId="102" fillId="26" borderId="41" applyNumberFormat="0" applyAlignment="0" applyProtection="0">
      <alignment vertical="center"/>
    </xf>
    <xf numFmtId="176" fontId="102" fillId="26" borderId="41" applyNumberFormat="0" applyAlignment="0" applyProtection="0">
      <alignment vertical="center"/>
    </xf>
    <xf numFmtId="176" fontId="102" fillId="26" borderId="41" applyNumberFormat="0" applyAlignment="0" applyProtection="0">
      <alignment vertical="center"/>
    </xf>
    <xf numFmtId="176" fontId="102" fillId="26" borderId="41" applyNumberFormat="0" applyAlignment="0" applyProtection="0">
      <alignment vertical="center"/>
    </xf>
    <xf numFmtId="176" fontId="103" fillId="32" borderId="38" applyNumberFormat="0" applyAlignment="0" applyProtection="0">
      <alignment vertical="center"/>
    </xf>
    <xf numFmtId="176" fontId="103" fillId="32" borderId="38" applyNumberFormat="0" applyAlignment="0" applyProtection="0">
      <alignment vertical="center"/>
    </xf>
    <xf numFmtId="176" fontId="103" fillId="32" borderId="38" applyNumberFormat="0" applyAlignment="0" applyProtection="0">
      <alignment vertical="center"/>
    </xf>
    <xf numFmtId="176" fontId="103" fillId="32" borderId="38" applyNumberFormat="0" applyAlignment="0" applyProtection="0">
      <alignment vertical="center"/>
    </xf>
    <xf numFmtId="176" fontId="103" fillId="32" borderId="38" applyNumberFormat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3" fillId="7" borderId="42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53" fillId="0" borderId="0"/>
    <xf numFmtId="0" fontId="13" fillId="0" borderId="0"/>
    <xf numFmtId="0" fontId="8" fillId="0" borderId="0"/>
    <xf numFmtId="183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183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183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183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183" fontId="7" fillId="35" borderId="0" applyNumberFormat="0" applyBorder="0" applyAlignment="0" applyProtection="0">
      <alignment vertical="center"/>
    </xf>
    <xf numFmtId="183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183" fontId="7" fillId="35" borderId="0" applyNumberFormat="0" applyBorder="0" applyAlignment="0" applyProtection="0">
      <alignment vertical="center"/>
    </xf>
    <xf numFmtId="183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183" fontId="7" fillId="35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183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83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83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83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83" fontId="7" fillId="36" borderId="0" applyNumberFormat="0" applyBorder="0" applyAlignment="0" applyProtection="0">
      <alignment vertical="center"/>
    </xf>
    <xf numFmtId="183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83" fontId="7" fillId="36" borderId="0" applyNumberFormat="0" applyBorder="0" applyAlignment="0" applyProtection="0">
      <alignment vertical="center"/>
    </xf>
    <xf numFmtId="183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83" fontId="7" fillId="36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183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183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183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183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183" fontId="7" fillId="44" borderId="0" applyNumberFormat="0" applyBorder="0" applyAlignment="0" applyProtection="0">
      <alignment vertical="center"/>
    </xf>
    <xf numFmtId="183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183" fontId="7" fillId="44" borderId="0" applyNumberFormat="0" applyBorder="0" applyAlignment="0" applyProtection="0">
      <alignment vertical="center"/>
    </xf>
    <xf numFmtId="183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183" fontId="7" fillId="44" borderId="0" applyNumberFormat="0" applyBorder="0" applyAlignment="0" applyProtection="0">
      <alignment vertical="center"/>
    </xf>
    <xf numFmtId="183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183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183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183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183" fontId="7" fillId="45" borderId="0" applyNumberFormat="0" applyBorder="0" applyAlignment="0" applyProtection="0">
      <alignment vertical="center"/>
    </xf>
    <xf numFmtId="183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183" fontId="7" fillId="45" borderId="0" applyNumberFormat="0" applyBorder="0" applyAlignment="0" applyProtection="0">
      <alignment vertical="center"/>
    </xf>
    <xf numFmtId="183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183" fontId="7" fillId="45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183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83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83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83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83" fontId="7" fillId="36" borderId="0" applyNumberFormat="0" applyBorder="0" applyAlignment="0" applyProtection="0">
      <alignment vertical="center"/>
    </xf>
    <xf numFmtId="183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83" fontId="7" fillId="36" borderId="0" applyNumberFormat="0" applyBorder="0" applyAlignment="0" applyProtection="0">
      <alignment vertical="center"/>
    </xf>
    <xf numFmtId="183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83" fontId="7" fillId="36" borderId="0" applyNumberFormat="0" applyBorder="0" applyAlignment="0" applyProtection="0">
      <alignment vertical="center"/>
    </xf>
    <xf numFmtId="183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183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183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183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183" fontId="7" fillId="44" borderId="0" applyNumberFormat="0" applyBorder="0" applyAlignment="0" applyProtection="0">
      <alignment vertical="center"/>
    </xf>
    <xf numFmtId="183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183" fontId="7" fillId="44" borderId="0" applyNumberFormat="0" applyBorder="0" applyAlignment="0" applyProtection="0">
      <alignment vertical="center"/>
    </xf>
    <xf numFmtId="183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183" fontId="7" fillId="44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183" fontId="82" fillId="54" borderId="0" applyNumberFormat="0" applyBorder="0" applyAlignment="0" applyProtection="0">
      <alignment vertical="center"/>
    </xf>
    <xf numFmtId="183" fontId="82" fillId="54" borderId="0" applyNumberFormat="0" applyBorder="0" applyAlignment="0" applyProtection="0">
      <alignment vertical="center"/>
    </xf>
    <xf numFmtId="183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183" fontId="82" fillId="54" borderId="0" applyNumberFormat="0" applyBorder="0" applyAlignment="0" applyProtection="0">
      <alignment vertical="center"/>
    </xf>
    <xf numFmtId="183" fontId="82" fillId="54" borderId="0" applyNumberFormat="0" applyBorder="0" applyAlignment="0" applyProtection="0">
      <alignment vertical="center"/>
    </xf>
    <xf numFmtId="183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183" fontId="82" fillId="54" borderId="0" applyNumberFormat="0" applyBorder="0" applyAlignment="0" applyProtection="0">
      <alignment vertical="center"/>
    </xf>
    <xf numFmtId="183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183" fontId="82" fillId="54" borderId="0" applyNumberFormat="0" applyBorder="0" applyAlignment="0" applyProtection="0">
      <alignment vertical="center"/>
    </xf>
    <xf numFmtId="183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183" fontId="82" fillId="54" borderId="0" applyNumberFormat="0" applyBorder="0" applyAlignment="0" applyProtection="0">
      <alignment vertical="center"/>
    </xf>
    <xf numFmtId="183" fontId="82" fillId="54" borderId="0" applyNumberFormat="0" applyBorder="0" applyAlignment="0" applyProtection="0">
      <alignment vertical="center"/>
    </xf>
    <xf numFmtId="183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183" fontId="82" fillId="54" borderId="0" applyNumberFormat="0" applyBorder="0" applyAlignment="0" applyProtection="0">
      <alignment vertical="center"/>
    </xf>
    <xf numFmtId="183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183" fontId="82" fillId="54" borderId="0" applyNumberFormat="0" applyBorder="0" applyAlignment="0" applyProtection="0">
      <alignment vertical="center"/>
    </xf>
    <xf numFmtId="183" fontId="82" fillId="45" borderId="0" applyNumberFormat="0" applyBorder="0" applyAlignment="0" applyProtection="0">
      <alignment vertical="center"/>
    </xf>
    <xf numFmtId="183" fontId="82" fillId="45" borderId="0" applyNumberFormat="0" applyBorder="0" applyAlignment="0" applyProtection="0">
      <alignment vertical="center"/>
    </xf>
    <xf numFmtId="183" fontId="82" fillId="45" borderId="0" applyNumberFormat="0" applyBorder="0" applyAlignment="0" applyProtection="0">
      <alignment vertical="center"/>
    </xf>
    <xf numFmtId="0" fontId="82" fillId="45" borderId="0" applyNumberFormat="0" applyBorder="0" applyAlignment="0" applyProtection="0">
      <alignment vertical="center"/>
    </xf>
    <xf numFmtId="0" fontId="82" fillId="45" borderId="0" applyNumberFormat="0" applyBorder="0" applyAlignment="0" applyProtection="0">
      <alignment vertical="center"/>
    </xf>
    <xf numFmtId="183" fontId="82" fillId="45" borderId="0" applyNumberFormat="0" applyBorder="0" applyAlignment="0" applyProtection="0">
      <alignment vertical="center"/>
    </xf>
    <xf numFmtId="183" fontId="82" fillId="45" borderId="0" applyNumberFormat="0" applyBorder="0" applyAlignment="0" applyProtection="0">
      <alignment vertical="center"/>
    </xf>
    <xf numFmtId="183" fontId="82" fillId="45" borderId="0" applyNumberFormat="0" applyBorder="0" applyAlignment="0" applyProtection="0">
      <alignment vertical="center"/>
    </xf>
    <xf numFmtId="0" fontId="82" fillId="45" borderId="0" applyNumberFormat="0" applyBorder="0" applyAlignment="0" applyProtection="0">
      <alignment vertical="center"/>
    </xf>
    <xf numFmtId="0" fontId="82" fillId="45" borderId="0" applyNumberFormat="0" applyBorder="0" applyAlignment="0" applyProtection="0">
      <alignment vertical="center"/>
    </xf>
    <xf numFmtId="183" fontId="82" fillId="45" borderId="0" applyNumberFormat="0" applyBorder="0" applyAlignment="0" applyProtection="0">
      <alignment vertical="center"/>
    </xf>
    <xf numFmtId="183" fontId="82" fillId="45" borderId="0" applyNumberFormat="0" applyBorder="0" applyAlignment="0" applyProtection="0">
      <alignment vertical="center"/>
    </xf>
    <xf numFmtId="0" fontId="82" fillId="45" borderId="0" applyNumberFormat="0" applyBorder="0" applyAlignment="0" applyProtection="0">
      <alignment vertical="center"/>
    </xf>
    <xf numFmtId="0" fontId="82" fillId="45" borderId="0" applyNumberFormat="0" applyBorder="0" applyAlignment="0" applyProtection="0">
      <alignment vertical="center"/>
    </xf>
    <xf numFmtId="183" fontId="82" fillId="45" borderId="0" applyNumberFormat="0" applyBorder="0" applyAlignment="0" applyProtection="0">
      <alignment vertical="center"/>
    </xf>
    <xf numFmtId="183" fontId="82" fillId="45" borderId="0" applyNumberFormat="0" applyBorder="0" applyAlignment="0" applyProtection="0">
      <alignment vertical="center"/>
    </xf>
    <xf numFmtId="0" fontId="82" fillId="45" borderId="0" applyNumberFormat="0" applyBorder="0" applyAlignment="0" applyProtection="0">
      <alignment vertical="center"/>
    </xf>
    <xf numFmtId="183" fontId="82" fillId="45" borderId="0" applyNumberFormat="0" applyBorder="0" applyAlignment="0" applyProtection="0">
      <alignment vertical="center"/>
    </xf>
    <xf numFmtId="183" fontId="82" fillId="45" borderId="0" applyNumberFormat="0" applyBorder="0" applyAlignment="0" applyProtection="0">
      <alignment vertical="center"/>
    </xf>
    <xf numFmtId="183" fontId="82" fillId="45" borderId="0" applyNumberFormat="0" applyBorder="0" applyAlignment="0" applyProtection="0">
      <alignment vertical="center"/>
    </xf>
    <xf numFmtId="0" fontId="82" fillId="45" borderId="0" applyNumberFormat="0" applyBorder="0" applyAlignment="0" applyProtection="0">
      <alignment vertical="center"/>
    </xf>
    <xf numFmtId="0" fontId="82" fillId="45" borderId="0" applyNumberFormat="0" applyBorder="0" applyAlignment="0" applyProtection="0">
      <alignment vertical="center"/>
    </xf>
    <xf numFmtId="183" fontId="82" fillId="45" borderId="0" applyNumberFormat="0" applyBorder="0" applyAlignment="0" applyProtection="0">
      <alignment vertical="center"/>
    </xf>
    <xf numFmtId="183" fontId="82" fillId="45" borderId="0" applyNumberFormat="0" applyBorder="0" applyAlignment="0" applyProtection="0">
      <alignment vertical="center"/>
    </xf>
    <xf numFmtId="0" fontId="82" fillId="45" borderId="0" applyNumberFormat="0" applyBorder="0" applyAlignment="0" applyProtection="0">
      <alignment vertical="center"/>
    </xf>
    <xf numFmtId="0" fontId="82" fillId="45" borderId="0" applyNumberFormat="0" applyBorder="0" applyAlignment="0" applyProtection="0">
      <alignment vertical="center"/>
    </xf>
    <xf numFmtId="183" fontId="82" fillId="45" borderId="0" applyNumberFormat="0" applyBorder="0" applyAlignment="0" applyProtection="0">
      <alignment vertical="center"/>
    </xf>
    <xf numFmtId="183" fontId="82" fillId="46" borderId="0" applyNumberFormat="0" applyBorder="0" applyAlignment="0" applyProtection="0">
      <alignment vertical="center"/>
    </xf>
    <xf numFmtId="183" fontId="82" fillId="46" borderId="0" applyNumberFormat="0" applyBorder="0" applyAlignment="0" applyProtection="0">
      <alignment vertical="center"/>
    </xf>
    <xf numFmtId="183" fontId="82" fillId="46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183" fontId="82" fillId="46" borderId="0" applyNumberFormat="0" applyBorder="0" applyAlignment="0" applyProtection="0">
      <alignment vertical="center"/>
    </xf>
    <xf numFmtId="183" fontId="82" fillId="46" borderId="0" applyNumberFormat="0" applyBorder="0" applyAlignment="0" applyProtection="0">
      <alignment vertical="center"/>
    </xf>
    <xf numFmtId="183" fontId="82" fillId="46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183" fontId="82" fillId="46" borderId="0" applyNumberFormat="0" applyBorder="0" applyAlignment="0" applyProtection="0">
      <alignment vertical="center"/>
    </xf>
    <xf numFmtId="183" fontId="82" fillId="46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183" fontId="82" fillId="46" borderId="0" applyNumberFormat="0" applyBorder="0" applyAlignment="0" applyProtection="0">
      <alignment vertical="center"/>
    </xf>
    <xf numFmtId="183" fontId="82" fillId="46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183" fontId="82" fillId="46" borderId="0" applyNumberFormat="0" applyBorder="0" applyAlignment="0" applyProtection="0">
      <alignment vertical="center"/>
    </xf>
    <xf numFmtId="183" fontId="82" fillId="46" borderId="0" applyNumberFormat="0" applyBorder="0" applyAlignment="0" applyProtection="0">
      <alignment vertical="center"/>
    </xf>
    <xf numFmtId="183" fontId="82" fillId="46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183" fontId="82" fillId="46" borderId="0" applyNumberFormat="0" applyBorder="0" applyAlignment="0" applyProtection="0">
      <alignment vertical="center"/>
    </xf>
    <xf numFmtId="183" fontId="82" fillId="46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183" fontId="82" fillId="46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183" fontId="82" fillId="57" borderId="0" applyNumberFormat="0" applyBorder="0" applyAlignment="0" applyProtection="0">
      <alignment vertical="center"/>
    </xf>
    <xf numFmtId="183" fontId="82" fillId="57" borderId="0" applyNumberFormat="0" applyBorder="0" applyAlignment="0" applyProtection="0">
      <alignment vertical="center"/>
    </xf>
    <xf numFmtId="183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183" fontId="82" fillId="57" borderId="0" applyNumberFormat="0" applyBorder="0" applyAlignment="0" applyProtection="0">
      <alignment vertical="center"/>
    </xf>
    <xf numFmtId="183" fontId="82" fillId="57" borderId="0" applyNumberFormat="0" applyBorder="0" applyAlignment="0" applyProtection="0">
      <alignment vertical="center"/>
    </xf>
    <xf numFmtId="183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183" fontId="82" fillId="57" borderId="0" applyNumberFormat="0" applyBorder="0" applyAlignment="0" applyProtection="0">
      <alignment vertical="center"/>
    </xf>
    <xf numFmtId="183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183" fontId="82" fillId="57" borderId="0" applyNumberFormat="0" applyBorder="0" applyAlignment="0" applyProtection="0">
      <alignment vertical="center"/>
    </xf>
    <xf numFmtId="183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183" fontId="82" fillId="57" borderId="0" applyNumberFormat="0" applyBorder="0" applyAlignment="0" applyProtection="0">
      <alignment vertical="center"/>
    </xf>
    <xf numFmtId="183" fontId="82" fillId="57" borderId="0" applyNumberFormat="0" applyBorder="0" applyAlignment="0" applyProtection="0">
      <alignment vertical="center"/>
    </xf>
    <xf numFmtId="183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183" fontId="82" fillId="57" borderId="0" applyNumberFormat="0" applyBorder="0" applyAlignment="0" applyProtection="0">
      <alignment vertical="center"/>
    </xf>
    <xf numFmtId="183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183" fontId="82" fillId="5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183" fontId="82" fillId="64" borderId="0" applyNumberFormat="0" applyBorder="0" applyAlignment="0" applyProtection="0">
      <alignment vertical="center"/>
    </xf>
    <xf numFmtId="183" fontId="82" fillId="64" borderId="0" applyNumberFormat="0" applyBorder="0" applyAlignment="0" applyProtection="0">
      <alignment vertical="center"/>
    </xf>
    <xf numFmtId="183" fontId="82" fillId="64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183" fontId="82" fillId="64" borderId="0" applyNumberFormat="0" applyBorder="0" applyAlignment="0" applyProtection="0">
      <alignment vertical="center"/>
    </xf>
    <xf numFmtId="183" fontId="82" fillId="64" borderId="0" applyNumberFormat="0" applyBorder="0" applyAlignment="0" applyProtection="0">
      <alignment vertical="center"/>
    </xf>
    <xf numFmtId="183" fontId="82" fillId="64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183" fontId="82" fillId="64" borderId="0" applyNumberFormat="0" applyBorder="0" applyAlignment="0" applyProtection="0">
      <alignment vertical="center"/>
    </xf>
    <xf numFmtId="183" fontId="82" fillId="64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183" fontId="82" fillId="64" borderId="0" applyNumberFormat="0" applyBorder="0" applyAlignment="0" applyProtection="0">
      <alignment vertical="center"/>
    </xf>
    <xf numFmtId="183" fontId="82" fillId="64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183" fontId="82" fillId="64" borderId="0" applyNumberFormat="0" applyBorder="0" applyAlignment="0" applyProtection="0">
      <alignment vertical="center"/>
    </xf>
    <xf numFmtId="183" fontId="82" fillId="64" borderId="0" applyNumberFormat="0" applyBorder="0" applyAlignment="0" applyProtection="0">
      <alignment vertical="center"/>
    </xf>
    <xf numFmtId="183" fontId="82" fillId="64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183" fontId="82" fillId="64" borderId="0" applyNumberFormat="0" applyBorder="0" applyAlignment="0" applyProtection="0">
      <alignment vertical="center"/>
    </xf>
    <xf numFmtId="183" fontId="82" fillId="64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183" fontId="82" fillId="64" borderId="0" applyNumberFormat="0" applyBorder="0" applyAlignment="0" applyProtection="0">
      <alignment vertical="center"/>
    </xf>
    <xf numFmtId="183" fontId="82" fillId="65" borderId="0" applyNumberFormat="0" applyBorder="0" applyAlignment="0" applyProtection="0">
      <alignment vertical="center"/>
    </xf>
    <xf numFmtId="183" fontId="82" fillId="65" borderId="0" applyNumberFormat="0" applyBorder="0" applyAlignment="0" applyProtection="0">
      <alignment vertical="center"/>
    </xf>
    <xf numFmtId="183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183" fontId="82" fillId="65" borderId="0" applyNumberFormat="0" applyBorder="0" applyAlignment="0" applyProtection="0">
      <alignment vertical="center"/>
    </xf>
    <xf numFmtId="183" fontId="82" fillId="65" borderId="0" applyNumberFormat="0" applyBorder="0" applyAlignment="0" applyProtection="0">
      <alignment vertical="center"/>
    </xf>
    <xf numFmtId="183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183" fontId="82" fillId="65" borderId="0" applyNumberFormat="0" applyBorder="0" applyAlignment="0" applyProtection="0">
      <alignment vertical="center"/>
    </xf>
    <xf numFmtId="183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183" fontId="82" fillId="65" borderId="0" applyNumberFormat="0" applyBorder="0" applyAlignment="0" applyProtection="0">
      <alignment vertical="center"/>
    </xf>
    <xf numFmtId="183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183" fontId="82" fillId="65" borderId="0" applyNumberFormat="0" applyBorder="0" applyAlignment="0" applyProtection="0">
      <alignment vertical="center"/>
    </xf>
    <xf numFmtId="183" fontId="82" fillId="65" borderId="0" applyNumberFormat="0" applyBorder="0" applyAlignment="0" applyProtection="0">
      <alignment vertical="center"/>
    </xf>
    <xf numFmtId="183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183" fontId="82" fillId="65" borderId="0" applyNumberFormat="0" applyBorder="0" applyAlignment="0" applyProtection="0">
      <alignment vertical="center"/>
    </xf>
    <xf numFmtId="183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183" fontId="82" fillId="65" borderId="0" applyNumberFormat="0" applyBorder="0" applyAlignment="0" applyProtection="0">
      <alignment vertical="center"/>
    </xf>
    <xf numFmtId="183" fontId="82" fillId="66" borderId="0" applyNumberFormat="0" applyBorder="0" applyAlignment="0" applyProtection="0">
      <alignment vertical="center"/>
    </xf>
    <xf numFmtId="183" fontId="82" fillId="66" borderId="0" applyNumberFormat="0" applyBorder="0" applyAlignment="0" applyProtection="0">
      <alignment vertical="center"/>
    </xf>
    <xf numFmtId="183" fontId="82" fillId="66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183" fontId="82" fillId="66" borderId="0" applyNumberFormat="0" applyBorder="0" applyAlignment="0" applyProtection="0">
      <alignment vertical="center"/>
    </xf>
    <xf numFmtId="183" fontId="82" fillId="66" borderId="0" applyNumberFormat="0" applyBorder="0" applyAlignment="0" applyProtection="0">
      <alignment vertical="center"/>
    </xf>
    <xf numFmtId="183" fontId="82" fillId="66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183" fontId="82" fillId="66" borderId="0" applyNumberFormat="0" applyBorder="0" applyAlignment="0" applyProtection="0">
      <alignment vertical="center"/>
    </xf>
    <xf numFmtId="183" fontId="82" fillId="66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183" fontId="82" fillId="66" borderId="0" applyNumberFormat="0" applyBorder="0" applyAlignment="0" applyProtection="0">
      <alignment vertical="center"/>
    </xf>
    <xf numFmtId="183" fontId="82" fillId="66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183" fontId="82" fillId="66" borderId="0" applyNumberFormat="0" applyBorder="0" applyAlignment="0" applyProtection="0">
      <alignment vertical="center"/>
    </xf>
    <xf numFmtId="183" fontId="82" fillId="66" borderId="0" applyNumberFormat="0" applyBorder="0" applyAlignment="0" applyProtection="0">
      <alignment vertical="center"/>
    </xf>
    <xf numFmtId="183" fontId="82" fillId="66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183" fontId="82" fillId="66" borderId="0" applyNumberFormat="0" applyBorder="0" applyAlignment="0" applyProtection="0">
      <alignment vertical="center"/>
    </xf>
    <xf numFmtId="183" fontId="82" fillId="66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183" fontId="82" fillId="66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183" fontId="82" fillId="55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183" fontId="82" fillId="56" borderId="0" applyNumberFormat="0" applyBorder="0" applyAlignment="0" applyProtection="0">
      <alignment vertical="center"/>
    </xf>
    <xf numFmtId="183" fontId="82" fillId="67" borderId="0" applyNumberFormat="0" applyBorder="0" applyAlignment="0" applyProtection="0">
      <alignment vertical="center"/>
    </xf>
    <xf numFmtId="183" fontId="82" fillId="67" borderId="0" applyNumberFormat="0" applyBorder="0" applyAlignment="0" applyProtection="0">
      <alignment vertical="center"/>
    </xf>
    <xf numFmtId="183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183" fontId="82" fillId="67" borderId="0" applyNumberFormat="0" applyBorder="0" applyAlignment="0" applyProtection="0">
      <alignment vertical="center"/>
    </xf>
    <xf numFmtId="183" fontId="82" fillId="67" borderId="0" applyNumberFormat="0" applyBorder="0" applyAlignment="0" applyProtection="0">
      <alignment vertical="center"/>
    </xf>
    <xf numFmtId="183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183" fontId="82" fillId="67" borderId="0" applyNumberFormat="0" applyBorder="0" applyAlignment="0" applyProtection="0">
      <alignment vertical="center"/>
    </xf>
    <xf numFmtId="183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183" fontId="82" fillId="67" borderId="0" applyNumberFormat="0" applyBorder="0" applyAlignment="0" applyProtection="0">
      <alignment vertical="center"/>
    </xf>
    <xf numFmtId="183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183" fontId="82" fillId="67" borderId="0" applyNumberFormat="0" applyBorder="0" applyAlignment="0" applyProtection="0">
      <alignment vertical="center"/>
    </xf>
    <xf numFmtId="183" fontId="82" fillId="67" borderId="0" applyNumberFormat="0" applyBorder="0" applyAlignment="0" applyProtection="0">
      <alignment vertical="center"/>
    </xf>
    <xf numFmtId="183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183" fontId="82" fillId="67" borderId="0" applyNumberFormat="0" applyBorder="0" applyAlignment="0" applyProtection="0">
      <alignment vertical="center"/>
    </xf>
    <xf numFmtId="183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183" fontId="82" fillId="67" borderId="0" applyNumberFormat="0" applyBorder="0" applyAlignment="0" applyProtection="0">
      <alignment vertical="center"/>
    </xf>
    <xf numFmtId="183" fontId="88" fillId="24" borderId="0" applyNumberFormat="0" applyBorder="0" applyAlignment="0" applyProtection="0">
      <alignment vertical="center"/>
    </xf>
    <xf numFmtId="183" fontId="88" fillId="24" borderId="0" applyNumberFormat="0" applyBorder="0" applyAlignment="0" applyProtection="0">
      <alignment vertical="center"/>
    </xf>
    <xf numFmtId="183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183" fontId="88" fillId="24" borderId="0" applyNumberFormat="0" applyBorder="0" applyAlignment="0" applyProtection="0">
      <alignment vertical="center"/>
    </xf>
    <xf numFmtId="183" fontId="88" fillId="24" borderId="0" applyNumberFormat="0" applyBorder="0" applyAlignment="0" applyProtection="0">
      <alignment vertical="center"/>
    </xf>
    <xf numFmtId="183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183" fontId="88" fillId="24" borderId="0" applyNumberFormat="0" applyBorder="0" applyAlignment="0" applyProtection="0">
      <alignment vertical="center"/>
    </xf>
    <xf numFmtId="183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183" fontId="88" fillId="24" borderId="0" applyNumberFormat="0" applyBorder="0" applyAlignment="0" applyProtection="0">
      <alignment vertical="center"/>
    </xf>
    <xf numFmtId="183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183" fontId="88" fillId="24" borderId="0" applyNumberFormat="0" applyBorder="0" applyAlignment="0" applyProtection="0">
      <alignment vertical="center"/>
    </xf>
    <xf numFmtId="183" fontId="88" fillId="24" borderId="0" applyNumberFormat="0" applyBorder="0" applyAlignment="0" applyProtection="0">
      <alignment vertical="center"/>
    </xf>
    <xf numFmtId="183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183" fontId="88" fillId="24" borderId="0" applyNumberFormat="0" applyBorder="0" applyAlignment="0" applyProtection="0">
      <alignment vertical="center"/>
    </xf>
    <xf numFmtId="183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183" fontId="88" fillId="24" borderId="0" applyNumberFormat="0" applyBorder="0" applyAlignment="0" applyProtection="0">
      <alignment vertical="center"/>
    </xf>
    <xf numFmtId="209" fontId="127" fillId="0" borderId="0" applyFill="0" applyBorder="0" applyAlignment="0"/>
    <xf numFmtId="209" fontId="127" fillId="0" borderId="0" applyFill="0" applyBorder="0" applyAlignment="0"/>
    <xf numFmtId="183" fontId="92" fillId="26" borderId="74" applyNumberFormat="0" applyAlignment="0" applyProtection="0">
      <alignment vertical="center"/>
    </xf>
    <xf numFmtId="183" fontId="92" fillId="26" borderId="74" applyNumberFormat="0" applyAlignment="0" applyProtection="0">
      <alignment vertical="center"/>
    </xf>
    <xf numFmtId="183" fontId="92" fillId="26" borderId="74" applyNumberFormat="0" applyAlignment="0" applyProtection="0">
      <alignment vertical="center"/>
    </xf>
    <xf numFmtId="0" fontId="92" fillId="26" borderId="74" applyNumberFormat="0" applyAlignment="0" applyProtection="0">
      <alignment vertical="center"/>
    </xf>
    <xf numFmtId="0" fontId="92" fillId="26" borderId="74" applyNumberFormat="0" applyAlignment="0" applyProtection="0">
      <alignment vertical="center"/>
    </xf>
    <xf numFmtId="183" fontId="92" fillId="26" borderId="74" applyNumberFormat="0" applyAlignment="0" applyProtection="0">
      <alignment vertical="center"/>
    </xf>
    <xf numFmtId="183" fontId="92" fillId="26" borderId="74" applyNumberFormat="0" applyAlignment="0" applyProtection="0">
      <alignment vertical="center"/>
    </xf>
    <xf numFmtId="183" fontId="92" fillId="26" borderId="74" applyNumberFormat="0" applyAlignment="0" applyProtection="0">
      <alignment vertical="center"/>
    </xf>
    <xf numFmtId="0" fontId="92" fillId="26" borderId="74" applyNumberFormat="0" applyAlignment="0" applyProtection="0">
      <alignment vertical="center"/>
    </xf>
    <xf numFmtId="0" fontId="92" fillId="26" borderId="74" applyNumberFormat="0" applyAlignment="0" applyProtection="0">
      <alignment vertical="center"/>
    </xf>
    <xf numFmtId="183" fontId="92" fillId="26" borderId="74" applyNumberFormat="0" applyAlignment="0" applyProtection="0">
      <alignment vertical="center"/>
    </xf>
    <xf numFmtId="183" fontId="92" fillId="26" borderId="74" applyNumberFormat="0" applyAlignment="0" applyProtection="0">
      <alignment vertical="center"/>
    </xf>
    <xf numFmtId="0" fontId="92" fillId="26" borderId="74" applyNumberFormat="0" applyAlignment="0" applyProtection="0">
      <alignment vertical="center"/>
    </xf>
    <xf numFmtId="0" fontId="92" fillId="26" borderId="74" applyNumberFormat="0" applyAlignment="0" applyProtection="0">
      <alignment vertical="center"/>
    </xf>
    <xf numFmtId="183" fontId="92" fillId="26" borderId="74" applyNumberFormat="0" applyAlignment="0" applyProtection="0">
      <alignment vertical="center"/>
    </xf>
    <xf numFmtId="183" fontId="92" fillId="26" borderId="74" applyNumberFormat="0" applyAlignment="0" applyProtection="0">
      <alignment vertical="center"/>
    </xf>
    <xf numFmtId="0" fontId="92" fillId="26" borderId="74" applyNumberFormat="0" applyAlignment="0" applyProtection="0">
      <alignment vertical="center"/>
    </xf>
    <xf numFmtId="183" fontId="92" fillId="26" borderId="74" applyNumberFormat="0" applyAlignment="0" applyProtection="0">
      <alignment vertical="center"/>
    </xf>
    <xf numFmtId="183" fontId="92" fillId="26" borderId="74" applyNumberFormat="0" applyAlignment="0" applyProtection="0">
      <alignment vertical="center"/>
    </xf>
    <xf numFmtId="183" fontId="92" fillId="26" borderId="74" applyNumberFormat="0" applyAlignment="0" applyProtection="0">
      <alignment vertical="center"/>
    </xf>
    <xf numFmtId="0" fontId="92" fillId="26" borderId="74" applyNumberFormat="0" applyAlignment="0" applyProtection="0">
      <alignment vertical="center"/>
    </xf>
    <xf numFmtId="0" fontId="92" fillId="26" borderId="74" applyNumberFormat="0" applyAlignment="0" applyProtection="0">
      <alignment vertical="center"/>
    </xf>
    <xf numFmtId="183" fontId="92" fillId="26" borderId="74" applyNumberFormat="0" applyAlignment="0" applyProtection="0">
      <alignment vertical="center"/>
    </xf>
    <xf numFmtId="183" fontId="92" fillId="26" borderId="74" applyNumberFormat="0" applyAlignment="0" applyProtection="0">
      <alignment vertical="center"/>
    </xf>
    <xf numFmtId="0" fontId="92" fillId="26" borderId="74" applyNumberFormat="0" applyAlignment="0" applyProtection="0">
      <alignment vertical="center"/>
    </xf>
    <xf numFmtId="0" fontId="92" fillId="26" borderId="74" applyNumberFormat="0" applyAlignment="0" applyProtection="0">
      <alignment vertical="center"/>
    </xf>
    <xf numFmtId="183" fontId="92" fillId="26" borderId="74" applyNumberFormat="0" applyAlignment="0" applyProtection="0">
      <alignment vertical="center"/>
    </xf>
    <xf numFmtId="183" fontId="94" fillId="68" borderId="39" applyNumberFormat="0" applyAlignment="0" applyProtection="0">
      <alignment vertical="center"/>
    </xf>
    <xf numFmtId="183" fontId="94" fillId="68" borderId="39" applyNumberFormat="0" applyAlignment="0" applyProtection="0">
      <alignment vertical="center"/>
    </xf>
    <xf numFmtId="183" fontId="94" fillId="68" borderId="39" applyNumberFormat="0" applyAlignment="0" applyProtection="0">
      <alignment vertical="center"/>
    </xf>
    <xf numFmtId="0" fontId="94" fillId="68" borderId="39" applyNumberFormat="0" applyAlignment="0" applyProtection="0">
      <alignment vertical="center"/>
    </xf>
    <xf numFmtId="0" fontId="94" fillId="68" borderId="39" applyNumberFormat="0" applyAlignment="0" applyProtection="0">
      <alignment vertical="center"/>
    </xf>
    <xf numFmtId="183" fontId="94" fillId="68" borderId="39" applyNumberFormat="0" applyAlignment="0" applyProtection="0">
      <alignment vertical="center"/>
    </xf>
    <xf numFmtId="183" fontId="94" fillId="68" borderId="39" applyNumberFormat="0" applyAlignment="0" applyProtection="0">
      <alignment vertical="center"/>
    </xf>
    <xf numFmtId="183" fontId="94" fillId="68" borderId="39" applyNumberFormat="0" applyAlignment="0" applyProtection="0">
      <alignment vertical="center"/>
    </xf>
    <xf numFmtId="0" fontId="94" fillId="68" borderId="39" applyNumberFormat="0" applyAlignment="0" applyProtection="0">
      <alignment vertical="center"/>
    </xf>
    <xf numFmtId="0" fontId="94" fillId="68" borderId="39" applyNumberFormat="0" applyAlignment="0" applyProtection="0">
      <alignment vertical="center"/>
    </xf>
    <xf numFmtId="183" fontId="94" fillId="68" borderId="39" applyNumberFormat="0" applyAlignment="0" applyProtection="0">
      <alignment vertical="center"/>
    </xf>
    <xf numFmtId="183" fontId="94" fillId="68" borderId="39" applyNumberFormat="0" applyAlignment="0" applyProtection="0">
      <alignment vertical="center"/>
    </xf>
    <xf numFmtId="0" fontId="94" fillId="68" borderId="39" applyNumberFormat="0" applyAlignment="0" applyProtection="0">
      <alignment vertical="center"/>
    </xf>
    <xf numFmtId="0" fontId="94" fillId="68" borderId="39" applyNumberFormat="0" applyAlignment="0" applyProtection="0">
      <alignment vertical="center"/>
    </xf>
    <xf numFmtId="183" fontId="94" fillId="68" borderId="39" applyNumberFormat="0" applyAlignment="0" applyProtection="0">
      <alignment vertical="center"/>
    </xf>
    <xf numFmtId="183" fontId="94" fillId="68" borderId="39" applyNumberFormat="0" applyAlignment="0" applyProtection="0">
      <alignment vertical="center"/>
    </xf>
    <xf numFmtId="0" fontId="94" fillId="68" borderId="39" applyNumberFormat="0" applyAlignment="0" applyProtection="0">
      <alignment vertical="center"/>
    </xf>
    <xf numFmtId="183" fontId="94" fillId="68" borderId="39" applyNumberFormat="0" applyAlignment="0" applyProtection="0">
      <alignment vertical="center"/>
    </xf>
    <xf numFmtId="183" fontId="94" fillId="68" borderId="39" applyNumberFormat="0" applyAlignment="0" applyProtection="0">
      <alignment vertical="center"/>
    </xf>
    <xf numFmtId="183" fontId="94" fillId="68" borderId="39" applyNumberFormat="0" applyAlignment="0" applyProtection="0">
      <alignment vertical="center"/>
    </xf>
    <xf numFmtId="0" fontId="94" fillId="68" borderId="39" applyNumberFormat="0" applyAlignment="0" applyProtection="0">
      <alignment vertical="center"/>
    </xf>
    <xf numFmtId="0" fontId="94" fillId="68" borderId="39" applyNumberFormat="0" applyAlignment="0" applyProtection="0">
      <alignment vertical="center"/>
    </xf>
    <xf numFmtId="183" fontId="94" fillId="68" borderId="39" applyNumberFormat="0" applyAlignment="0" applyProtection="0">
      <alignment vertical="center"/>
    </xf>
    <xf numFmtId="183" fontId="94" fillId="68" borderId="39" applyNumberFormat="0" applyAlignment="0" applyProtection="0">
      <alignment vertical="center"/>
    </xf>
    <xf numFmtId="0" fontId="94" fillId="68" borderId="39" applyNumberFormat="0" applyAlignment="0" applyProtection="0">
      <alignment vertical="center"/>
    </xf>
    <xf numFmtId="0" fontId="94" fillId="68" borderId="39" applyNumberFormat="0" applyAlignment="0" applyProtection="0">
      <alignment vertical="center"/>
    </xf>
    <xf numFmtId="183" fontId="94" fillId="68" borderId="39" applyNumberFormat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128" fillId="0" borderId="0" applyFont="0" applyFill="0" applyBorder="0" applyAlignment="0" applyProtection="0"/>
    <xf numFmtId="3" fontId="128" fillId="0" borderId="0" applyFont="0" applyFill="0" applyBorder="0" applyAlignment="0" applyProtection="0"/>
    <xf numFmtId="210" fontId="128" fillId="0" borderId="0" applyFont="0" applyFill="0" applyBorder="0" applyAlignment="0" applyProtection="0"/>
    <xf numFmtId="210" fontId="128" fillId="0" borderId="0" applyFont="0" applyFill="0" applyBorder="0" applyAlignment="0" applyProtection="0"/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211" fontId="128" fillId="0" borderId="0">
      <protection locked="0"/>
    </xf>
    <xf numFmtId="211" fontId="128" fillId="0" borderId="0">
      <protection locked="0"/>
    </xf>
    <xf numFmtId="183" fontId="89" fillId="25" borderId="0" applyNumberFormat="0" applyBorder="0" applyAlignment="0" applyProtection="0">
      <alignment vertical="center"/>
    </xf>
    <xf numFmtId="183" fontId="89" fillId="25" borderId="0" applyNumberFormat="0" applyBorder="0" applyAlignment="0" applyProtection="0">
      <alignment vertical="center"/>
    </xf>
    <xf numFmtId="183" fontId="89" fillId="25" borderId="0" applyNumberFormat="0" applyBorder="0" applyAlignment="0" applyProtection="0">
      <alignment vertical="center"/>
    </xf>
    <xf numFmtId="0" fontId="89" fillId="25" borderId="0" applyNumberFormat="0" applyBorder="0" applyAlignment="0" applyProtection="0">
      <alignment vertical="center"/>
    </xf>
    <xf numFmtId="0" fontId="89" fillId="25" borderId="0" applyNumberFormat="0" applyBorder="0" applyAlignment="0" applyProtection="0">
      <alignment vertical="center"/>
    </xf>
    <xf numFmtId="183" fontId="89" fillId="25" borderId="0" applyNumberFormat="0" applyBorder="0" applyAlignment="0" applyProtection="0">
      <alignment vertical="center"/>
    </xf>
    <xf numFmtId="183" fontId="89" fillId="25" borderId="0" applyNumberFormat="0" applyBorder="0" applyAlignment="0" applyProtection="0">
      <alignment vertical="center"/>
    </xf>
    <xf numFmtId="183" fontId="89" fillId="25" borderId="0" applyNumberFormat="0" applyBorder="0" applyAlignment="0" applyProtection="0">
      <alignment vertical="center"/>
    </xf>
    <xf numFmtId="0" fontId="89" fillId="25" borderId="0" applyNumberFormat="0" applyBorder="0" applyAlignment="0" applyProtection="0">
      <alignment vertical="center"/>
    </xf>
    <xf numFmtId="0" fontId="89" fillId="25" borderId="0" applyNumberFormat="0" applyBorder="0" applyAlignment="0" applyProtection="0">
      <alignment vertical="center"/>
    </xf>
    <xf numFmtId="183" fontId="89" fillId="25" borderId="0" applyNumberFormat="0" applyBorder="0" applyAlignment="0" applyProtection="0">
      <alignment vertical="center"/>
    </xf>
    <xf numFmtId="183" fontId="89" fillId="25" borderId="0" applyNumberFormat="0" applyBorder="0" applyAlignment="0" applyProtection="0">
      <alignment vertical="center"/>
    </xf>
    <xf numFmtId="0" fontId="89" fillId="25" borderId="0" applyNumberFormat="0" applyBorder="0" applyAlignment="0" applyProtection="0">
      <alignment vertical="center"/>
    </xf>
    <xf numFmtId="0" fontId="89" fillId="25" borderId="0" applyNumberFormat="0" applyBorder="0" applyAlignment="0" applyProtection="0">
      <alignment vertical="center"/>
    </xf>
    <xf numFmtId="183" fontId="89" fillId="25" borderId="0" applyNumberFormat="0" applyBorder="0" applyAlignment="0" applyProtection="0">
      <alignment vertical="center"/>
    </xf>
    <xf numFmtId="183" fontId="89" fillId="25" borderId="0" applyNumberFormat="0" applyBorder="0" applyAlignment="0" applyProtection="0">
      <alignment vertical="center"/>
    </xf>
    <xf numFmtId="0" fontId="89" fillId="25" borderId="0" applyNumberFormat="0" applyBorder="0" applyAlignment="0" applyProtection="0">
      <alignment vertical="center"/>
    </xf>
    <xf numFmtId="183" fontId="89" fillId="25" borderId="0" applyNumberFormat="0" applyBorder="0" applyAlignment="0" applyProtection="0">
      <alignment vertical="center"/>
    </xf>
    <xf numFmtId="183" fontId="89" fillId="25" borderId="0" applyNumberFormat="0" applyBorder="0" applyAlignment="0" applyProtection="0">
      <alignment vertical="center"/>
    </xf>
    <xf numFmtId="183" fontId="89" fillId="25" borderId="0" applyNumberFormat="0" applyBorder="0" applyAlignment="0" applyProtection="0">
      <alignment vertical="center"/>
    </xf>
    <xf numFmtId="0" fontId="89" fillId="25" borderId="0" applyNumberFormat="0" applyBorder="0" applyAlignment="0" applyProtection="0">
      <alignment vertical="center"/>
    </xf>
    <xf numFmtId="0" fontId="89" fillId="25" borderId="0" applyNumberFormat="0" applyBorder="0" applyAlignment="0" applyProtection="0">
      <alignment vertical="center"/>
    </xf>
    <xf numFmtId="183" fontId="89" fillId="25" borderId="0" applyNumberFormat="0" applyBorder="0" applyAlignment="0" applyProtection="0">
      <alignment vertical="center"/>
    </xf>
    <xf numFmtId="183" fontId="89" fillId="25" borderId="0" applyNumberFormat="0" applyBorder="0" applyAlignment="0" applyProtection="0">
      <alignment vertical="center"/>
    </xf>
    <xf numFmtId="0" fontId="89" fillId="25" borderId="0" applyNumberFormat="0" applyBorder="0" applyAlignment="0" applyProtection="0">
      <alignment vertical="center"/>
    </xf>
    <xf numFmtId="0" fontId="89" fillId="25" borderId="0" applyNumberFormat="0" applyBorder="0" applyAlignment="0" applyProtection="0">
      <alignment vertical="center"/>
    </xf>
    <xf numFmtId="183" fontId="89" fillId="25" borderId="0" applyNumberFormat="0" applyBorder="0" applyAlignment="0" applyProtection="0">
      <alignment vertical="center"/>
    </xf>
    <xf numFmtId="38" fontId="129" fillId="10" borderId="0" applyNumberFormat="0" applyBorder="0" applyAlignment="0" applyProtection="0"/>
    <xf numFmtId="38" fontId="129" fillId="10" borderId="0" applyNumberFormat="0" applyBorder="0" applyAlignment="0" applyProtection="0"/>
    <xf numFmtId="183" fontId="84" fillId="0" borderId="34" applyNumberFormat="0" applyFill="0" applyAlignment="0" applyProtection="0">
      <alignment vertical="center"/>
    </xf>
    <xf numFmtId="183" fontId="84" fillId="0" borderId="34" applyNumberFormat="0" applyFill="0" applyAlignment="0" applyProtection="0">
      <alignment vertical="center"/>
    </xf>
    <xf numFmtId="183" fontId="84" fillId="0" borderId="34" applyNumberFormat="0" applyFill="0" applyAlignment="0" applyProtection="0">
      <alignment vertical="center"/>
    </xf>
    <xf numFmtId="0" fontId="84" fillId="0" borderId="34" applyNumberFormat="0" applyFill="0" applyAlignment="0" applyProtection="0">
      <alignment vertical="center"/>
    </xf>
    <xf numFmtId="0" fontId="84" fillId="0" borderId="34" applyNumberFormat="0" applyFill="0" applyAlignment="0" applyProtection="0">
      <alignment vertical="center"/>
    </xf>
    <xf numFmtId="183" fontId="84" fillId="0" borderId="34" applyNumberFormat="0" applyFill="0" applyAlignment="0" applyProtection="0">
      <alignment vertical="center"/>
    </xf>
    <xf numFmtId="183" fontId="84" fillId="0" borderId="34" applyNumberFormat="0" applyFill="0" applyAlignment="0" applyProtection="0">
      <alignment vertical="center"/>
    </xf>
    <xf numFmtId="183" fontId="84" fillId="0" borderId="34" applyNumberFormat="0" applyFill="0" applyAlignment="0" applyProtection="0">
      <alignment vertical="center"/>
    </xf>
    <xf numFmtId="0" fontId="84" fillId="0" borderId="34" applyNumberFormat="0" applyFill="0" applyAlignment="0" applyProtection="0">
      <alignment vertical="center"/>
    </xf>
    <xf numFmtId="0" fontId="84" fillId="0" borderId="34" applyNumberFormat="0" applyFill="0" applyAlignment="0" applyProtection="0">
      <alignment vertical="center"/>
    </xf>
    <xf numFmtId="183" fontId="84" fillId="0" borderId="34" applyNumberFormat="0" applyFill="0" applyAlignment="0" applyProtection="0">
      <alignment vertical="center"/>
    </xf>
    <xf numFmtId="183" fontId="84" fillId="0" borderId="34" applyNumberFormat="0" applyFill="0" applyAlignment="0" applyProtection="0">
      <alignment vertical="center"/>
    </xf>
    <xf numFmtId="0" fontId="84" fillId="0" borderId="34" applyNumberFormat="0" applyFill="0" applyAlignment="0" applyProtection="0">
      <alignment vertical="center"/>
    </xf>
    <xf numFmtId="0" fontId="84" fillId="0" borderId="34" applyNumberFormat="0" applyFill="0" applyAlignment="0" applyProtection="0">
      <alignment vertical="center"/>
    </xf>
    <xf numFmtId="183" fontId="84" fillId="0" borderId="34" applyNumberFormat="0" applyFill="0" applyAlignment="0" applyProtection="0">
      <alignment vertical="center"/>
    </xf>
    <xf numFmtId="183" fontId="84" fillId="0" borderId="34" applyNumberFormat="0" applyFill="0" applyAlignment="0" applyProtection="0">
      <alignment vertical="center"/>
    </xf>
    <xf numFmtId="183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83" fontId="84" fillId="0" borderId="34" applyNumberFormat="0" applyFill="0" applyAlignment="0" applyProtection="0">
      <alignment vertical="center"/>
    </xf>
    <xf numFmtId="0" fontId="84" fillId="0" borderId="34" applyNumberFormat="0" applyFill="0" applyAlignment="0" applyProtection="0">
      <alignment vertical="center"/>
    </xf>
    <xf numFmtId="0" fontId="84" fillId="0" borderId="34" applyNumberFormat="0" applyFill="0" applyAlignment="0" applyProtection="0">
      <alignment vertical="center"/>
    </xf>
    <xf numFmtId="183" fontId="84" fillId="0" borderId="34" applyNumberFormat="0" applyFill="0" applyAlignment="0" applyProtection="0">
      <alignment vertical="center"/>
    </xf>
    <xf numFmtId="183" fontId="84" fillId="0" borderId="34" applyNumberFormat="0" applyFill="0" applyAlignment="0" applyProtection="0">
      <alignment vertical="center"/>
    </xf>
    <xf numFmtId="183" fontId="84" fillId="0" borderId="34" applyNumberFormat="0" applyFill="0" applyAlignment="0" applyProtection="0">
      <alignment vertical="center"/>
    </xf>
    <xf numFmtId="0" fontId="84" fillId="0" borderId="34" applyNumberFormat="0" applyFill="0" applyAlignment="0" applyProtection="0">
      <alignment vertical="center"/>
    </xf>
    <xf numFmtId="0" fontId="84" fillId="0" borderId="34" applyNumberFormat="0" applyFill="0" applyAlignment="0" applyProtection="0">
      <alignment vertical="center"/>
    </xf>
    <xf numFmtId="183" fontId="84" fillId="0" borderId="34" applyNumberFormat="0" applyFill="0" applyAlignment="0" applyProtection="0">
      <alignment vertical="center"/>
    </xf>
    <xf numFmtId="183" fontId="84" fillId="0" borderId="34" applyNumberFormat="0" applyFill="0" applyAlignment="0" applyProtection="0">
      <alignment vertical="center"/>
    </xf>
    <xf numFmtId="0" fontId="84" fillId="0" borderId="34" applyNumberFormat="0" applyFill="0" applyAlignment="0" applyProtection="0">
      <alignment vertical="center"/>
    </xf>
    <xf numFmtId="0" fontId="84" fillId="0" borderId="34" applyNumberFormat="0" applyFill="0" applyAlignment="0" applyProtection="0">
      <alignment vertical="center"/>
    </xf>
    <xf numFmtId="183" fontId="84" fillId="0" borderId="34" applyNumberFormat="0" applyFill="0" applyAlignment="0" applyProtection="0">
      <alignment vertical="center"/>
    </xf>
    <xf numFmtId="183" fontId="85" fillId="0" borderId="35" applyNumberFormat="0" applyFill="0" applyAlignment="0" applyProtection="0">
      <alignment vertical="center"/>
    </xf>
    <xf numFmtId="183" fontId="85" fillId="0" borderId="35" applyNumberFormat="0" applyFill="0" applyAlignment="0" applyProtection="0">
      <alignment vertical="center"/>
    </xf>
    <xf numFmtId="183" fontId="85" fillId="0" borderId="35" applyNumberFormat="0" applyFill="0" applyAlignment="0" applyProtection="0">
      <alignment vertical="center"/>
    </xf>
    <xf numFmtId="0" fontId="85" fillId="0" borderId="35" applyNumberFormat="0" applyFill="0" applyAlignment="0" applyProtection="0">
      <alignment vertical="center"/>
    </xf>
    <xf numFmtId="0" fontId="85" fillId="0" borderId="35" applyNumberFormat="0" applyFill="0" applyAlignment="0" applyProtection="0">
      <alignment vertical="center"/>
    </xf>
    <xf numFmtId="183" fontId="85" fillId="0" borderId="35" applyNumberFormat="0" applyFill="0" applyAlignment="0" applyProtection="0">
      <alignment vertical="center"/>
    </xf>
    <xf numFmtId="183" fontId="85" fillId="0" borderId="35" applyNumberFormat="0" applyFill="0" applyAlignment="0" applyProtection="0">
      <alignment vertical="center"/>
    </xf>
    <xf numFmtId="183" fontId="85" fillId="0" borderId="35" applyNumberFormat="0" applyFill="0" applyAlignment="0" applyProtection="0">
      <alignment vertical="center"/>
    </xf>
    <xf numFmtId="0" fontId="85" fillId="0" borderId="35" applyNumberFormat="0" applyFill="0" applyAlignment="0" applyProtection="0">
      <alignment vertical="center"/>
    </xf>
    <xf numFmtId="0" fontId="85" fillId="0" borderId="35" applyNumberFormat="0" applyFill="0" applyAlignment="0" applyProtection="0">
      <alignment vertical="center"/>
    </xf>
    <xf numFmtId="183" fontId="85" fillId="0" borderId="35" applyNumberFormat="0" applyFill="0" applyAlignment="0" applyProtection="0">
      <alignment vertical="center"/>
    </xf>
    <xf numFmtId="183" fontId="85" fillId="0" borderId="35" applyNumberFormat="0" applyFill="0" applyAlignment="0" applyProtection="0">
      <alignment vertical="center"/>
    </xf>
    <xf numFmtId="0" fontId="85" fillId="0" borderId="35" applyNumberFormat="0" applyFill="0" applyAlignment="0" applyProtection="0">
      <alignment vertical="center"/>
    </xf>
    <xf numFmtId="0" fontId="85" fillId="0" borderId="35" applyNumberFormat="0" applyFill="0" applyAlignment="0" applyProtection="0">
      <alignment vertical="center"/>
    </xf>
    <xf numFmtId="183" fontId="85" fillId="0" borderId="35" applyNumberFormat="0" applyFill="0" applyAlignment="0" applyProtection="0">
      <alignment vertical="center"/>
    </xf>
    <xf numFmtId="183" fontId="85" fillId="0" borderId="35" applyNumberFormat="0" applyFill="0" applyAlignment="0" applyProtection="0">
      <alignment vertical="center"/>
    </xf>
    <xf numFmtId="183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83" fontId="85" fillId="0" borderId="35" applyNumberFormat="0" applyFill="0" applyAlignment="0" applyProtection="0">
      <alignment vertical="center"/>
    </xf>
    <xf numFmtId="0" fontId="85" fillId="0" borderId="35" applyNumberFormat="0" applyFill="0" applyAlignment="0" applyProtection="0">
      <alignment vertical="center"/>
    </xf>
    <xf numFmtId="0" fontId="85" fillId="0" borderId="35" applyNumberFormat="0" applyFill="0" applyAlignment="0" applyProtection="0">
      <alignment vertical="center"/>
    </xf>
    <xf numFmtId="183" fontId="85" fillId="0" borderId="35" applyNumberFormat="0" applyFill="0" applyAlignment="0" applyProtection="0">
      <alignment vertical="center"/>
    </xf>
    <xf numFmtId="183" fontId="85" fillId="0" borderId="35" applyNumberFormat="0" applyFill="0" applyAlignment="0" applyProtection="0">
      <alignment vertical="center"/>
    </xf>
    <xf numFmtId="183" fontId="85" fillId="0" borderId="35" applyNumberFormat="0" applyFill="0" applyAlignment="0" applyProtection="0">
      <alignment vertical="center"/>
    </xf>
    <xf numFmtId="0" fontId="85" fillId="0" borderId="35" applyNumberFormat="0" applyFill="0" applyAlignment="0" applyProtection="0">
      <alignment vertical="center"/>
    </xf>
    <xf numFmtId="0" fontId="85" fillId="0" borderId="35" applyNumberFormat="0" applyFill="0" applyAlignment="0" applyProtection="0">
      <alignment vertical="center"/>
    </xf>
    <xf numFmtId="183" fontId="85" fillId="0" borderId="35" applyNumberFormat="0" applyFill="0" applyAlignment="0" applyProtection="0">
      <alignment vertical="center"/>
    </xf>
    <xf numFmtId="183" fontId="85" fillId="0" borderId="35" applyNumberFormat="0" applyFill="0" applyAlignment="0" applyProtection="0">
      <alignment vertical="center"/>
    </xf>
    <xf numFmtId="0" fontId="85" fillId="0" borderId="35" applyNumberFormat="0" applyFill="0" applyAlignment="0" applyProtection="0">
      <alignment vertical="center"/>
    </xf>
    <xf numFmtId="0" fontId="85" fillId="0" borderId="35" applyNumberFormat="0" applyFill="0" applyAlignment="0" applyProtection="0">
      <alignment vertical="center"/>
    </xf>
    <xf numFmtId="183" fontId="85" fillId="0" borderId="35" applyNumberFormat="0" applyFill="0" applyAlignment="0" applyProtection="0">
      <alignment vertical="center"/>
    </xf>
    <xf numFmtId="183" fontId="86" fillId="0" borderId="36" applyNumberFormat="0" applyFill="0" applyAlignment="0" applyProtection="0">
      <alignment vertical="center"/>
    </xf>
    <xf numFmtId="183" fontId="86" fillId="0" borderId="36" applyNumberFormat="0" applyFill="0" applyAlignment="0" applyProtection="0">
      <alignment vertical="center"/>
    </xf>
    <xf numFmtId="183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183" fontId="86" fillId="0" borderId="36" applyNumberFormat="0" applyFill="0" applyAlignment="0" applyProtection="0">
      <alignment vertical="center"/>
    </xf>
    <xf numFmtId="183" fontId="86" fillId="0" borderId="36" applyNumberFormat="0" applyFill="0" applyAlignment="0" applyProtection="0">
      <alignment vertical="center"/>
    </xf>
    <xf numFmtId="183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183" fontId="86" fillId="0" borderId="36" applyNumberFormat="0" applyFill="0" applyAlignment="0" applyProtection="0">
      <alignment vertical="center"/>
    </xf>
    <xf numFmtId="183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183" fontId="86" fillId="0" borderId="36" applyNumberFormat="0" applyFill="0" applyAlignment="0" applyProtection="0">
      <alignment vertical="center"/>
    </xf>
    <xf numFmtId="183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183" fontId="86" fillId="0" borderId="36" applyNumberFormat="0" applyFill="0" applyAlignment="0" applyProtection="0">
      <alignment vertical="center"/>
    </xf>
    <xf numFmtId="183" fontId="86" fillId="0" borderId="36" applyNumberFormat="0" applyFill="0" applyAlignment="0" applyProtection="0">
      <alignment vertical="center"/>
    </xf>
    <xf numFmtId="183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183" fontId="86" fillId="0" borderId="36" applyNumberFormat="0" applyFill="0" applyAlignment="0" applyProtection="0">
      <alignment vertical="center"/>
    </xf>
    <xf numFmtId="183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183" fontId="86" fillId="0" borderId="36" applyNumberFormat="0" applyFill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212" fontId="128" fillId="0" borderId="0">
      <protection locked="0"/>
    </xf>
    <xf numFmtId="212" fontId="128" fillId="0" borderId="0">
      <protection locked="0"/>
    </xf>
    <xf numFmtId="212" fontId="128" fillId="0" borderId="0">
      <protection locked="0"/>
    </xf>
    <xf numFmtId="212" fontId="128" fillId="0" borderId="0">
      <protection locked="0"/>
    </xf>
    <xf numFmtId="212" fontId="128" fillId="0" borderId="0">
      <protection locked="0"/>
    </xf>
    <xf numFmtId="212" fontId="128" fillId="0" borderId="0"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83" fontId="39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3" fillId="0" borderId="0" applyNumberFormat="0" applyFill="0" applyBorder="0" applyAlignment="0" applyProtection="0">
      <alignment vertical="center"/>
    </xf>
    <xf numFmtId="183" fontId="133" fillId="0" borderId="0" applyNumberFormat="0" applyFill="0" applyBorder="0" applyAlignment="0" applyProtection="0">
      <alignment vertical="center"/>
    </xf>
    <xf numFmtId="183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183" fontId="133" fillId="0" borderId="0" applyNumberFormat="0" applyFill="0" applyBorder="0" applyAlignment="0" applyProtection="0">
      <alignment vertical="center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0" fontId="129" fillId="7" borderId="47" applyNumberFormat="0" applyBorder="0" applyAlignment="0" applyProtection="0"/>
    <xf numFmtId="10" fontId="129" fillId="7" borderId="47" applyNumberFormat="0" applyBorder="0" applyAlignment="0" applyProtection="0"/>
    <xf numFmtId="0" fontId="135" fillId="32" borderId="74" applyNumberFormat="0" applyAlignment="0" applyProtection="0"/>
    <xf numFmtId="0" fontId="135" fillId="32" borderId="74" applyNumberFormat="0" applyAlignment="0" applyProtection="0"/>
    <xf numFmtId="0" fontId="135" fillId="32" borderId="74" applyNumberFormat="0" applyAlignment="0" applyProtection="0"/>
    <xf numFmtId="0" fontId="135" fillId="32" borderId="74" applyNumberFormat="0" applyAlignment="0" applyProtection="0"/>
    <xf numFmtId="0" fontId="135" fillId="32" borderId="74" applyNumberFormat="0" applyAlignment="0" applyProtection="0"/>
    <xf numFmtId="0" fontId="135" fillId="32" borderId="74" applyNumberFormat="0" applyAlignment="0" applyProtection="0"/>
    <xf numFmtId="0" fontId="135" fillId="32" borderId="74" applyNumberFormat="0" applyAlignment="0" applyProtection="0"/>
    <xf numFmtId="0" fontId="135" fillId="32" borderId="74" applyNumberFormat="0" applyAlignment="0" applyProtection="0"/>
    <xf numFmtId="183" fontId="101" fillId="32" borderId="74" applyNumberFormat="0" applyAlignment="0" applyProtection="0">
      <alignment vertical="center"/>
    </xf>
    <xf numFmtId="183" fontId="101" fillId="32" borderId="74" applyNumberFormat="0" applyAlignment="0" applyProtection="0">
      <alignment vertical="center"/>
    </xf>
    <xf numFmtId="183" fontId="101" fillId="32" borderId="74" applyNumberFormat="0" applyAlignment="0" applyProtection="0">
      <alignment vertical="center"/>
    </xf>
    <xf numFmtId="0" fontId="101" fillId="32" borderId="74" applyNumberFormat="0" applyAlignment="0" applyProtection="0">
      <alignment vertical="center"/>
    </xf>
    <xf numFmtId="0" fontId="101" fillId="32" borderId="74" applyNumberFormat="0" applyAlignment="0" applyProtection="0">
      <alignment vertical="center"/>
    </xf>
    <xf numFmtId="183" fontId="101" fillId="32" borderId="74" applyNumberFormat="0" applyAlignment="0" applyProtection="0">
      <alignment vertical="center"/>
    </xf>
    <xf numFmtId="183" fontId="101" fillId="32" borderId="74" applyNumberFormat="0" applyAlignment="0" applyProtection="0">
      <alignment vertical="center"/>
    </xf>
    <xf numFmtId="183" fontId="101" fillId="32" borderId="74" applyNumberFormat="0" applyAlignment="0" applyProtection="0">
      <alignment vertical="center"/>
    </xf>
    <xf numFmtId="0" fontId="101" fillId="32" borderId="74" applyNumberFormat="0" applyAlignment="0" applyProtection="0">
      <alignment vertical="center"/>
    </xf>
    <xf numFmtId="0" fontId="101" fillId="32" borderId="74" applyNumberFormat="0" applyAlignment="0" applyProtection="0">
      <alignment vertical="center"/>
    </xf>
    <xf numFmtId="183" fontId="101" fillId="32" borderId="74" applyNumberFormat="0" applyAlignment="0" applyProtection="0">
      <alignment vertical="center"/>
    </xf>
    <xf numFmtId="183" fontId="101" fillId="32" borderId="74" applyNumberFormat="0" applyAlignment="0" applyProtection="0">
      <alignment vertical="center"/>
    </xf>
    <xf numFmtId="0" fontId="101" fillId="32" borderId="74" applyNumberFormat="0" applyAlignment="0" applyProtection="0">
      <alignment vertical="center"/>
    </xf>
    <xf numFmtId="0" fontId="101" fillId="32" borderId="74" applyNumberFormat="0" applyAlignment="0" applyProtection="0">
      <alignment vertical="center"/>
    </xf>
    <xf numFmtId="183" fontId="101" fillId="32" borderId="74" applyNumberFormat="0" applyAlignment="0" applyProtection="0">
      <alignment vertical="center"/>
    </xf>
    <xf numFmtId="183" fontId="101" fillId="32" borderId="74" applyNumberFormat="0" applyAlignment="0" applyProtection="0">
      <alignment vertical="center"/>
    </xf>
    <xf numFmtId="0" fontId="101" fillId="32" borderId="74" applyNumberFormat="0" applyAlignment="0" applyProtection="0">
      <alignment vertical="center"/>
    </xf>
    <xf numFmtId="183" fontId="101" fillId="32" borderId="74" applyNumberFormat="0" applyAlignment="0" applyProtection="0">
      <alignment vertical="center"/>
    </xf>
    <xf numFmtId="183" fontId="101" fillId="32" borderId="74" applyNumberFormat="0" applyAlignment="0" applyProtection="0">
      <alignment vertical="center"/>
    </xf>
    <xf numFmtId="183" fontId="101" fillId="32" borderId="74" applyNumberFormat="0" applyAlignment="0" applyProtection="0">
      <alignment vertical="center"/>
    </xf>
    <xf numFmtId="0" fontId="101" fillId="32" borderId="74" applyNumberFormat="0" applyAlignment="0" applyProtection="0">
      <alignment vertical="center"/>
    </xf>
    <xf numFmtId="0" fontId="101" fillId="32" borderId="74" applyNumberFormat="0" applyAlignment="0" applyProtection="0">
      <alignment vertical="center"/>
    </xf>
    <xf numFmtId="183" fontId="101" fillId="32" borderId="74" applyNumberFormat="0" applyAlignment="0" applyProtection="0">
      <alignment vertical="center"/>
    </xf>
    <xf numFmtId="183" fontId="101" fillId="32" borderId="74" applyNumberFormat="0" applyAlignment="0" applyProtection="0">
      <alignment vertical="center"/>
    </xf>
    <xf numFmtId="0" fontId="101" fillId="32" borderId="74" applyNumberFormat="0" applyAlignment="0" applyProtection="0">
      <alignment vertical="center"/>
    </xf>
    <xf numFmtId="0" fontId="101" fillId="32" borderId="74" applyNumberFormat="0" applyAlignment="0" applyProtection="0">
      <alignment vertical="center"/>
    </xf>
    <xf numFmtId="183" fontId="101" fillId="32" borderId="74" applyNumberFormat="0" applyAlignment="0" applyProtection="0">
      <alignment vertical="center"/>
    </xf>
    <xf numFmtId="183" fontId="101" fillId="32" borderId="74" applyNumberFormat="0" applyAlignment="0" applyProtection="0">
      <alignment vertical="center"/>
    </xf>
    <xf numFmtId="183" fontId="101" fillId="32" borderId="74" applyNumberFormat="0" applyAlignment="0" applyProtection="0">
      <alignment vertical="center"/>
    </xf>
    <xf numFmtId="0" fontId="101" fillId="32" borderId="74" applyNumberFormat="0" applyAlignment="0" applyProtection="0">
      <alignment vertical="center"/>
    </xf>
    <xf numFmtId="0" fontId="101" fillId="32" borderId="74" applyNumberFormat="0" applyAlignment="0" applyProtection="0">
      <alignment vertical="center"/>
    </xf>
    <xf numFmtId="183" fontId="101" fillId="32" borderId="74" applyNumberFormat="0" applyAlignment="0" applyProtection="0">
      <alignment vertical="center"/>
    </xf>
    <xf numFmtId="183" fontId="101" fillId="32" borderId="74" applyNumberFormat="0" applyAlignment="0" applyProtection="0">
      <alignment vertical="center"/>
    </xf>
    <xf numFmtId="0" fontId="101" fillId="32" borderId="74" applyNumberFormat="0" applyAlignment="0" applyProtection="0">
      <alignment vertical="center"/>
    </xf>
    <xf numFmtId="0" fontId="101" fillId="32" borderId="74" applyNumberFormat="0" applyAlignment="0" applyProtection="0">
      <alignment vertical="center"/>
    </xf>
    <xf numFmtId="183" fontId="101" fillId="32" borderId="74" applyNumberFormat="0" applyAlignment="0" applyProtection="0">
      <alignment vertical="center"/>
    </xf>
    <xf numFmtId="0" fontId="135" fillId="32" borderId="74" applyNumberFormat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83" fontId="98" fillId="0" borderId="40" applyNumberFormat="0" applyFill="0" applyAlignment="0" applyProtection="0">
      <alignment vertical="center"/>
    </xf>
    <xf numFmtId="183" fontId="98" fillId="0" borderId="40" applyNumberFormat="0" applyFill="0" applyAlignment="0" applyProtection="0">
      <alignment vertical="center"/>
    </xf>
    <xf numFmtId="183" fontId="98" fillId="0" borderId="40" applyNumberFormat="0" applyFill="0" applyAlignment="0" applyProtection="0">
      <alignment vertical="center"/>
    </xf>
    <xf numFmtId="0" fontId="98" fillId="0" borderId="40" applyNumberFormat="0" applyFill="0" applyAlignment="0" applyProtection="0">
      <alignment vertical="center"/>
    </xf>
    <xf numFmtId="0" fontId="98" fillId="0" borderId="40" applyNumberFormat="0" applyFill="0" applyAlignment="0" applyProtection="0">
      <alignment vertical="center"/>
    </xf>
    <xf numFmtId="183" fontId="98" fillId="0" borderId="40" applyNumberFormat="0" applyFill="0" applyAlignment="0" applyProtection="0">
      <alignment vertical="center"/>
    </xf>
    <xf numFmtId="183" fontId="98" fillId="0" borderId="40" applyNumberFormat="0" applyFill="0" applyAlignment="0" applyProtection="0">
      <alignment vertical="center"/>
    </xf>
    <xf numFmtId="183" fontId="98" fillId="0" borderId="40" applyNumberFormat="0" applyFill="0" applyAlignment="0" applyProtection="0">
      <alignment vertical="center"/>
    </xf>
    <xf numFmtId="0" fontId="98" fillId="0" borderId="40" applyNumberFormat="0" applyFill="0" applyAlignment="0" applyProtection="0">
      <alignment vertical="center"/>
    </xf>
    <xf numFmtId="0" fontId="98" fillId="0" borderId="40" applyNumberFormat="0" applyFill="0" applyAlignment="0" applyProtection="0">
      <alignment vertical="center"/>
    </xf>
    <xf numFmtId="183" fontId="98" fillId="0" borderId="40" applyNumberFormat="0" applyFill="0" applyAlignment="0" applyProtection="0">
      <alignment vertical="center"/>
    </xf>
    <xf numFmtId="183" fontId="98" fillId="0" borderId="40" applyNumberFormat="0" applyFill="0" applyAlignment="0" applyProtection="0">
      <alignment vertical="center"/>
    </xf>
    <xf numFmtId="0" fontId="98" fillId="0" borderId="40" applyNumberFormat="0" applyFill="0" applyAlignment="0" applyProtection="0">
      <alignment vertical="center"/>
    </xf>
    <xf numFmtId="0" fontId="98" fillId="0" borderId="40" applyNumberFormat="0" applyFill="0" applyAlignment="0" applyProtection="0">
      <alignment vertical="center"/>
    </xf>
    <xf numFmtId="183" fontId="98" fillId="0" borderId="40" applyNumberFormat="0" applyFill="0" applyAlignment="0" applyProtection="0">
      <alignment vertical="center"/>
    </xf>
    <xf numFmtId="183" fontId="98" fillId="0" borderId="40" applyNumberFormat="0" applyFill="0" applyAlignment="0" applyProtection="0">
      <alignment vertical="center"/>
    </xf>
    <xf numFmtId="0" fontId="98" fillId="0" borderId="40" applyNumberFormat="0" applyFill="0" applyAlignment="0" applyProtection="0">
      <alignment vertical="center"/>
    </xf>
    <xf numFmtId="183" fontId="98" fillId="0" borderId="40" applyNumberFormat="0" applyFill="0" applyAlignment="0" applyProtection="0">
      <alignment vertical="center"/>
    </xf>
    <xf numFmtId="183" fontId="98" fillId="0" borderId="40" applyNumberFormat="0" applyFill="0" applyAlignment="0" applyProtection="0">
      <alignment vertical="center"/>
    </xf>
    <xf numFmtId="183" fontId="98" fillId="0" borderId="40" applyNumberFormat="0" applyFill="0" applyAlignment="0" applyProtection="0">
      <alignment vertical="center"/>
    </xf>
    <xf numFmtId="0" fontId="98" fillId="0" borderId="40" applyNumberFormat="0" applyFill="0" applyAlignment="0" applyProtection="0">
      <alignment vertical="center"/>
    </xf>
    <xf numFmtId="0" fontId="98" fillId="0" borderId="40" applyNumberFormat="0" applyFill="0" applyAlignment="0" applyProtection="0">
      <alignment vertical="center"/>
    </xf>
    <xf numFmtId="183" fontId="98" fillId="0" borderId="40" applyNumberFormat="0" applyFill="0" applyAlignment="0" applyProtection="0">
      <alignment vertical="center"/>
    </xf>
    <xf numFmtId="183" fontId="98" fillId="0" borderId="40" applyNumberFormat="0" applyFill="0" applyAlignment="0" applyProtection="0">
      <alignment vertical="center"/>
    </xf>
    <xf numFmtId="0" fontId="98" fillId="0" borderId="40" applyNumberFormat="0" applyFill="0" applyAlignment="0" applyProtection="0">
      <alignment vertical="center"/>
    </xf>
    <xf numFmtId="0" fontId="98" fillId="0" borderId="40" applyNumberFormat="0" applyFill="0" applyAlignment="0" applyProtection="0">
      <alignment vertical="center"/>
    </xf>
    <xf numFmtId="183" fontId="98" fillId="0" borderId="40" applyNumberFormat="0" applyFill="0" applyAlignment="0" applyProtection="0">
      <alignment vertical="center"/>
    </xf>
    <xf numFmtId="213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183" fontId="99" fillId="69" borderId="0" applyNumberFormat="0" applyBorder="0" applyAlignment="0" applyProtection="0">
      <alignment vertical="center"/>
    </xf>
    <xf numFmtId="183" fontId="99" fillId="69" borderId="0" applyNumberFormat="0" applyBorder="0" applyAlignment="0" applyProtection="0">
      <alignment vertical="center"/>
    </xf>
    <xf numFmtId="183" fontId="99" fillId="69" borderId="0" applyNumberFormat="0" applyBorder="0" applyAlignment="0" applyProtection="0">
      <alignment vertical="center"/>
    </xf>
    <xf numFmtId="0" fontId="99" fillId="69" borderId="0" applyNumberFormat="0" applyBorder="0" applyAlignment="0" applyProtection="0">
      <alignment vertical="center"/>
    </xf>
    <xf numFmtId="0" fontId="99" fillId="69" borderId="0" applyNumberFormat="0" applyBorder="0" applyAlignment="0" applyProtection="0">
      <alignment vertical="center"/>
    </xf>
    <xf numFmtId="183" fontId="99" fillId="69" borderId="0" applyNumberFormat="0" applyBorder="0" applyAlignment="0" applyProtection="0">
      <alignment vertical="center"/>
    </xf>
    <xf numFmtId="183" fontId="99" fillId="69" borderId="0" applyNumberFormat="0" applyBorder="0" applyAlignment="0" applyProtection="0">
      <alignment vertical="center"/>
    </xf>
    <xf numFmtId="183" fontId="99" fillId="69" borderId="0" applyNumberFormat="0" applyBorder="0" applyAlignment="0" applyProtection="0">
      <alignment vertical="center"/>
    </xf>
    <xf numFmtId="0" fontId="99" fillId="69" borderId="0" applyNumberFormat="0" applyBorder="0" applyAlignment="0" applyProtection="0">
      <alignment vertical="center"/>
    </xf>
    <xf numFmtId="0" fontId="99" fillId="69" borderId="0" applyNumberFormat="0" applyBorder="0" applyAlignment="0" applyProtection="0">
      <alignment vertical="center"/>
    </xf>
    <xf numFmtId="183" fontId="99" fillId="69" borderId="0" applyNumberFormat="0" applyBorder="0" applyAlignment="0" applyProtection="0">
      <alignment vertical="center"/>
    </xf>
    <xf numFmtId="183" fontId="99" fillId="69" borderId="0" applyNumberFormat="0" applyBorder="0" applyAlignment="0" applyProtection="0">
      <alignment vertical="center"/>
    </xf>
    <xf numFmtId="0" fontId="99" fillId="69" borderId="0" applyNumberFormat="0" applyBorder="0" applyAlignment="0" applyProtection="0">
      <alignment vertical="center"/>
    </xf>
    <xf numFmtId="0" fontId="99" fillId="69" borderId="0" applyNumberFormat="0" applyBorder="0" applyAlignment="0" applyProtection="0">
      <alignment vertical="center"/>
    </xf>
    <xf numFmtId="183" fontId="99" fillId="69" borderId="0" applyNumberFormat="0" applyBorder="0" applyAlignment="0" applyProtection="0">
      <alignment vertical="center"/>
    </xf>
    <xf numFmtId="183" fontId="99" fillId="69" borderId="0" applyNumberFormat="0" applyBorder="0" applyAlignment="0" applyProtection="0">
      <alignment vertical="center"/>
    </xf>
    <xf numFmtId="0" fontId="99" fillId="69" borderId="0" applyNumberFormat="0" applyBorder="0" applyAlignment="0" applyProtection="0">
      <alignment vertical="center"/>
    </xf>
    <xf numFmtId="183" fontId="99" fillId="69" borderId="0" applyNumberFormat="0" applyBorder="0" applyAlignment="0" applyProtection="0">
      <alignment vertical="center"/>
    </xf>
    <xf numFmtId="183" fontId="99" fillId="69" borderId="0" applyNumberFormat="0" applyBorder="0" applyAlignment="0" applyProtection="0">
      <alignment vertical="center"/>
    </xf>
    <xf numFmtId="183" fontId="99" fillId="69" borderId="0" applyNumberFormat="0" applyBorder="0" applyAlignment="0" applyProtection="0">
      <alignment vertical="center"/>
    </xf>
    <xf numFmtId="0" fontId="99" fillId="69" borderId="0" applyNumberFormat="0" applyBorder="0" applyAlignment="0" applyProtection="0">
      <alignment vertical="center"/>
    </xf>
    <xf numFmtId="0" fontId="99" fillId="69" borderId="0" applyNumberFormat="0" applyBorder="0" applyAlignment="0" applyProtection="0">
      <alignment vertical="center"/>
    </xf>
    <xf numFmtId="183" fontId="99" fillId="69" borderId="0" applyNumberFormat="0" applyBorder="0" applyAlignment="0" applyProtection="0">
      <alignment vertical="center"/>
    </xf>
    <xf numFmtId="183" fontId="99" fillId="69" borderId="0" applyNumberFormat="0" applyBorder="0" applyAlignment="0" applyProtection="0">
      <alignment vertical="center"/>
    </xf>
    <xf numFmtId="0" fontId="99" fillId="69" borderId="0" applyNumberFormat="0" applyBorder="0" applyAlignment="0" applyProtection="0">
      <alignment vertical="center"/>
    </xf>
    <xf numFmtId="0" fontId="99" fillId="69" borderId="0" applyNumberFormat="0" applyBorder="0" applyAlignment="0" applyProtection="0">
      <alignment vertical="center"/>
    </xf>
    <xf numFmtId="183" fontId="99" fillId="69" borderId="0" applyNumberFormat="0" applyBorder="0" applyAlignment="0" applyProtection="0">
      <alignment vertical="center"/>
    </xf>
    <xf numFmtId="215" fontId="139" fillId="0" borderId="0"/>
    <xf numFmtId="215" fontId="139" fillId="0" borderId="0"/>
    <xf numFmtId="183" fontId="140" fillId="0" borderId="0"/>
    <xf numFmtId="183" fontId="140" fillId="0" borderId="0"/>
    <xf numFmtId="0" fontId="140" fillId="0" borderId="0"/>
    <xf numFmtId="183" fontId="140" fillId="0" borderId="0"/>
    <xf numFmtId="0" fontId="140" fillId="0" borderId="0"/>
    <xf numFmtId="183" fontId="140" fillId="0" borderId="0"/>
    <xf numFmtId="183" fontId="140" fillId="0" borderId="0"/>
    <xf numFmtId="0" fontId="140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83" fontId="37" fillId="0" borderId="0">
      <alignment vertical="center"/>
    </xf>
    <xf numFmtId="183" fontId="37" fillId="0" borderId="0">
      <alignment vertical="center"/>
    </xf>
    <xf numFmtId="183" fontId="37" fillId="0" borderId="0">
      <alignment vertical="center"/>
    </xf>
    <xf numFmtId="183" fontId="37" fillId="0" borderId="0"/>
    <xf numFmtId="183" fontId="37" fillId="0" borderId="0"/>
    <xf numFmtId="0" fontId="37" fillId="0" borderId="0"/>
    <xf numFmtId="0" fontId="37" fillId="0" borderId="0"/>
    <xf numFmtId="0" fontId="37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29" fillId="0" borderId="0">
      <alignment vertical="center"/>
    </xf>
    <xf numFmtId="183" fontId="129" fillId="0" borderId="0">
      <alignment vertical="center"/>
    </xf>
    <xf numFmtId="183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183" fontId="129" fillId="0" borderId="0">
      <alignment vertical="center"/>
    </xf>
    <xf numFmtId="183" fontId="129" fillId="0" borderId="0">
      <alignment vertical="center"/>
    </xf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183" fontId="38" fillId="0" borderId="0"/>
    <xf numFmtId="0" fontId="38" fillId="0" borderId="0"/>
    <xf numFmtId="183" fontId="38" fillId="0" borderId="0"/>
    <xf numFmtId="0" fontId="38" fillId="0" borderId="0"/>
    <xf numFmtId="183" fontId="37" fillId="0" borderId="0"/>
    <xf numFmtId="183" fontId="37" fillId="0" borderId="0"/>
    <xf numFmtId="0" fontId="37" fillId="0" borderId="0"/>
    <xf numFmtId="0" fontId="37" fillId="0" borderId="0"/>
    <xf numFmtId="183" fontId="37" fillId="0" borderId="0"/>
    <xf numFmtId="183" fontId="37" fillId="0" borderId="0"/>
    <xf numFmtId="183" fontId="37" fillId="0" borderId="0"/>
    <xf numFmtId="0" fontId="37" fillId="0" borderId="0"/>
    <xf numFmtId="0" fontId="37" fillId="0" borderId="0"/>
    <xf numFmtId="183" fontId="37" fillId="0" borderId="0"/>
    <xf numFmtId="183" fontId="129" fillId="0" borderId="0">
      <alignment vertical="center"/>
    </xf>
    <xf numFmtId="183" fontId="129" fillId="0" borderId="0">
      <alignment vertical="center"/>
    </xf>
    <xf numFmtId="183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183" fontId="129" fillId="0" borderId="0">
      <alignment vertical="center"/>
    </xf>
    <xf numFmtId="183" fontId="129" fillId="0" borderId="0">
      <alignment vertical="center"/>
    </xf>
    <xf numFmtId="183" fontId="37" fillId="0" borderId="0"/>
    <xf numFmtId="183" fontId="37" fillId="0" borderId="0"/>
    <xf numFmtId="0" fontId="37" fillId="0" borderId="0"/>
    <xf numFmtId="0" fontId="37" fillId="0" borderId="0"/>
    <xf numFmtId="183" fontId="37" fillId="0" borderId="0"/>
    <xf numFmtId="0" fontId="141" fillId="0" borderId="0"/>
    <xf numFmtId="0" fontId="37" fillId="0" borderId="0">
      <alignment vertical="center"/>
    </xf>
    <xf numFmtId="0" fontId="37" fillId="0" borderId="0"/>
    <xf numFmtId="183" fontId="37" fillId="0" borderId="0"/>
    <xf numFmtId="0" fontId="37" fillId="0" borderId="0"/>
    <xf numFmtId="183" fontId="37" fillId="0" borderId="0"/>
    <xf numFmtId="0" fontId="37" fillId="0" borderId="0">
      <alignment vertical="center"/>
    </xf>
    <xf numFmtId="183" fontId="37" fillId="0" borderId="0"/>
    <xf numFmtId="0" fontId="37" fillId="0" borderId="0"/>
    <xf numFmtId="183" fontId="37" fillId="0" borderId="0">
      <alignment vertical="center"/>
    </xf>
    <xf numFmtId="0" fontId="37" fillId="0" borderId="0">
      <alignment vertical="center"/>
    </xf>
    <xf numFmtId="183" fontId="37" fillId="0" borderId="0">
      <alignment vertical="center"/>
    </xf>
    <xf numFmtId="0" fontId="142" fillId="0" borderId="0"/>
    <xf numFmtId="183" fontId="37" fillId="0" borderId="0">
      <alignment vertical="center"/>
    </xf>
    <xf numFmtId="0" fontId="37" fillId="0" borderId="0">
      <alignment vertical="center"/>
    </xf>
    <xf numFmtId="183" fontId="37" fillId="0" borderId="0">
      <alignment vertical="center"/>
    </xf>
    <xf numFmtId="183" fontId="7" fillId="70" borderId="75" applyNumberFormat="0" applyFont="0" applyAlignment="0" applyProtection="0">
      <alignment vertical="center"/>
    </xf>
    <xf numFmtId="183" fontId="7" fillId="70" borderId="75" applyNumberFormat="0" applyFont="0" applyAlignment="0" applyProtection="0">
      <alignment vertical="center"/>
    </xf>
    <xf numFmtId="183" fontId="7" fillId="70" borderId="75" applyNumberFormat="0" applyFont="0" applyAlignment="0" applyProtection="0">
      <alignment vertical="center"/>
    </xf>
    <xf numFmtId="0" fontId="7" fillId="70" borderId="75" applyNumberFormat="0" applyFont="0" applyAlignment="0" applyProtection="0">
      <alignment vertical="center"/>
    </xf>
    <xf numFmtId="0" fontId="7" fillId="70" borderId="75" applyNumberFormat="0" applyFont="0" applyAlignment="0" applyProtection="0">
      <alignment vertical="center"/>
    </xf>
    <xf numFmtId="183" fontId="7" fillId="70" borderId="75" applyNumberFormat="0" applyFont="0" applyAlignment="0" applyProtection="0">
      <alignment vertical="center"/>
    </xf>
    <xf numFmtId="183" fontId="7" fillId="70" borderId="75" applyNumberFormat="0" applyFont="0" applyAlignment="0" applyProtection="0">
      <alignment vertical="center"/>
    </xf>
    <xf numFmtId="183" fontId="7" fillId="70" borderId="75" applyNumberFormat="0" applyFont="0" applyAlignment="0" applyProtection="0">
      <alignment vertical="center"/>
    </xf>
    <xf numFmtId="0" fontId="7" fillId="70" borderId="75" applyNumberFormat="0" applyFont="0" applyAlignment="0" applyProtection="0">
      <alignment vertical="center"/>
    </xf>
    <xf numFmtId="0" fontId="7" fillId="70" borderId="75" applyNumberFormat="0" applyFont="0" applyAlignment="0" applyProtection="0">
      <alignment vertical="center"/>
    </xf>
    <xf numFmtId="183" fontId="7" fillId="70" borderId="75" applyNumberFormat="0" applyFont="0" applyAlignment="0" applyProtection="0">
      <alignment vertical="center"/>
    </xf>
    <xf numFmtId="183" fontId="7" fillId="70" borderId="75" applyNumberFormat="0" applyFont="0" applyAlignment="0" applyProtection="0">
      <alignment vertical="center"/>
    </xf>
    <xf numFmtId="183" fontId="7" fillId="70" borderId="75" applyNumberFormat="0" applyFont="0" applyAlignment="0" applyProtection="0">
      <alignment vertical="center"/>
    </xf>
    <xf numFmtId="0" fontId="7" fillId="70" borderId="75" applyNumberFormat="0" applyFont="0" applyAlignment="0" applyProtection="0">
      <alignment vertical="center"/>
    </xf>
    <xf numFmtId="0" fontId="7" fillId="70" borderId="75" applyNumberFormat="0" applyFont="0" applyAlignment="0" applyProtection="0">
      <alignment vertical="center"/>
    </xf>
    <xf numFmtId="183" fontId="7" fillId="70" borderId="75" applyNumberFormat="0" applyFont="0" applyAlignment="0" applyProtection="0">
      <alignment vertical="center"/>
    </xf>
    <xf numFmtId="183" fontId="7" fillId="70" borderId="75" applyNumberFormat="0" applyFont="0" applyAlignment="0" applyProtection="0">
      <alignment vertical="center"/>
    </xf>
    <xf numFmtId="183" fontId="7" fillId="70" borderId="75" applyNumberFormat="0" applyFont="0" applyAlignment="0" applyProtection="0">
      <alignment vertical="center"/>
    </xf>
    <xf numFmtId="0" fontId="7" fillId="70" borderId="75" applyNumberFormat="0" applyFont="0" applyAlignment="0" applyProtection="0">
      <alignment vertical="center"/>
    </xf>
    <xf numFmtId="0" fontId="7" fillId="70" borderId="75" applyNumberFormat="0" applyFont="0" applyAlignment="0" applyProtection="0">
      <alignment vertical="center"/>
    </xf>
    <xf numFmtId="183" fontId="7" fillId="70" borderId="75" applyNumberFormat="0" applyFont="0" applyAlignment="0" applyProtection="0">
      <alignment vertical="center"/>
    </xf>
    <xf numFmtId="183" fontId="7" fillId="70" borderId="75" applyNumberFormat="0" applyFont="0" applyAlignment="0" applyProtection="0">
      <alignment vertical="center"/>
    </xf>
    <xf numFmtId="183" fontId="7" fillId="70" borderId="75" applyNumberFormat="0" applyFont="0" applyAlignment="0" applyProtection="0">
      <alignment vertical="center"/>
    </xf>
    <xf numFmtId="0" fontId="7" fillId="70" borderId="75" applyNumberFormat="0" applyFont="0" applyAlignment="0" applyProtection="0">
      <alignment vertical="center"/>
    </xf>
    <xf numFmtId="0" fontId="7" fillId="70" borderId="75" applyNumberFormat="0" applyFont="0" applyAlignment="0" applyProtection="0">
      <alignment vertical="center"/>
    </xf>
    <xf numFmtId="183" fontId="7" fillId="70" borderId="75" applyNumberFormat="0" applyFont="0" applyAlignment="0" applyProtection="0">
      <alignment vertical="center"/>
    </xf>
    <xf numFmtId="183" fontId="7" fillId="70" borderId="75" applyNumberFormat="0" applyFont="0" applyAlignment="0" applyProtection="0">
      <alignment vertical="center"/>
    </xf>
    <xf numFmtId="0" fontId="7" fillId="70" borderId="75" applyNumberFormat="0" applyFont="0" applyAlignment="0" applyProtection="0">
      <alignment vertical="center"/>
    </xf>
    <xf numFmtId="0" fontId="7" fillId="70" borderId="75" applyNumberFormat="0" applyFont="0" applyAlignment="0" applyProtection="0">
      <alignment vertical="center"/>
    </xf>
    <xf numFmtId="183" fontId="7" fillId="70" borderId="75" applyNumberFormat="0" applyFont="0" applyAlignment="0" applyProtection="0">
      <alignment vertical="center"/>
    </xf>
    <xf numFmtId="183" fontId="7" fillId="70" borderId="75" applyNumberFormat="0" applyFont="0" applyAlignment="0" applyProtection="0">
      <alignment vertical="center"/>
    </xf>
    <xf numFmtId="183" fontId="7" fillId="70" borderId="75" applyNumberFormat="0" applyFont="0" applyAlignment="0" applyProtection="0">
      <alignment vertical="center"/>
    </xf>
    <xf numFmtId="0" fontId="7" fillId="70" borderId="75" applyNumberFormat="0" applyFont="0" applyAlignment="0" applyProtection="0">
      <alignment vertical="center"/>
    </xf>
    <xf numFmtId="0" fontId="7" fillId="70" borderId="75" applyNumberFormat="0" applyFont="0" applyAlignment="0" applyProtection="0">
      <alignment vertical="center"/>
    </xf>
    <xf numFmtId="183" fontId="7" fillId="70" borderId="75" applyNumberFormat="0" applyFont="0" applyAlignment="0" applyProtection="0">
      <alignment vertical="center"/>
    </xf>
    <xf numFmtId="183" fontId="7" fillId="70" borderId="75" applyNumberFormat="0" applyFont="0" applyAlignment="0" applyProtection="0">
      <alignment vertical="center"/>
    </xf>
    <xf numFmtId="0" fontId="7" fillId="70" borderId="75" applyNumberFormat="0" applyFont="0" applyAlignment="0" applyProtection="0">
      <alignment vertical="center"/>
    </xf>
    <xf numFmtId="0" fontId="7" fillId="70" borderId="75" applyNumberFormat="0" applyFont="0" applyAlignment="0" applyProtection="0">
      <alignment vertical="center"/>
    </xf>
    <xf numFmtId="183" fontId="7" fillId="70" borderId="75" applyNumberFormat="0" applyFont="0" applyAlignment="0" applyProtection="0">
      <alignment vertical="center"/>
    </xf>
    <xf numFmtId="183" fontId="100" fillId="26" borderId="76" applyNumberFormat="0" applyAlignment="0" applyProtection="0">
      <alignment vertical="center"/>
    </xf>
    <xf numFmtId="183" fontId="100" fillId="26" borderId="76" applyNumberFormat="0" applyAlignment="0" applyProtection="0">
      <alignment vertical="center"/>
    </xf>
    <xf numFmtId="183" fontId="100" fillId="26" borderId="76" applyNumberFormat="0" applyAlignment="0" applyProtection="0">
      <alignment vertical="center"/>
    </xf>
    <xf numFmtId="0" fontId="100" fillId="26" borderId="76" applyNumberFormat="0" applyAlignment="0" applyProtection="0">
      <alignment vertical="center"/>
    </xf>
    <xf numFmtId="0" fontId="100" fillId="26" borderId="76" applyNumberFormat="0" applyAlignment="0" applyProtection="0">
      <alignment vertical="center"/>
    </xf>
    <xf numFmtId="183" fontId="100" fillId="26" borderId="76" applyNumberFormat="0" applyAlignment="0" applyProtection="0">
      <alignment vertical="center"/>
    </xf>
    <xf numFmtId="183" fontId="100" fillId="26" borderId="76" applyNumberFormat="0" applyAlignment="0" applyProtection="0">
      <alignment vertical="center"/>
    </xf>
    <xf numFmtId="183" fontId="100" fillId="26" borderId="76" applyNumberFormat="0" applyAlignment="0" applyProtection="0">
      <alignment vertical="center"/>
    </xf>
    <xf numFmtId="0" fontId="100" fillId="26" borderId="76" applyNumberFormat="0" applyAlignment="0" applyProtection="0">
      <alignment vertical="center"/>
    </xf>
    <xf numFmtId="0" fontId="100" fillId="26" borderId="76" applyNumberFormat="0" applyAlignment="0" applyProtection="0">
      <alignment vertical="center"/>
    </xf>
    <xf numFmtId="183" fontId="100" fillId="26" borderId="76" applyNumberFormat="0" applyAlignment="0" applyProtection="0">
      <alignment vertical="center"/>
    </xf>
    <xf numFmtId="183" fontId="100" fillId="26" borderId="76" applyNumberFormat="0" applyAlignment="0" applyProtection="0">
      <alignment vertical="center"/>
    </xf>
    <xf numFmtId="0" fontId="100" fillId="26" borderId="76" applyNumberFormat="0" applyAlignment="0" applyProtection="0">
      <alignment vertical="center"/>
    </xf>
    <xf numFmtId="0" fontId="100" fillId="26" borderId="76" applyNumberFormat="0" applyAlignment="0" applyProtection="0">
      <alignment vertical="center"/>
    </xf>
    <xf numFmtId="183" fontId="100" fillId="26" borderId="76" applyNumberFormat="0" applyAlignment="0" applyProtection="0">
      <alignment vertical="center"/>
    </xf>
    <xf numFmtId="183" fontId="100" fillId="26" borderId="76" applyNumberFormat="0" applyAlignment="0" applyProtection="0">
      <alignment vertical="center"/>
    </xf>
    <xf numFmtId="0" fontId="100" fillId="26" borderId="76" applyNumberFormat="0" applyAlignment="0" applyProtection="0">
      <alignment vertical="center"/>
    </xf>
    <xf numFmtId="183" fontId="100" fillId="26" borderId="76" applyNumberFormat="0" applyAlignment="0" applyProtection="0">
      <alignment vertical="center"/>
    </xf>
    <xf numFmtId="183" fontId="100" fillId="26" borderId="76" applyNumberFormat="0" applyAlignment="0" applyProtection="0">
      <alignment vertical="center"/>
    </xf>
    <xf numFmtId="183" fontId="100" fillId="26" borderId="76" applyNumberFormat="0" applyAlignment="0" applyProtection="0">
      <alignment vertical="center"/>
    </xf>
    <xf numFmtId="0" fontId="100" fillId="26" borderId="76" applyNumberFormat="0" applyAlignment="0" applyProtection="0">
      <alignment vertical="center"/>
    </xf>
    <xf numFmtId="0" fontId="100" fillId="26" borderId="76" applyNumberFormat="0" applyAlignment="0" applyProtection="0">
      <alignment vertical="center"/>
    </xf>
    <xf numFmtId="183" fontId="100" fillId="26" borderId="76" applyNumberFormat="0" applyAlignment="0" applyProtection="0">
      <alignment vertical="center"/>
    </xf>
    <xf numFmtId="183" fontId="100" fillId="26" borderId="76" applyNumberFormat="0" applyAlignment="0" applyProtection="0">
      <alignment vertical="center"/>
    </xf>
    <xf numFmtId="0" fontId="100" fillId="26" borderId="76" applyNumberFormat="0" applyAlignment="0" applyProtection="0">
      <alignment vertical="center"/>
    </xf>
    <xf numFmtId="0" fontId="100" fillId="26" borderId="76" applyNumberFormat="0" applyAlignment="0" applyProtection="0">
      <alignment vertical="center"/>
    </xf>
    <xf numFmtId="183" fontId="100" fillId="26" borderId="76" applyNumberFormat="0" applyAlignment="0" applyProtection="0">
      <alignment vertical="center"/>
    </xf>
    <xf numFmtId="10" fontId="128" fillId="0" borderId="0" applyFont="0" applyFill="0" applyBorder="0" applyAlignment="0" applyProtection="0"/>
    <xf numFmtId="10" fontId="128" fillId="0" borderId="0" applyFont="0" applyFill="0" applyBorder="0" applyAlignment="0" applyProtection="0"/>
    <xf numFmtId="0" fontId="114" fillId="16" borderId="0">
      <alignment horizontal="center" vertical="center"/>
    </xf>
    <xf numFmtId="0" fontId="143" fillId="16" borderId="0">
      <alignment horizontal="left" vertical="center"/>
    </xf>
    <xf numFmtId="0" fontId="23" fillId="0" borderId="0"/>
    <xf numFmtId="0" fontId="144" fillId="71" borderId="77">
      <alignment horizontal="center"/>
    </xf>
    <xf numFmtId="183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83" fontId="87" fillId="0" borderId="0" applyNumberFormat="0" applyFill="0" applyBorder="0" applyAlignment="0" applyProtection="0">
      <alignment vertical="center"/>
    </xf>
    <xf numFmtId="183" fontId="91" fillId="0" borderId="78" applyNumberFormat="0" applyFill="0" applyAlignment="0" applyProtection="0">
      <alignment vertical="center"/>
    </xf>
    <xf numFmtId="183" fontId="91" fillId="0" borderId="78" applyNumberFormat="0" applyFill="0" applyAlignment="0" applyProtection="0">
      <alignment vertical="center"/>
    </xf>
    <xf numFmtId="183" fontId="91" fillId="0" borderId="78" applyNumberFormat="0" applyFill="0" applyAlignment="0" applyProtection="0">
      <alignment vertical="center"/>
    </xf>
    <xf numFmtId="0" fontId="91" fillId="0" borderId="78" applyNumberFormat="0" applyFill="0" applyAlignment="0" applyProtection="0">
      <alignment vertical="center"/>
    </xf>
    <xf numFmtId="0" fontId="91" fillId="0" borderId="78" applyNumberFormat="0" applyFill="0" applyAlignment="0" applyProtection="0">
      <alignment vertical="center"/>
    </xf>
    <xf numFmtId="183" fontId="91" fillId="0" borderId="78" applyNumberFormat="0" applyFill="0" applyAlignment="0" applyProtection="0">
      <alignment vertical="center"/>
    </xf>
    <xf numFmtId="183" fontId="91" fillId="0" borderId="78" applyNumberFormat="0" applyFill="0" applyAlignment="0" applyProtection="0">
      <alignment vertical="center"/>
    </xf>
    <xf numFmtId="183" fontId="91" fillId="0" borderId="78" applyNumberFormat="0" applyFill="0" applyAlignment="0" applyProtection="0">
      <alignment vertical="center"/>
    </xf>
    <xf numFmtId="0" fontId="91" fillId="0" borderId="78" applyNumberFormat="0" applyFill="0" applyAlignment="0" applyProtection="0">
      <alignment vertical="center"/>
    </xf>
    <xf numFmtId="0" fontId="91" fillId="0" borderId="78" applyNumberFormat="0" applyFill="0" applyAlignment="0" applyProtection="0">
      <alignment vertical="center"/>
    </xf>
    <xf numFmtId="183" fontId="91" fillId="0" borderId="78" applyNumberFormat="0" applyFill="0" applyAlignment="0" applyProtection="0">
      <alignment vertical="center"/>
    </xf>
    <xf numFmtId="183" fontId="91" fillId="0" borderId="78" applyNumberFormat="0" applyFill="0" applyAlignment="0" applyProtection="0">
      <alignment vertical="center"/>
    </xf>
    <xf numFmtId="0" fontId="91" fillId="0" borderId="78" applyNumberFormat="0" applyFill="0" applyAlignment="0" applyProtection="0">
      <alignment vertical="center"/>
    </xf>
    <xf numFmtId="0" fontId="91" fillId="0" borderId="78" applyNumberFormat="0" applyFill="0" applyAlignment="0" applyProtection="0">
      <alignment vertical="center"/>
    </xf>
    <xf numFmtId="183" fontId="91" fillId="0" borderId="78" applyNumberFormat="0" applyFill="0" applyAlignment="0" applyProtection="0">
      <alignment vertical="center"/>
    </xf>
    <xf numFmtId="183" fontId="91" fillId="0" borderId="78" applyNumberFormat="0" applyFill="0" applyAlignment="0" applyProtection="0">
      <alignment vertical="center"/>
    </xf>
    <xf numFmtId="212" fontId="128" fillId="0" borderId="79">
      <protection locked="0"/>
    </xf>
    <xf numFmtId="212" fontId="128" fillId="0" borderId="79">
      <protection locked="0"/>
    </xf>
    <xf numFmtId="183" fontId="91" fillId="0" borderId="78" applyNumberFormat="0" applyFill="0" applyAlignment="0" applyProtection="0">
      <alignment vertical="center"/>
    </xf>
    <xf numFmtId="0" fontId="91" fillId="0" borderId="78" applyNumberFormat="0" applyFill="0" applyAlignment="0" applyProtection="0">
      <alignment vertical="center"/>
    </xf>
    <xf numFmtId="0" fontId="91" fillId="0" borderId="78" applyNumberFormat="0" applyFill="0" applyAlignment="0" applyProtection="0">
      <alignment vertical="center"/>
    </xf>
    <xf numFmtId="183" fontId="91" fillId="0" borderId="78" applyNumberFormat="0" applyFill="0" applyAlignment="0" applyProtection="0">
      <alignment vertical="center"/>
    </xf>
    <xf numFmtId="183" fontId="91" fillId="0" borderId="78" applyNumberFormat="0" applyFill="0" applyAlignment="0" applyProtection="0">
      <alignment vertical="center"/>
    </xf>
    <xf numFmtId="183" fontId="91" fillId="0" borderId="78" applyNumberFormat="0" applyFill="0" applyAlignment="0" applyProtection="0">
      <alignment vertical="center"/>
    </xf>
    <xf numFmtId="0" fontId="91" fillId="0" borderId="78" applyNumberFormat="0" applyFill="0" applyAlignment="0" applyProtection="0">
      <alignment vertical="center"/>
    </xf>
    <xf numFmtId="0" fontId="91" fillId="0" borderId="78" applyNumberFormat="0" applyFill="0" applyAlignment="0" applyProtection="0">
      <alignment vertical="center"/>
    </xf>
    <xf numFmtId="183" fontId="91" fillId="0" borderId="78" applyNumberFormat="0" applyFill="0" applyAlignment="0" applyProtection="0">
      <alignment vertical="center"/>
    </xf>
    <xf numFmtId="183" fontId="91" fillId="0" borderId="78" applyNumberFormat="0" applyFill="0" applyAlignment="0" applyProtection="0">
      <alignment vertical="center"/>
    </xf>
    <xf numFmtId="0" fontId="91" fillId="0" borderId="78" applyNumberFormat="0" applyFill="0" applyAlignment="0" applyProtection="0">
      <alignment vertical="center"/>
    </xf>
    <xf numFmtId="0" fontId="91" fillId="0" borderId="78" applyNumberFormat="0" applyFill="0" applyAlignment="0" applyProtection="0">
      <alignment vertical="center"/>
    </xf>
    <xf numFmtId="183" fontId="91" fillId="0" borderId="78" applyNumberFormat="0" applyFill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183" fontId="96" fillId="0" borderId="0" applyNumberFormat="0" applyFill="0" applyBorder="0" applyAlignment="0" applyProtection="0">
      <alignment vertical="center"/>
    </xf>
    <xf numFmtId="0" fontId="145" fillId="0" borderId="0" applyNumberFormat="0" applyProtection="0">
      <alignment horizontal="left"/>
    </xf>
    <xf numFmtId="0" fontId="146" fillId="0" borderId="0" applyNumberFormat="0" applyProtection="0">
      <alignment horizontal="right"/>
    </xf>
    <xf numFmtId="0" fontId="147" fillId="0" borderId="80" applyNumberFormat="0" applyFill="0" applyAlignment="0" applyProtection="0">
      <alignment vertical="center"/>
    </xf>
    <xf numFmtId="216" fontId="48" fillId="0" borderId="81" applyFill="0" applyProtection="0">
      <alignment horizontal="center" vertical="center"/>
    </xf>
    <xf numFmtId="0" fontId="147" fillId="0" borderId="0" applyNumberFormat="0" applyFill="0" applyBorder="0" applyAlignment="0" applyProtection="0">
      <alignment vertical="center"/>
    </xf>
    <xf numFmtId="217" fontId="146" fillId="0" borderId="82" applyFill="0" applyProtection="0">
      <alignment horizontal="right" vertical="center" indent="1"/>
    </xf>
    <xf numFmtId="0" fontId="148" fillId="0" borderId="0" applyNumberFormat="0" applyFill="0" applyBorder="0" applyAlignment="0" applyProtection="0">
      <alignment vertical="center"/>
    </xf>
    <xf numFmtId="0" fontId="149" fillId="0" borderId="0" applyProtection="0">
      <alignment horizontal="left"/>
    </xf>
    <xf numFmtId="0" fontId="150" fillId="72" borderId="0" applyNumberFormat="0" applyBorder="0" applyAlignment="0" applyProtection="0">
      <alignment vertical="center"/>
    </xf>
    <xf numFmtId="183" fontId="37" fillId="0" borderId="0"/>
    <xf numFmtId="0" fontId="37" fillId="0" borderId="0"/>
    <xf numFmtId="0" fontId="37" fillId="0" borderId="0"/>
    <xf numFmtId="0" fontId="37" fillId="0" borderId="0"/>
    <xf numFmtId="0" fontId="13" fillId="0" borderId="0"/>
    <xf numFmtId="0" fontId="37" fillId="0" borderId="0" applyBorder="0">
      <alignment vertical="top"/>
    </xf>
    <xf numFmtId="183" fontId="7" fillId="0" borderId="0">
      <alignment vertical="center"/>
    </xf>
    <xf numFmtId="0" fontId="7" fillId="0" borderId="0">
      <alignment vertical="center"/>
    </xf>
    <xf numFmtId="183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183" fontId="13" fillId="0" borderId="0">
      <alignment vertical="center"/>
    </xf>
    <xf numFmtId="0" fontId="13" fillId="0" borderId="0"/>
    <xf numFmtId="0" fontId="13" fillId="0" borderId="0"/>
    <xf numFmtId="183" fontId="13" fillId="0" borderId="0">
      <alignment vertical="center"/>
    </xf>
    <xf numFmtId="0" fontId="13" fillId="0" borderId="0"/>
    <xf numFmtId="0" fontId="13" fillId="0" borderId="0">
      <alignment vertical="center"/>
    </xf>
    <xf numFmtId="183" fontId="13" fillId="0" borderId="0">
      <alignment vertical="center"/>
    </xf>
    <xf numFmtId="0" fontId="13" fillId="0" borderId="0"/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0" fontId="13" fillId="0" borderId="0"/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0" fontId="151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/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/>
    <xf numFmtId="0" fontId="152" fillId="0" borderId="0" applyNumberFormat="0" applyFill="0" applyBorder="0" applyAlignment="0" applyProtection="0">
      <alignment vertical="top"/>
      <protection locked="0"/>
    </xf>
    <xf numFmtId="183" fontId="152" fillId="0" borderId="0" applyNumberFormat="0" applyFill="0" applyBorder="0" applyAlignment="0" applyProtection="0">
      <alignment vertical="top"/>
      <protection locked="0"/>
    </xf>
    <xf numFmtId="183" fontId="152" fillId="0" borderId="0" applyNumberFormat="0" applyFill="0" applyBorder="0" applyAlignment="0" applyProtection="0">
      <alignment vertical="top"/>
      <protection locked="0"/>
    </xf>
    <xf numFmtId="183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183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83" fontId="132" fillId="0" borderId="0" applyNumberFormat="0" applyFill="0" applyBorder="0" applyAlignment="0" applyProtection="0">
      <alignment vertical="top"/>
      <protection locked="0"/>
    </xf>
    <xf numFmtId="183" fontId="59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183" fontId="153" fillId="0" borderId="0" applyNumberFormat="0" applyFill="0" applyBorder="0" applyAlignment="0" applyProtection="0">
      <alignment vertical="top"/>
      <protection locked="0"/>
    </xf>
    <xf numFmtId="183" fontId="59" fillId="0" borderId="0" applyNumberFormat="0" applyFill="0" applyBorder="0" applyAlignment="0" applyProtection="0">
      <alignment vertical="top"/>
      <protection locked="0"/>
    </xf>
    <xf numFmtId="0" fontId="154" fillId="73" borderId="0" applyNumberFormat="0" applyBorder="0" applyAlignment="0" applyProtection="0">
      <alignment vertical="center"/>
    </xf>
    <xf numFmtId="0" fontId="155" fillId="36" borderId="0" applyNumberFormat="0" applyBorder="0" applyAlignment="0" applyProtection="0">
      <alignment vertical="center"/>
    </xf>
    <xf numFmtId="0" fontId="155" fillId="36" borderId="0" applyNumberFormat="0" applyBorder="0" applyAlignment="0" applyProtection="0">
      <alignment vertical="center"/>
    </xf>
    <xf numFmtId="0" fontId="155" fillId="36" borderId="0" applyNumberFormat="0" applyBorder="0" applyAlignment="0" applyProtection="0">
      <alignment vertical="center"/>
    </xf>
    <xf numFmtId="218" fontId="129" fillId="0" borderId="0" applyFont="0" applyFill="0" applyBorder="0" applyAlignment="0" applyProtection="0"/>
    <xf numFmtId="218" fontId="129" fillId="0" borderId="0" applyFont="0" applyFill="0" applyBorder="0" applyAlignment="0" applyProtection="0"/>
    <xf numFmtId="218" fontId="129" fillId="0" borderId="0" applyFont="0" applyFill="0" applyBorder="0" applyAlignment="0" applyProtection="0"/>
    <xf numFmtId="218" fontId="129" fillId="0" borderId="0" applyFont="0" applyFill="0" applyBorder="0" applyAlignment="0" applyProtection="0"/>
    <xf numFmtId="0" fontId="156" fillId="74" borderId="83" applyNumberFormat="0" applyAlignment="0" applyProtection="0">
      <alignment vertical="center"/>
    </xf>
    <xf numFmtId="0" fontId="157" fillId="75" borderId="74" applyNumberFormat="0" applyAlignment="0" applyProtection="0">
      <alignment vertical="center"/>
    </xf>
    <xf numFmtId="0" fontId="157" fillId="75" borderId="74" applyNumberFormat="0" applyAlignment="0" applyProtection="0">
      <alignment vertical="center"/>
    </xf>
    <xf numFmtId="0" fontId="158" fillId="76" borderId="84" applyNumberFormat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85" applyNumberFormat="0" applyFill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3" fillId="0" borderId="86">
      <alignment vertical="top" wrapText="1"/>
    </xf>
    <xf numFmtId="0" fontId="163" fillId="0" borderId="86">
      <alignment vertical="top" wrapText="1"/>
    </xf>
    <xf numFmtId="0" fontId="163" fillId="0" borderId="86">
      <alignment vertical="top" wrapText="1"/>
    </xf>
    <xf numFmtId="0" fontId="163" fillId="0" borderId="86">
      <alignment vertical="top" wrapText="1"/>
    </xf>
    <xf numFmtId="0" fontId="164" fillId="77" borderId="0" applyNumberFormat="0" applyBorder="0" applyAlignment="0" applyProtection="0">
      <alignment vertical="center"/>
    </xf>
    <xf numFmtId="0" fontId="165" fillId="74" borderId="87" applyNumberFormat="0" applyAlignment="0" applyProtection="0">
      <alignment vertical="center"/>
    </xf>
    <xf numFmtId="0" fontId="166" fillId="78" borderId="83" applyNumberFormat="0" applyAlignment="0" applyProtection="0">
      <alignment vertical="center"/>
    </xf>
    <xf numFmtId="0" fontId="167" fillId="0" borderId="0" applyFill="0" applyBorder="0" applyProtection="0">
      <alignment horizontal="right" vertical="top"/>
    </xf>
    <xf numFmtId="0" fontId="167" fillId="0" borderId="0" applyNumberFormat="0" applyFill="0" applyBorder="0" applyProtection="0">
      <alignment vertical="top"/>
    </xf>
    <xf numFmtId="0" fontId="168" fillId="75" borderId="76" applyNumberFormat="0" applyAlignment="0" applyProtection="0">
      <alignment vertical="center"/>
    </xf>
    <xf numFmtId="0" fontId="168" fillId="75" borderId="76" applyNumberFormat="0" applyAlignment="0" applyProtection="0">
      <alignment vertical="center"/>
    </xf>
    <xf numFmtId="0" fontId="169" fillId="69" borderId="74" applyNumberFormat="0" applyAlignment="0" applyProtection="0">
      <alignment vertical="center"/>
    </xf>
    <xf numFmtId="0" fontId="169" fillId="69" borderId="74" applyNumberFormat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83" fontId="9" fillId="0" borderId="0"/>
    <xf numFmtId="183" fontId="9" fillId="0" borderId="0"/>
    <xf numFmtId="183" fontId="9" fillId="0" borderId="0"/>
    <xf numFmtId="0" fontId="30" fillId="0" borderId="0">
      <alignment vertical="center"/>
    </xf>
    <xf numFmtId="0" fontId="30" fillId="0" borderId="0">
      <alignment vertical="center"/>
    </xf>
    <xf numFmtId="0" fontId="9" fillId="0" borderId="0"/>
    <xf numFmtId="0" fontId="9" fillId="0" borderId="0"/>
    <xf numFmtId="0" fontId="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83" fontId="9" fillId="0" borderId="0"/>
    <xf numFmtId="183" fontId="9" fillId="0" borderId="0"/>
    <xf numFmtId="183" fontId="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1" fillId="79" borderId="0" applyNumberFormat="0" applyBorder="0" applyAlignment="0" applyProtection="0">
      <alignment vertical="center"/>
    </xf>
    <xf numFmtId="0" fontId="171" fillId="79" borderId="0" applyNumberFormat="0" applyBorder="0" applyAlignment="0" applyProtection="0">
      <alignment vertical="center"/>
    </xf>
    <xf numFmtId="0" fontId="171" fillId="80" borderId="0" applyNumberFormat="0" applyBorder="0" applyAlignment="0" applyProtection="0">
      <alignment vertical="center"/>
    </xf>
    <xf numFmtId="0" fontId="171" fillId="80" borderId="0" applyNumberFormat="0" applyBorder="0" applyAlignment="0" applyProtection="0">
      <alignment vertical="center"/>
    </xf>
    <xf numFmtId="0" fontId="171" fillId="81" borderId="0" applyNumberFormat="0" applyBorder="0" applyAlignment="0" applyProtection="0">
      <alignment vertical="center"/>
    </xf>
    <xf numFmtId="0" fontId="171" fillId="81" borderId="0" applyNumberFormat="0" applyBorder="0" applyAlignment="0" applyProtection="0">
      <alignment vertical="center"/>
    </xf>
    <xf numFmtId="0" fontId="171" fillId="82" borderId="0" applyNumberFormat="0" applyBorder="0" applyAlignment="0" applyProtection="0">
      <alignment vertical="center"/>
    </xf>
    <xf numFmtId="0" fontId="171" fillId="82" borderId="0" applyNumberFormat="0" applyBorder="0" applyAlignment="0" applyProtection="0">
      <alignment vertical="center"/>
    </xf>
    <xf numFmtId="0" fontId="171" fillId="83" borderId="0" applyNumberFormat="0" applyBorder="0" applyAlignment="0" applyProtection="0">
      <alignment vertical="center"/>
    </xf>
    <xf numFmtId="0" fontId="171" fillId="83" borderId="0" applyNumberFormat="0" applyBorder="0" applyAlignment="0" applyProtection="0">
      <alignment vertical="center"/>
    </xf>
    <xf numFmtId="0" fontId="171" fillId="84" borderId="0" applyNumberFormat="0" applyBorder="0" applyAlignment="0" applyProtection="0">
      <alignment vertical="center"/>
    </xf>
    <xf numFmtId="0" fontId="171" fillId="84" borderId="0" applyNumberFormat="0" applyBorder="0" applyAlignment="0" applyProtection="0">
      <alignment vertical="center"/>
    </xf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183" fontId="172" fillId="0" borderId="0"/>
    <xf numFmtId="0" fontId="172" fillId="0" borderId="0"/>
    <xf numFmtId="183" fontId="172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8" fillId="0" borderId="0"/>
    <xf numFmtId="178" fontId="1" fillId="0" borderId="0">
      <alignment vertical="center"/>
    </xf>
    <xf numFmtId="178" fontId="8" fillId="0" borderId="0"/>
    <xf numFmtId="178" fontId="13" fillId="0" borderId="0"/>
    <xf numFmtId="178" fontId="53" fillId="0" borderId="0"/>
    <xf numFmtId="178" fontId="13" fillId="0" borderId="0"/>
    <xf numFmtId="178" fontId="13" fillId="0" borderId="0">
      <alignment vertical="center"/>
    </xf>
    <xf numFmtId="178" fontId="13" fillId="0" borderId="0"/>
    <xf numFmtId="0" fontId="36" fillId="0" borderId="0"/>
    <xf numFmtId="176" fontId="13" fillId="0" borderId="0"/>
    <xf numFmtId="176" fontId="8" fillId="0" borderId="0"/>
    <xf numFmtId="176" fontId="37" fillId="0" borderId="0">
      <alignment vertical="center"/>
    </xf>
    <xf numFmtId="176" fontId="13" fillId="0" borderId="0"/>
    <xf numFmtId="176" fontId="8" fillId="0" borderId="0"/>
    <xf numFmtId="177" fontId="13" fillId="0" borderId="0"/>
    <xf numFmtId="177" fontId="37" fillId="0" borderId="0">
      <alignment vertical="center"/>
    </xf>
    <xf numFmtId="176" fontId="53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176" fontId="13" fillId="0" borderId="0">
      <alignment vertical="center"/>
    </xf>
  </cellStyleXfs>
  <cellXfs count="1241">
    <xf numFmtId="0" fontId="0" fillId="0" borderId="0" xfId="0"/>
    <xf numFmtId="0" fontId="6" fillId="0" borderId="0" xfId="0" applyFont="1" applyAlignment="1">
      <alignment horizontal="left"/>
    </xf>
    <xf numFmtId="0" fontId="13" fillId="0" borderId="0" xfId="0" applyFont="1"/>
    <xf numFmtId="0" fontId="41" fillId="0" borderId="0" xfId="12932" applyFont="1" applyBorder="1" applyAlignment="1">
      <alignment horizontal="center" vertical="center"/>
    </xf>
    <xf numFmtId="181" fontId="42" fillId="0" borderId="0" xfId="0" applyNumberFormat="1" applyFont="1" applyAlignment="1">
      <alignment horizontal="center" vertical="center"/>
    </xf>
    <xf numFmtId="184" fontId="43" fillId="16" borderId="0" xfId="6447" applyNumberFormat="1" applyFont="1" applyFill="1" applyBorder="1" applyAlignment="1">
      <alignment horizontal="center" vertical="center" shrinkToFit="1"/>
    </xf>
    <xf numFmtId="49" fontId="43" fillId="16" borderId="0" xfId="6447" applyNumberFormat="1" applyFont="1" applyFill="1" applyBorder="1" applyAlignment="1">
      <alignment horizontal="center" vertical="center" shrinkToFit="1"/>
    </xf>
    <xf numFmtId="0" fontId="44" fillId="16" borderId="0" xfId="0" applyFont="1" applyFill="1" applyBorder="1" applyAlignment="1">
      <alignment horizontal="left" vertical="center"/>
    </xf>
    <xf numFmtId="0" fontId="43" fillId="16" borderId="7" xfId="12933" applyFont="1" applyFill="1" applyBorder="1" applyAlignment="1">
      <alignment horizontal="center" vertical="center"/>
    </xf>
    <xf numFmtId="0" fontId="43" fillId="0" borderId="0" xfId="0" applyFont="1"/>
    <xf numFmtId="0" fontId="44" fillId="16" borderId="0" xfId="12933" applyFont="1" applyFill="1" applyBorder="1" applyAlignment="1">
      <alignment horizontal="left"/>
    </xf>
    <xf numFmtId="182" fontId="43" fillId="16" borderId="7" xfId="12933" applyNumberFormat="1" applyFont="1" applyFill="1" applyBorder="1" applyAlignment="1">
      <alignment horizontal="center"/>
    </xf>
    <xf numFmtId="0" fontId="44" fillId="16" borderId="0" xfId="12933" applyFont="1" applyFill="1" applyAlignment="1">
      <alignment horizontal="left"/>
    </xf>
    <xf numFmtId="182" fontId="43" fillId="16" borderId="7" xfId="12933" applyNumberFormat="1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0" fontId="43" fillId="0" borderId="0" xfId="12933" applyFont="1" applyFill="1" applyBorder="1" applyAlignment="1">
      <alignment horizontal="center" wrapText="1"/>
    </xf>
    <xf numFmtId="182" fontId="43" fillId="16" borderId="0" xfId="12933" applyNumberFormat="1" applyFont="1" applyFill="1" applyBorder="1" applyAlignment="1">
      <alignment horizontal="center" vertical="center"/>
    </xf>
    <xf numFmtId="182" fontId="43" fillId="16" borderId="0" xfId="12933" applyNumberFormat="1" applyFont="1" applyFill="1" applyBorder="1" applyAlignment="1">
      <alignment horizontal="center"/>
    </xf>
    <xf numFmtId="0" fontId="43" fillId="16" borderId="0" xfId="12933" applyFont="1" applyFill="1" applyBorder="1" applyAlignment="1">
      <alignment horizontal="center"/>
    </xf>
    <xf numFmtId="0" fontId="43" fillId="0" borderId="0" xfId="0" applyFont="1" applyBorder="1" applyAlignment="1">
      <alignment horizontal="center" vertical="center" wrapText="1"/>
    </xf>
    <xf numFmtId="0" fontId="43" fillId="16" borderId="0" xfId="12933" applyFont="1" applyFill="1" applyBorder="1" applyAlignment="1">
      <alignment horizontal="center" wrapText="1"/>
    </xf>
    <xf numFmtId="182" fontId="43" fillId="16" borderId="0" xfId="0" applyNumberFormat="1" applyFont="1" applyFill="1" applyBorder="1" applyAlignment="1">
      <alignment horizontal="center" vertical="center" wrapText="1"/>
    </xf>
    <xf numFmtId="0" fontId="44" fillId="16" borderId="0" xfId="6447" applyFont="1" applyFill="1" applyBorder="1" applyAlignment="1">
      <alignment horizontal="left" vertical="center" shrinkToFit="1"/>
    </xf>
    <xf numFmtId="0" fontId="43" fillId="16" borderId="13" xfId="12933" applyFont="1" applyFill="1" applyBorder="1" applyAlignment="1">
      <alignment horizontal="center" vertical="center"/>
    </xf>
    <xf numFmtId="182" fontId="43" fillId="16" borderId="0" xfId="12933" applyNumberFormat="1" applyFont="1" applyFill="1" applyBorder="1" applyAlignment="1">
      <alignment horizontal="center" wrapText="1"/>
    </xf>
    <xf numFmtId="0" fontId="43" fillId="16" borderId="0" xfId="0" applyFont="1" applyFill="1" applyBorder="1" applyAlignment="1">
      <alignment horizontal="center" vertical="center"/>
    </xf>
    <xf numFmtId="184" fontId="43" fillId="0" borderId="0" xfId="6447" applyNumberFormat="1" applyFont="1" applyFill="1" applyBorder="1" applyAlignment="1">
      <alignment horizontal="center" vertical="center" shrinkToFit="1"/>
    </xf>
    <xf numFmtId="49" fontId="43" fillId="0" borderId="0" xfId="6447" applyNumberFormat="1" applyFont="1" applyFill="1" applyBorder="1" applyAlignment="1">
      <alignment horizontal="center" vertical="center" shrinkToFit="1"/>
    </xf>
    <xf numFmtId="0" fontId="43" fillId="16" borderId="0" xfId="0" applyFont="1" applyFill="1" applyBorder="1" applyAlignment="1">
      <alignment horizontal="center" vertical="center" wrapText="1"/>
    </xf>
    <xf numFmtId="0" fontId="44" fillId="0" borderId="0" xfId="6447" applyFont="1" applyFill="1" applyBorder="1" applyAlignment="1">
      <alignment horizontal="left" vertical="center" shrinkToFit="1"/>
    </xf>
    <xf numFmtId="0" fontId="43" fillId="16" borderId="0" xfId="0" applyFont="1" applyFill="1" applyBorder="1" applyAlignment="1">
      <alignment horizontal="center"/>
    </xf>
    <xf numFmtId="182" fontId="43" fillId="16" borderId="0" xfId="0" applyNumberFormat="1" applyFont="1" applyFill="1" applyBorder="1" applyAlignment="1">
      <alignment horizontal="center" vertical="center"/>
    </xf>
    <xf numFmtId="182" fontId="43" fillId="16" borderId="13" xfId="12933" applyNumberFormat="1" applyFont="1" applyFill="1" applyBorder="1" applyAlignment="1">
      <alignment horizontal="center"/>
    </xf>
    <xf numFmtId="0" fontId="43" fillId="16" borderId="7" xfId="12933" applyFont="1" applyFill="1" applyBorder="1" applyAlignment="1">
      <alignment horizontal="center"/>
    </xf>
    <xf numFmtId="183" fontId="43" fillId="16" borderId="0" xfId="6447" applyNumberFormat="1" applyFont="1" applyFill="1" applyBorder="1" applyAlignment="1">
      <alignment horizontal="center" vertical="center" shrinkToFit="1"/>
    </xf>
    <xf numFmtId="183" fontId="43" fillId="16" borderId="0" xfId="12933" applyNumberFormat="1" applyFont="1" applyFill="1" applyBorder="1" applyAlignment="1">
      <alignment horizontal="center"/>
    </xf>
    <xf numFmtId="182" fontId="43" fillId="0" borderId="0" xfId="12933" applyNumberFormat="1" applyFont="1" applyFill="1" applyBorder="1" applyAlignment="1">
      <alignment horizontal="center"/>
    </xf>
    <xf numFmtId="0" fontId="43" fillId="16" borderId="16" xfId="12933" applyFont="1" applyFill="1" applyBorder="1" applyAlignment="1">
      <alignment horizontal="center" vertical="center"/>
    </xf>
    <xf numFmtId="0" fontId="43" fillId="16" borderId="0" xfId="12933" applyFont="1" applyFill="1" applyBorder="1" applyAlignment="1">
      <alignment horizontal="center" vertical="center"/>
    </xf>
    <xf numFmtId="0" fontId="43" fillId="16" borderId="0" xfId="12935" applyFont="1" applyFill="1" applyBorder="1" applyAlignment="1">
      <alignment horizontal="center"/>
    </xf>
    <xf numFmtId="49" fontId="43" fillId="16" borderId="0" xfId="12933" applyNumberFormat="1" applyFont="1" applyFill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3" fillId="16" borderId="0" xfId="12932" applyNumberFormat="1" applyFont="1" applyFill="1" applyBorder="1" applyAlignment="1">
      <alignment horizontal="center" vertical="center"/>
    </xf>
    <xf numFmtId="0" fontId="43" fillId="0" borderId="7" xfId="12933" applyFont="1" applyFill="1" applyBorder="1" applyAlignment="1">
      <alignment horizontal="center"/>
    </xf>
    <xf numFmtId="16" fontId="43" fillId="16" borderId="0" xfId="0" applyNumberFormat="1" applyFont="1" applyFill="1" applyBorder="1" applyAlignment="1">
      <alignment horizontal="center" vertical="center"/>
    </xf>
    <xf numFmtId="0" fontId="43" fillId="0" borderId="0" xfId="12933" applyFont="1" applyFill="1" applyBorder="1" applyAlignment="1">
      <alignment horizontal="center"/>
    </xf>
    <xf numFmtId="182" fontId="43" fillId="0" borderId="0" xfId="12933" applyNumberFormat="1" applyFont="1" applyFill="1" applyBorder="1" applyAlignment="1">
      <alignment horizontal="center" wrapText="1"/>
    </xf>
    <xf numFmtId="0" fontId="43" fillId="0" borderId="0" xfId="0" applyFont="1" applyFill="1" applyBorder="1" applyAlignment="1">
      <alignment horizontal="center" vertical="center"/>
    </xf>
    <xf numFmtId="0" fontId="44" fillId="0" borderId="0" xfId="0" applyFont="1" applyAlignment="1">
      <alignment horizontal="left"/>
    </xf>
    <xf numFmtId="0" fontId="44" fillId="15" borderId="0" xfId="6447" applyFont="1" applyFill="1" applyBorder="1" applyAlignment="1">
      <alignment horizontal="left" vertical="center"/>
    </xf>
    <xf numFmtId="0" fontId="43" fillId="15" borderId="0" xfId="6447" applyFont="1" applyFill="1" applyBorder="1" applyAlignment="1">
      <alignment horizontal="center" vertical="center"/>
    </xf>
    <xf numFmtId="0" fontId="43" fillId="17" borderId="7" xfId="12933" applyFont="1" applyFill="1" applyBorder="1" applyAlignment="1">
      <alignment horizontal="center" vertical="center"/>
    </xf>
    <xf numFmtId="0" fontId="43" fillId="17" borderId="16" xfId="12933" applyFont="1" applyFill="1" applyBorder="1" applyAlignment="1">
      <alignment horizontal="center" vertical="center"/>
    </xf>
    <xf numFmtId="182" fontId="43" fillId="17" borderId="7" xfId="12933" applyNumberFormat="1" applyFont="1" applyFill="1" applyBorder="1" applyAlignment="1">
      <alignment horizontal="center"/>
    </xf>
    <xf numFmtId="182" fontId="43" fillId="17" borderId="7" xfId="12933" applyNumberFormat="1" applyFont="1" applyFill="1" applyBorder="1" applyAlignment="1">
      <alignment horizontal="center" vertical="center"/>
    </xf>
    <xf numFmtId="0" fontId="43" fillId="16" borderId="10" xfId="12933" applyFont="1" applyFill="1" applyBorder="1" applyAlignment="1">
      <alignment horizontal="center" vertical="center"/>
    </xf>
    <xf numFmtId="0" fontId="43" fillId="16" borderId="0" xfId="12933" applyFont="1" applyFill="1" applyBorder="1" applyAlignment="1">
      <alignment horizontal="center" vertical="center" wrapText="1"/>
    </xf>
    <xf numFmtId="0" fontId="43" fillId="16" borderId="0" xfId="0" applyFont="1" applyFill="1" applyAlignment="1">
      <alignment horizontal="center"/>
    </xf>
    <xf numFmtId="0" fontId="43" fillId="16" borderId="0" xfId="12936" applyFont="1" applyFill="1" applyBorder="1" applyAlignment="1">
      <alignment horizontal="center" wrapText="1"/>
    </xf>
    <xf numFmtId="58" fontId="43" fillId="16" borderId="0" xfId="12936" applyNumberFormat="1" applyFont="1" applyFill="1" applyBorder="1" applyAlignment="1">
      <alignment horizontal="center" vertical="center" wrapText="1"/>
    </xf>
    <xf numFmtId="0" fontId="44" fillId="15" borderId="0" xfId="0" applyFont="1" applyFill="1" applyBorder="1" applyAlignment="1">
      <alignment horizontal="left" vertical="center"/>
    </xf>
    <xf numFmtId="0" fontId="43" fillId="15" borderId="0" xfId="0" applyFont="1" applyFill="1" applyBorder="1" applyAlignment="1">
      <alignment horizontal="center" vertical="center"/>
    </xf>
    <xf numFmtId="0" fontId="44" fillId="16" borderId="0" xfId="0" applyFont="1" applyFill="1" applyAlignment="1">
      <alignment horizontal="left"/>
    </xf>
    <xf numFmtId="0" fontId="43" fillId="17" borderId="21" xfId="12933" applyFont="1" applyFill="1" applyBorder="1" applyAlignment="1">
      <alignment horizontal="center" vertical="center"/>
    </xf>
    <xf numFmtId="190" fontId="43" fillId="0" borderId="0" xfId="0" applyNumberFormat="1" applyFont="1" applyBorder="1" applyAlignment="1">
      <alignment horizontal="center"/>
    </xf>
    <xf numFmtId="0" fontId="43" fillId="0" borderId="0" xfId="12932" applyFont="1" applyBorder="1" applyAlignment="1">
      <alignment horizontal="center" vertical="center" wrapText="1"/>
    </xf>
    <xf numFmtId="0" fontId="43" fillId="0" borderId="0" xfId="6447" applyFont="1" applyFill="1" applyBorder="1" applyAlignment="1">
      <alignment horizontal="center" vertical="center"/>
    </xf>
    <xf numFmtId="0" fontId="43" fillId="16" borderId="0" xfId="12932" applyFont="1" applyFill="1" applyBorder="1" applyAlignment="1">
      <alignment horizontal="center" vertical="center" wrapText="1"/>
    </xf>
    <xf numFmtId="0" fontId="43" fillId="16" borderId="0" xfId="6447" applyFont="1" applyFill="1" applyBorder="1" applyAlignment="1">
      <alignment horizontal="center" vertical="center"/>
    </xf>
    <xf numFmtId="58" fontId="43" fillId="16" borderId="0" xfId="12932" applyNumberFormat="1" applyFont="1" applyFill="1" applyBorder="1" applyAlignment="1">
      <alignment horizontal="center" vertical="center" wrapText="1"/>
    </xf>
    <xf numFmtId="16" fontId="43" fillId="16" borderId="0" xfId="12933" applyNumberFormat="1" applyFont="1" applyFill="1" applyBorder="1" applyAlignment="1">
      <alignment horizontal="center"/>
    </xf>
    <xf numFmtId="191" fontId="43" fillId="16" borderId="0" xfId="12933" applyNumberFormat="1" applyFont="1" applyFill="1" applyBorder="1" applyAlignment="1">
      <alignment horizontal="center" vertical="center"/>
    </xf>
    <xf numFmtId="0" fontId="44" fillId="16" borderId="0" xfId="6447" applyFont="1" applyFill="1" applyBorder="1" applyAlignment="1">
      <alignment horizontal="center" vertical="center" shrinkToFit="1"/>
    </xf>
    <xf numFmtId="58" fontId="43" fillId="16" borderId="0" xfId="12937" applyNumberFormat="1" applyFont="1" applyFill="1" applyBorder="1" applyAlignment="1">
      <alignment horizontal="center" vertical="center" wrapText="1"/>
    </xf>
    <xf numFmtId="192" fontId="43" fillId="16" borderId="0" xfId="12933" applyNumberFormat="1" applyFont="1" applyFill="1" applyBorder="1" applyAlignment="1">
      <alignment horizontal="center" vertical="center"/>
    </xf>
    <xf numFmtId="0" fontId="43" fillId="17" borderId="0" xfId="12933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17" fontId="43" fillId="16" borderId="0" xfId="6447" applyNumberFormat="1" applyFont="1" applyFill="1" applyBorder="1" applyAlignment="1">
      <alignment horizontal="center" vertical="center" shrinkToFit="1"/>
    </xf>
    <xf numFmtId="0" fontId="43" fillId="16" borderId="0" xfId="6447" applyFont="1" applyFill="1" applyBorder="1" applyAlignment="1">
      <alignment horizontal="center"/>
    </xf>
    <xf numFmtId="0" fontId="43" fillId="16" borderId="0" xfId="12938" applyFont="1" applyFill="1" applyAlignment="1">
      <alignment horizontal="center" vertical="center"/>
    </xf>
    <xf numFmtId="0" fontId="43" fillId="16" borderId="0" xfId="12938" applyFont="1" applyFill="1" applyBorder="1" applyAlignment="1">
      <alignment horizontal="center"/>
    </xf>
    <xf numFmtId="58" fontId="43" fillId="16" borderId="0" xfId="12938" applyNumberFormat="1" applyFont="1" applyFill="1" applyBorder="1" applyAlignment="1">
      <alignment horizontal="center" vertical="center" wrapText="1"/>
    </xf>
    <xf numFmtId="191" fontId="43" fillId="0" borderId="0" xfId="12933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0" fontId="43" fillId="0" borderId="0" xfId="12933" applyFont="1" applyFill="1" applyBorder="1" applyAlignment="1">
      <alignment horizontal="center" vertical="center"/>
    </xf>
    <xf numFmtId="0" fontId="44" fillId="16" borderId="0" xfId="0" applyFont="1" applyFill="1" applyBorder="1" applyAlignment="1">
      <alignment horizontal="left"/>
    </xf>
    <xf numFmtId="0" fontId="44" fillId="0" borderId="0" xfId="0" applyFont="1" applyBorder="1" applyAlignment="1">
      <alignment horizontal="left" vertical="center"/>
    </xf>
    <xf numFmtId="0" fontId="43" fillId="17" borderId="21" xfId="0" applyFont="1" applyFill="1" applyBorder="1" applyAlignment="1">
      <alignment horizontal="center" vertical="center"/>
    </xf>
    <xf numFmtId="0" fontId="43" fillId="19" borderId="21" xfId="0" applyFont="1" applyFill="1" applyBorder="1" applyAlignment="1">
      <alignment horizontal="center" vertical="center"/>
    </xf>
    <xf numFmtId="0" fontId="43" fillId="16" borderId="6" xfId="12933" applyFont="1" applyFill="1" applyBorder="1" applyAlignment="1">
      <alignment horizontal="center" vertical="center"/>
    </xf>
    <xf numFmtId="0" fontId="43" fillId="16" borderId="8" xfId="12933" applyFont="1" applyFill="1" applyBorder="1" applyAlignment="1">
      <alignment horizontal="center" vertical="center"/>
    </xf>
    <xf numFmtId="0" fontId="44" fillId="16" borderId="0" xfId="6447" applyFont="1" applyFill="1" applyBorder="1" applyAlignment="1">
      <alignment vertical="center" shrinkToFit="1"/>
    </xf>
    <xf numFmtId="0" fontId="43" fillId="0" borderId="0" xfId="0" applyFont="1" applyAlignment="1"/>
    <xf numFmtId="0" fontId="43" fillId="16" borderId="0" xfId="6447" applyFont="1" applyFill="1" applyBorder="1" applyAlignment="1">
      <alignment vertical="center" shrinkToFit="1"/>
    </xf>
    <xf numFmtId="0" fontId="43" fillId="16" borderId="9" xfId="12933" applyFont="1" applyFill="1" applyBorder="1" applyAlignment="1">
      <alignment horizontal="center" vertical="center" wrapText="1"/>
    </xf>
    <xf numFmtId="0" fontId="43" fillId="16" borderId="8" xfId="12933" applyFont="1" applyFill="1" applyBorder="1" applyAlignment="1">
      <alignment horizontal="center" vertical="center" wrapText="1"/>
    </xf>
    <xf numFmtId="0" fontId="43" fillId="16" borderId="0" xfId="6447" applyFont="1" applyFill="1" applyBorder="1" applyAlignment="1">
      <alignment horizontal="center" vertical="center" shrinkToFit="1"/>
    </xf>
    <xf numFmtId="0" fontId="43" fillId="0" borderId="0" xfId="6447" applyFont="1" applyFill="1" applyBorder="1" applyAlignment="1">
      <alignment horizontal="center" vertical="center" shrinkToFit="1"/>
    </xf>
    <xf numFmtId="0" fontId="44" fillId="15" borderId="0" xfId="6447" applyFont="1" applyFill="1" applyBorder="1" applyAlignment="1">
      <alignment horizontal="center" vertical="center"/>
    </xf>
    <xf numFmtId="0" fontId="43" fillId="16" borderId="6" xfId="12933" applyFont="1" applyFill="1" applyBorder="1" applyAlignment="1">
      <alignment horizontal="center" vertical="center" wrapText="1"/>
    </xf>
    <xf numFmtId="0" fontId="32" fillId="0" borderId="0" xfId="0" applyFont="1"/>
    <xf numFmtId="0" fontId="43" fillId="0" borderId="8" xfId="0" applyFont="1" applyBorder="1" applyAlignment="1">
      <alignment horizontal="center" vertical="center" wrapText="1"/>
    </xf>
    <xf numFmtId="176" fontId="43" fillId="0" borderId="7" xfId="0" applyNumberFormat="1" applyFont="1" applyFill="1" applyBorder="1" applyAlignment="1">
      <alignment horizontal="center" vertical="center" wrapText="1"/>
    </xf>
    <xf numFmtId="182" fontId="43" fillId="16" borderId="7" xfId="0" applyNumberFormat="1" applyFont="1" applyFill="1" applyBorder="1" applyAlignment="1">
      <alignment horizontal="center" vertical="center" wrapText="1"/>
    </xf>
    <xf numFmtId="0" fontId="43" fillId="0" borderId="7" xfId="0" applyFont="1" applyBorder="1" applyAlignment="1">
      <alignment horizontal="center"/>
    </xf>
    <xf numFmtId="182" fontId="43" fillId="16" borderId="7" xfId="12933" applyNumberFormat="1" applyFont="1" applyFill="1" applyBorder="1" applyAlignment="1">
      <alignment horizont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183" fontId="43" fillId="0" borderId="7" xfId="0" applyNumberFormat="1" applyFont="1" applyBorder="1" applyAlignment="1">
      <alignment horizontal="center" vertical="center"/>
    </xf>
    <xf numFmtId="183" fontId="43" fillId="0" borderId="7" xfId="0" applyNumberFormat="1" applyFont="1" applyBorder="1" applyAlignment="1">
      <alignment horizontal="center"/>
    </xf>
    <xf numFmtId="183" fontId="43" fillId="0" borderId="8" xfId="0" applyNumberFormat="1" applyFont="1" applyBorder="1" applyAlignment="1">
      <alignment horizontal="center" vertical="center" wrapText="1"/>
    </xf>
    <xf numFmtId="183" fontId="43" fillId="0" borderId="12" xfId="0" applyNumberFormat="1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16" borderId="14" xfId="12933" applyFont="1" applyFill="1" applyBorder="1" applyAlignment="1">
      <alignment horizontal="center" vertical="center"/>
    </xf>
    <xf numFmtId="183" fontId="43" fillId="16" borderId="7" xfId="0" applyNumberFormat="1" applyFont="1" applyFill="1" applyBorder="1" applyAlignment="1">
      <alignment horizontal="center" vertical="center"/>
    </xf>
    <xf numFmtId="184" fontId="43" fillId="16" borderId="7" xfId="6447" applyNumberFormat="1" applyFont="1" applyFill="1" applyBorder="1" applyAlignment="1">
      <alignment horizontal="center" vertical="center" shrinkToFit="1"/>
    </xf>
    <xf numFmtId="0" fontId="43" fillId="16" borderId="7" xfId="0" applyFont="1" applyFill="1" applyBorder="1" applyAlignment="1">
      <alignment horizontal="center" vertical="center" wrapText="1"/>
    </xf>
    <xf numFmtId="0" fontId="43" fillId="16" borderId="7" xfId="0" applyFont="1" applyFill="1" applyBorder="1" applyAlignment="1">
      <alignment horizontal="center" vertical="center"/>
    </xf>
    <xf numFmtId="0" fontId="43" fillId="16" borderId="7" xfId="12934" applyFont="1" applyFill="1" applyBorder="1" applyAlignment="1">
      <alignment horizontal="center" vertical="center"/>
    </xf>
    <xf numFmtId="0" fontId="43" fillId="16" borderId="7" xfId="0" applyFont="1" applyFill="1" applyBorder="1" applyAlignment="1">
      <alignment horizontal="center"/>
    </xf>
    <xf numFmtId="182" fontId="43" fillId="16" borderId="7" xfId="0" applyNumberFormat="1" applyFont="1" applyFill="1" applyBorder="1" applyAlignment="1">
      <alignment horizontal="center" vertical="center"/>
    </xf>
    <xf numFmtId="185" fontId="43" fillId="16" borderId="7" xfId="0" applyNumberFormat="1" applyFont="1" applyFill="1" applyBorder="1" applyAlignment="1">
      <alignment horizontal="center"/>
    </xf>
    <xf numFmtId="49" fontId="43" fillId="16" borderId="7" xfId="6447" applyNumberFormat="1" applyFont="1" applyFill="1" applyBorder="1" applyAlignment="1">
      <alignment horizontal="center" vertical="center" shrinkToFit="1"/>
    </xf>
    <xf numFmtId="0" fontId="43" fillId="16" borderId="7" xfId="12934" applyFont="1" applyFill="1" applyBorder="1" applyAlignment="1">
      <alignment horizontal="center" vertical="center" wrapText="1"/>
    </xf>
    <xf numFmtId="0" fontId="43" fillId="0" borderId="7" xfId="0" applyNumberFormat="1" applyFont="1" applyFill="1" applyBorder="1" applyAlignment="1">
      <alignment horizontal="center" vertical="center"/>
    </xf>
    <xf numFmtId="184" fontId="43" fillId="16" borderId="16" xfId="6447" applyNumberFormat="1" applyFont="1" applyFill="1" applyBorder="1" applyAlignment="1">
      <alignment horizontal="center" vertical="center" shrinkToFit="1"/>
    </xf>
    <xf numFmtId="183" fontId="43" fillId="16" borderId="7" xfId="12933" applyNumberFormat="1" applyFont="1" applyFill="1" applyBorder="1" applyAlignment="1">
      <alignment horizontal="center"/>
    </xf>
    <xf numFmtId="183" fontId="43" fillId="16" borderId="16" xfId="6447" applyNumberFormat="1" applyFont="1" applyFill="1" applyBorder="1" applyAlignment="1">
      <alignment horizontal="center" vertical="center" shrinkToFit="1"/>
    </xf>
    <xf numFmtId="183" fontId="43" fillId="16" borderId="7" xfId="0" applyNumberFormat="1" applyFont="1" applyFill="1" applyBorder="1" applyAlignment="1">
      <alignment horizontal="center"/>
    </xf>
    <xf numFmtId="16" fontId="43" fillId="16" borderId="7" xfId="12933" applyNumberFormat="1" applyFont="1" applyFill="1" applyBorder="1" applyAlignment="1">
      <alignment horizontal="center"/>
    </xf>
    <xf numFmtId="0" fontId="43" fillId="0" borderId="6" xfId="12933" applyFont="1" applyFill="1" applyBorder="1" applyAlignment="1">
      <alignment horizontal="center" vertical="center"/>
    </xf>
    <xf numFmtId="186" fontId="48" fillId="17" borderId="24" xfId="13029" applyNumberFormat="1" applyFont="1" applyFill="1" applyBorder="1" applyAlignment="1">
      <alignment horizontal="center" vertical="center" wrapText="1"/>
    </xf>
    <xf numFmtId="200" fontId="43" fillId="0" borderId="24" xfId="0" applyNumberFormat="1" applyFont="1" applyFill="1" applyBorder="1" applyAlignment="1">
      <alignment horizontal="center" vertical="top"/>
    </xf>
    <xf numFmtId="0" fontId="43" fillId="0" borderId="7" xfId="12933" applyFont="1" applyFill="1" applyBorder="1" applyAlignment="1">
      <alignment horizontal="center" vertical="center"/>
    </xf>
    <xf numFmtId="0" fontId="43" fillId="0" borderId="8" xfId="12933" applyFont="1" applyFill="1" applyBorder="1" applyAlignment="1">
      <alignment horizontal="center" vertical="center"/>
    </xf>
    <xf numFmtId="0" fontId="43" fillId="0" borderId="13" xfId="12933" applyFont="1" applyFill="1" applyBorder="1" applyAlignment="1">
      <alignment horizontal="center" vertical="center"/>
    </xf>
    <xf numFmtId="186" fontId="43" fillId="0" borderId="7" xfId="0" applyNumberFormat="1" applyFont="1" applyBorder="1" applyAlignment="1">
      <alignment horizontal="center" vertical="center" wrapText="1"/>
    </xf>
    <xf numFmtId="182" fontId="43" fillId="0" borderId="13" xfId="12933" applyNumberFormat="1" applyFont="1" applyFill="1" applyBorder="1" applyAlignment="1">
      <alignment horizontal="center"/>
    </xf>
    <xf numFmtId="182" fontId="43" fillId="0" borderId="7" xfId="12933" applyNumberFormat="1" applyFont="1" applyFill="1" applyBorder="1" applyAlignment="1">
      <alignment horizontal="center"/>
    </xf>
    <xf numFmtId="187" fontId="43" fillId="0" borderId="7" xfId="0" applyNumberFormat="1" applyFont="1" applyBorder="1" applyAlignment="1">
      <alignment horizontal="center"/>
    </xf>
    <xf numFmtId="176" fontId="43" fillId="0" borderId="8" xfId="0" applyNumberFormat="1" applyFont="1" applyBorder="1" applyAlignment="1">
      <alignment horizontal="center" vertical="center" wrapText="1"/>
    </xf>
    <xf numFmtId="176" fontId="43" fillId="0" borderId="12" xfId="0" applyNumberFormat="1" applyFont="1" applyBorder="1" applyAlignment="1">
      <alignment horizontal="center" vertical="center" wrapText="1"/>
    </xf>
    <xf numFmtId="188" fontId="43" fillId="16" borderId="7" xfId="12933" applyNumberFormat="1" applyFont="1" applyFill="1" applyBorder="1" applyAlignment="1">
      <alignment horizontal="center"/>
    </xf>
    <xf numFmtId="49" fontId="43" fillId="16" borderId="7" xfId="12933" applyNumberFormat="1" applyFont="1" applyFill="1" applyBorder="1" applyAlignment="1">
      <alignment horizontal="center" vertical="center"/>
    </xf>
    <xf numFmtId="0" fontId="43" fillId="16" borderId="17" xfId="12933" applyFont="1" applyFill="1" applyBorder="1" applyAlignment="1">
      <alignment horizontal="center" vertical="center"/>
    </xf>
    <xf numFmtId="189" fontId="43" fillId="16" borderId="7" xfId="12933" applyNumberFormat="1" applyFont="1" applyFill="1" applyBorder="1" applyAlignment="1">
      <alignment horizontal="center" vertical="center"/>
    </xf>
    <xf numFmtId="189" fontId="43" fillId="16" borderId="17" xfId="12933" applyNumberFormat="1" applyFont="1" applyFill="1" applyBorder="1" applyAlignment="1">
      <alignment horizontal="center" vertical="center"/>
    </xf>
    <xf numFmtId="0" fontId="43" fillId="16" borderId="7" xfId="12933" applyNumberFormat="1" applyFont="1" applyFill="1" applyBorder="1" applyAlignment="1">
      <alignment horizontal="center"/>
    </xf>
    <xf numFmtId="186" fontId="43" fillId="0" borderId="7" xfId="0" applyNumberFormat="1" applyFont="1" applyBorder="1" applyAlignment="1">
      <alignment horizontal="center"/>
    </xf>
    <xf numFmtId="183" fontId="49" fillId="0" borderId="24" xfId="9389" applyNumberFormat="1" applyFont="1" applyFill="1" applyBorder="1" applyAlignment="1">
      <alignment horizontal="center" vertical="center"/>
    </xf>
    <xf numFmtId="190" fontId="43" fillId="0" borderId="7" xfId="0" applyNumberFormat="1" applyFont="1" applyBorder="1" applyAlignment="1">
      <alignment horizontal="center"/>
    </xf>
    <xf numFmtId="183" fontId="43" fillId="0" borderId="7" xfId="12933" applyNumberFormat="1" applyFont="1" applyFill="1" applyBorder="1" applyAlignment="1">
      <alignment horizontal="center"/>
    </xf>
    <xf numFmtId="49" fontId="43" fillId="16" borderId="8" xfId="12933" applyNumberFormat="1" applyFont="1" applyFill="1" applyBorder="1" applyAlignment="1">
      <alignment horizontal="center" vertical="center"/>
    </xf>
    <xf numFmtId="176" fontId="43" fillId="0" borderId="21" xfId="6652" applyNumberFormat="1" applyFont="1" applyFill="1" applyBorder="1" applyAlignment="1">
      <alignment horizontal="center" vertical="center"/>
    </xf>
    <xf numFmtId="190" fontId="43" fillId="16" borderId="7" xfId="12313" applyNumberFormat="1" applyFont="1" applyFill="1" applyBorder="1" applyAlignment="1">
      <alignment horizontal="center" vertical="center"/>
    </xf>
    <xf numFmtId="183" fontId="43" fillId="16" borderId="7" xfId="12313" applyNumberFormat="1" applyFont="1" applyFill="1" applyBorder="1" applyAlignment="1">
      <alignment horizontal="center" vertical="center"/>
    </xf>
    <xf numFmtId="15" fontId="43" fillId="16" borderId="7" xfId="12933" applyNumberFormat="1" applyFont="1" applyFill="1" applyBorder="1" applyAlignment="1">
      <alignment horizontal="center"/>
    </xf>
    <xf numFmtId="15" fontId="43" fillId="0" borderId="7" xfId="0" applyNumberFormat="1" applyFont="1" applyBorder="1" applyAlignment="1">
      <alignment horizontal="center"/>
    </xf>
    <xf numFmtId="0" fontId="43" fillId="17" borderId="7" xfId="0" applyFont="1" applyFill="1" applyBorder="1" applyAlignment="1">
      <alignment horizontal="center" vertical="center" wrapText="1"/>
    </xf>
    <xf numFmtId="0" fontId="43" fillId="16" borderId="7" xfId="6447" applyFont="1" applyFill="1" applyBorder="1" applyAlignment="1">
      <alignment horizontal="center" vertical="center" shrinkToFit="1"/>
    </xf>
    <xf numFmtId="183" fontId="43" fillId="0" borderId="7" xfId="0" applyNumberFormat="1" applyFont="1" applyFill="1" applyBorder="1" applyAlignment="1">
      <alignment horizontal="center" vertical="center"/>
    </xf>
    <xf numFmtId="183" fontId="48" fillId="0" borderId="24" xfId="0" applyNumberFormat="1" applyFont="1" applyFill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187" fontId="43" fillId="0" borderId="7" xfId="0" applyNumberFormat="1" applyFont="1" applyBorder="1" applyAlignment="1">
      <alignment horizontal="center" vertical="center"/>
    </xf>
    <xf numFmtId="0" fontId="44" fillId="16" borderId="8" xfId="12933" applyFont="1" applyFill="1" applyBorder="1" applyAlignment="1">
      <alignment horizontal="center" vertical="center"/>
    </xf>
    <xf numFmtId="0" fontId="43" fillId="16" borderId="18" xfId="12933" applyFont="1" applyFill="1" applyBorder="1" applyAlignment="1">
      <alignment horizontal="center" vertical="center"/>
    </xf>
    <xf numFmtId="0" fontId="44" fillId="16" borderId="12" xfId="12933" applyFont="1" applyFill="1" applyBorder="1" applyAlignment="1">
      <alignment horizontal="center" vertical="center"/>
    </xf>
    <xf numFmtId="0" fontId="50" fillId="18" borderId="23" xfId="0" applyNumberFormat="1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/>
    </xf>
    <xf numFmtId="191" fontId="43" fillId="0" borderId="7" xfId="0" applyNumberFormat="1" applyFont="1" applyBorder="1" applyAlignment="1">
      <alignment horizontal="center"/>
    </xf>
    <xf numFmtId="191" fontId="43" fillId="16" borderId="17" xfId="12933" applyNumberFormat="1" applyFont="1" applyFill="1" applyBorder="1" applyAlignment="1">
      <alignment horizontal="center" vertical="center"/>
    </xf>
    <xf numFmtId="183" fontId="43" fillId="16" borderId="7" xfId="12933" applyNumberFormat="1" applyFont="1" applyFill="1" applyBorder="1" applyAlignment="1">
      <alignment horizontal="center" vertical="center"/>
    </xf>
    <xf numFmtId="0" fontId="44" fillId="16" borderId="7" xfId="12933" applyFont="1" applyFill="1" applyBorder="1" applyAlignment="1">
      <alignment horizontal="center" vertical="center"/>
    </xf>
    <xf numFmtId="0" fontId="44" fillId="17" borderId="7" xfId="12933" applyFont="1" applyFill="1" applyBorder="1" applyAlignment="1">
      <alignment horizontal="center" vertical="center"/>
    </xf>
    <xf numFmtId="185" fontId="43" fillId="0" borderId="7" xfId="0" applyNumberFormat="1" applyFont="1" applyBorder="1" applyAlignment="1">
      <alignment horizontal="center" vertical="center"/>
    </xf>
    <xf numFmtId="191" fontId="43" fillId="16" borderId="7" xfId="12933" applyNumberFormat="1" applyFont="1" applyFill="1" applyBorder="1" applyAlignment="1">
      <alignment horizontal="center" vertical="center"/>
    </xf>
    <xf numFmtId="185" fontId="43" fillId="16" borderId="7" xfId="12933" applyNumberFormat="1" applyFont="1" applyFill="1" applyBorder="1" applyAlignment="1">
      <alignment horizontal="center" vertical="center"/>
    </xf>
    <xf numFmtId="0" fontId="43" fillId="17" borderId="7" xfId="8798" applyNumberFormat="1" applyFont="1" applyFill="1" applyBorder="1" applyAlignment="1">
      <alignment horizontal="center"/>
    </xf>
    <xf numFmtId="0" fontId="43" fillId="17" borderId="7" xfId="6447" applyFont="1" applyFill="1" applyBorder="1" applyAlignment="1">
      <alignment horizontal="center" vertical="center"/>
    </xf>
    <xf numFmtId="0" fontId="43" fillId="0" borderId="7" xfId="0" applyFont="1" applyBorder="1" applyAlignment="1"/>
    <xf numFmtId="0" fontId="43" fillId="16" borderId="7" xfId="12933" applyFont="1" applyFill="1" applyBorder="1" applyAlignment="1">
      <alignment horizontal="center" vertical="center" wrapText="1"/>
    </xf>
    <xf numFmtId="0" fontId="43" fillId="17" borderId="8" xfId="13019" applyFont="1" applyFill="1" applyBorder="1" applyAlignment="1">
      <alignment horizontal="center"/>
    </xf>
    <xf numFmtId="191" fontId="43" fillId="17" borderId="21" xfId="12933" applyNumberFormat="1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/>
    </xf>
    <xf numFmtId="185" fontId="43" fillId="0" borderId="7" xfId="0" applyNumberFormat="1" applyFont="1" applyFill="1" applyBorder="1" applyAlignment="1">
      <alignment horizontal="center"/>
    </xf>
    <xf numFmtId="0" fontId="43" fillId="16" borderId="7" xfId="12933" applyFont="1" applyFill="1" applyBorder="1" applyAlignment="1">
      <alignment horizontal="center" wrapText="1"/>
    </xf>
    <xf numFmtId="182" fontId="43" fillId="16" borderId="7" xfId="6447" applyNumberFormat="1" applyFont="1" applyFill="1" applyBorder="1" applyAlignment="1">
      <alignment horizontal="center" vertical="center" shrinkToFit="1"/>
    </xf>
    <xf numFmtId="191" fontId="43" fillId="0" borderId="7" xfId="0" applyNumberFormat="1" applyFont="1" applyBorder="1" applyAlignment="1">
      <alignment horizontal="center" vertical="center"/>
    </xf>
    <xf numFmtId="182" fontId="43" fillId="16" borderId="7" xfId="12939" applyNumberFormat="1" applyFont="1" applyFill="1" applyBorder="1" applyAlignment="1">
      <alignment horizontal="center" vertical="center" wrapText="1"/>
    </xf>
    <xf numFmtId="0" fontId="43" fillId="0" borderId="7" xfId="12933" applyFont="1" applyFill="1" applyBorder="1" applyAlignment="1">
      <alignment horizontal="center" vertical="center" wrapText="1"/>
    </xf>
    <xf numFmtId="193" fontId="43" fillId="16" borderId="7" xfId="12933" applyNumberFormat="1" applyFont="1" applyFill="1" applyBorder="1" applyAlignment="1">
      <alignment horizontal="center" vertical="center"/>
    </xf>
    <xf numFmtId="184" fontId="43" fillId="16" borderId="7" xfId="6447" applyNumberFormat="1" applyFont="1" applyFill="1" applyBorder="1" applyAlignment="1">
      <alignment horizontal="center"/>
    </xf>
    <xf numFmtId="0" fontId="43" fillId="16" borderId="7" xfId="6447" applyFont="1" applyFill="1" applyBorder="1" applyAlignment="1">
      <alignment vertical="center" shrinkToFit="1"/>
    </xf>
    <xf numFmtId="0" fontId="43" fillId="0" borderId="7" xfId="12337" applyFont="1" applyFill="1" applyBorder="1" applyAlignment="1">
      <alignment horizontal="center" vertical="center"/>
    </xf>
    <xf numFmtId="185" fontId="43" fillId="0" borderId="7" xfId="12933" applyNumberFormat="1" applyFont="1" applyFill="1" applyBorder="1" applyAlignment="1">
      <alignment horizontal="center" vertical="center"/>
    </xf>
    <xf numFmtId="182" fontId="43" fillId="16" borderId="7" xfId="12940" applyNumberFormat="1" applyFont="1" applyFill="1" applyBorder="1" applyAlignment="1">
      <alignment horizontal="center" vertical="center" wrapText="1"/>
    </xf>
    <xf numFmtId="182" fontId="43" fillId="0" borderId="7" xfId="12933" applyNumberFormat="1" applyFont="1" applyFill="1" applyBorder="1" applyAlignment="1">
      <alignment horizontal="center" vertical="center"/>
    </xf>
    <xf numFmtId="0" fontId="51" fillId="17" borderId="7" xfId="8798" applyNumberFormat="1" applyFont="1" applyFill="1" applyBorder="1" applyAlignment="1">
      <alignment horizontal="left"/>
    </xf>
    <xf numFmtId="184" fontId="43" fillId="0" borderId="7" xfId="6447" applyNumberFormat="1" applyFont="1" applyFill="1" applyBorder="1" applyAlignment="1">
      <alignment horizontal="center"/>
    </xf>
    <xf numFmtId="182" fontId="43" fillId="17" borderId="7" xfId="6447" applyNumberFormat="1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 wrapText="1"/>
    </xf>
    <xf numFmtId="199" fontId="50" fillId="0" borderId="21" xfId="0" applyNumberFormat="1" applyFont="1" applyFill="1" applyBorder="1" applyAlignment="1">
      <alignment horizontal="center" vertical="center" wrapText="1"/>
    </xf>
    <xf numFmtId="0" fontId="43" fillId="0" borderId="21" xfId="0" applyFont="1" applyBorder="1" applyAlignment="1">
      <alignment horizontal="center"/>
    </xf>
    <xf numFmtId="185" fontId="43" fillId="0" borderId="7" xfId="0" applyNumberFormat="1" applyFont="1" applyFill="1" applyBorder="1" applyAlignment="1">
      <alignment horizontal="center" vertical="center"/>
    </xf>
    <xf numFmtId="199" fontId="43" fillId="0" borderId="21" xfId="0" applyNumberFormat="1" applyFont="1" applyFill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3" fillId="16" borderId="7" xfId="12932" applyFont="1" applyFill="1" applyBorder="1" applyAlignment="1">
      <alignment horizontal="center" vertical="center" wrapText="1"/>
    </xf>
    <xf numFmtId="182" fontId="43" fillId="0" borderId="7" xfId="0" applyNumberFormat="1" applyFont="1" applyBorder="1" applyAlignment="1">
      <alignment horizontal="center"/>
    </xf>
    <xf numFmtId="0" fontId="43" fillId="17" borderId="6" xfId="12933" applyFont="1" applyFill="1" applyBorder="1" applyAlignment="1">
      <alignment horizontal="center" vertical="center"/>
    </xf>
    <xf numFmtId="0" fontId="43" fillId="17" borderId="8" xfId="12933" applyFont="1" applyFill="1" applyBorder="1" applyAlignment="1">
      <alignment horizontal="center" vertical="center"/>
    </xf>
    <xf numFmtId="0" fontId="43" fillId="16" borderId="6" xfId="12933" applyFont="1" applyFill="1" applyBorder="1" applyAlignment="1">
      <alignment horizontal="center" vertical="center"/>
    </xf>
    <xf numFmtId="0" fontId="43" fillId="16" borderId="8" xfId="12933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2" fillId="0" borderId="0" xfId="0" applyFont="1" applyAlignment="1"/>
    <xf numFmtId="0" fontId="43" fillId="17" borderId="9" xfId="12933" applyFont="1" applyFill="1" applyBorder="1" applyAlignment="1">
      <alignment horizontal="center" vertical="center"/>
    </xf>
    <xf numFmtId="0" fontId="43" fillId="17" borderId="6" xfId="12933" applyFont="1" applyFill="1" applyBorder="1" applyAlignment="1">
      <alignment horizontal="center" vertical="center" wrapText="1"/>
    </xf>
    <xf numFmtId="0" fontId="43" fillId="17" borderId="9" xfId="12933" applyFont="1" applyFill="1" applyBorder="1" applyAlignment="1">
      <alignment horizontal="center" vertical="center" wrapText="1"/>
    </xf>
    <xf numFmtId="0" fontId="43" fillId="17" borderId="8" xfId="12933" applyFont="1" applyFill="1" applyBorder="1" applyAlignment="1">
      <alignment horizontal="center" vertical="center" wrapText="1"/>
    </xf>
    <xf numFmtId="0" fontId="43" fillId="16" borderId="9" xfId="12933" applyFont="1" applyFill="1" applyBorder="1" applyAlignment="1">
      <alignment horizontal="center" vertical="center"/>
    </xf>
    <xf numFmtId="0" fontId="43" fillId="16" borderId="7" xfId="12933" applyFont="1" applyFill="1" applyBorder="1" applyAlignment="1">
      <alignment horizontal="center" vertical="center" wrapText="1"/>
    </xf>
    <xf numFmtId="0" fontId="43" fillId="0" borderId="7" xfId="12933" applyFont="1" applyFill="1" applyBorder="1" applyAlignment="1">
      <alignment horizontal="center" vertical="center"/>
    </xf>
    <xf numFmtId="0" fontId="43" fillId="16" borderId="19" xfId="12933" applyFont="1" applyFill="1" applyBorder="1" applyAlignment="1">
      <alignment horizontal="center" vertical="center"/>
    </xf>
    <xf numFmtId="0" fontId="44" fillId="16" borderId="0" xfId="6447" applyFont="1" applyFill="1" applyBorder="1" applyAlignment="1">
      <alignment vertical="center" shrinkToFit="1"/>
    </xf>
    <xf numFmtId="0" fontId="43" fillId="0" borderId="0" xfId="0" applyFont="1" applyAlignment="1"/>
    <xf numFmtId="0" fontId="43" fillId="16" borderId="6" xfId="12933" applyFont="1" applyFill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3" fillId="0" borderId="6" xfId="12933" applyFont="1" applyFill="1" applyBorder="1" applyAlignment="1">
      <alignment horizontal="center" vertical="center" wrapText="1"/>
    </xf>
    <xf numFmtId="0" fontId="43" fillId="0" borderId="19" xfId="12933" applyFont="1" applyFill="1" applyBorder="1" applyAlignment="1">
      <alignment horizontal="center" vertical="center" wrapText="1"/>
    </xf>
    <xf numFmtId="0" fontId="43" fillId="0" borderId="9" xfId="12933" applyFont="1" applyFill="1" applyBorder="1" applyAlignment="1">
      <alignment horizontal="center" vertical="center" wrapText="1"/>
    </xf>
    <xf numFmtId="0" fontId="43" fillId="0" borderId="8" xfId="12933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8" xfId="0" applyFont="1" applyBorder="1" applyAlignment="1"/>
    <xf numFmtId="0" fontId="32" fillId="0" borderId="9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43" fillId="16" borderId="25" xfId="12933" applyFont="1" applyFill="1" applyBorder="1" applyAlignment="1">
      <alignment horizontal="center" vertical="center" wrapText="1"/>
    </xf>
    <xf numFmtId="0" fontId="43" fillId="16" borderId="9" xfId="12933" applyFont="1" applyFill="1" applyBorder="1" applyAlignment="1">
      <alignment horizontal="center" vertical="center" wrapText="1"/>
    </xf>
    <xf numFmtId="0" fontId="43" fillId="16" borderId="8" xfId="12933" applyFont="1" applyFill="1" applyBorder="1" applyAlignment="1">
      <alignment horizontal="center" vertical="center" wrapText="1"/>
    </xf>
    <xf numFmtId="0" fontId="43" fillId="16" borderId="22" xfId="12933" applyFont="1" applyFill="1" applyBorder="1" applyAlignment="1">
      <alignment horizontal="center" vertical="center"/>
    </xf>
    <xf numFmtId="0" fontId="43" fillId="16" borderId="0" xfId="6447" applyFont="1" applyFill="1" applyBorder="1" applyAlignment="1">
      <alignment vertical="center" shrinkToFit="1"/>
    </xf>
    <xf numFmtId="0" fontId="43" fillId="0" borderId="0" xfId="0" applyFont="1" applyBorder="1" applyAlignment="1">
      <alignment vertical="center"/>
    </xf>
    <xf numFmtId="0" fontId="43" fillId="0" borderId="7" xfId="0" applyFont="1" applyBorder="1" applyAlignment="1">
      <alignment horizontal="center" vertical="center"/>
    </xf>
    <xf numFmtId="0" fontId="43" fillId="0" borderId="15" xfId="0" applyFont="1" applyBorder="1" applyAlignment="1">
      <alignment vertical="center"/>
    </xf>
    <xf numFmtId="0" fontId="32" fillId="0" borderId="8" xfId="0" applyFont="1" applyBorder="1" applyAlignment="1">
      <alignment horizontal="center" vertical="center"/>
    </xf>
    <xf numFmtId="0" fontId="43" fillId="0" borderId="6" xfId="12933" applyFont="1" applyFill="1" applyBorder="1" applyAlignment="1">
      <alignment horizontal="center" vertical="center"/>
    </xf>
    <xf numFmtId="0" fontId="43" fillId="0" borderId="8" xfId="12933" applyFont="1" applyFill="1" applyBorder="1" applyAlignment="1">
      <alignment horizontal="center" vertical="center"/>
    </xf>
    <xf numFmtId="0" fontId="43" fillId="0" borderId="25" xfId="12933" applyFont="1" applyFill="1" applyBorder="1" applyAlignment="1">
      <alignment horizontal="center" vertical="center" wrapText="1"/>
    </xf>
    <xf numFmtId="0" fontId="43" fillId="16" borderId="0" xfId="6447" applyFont="1" applyFill="1" applyBorder="1" applyAlignment="1">
      <alignment horizontal="center" vertical="center" shrinkToFit="1"/>
    </xf>
    <xf numFmtId="0" fontId="43" fillId="0" borderId="0" xfId="6447" applyFont="1" applyFill="1" applyBorder="1" applyAlignment="1">
      <alignment horizontal="center" vertical="center" shrinkToFit="1"/>
    </xf>
    <xf numFmtId="0" fontId="44" fillId="15" borderId="0" xfId="6447" applyFont="1" applyFill="1" applyBorder="1" applyAlignment="1">
      <alignment horizontal="center" vertical="center"/>
    </xf>
    <xf numFmtId="0" fontId="43" fillId="16" borderId="7" xfId="12933" applyFont="1" applyFill="1" applyBorder="1" applyAlignment="1">
      <alignment horizontal="center" vertical="center"/>
    </xf>
    <xf numFmtId="0" fontId="34" fillId="0" borderId="0" xfId="12932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4" fillId="15" borderId="0" xfId="6447" applyFont="1" applyFill="1" applyBorder="1" applyAlignment="1">
      <alignment horizontal="left" vertical="center"/>
    </xf>
    <xf numFmtId="0" fontId="43" fillId="0" borderId="0" xfId="6447" applyFont="1" applyFill="1" applyBorder="1" applyAlignment="1">
      <alignment vertical="center" shrinkToFit="1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16" borderId="15" xfId="6447" applyFont="1" applyFill="1" applyBorder="1" applyAlignment="1">
      <alignment horizontal="center" vertical="center" shrinkToFit="1"/>
    </xf>
    <xf numFmtId="0" fontId="44" fillId="15" borderId="0" xfId="6447" applyFont="1" applyFill="1" applyBorder="1" applyAlignment="1">
      <alignment vertical="center"/>
    </xf>
    <xf numFmtId="182" fontId="43" fillId="16" borderId="25" xfId="12933" applyNumberFormat="1" applyFont="1" applyFill="1" applyBorder="1" applyAlignment="1">
      <alignment horizontal="center" vertical="center" wrapText="1"/>
    </xf>
    <xf numFmtId="182" fontId="43" fillId="16" borderId="9" xfId="12933" applyNumberFormat="1" applyFont="1" applyFill="1" applyBorder="1" applyAlignment="1">
      <alignment horizontal="center" vertical="center" wrapText="1"/>
    </xf>
    <xf numFmtId="182" fontId="43" fillId="16" borderId="8" xfId="12933" applyNumberFormat="1" applyFont="1" applyFill="1" applyBorder="1" applyAlignment="1">
      <alignment horizontal="center" vertical="center" wrapText="1"/>
    </xf>
    <xf numFmtId="182" fontId="43" fillId="16" borderId="6" xfId="12933" applyNumberFormat="1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182" fontId="43" fillId="0" borderId="25" xfId="12933" applyNumberFormat="1" applyFont="1" applyFill="1" applyBorder="1" applyAlignment="1">
      <alignment horizontal="center" vertical="center" wrapText="1"/>
    </xf>
    <xf numFmtId="182" fontId="43" fillId="0" borderId="9" xfId="12933" applyNumberFormat="1" applyFont="1" applyFill="1" applyBorder="1" applyAlignment="1">
      <alignment horizontal="center" vertical="center" wrapText="1"/>
    </xf>
    <xf numFmtId="182" fontId="43" fillId="0" borderId="8" xfId="12933" applyNumberFormat="1" applyFont="1" applyFill="1" applyBorder="1" applyAlignment="1">
      <alignment horizontal="center" vertical="center" wrapText="1"/>
    </xf>
    <xf numFmtId="49" fontId="43" fillId="0" borderId="25" xfId="12933" applyNumberFormat="1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43" fillId="17" borderId="25" xfId="12933" applyFont="1" applyFill="1" applyBorder="1" applyAlignment="1">
      <alignment horizontal="center" vertical="center"/>
    </xf>
    <xf numFmtId="49" fontId="43" fillId="0" borderId="25" xfId="12933" applyNumberFormat="1" applyFont="1" applyFill="1" applyBorder="1" applyAlignment="1">
      <alignment horizontal="center" vertical="center" wrapText="1"/>
    </xf>
    <xf numFmtId="49" fontId="43" fillId="0" borderId="9" xfId="12933" applyNumberFormat="1" applyFont="1" applyFill="1" applyBorder="1" applyAlignment="1">
      <alignment horizontal="center" vertical="center" wrapText="1"/>
    </xf>
    <xf numFmtId="49" fontId="43" fillId="0" borderId="8" xfId="12933" applyNumberFormat="1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0" fontId="44" fillId="0" borderId="0" xfId="6447" applyFont="1" applyFill="1" applyBorder="1" applyAlignment="1">
      <alignment vertical="center" shrinkToFit="1"/>
    </xf>
    <xf numFmtId="0" fontId="43" fillId="16" borderId="25" xfId="12933" applyFont="1" applyFill="1" applyBorder="1" applyAlignment="1">
      <alignment horizontal="center" vertical="center"/>
    </xf>
    <xf numFmtId="0" fontId="43" fillId="17" borderId="7" xfId="12933" applyFont="1" applyFill="1" applyBorder="1" applyAlignment="1">
      <alignment horizontal="center" vertical="center"/>
    </xf>
    <xf numFmtId="0" fontId="43" fillId="17" borderId="19" xfId="12933" applyFont="1" applyFill="1" applyBorder="1" applyAlignment="1">
      <alignment horizontal="center" vertical="center"/>
    </xf>
    <xf numFmtId="0" fontId="43" fillId="16" borderId="26" xfId="12933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183" fontId="52" fillId="0" borderId="0" xfId="13030" applyNumberFormat="1" applyFont="1">
      <alignment vertical="center"/>
    </xf>
    <xf numFmtId="49" fontId="52" fillId="0" borderId="0" xfId="13030" applyNumberFormat="1" applyFont="1">
      <alignment vertical="center"/>
    </xf>
    <xf numFmtId="183" fontId="52" fillId="0" borderId="0" xfId="13030" applyNumberFormat="1" applyFont="1" applyFill="1">
      <alignment vertical="center"/>
    </xf>
    <xf numFmtId="49" fontId="52" fillId="0" borderId="0" xfId="13030" applyNumberFormat="1" applyFont="1" applyFill="1">
      <alignment vertical="center"/>
    </xf>
    <xf numFmtId="182" fontId="52" fillId="0" borderId="24" xfId="13031" applyNumberFormat="1" applyFont="1" applyFill="1" applyBorder="1" applyAlignment="1">
      <alignment horizontal="left"/>
    </xf>
    <xf numFmtId="183" fontId="52" fillId="0" borderId="29" xfId="13031" applyNumberFormat="1" applyFont="1" applyFill="1" applyBorder="1" applyAlignment="1">
      <alignment horizontal="left" wrapText="1"/>
    </xf>
    <xf numFmtId="49" fontId="52" fillId="0" borderId="24" xfId="13032" applyNumberFormat="1" applyFont="1" applyFill="1" applyBorder="1" applyAlignment="1">
      <alignment horizontal="left"/>
    </xf>
    <xf numFmtId="183" fontId="52" fillId="0" borderId="30" xfId="13031" applyNumberFormat="1" applyFont="1" applyFill="1" applyBorder="1" applyAlignment="1">
      <alignment horizontal="left" wrapText="1"/>
    </xf>
    <xf numFmtId="183" fontId="52" fillId="0" borderId="25" xfId="13031" applyNumberFormat="1" applyFont="1" applyFill="1" applyBorder="1" applyAlignment="1">
      <alignment horizontal="left" wrapText="1"/>
    </xf>
    <xf numFmtId="183" fontId="52" fillId="0" borderId="24" xfId="13031" applyNumberFormat="1" applyFont="1" applyFill="1" applyBorder="1" applyAlignment="1">
      <alignment horizontal="left" vertical="center"/>
    </xf>
    <xf numFmtId="183" fontId="52" fillId="0" borderId="29" xfId="13033" applyNumberFormat="1" applyFont="1" applyFill="1" applyBorder="1" applyAlignment="1">
      <alignment horizontal="left" vertical="center"/>
    </xf>
    <xf numFmtId="49" fontId="52" fillId="0" borderId="29" xfId="13033" applyNumberFormat="1" applyFont="1" applyFill="1" applyBorder="1" applyAlignment="1">
      <alignment horizontal="left" vertical="center"/>
    </xf>
    <xf numFmtId="183" fontId="52" fillId="0" borderId="25" xfId="13033" applyNumberFormat="1" applyFont="1" applyFill="1" applyBorder="1" applyAlignment="1">
      <alignment horizontal="left" vertical="center"/>
    </xf>
    <xf numFmtId="49" fontId="52" fillId="0" borderId="25" xfId="13033" applyNumberFormat="1" applyFont="1" applyFill="1" applyBorder="1" applyAlignment="1">
      <alignment horizontal="left" vertical="center"/>
    </xf>
    <xf numFmtId="183" fontId="5" fillId="0" borderId="0" xfId="13030" applyNumberFormat="1" applyFont="1">
      <alignment vertical="center"/>
    </xf>
    <xf numFmtId="183" fontId="54" fillId="0" borderId="0" xfId="13030" applyNumberFormat="1" applyFont="1">
      <alignment vertical="center"/>
    </xf>
    <xf numFmtId="49" fontId="52" fillId="0" borderId="0" xfId="13031" applyNumberFormat="1" applyFont="1" applyFill="1" applyBorder="1" applyAlignment="1">
      <alignment horizontal="left" wrapText="1"/>
    </xf>
    <xf numFmtId="183" fontId="5" fillId="0" borderId="0" xfId="13030" applyNumberFormat="1" applyFont="1" applyFill="1">
      <alignment vertical="center"/>
    </xf>
    <xf numFmtId="49" fontId="52" fillId="0" borderId="29" xfId="13033" applyNumberFormat="1" applyFont="1" applyFill="1" applyBorder="1" applyAlignment="1">
      <alignment horizontal="left" vertical="center"/>
    </xf>
    <xf numFmtId="182" fontId="52" fillId="0" borderId="0" xfId="13031" applyNumberFormat="1" applyFont="1" applyFill="1" applyBorder="1" applyAlignment="1">
      <alignment horizontal="left"/>
    </xf>
    <xf numFmtId="183" fontId="52" fillId="0" borderId="0" xfId="13031" applyNumberFormat="1" applyFont="1" applyFill="1" applyBorder="1" applyAlignment="1">
      <alignment horizontal="left" wrapText="1"/>
    </xf>
    <xf numFmtId="49" fontId="52" fillId="0" borderId="0" xfId="13032" applyNumberFormat="1" applyFont="1" applyFill="1" applyBorder="1" applyAlignment="1">
      <alignment horizontal="left"/>
    </xf>
    <xf numFmtId="183" fontId="5" fillId="15" borderId="0" xfId="13034" applyNumberFormat="1" applyFont="1" applyFill="1" applyBorder="1" applyAlignment="1">
      <alignment vertical="center"/>
    </xf>
    <xf numFmtId="49" fontId="5" fillId="15" borderId="0" xfId="13034" applyNumberFormat="1" applyFont="1" applyFill="1" applyBorder="1" applyAlignment="1">
      <alignment vertical="center"/>
    </xf>
    <xf numFmtId="183" fontId="5" fillId="0" borderId="0" xfId="13034" applyNumberFormat="1" applyFont="1" applyFill="1" applyBorder="1" applyAlignment="1">
      <alignment horizontal="left" vertical="center" shrinkToFit="1"/>
    </xf>
    <xf numFmtId="190" fontId="5" fillId="0" borderId="0" xfId="13030" applyNumberFormat="1" applyFont="1" applyFill="1" applyBorder="1" applyAlignment="1">
      <alignment horizontal="center"/>
    </xf>
    <xf numFmtId="191" fontId="55" fillId="16" borderId="31" xfId="13030" applyNumberFormat="1" applyFont="1" applyFill="1" applyBorder="1" applyAlignment="1">
      <alignment horizontal="center"/>
    </xf>
    <xf numFmtId="49" fontId="52" fillId="0" borderId="31" xfId="13032" applyNumberFormat="1" applyFont="1" applyFill="1" applyBorder="1" applyAlignment="1">
      <alignment horizontal="left"/>
    </xf>
    <xf numFmtId="49" fontId="52" fillId="0" borderId="29" xfId="13032" applyNumberFormat="1" applyFont="1" applyFill="1" applyBorder="1" applyAlignment="1">
      <alignment horizontal="left"/>
    </xf>
    <xf numFmtId="49" fontId="52" fillId="0" borderId="0" xfId="13031" applyNumberFormat="1" applyFont="1" applyFill="1" applyBorder="1" applyAlignment="1">
      <alignment horizontal="left" vertical="center"/>
    </xf>
    <xf numFmtId="183" fontId="52" fillId="0" borderId="15" xfId="13030" applyNumberFormat="1" applyFont="1" applyFill="1" applyBorder="1">
      <alignment vertical="center"/>
    </xf>
    <xf numFmtId="183" fontId="52" fillId="0" borderId="0" xfId="13030" applyNumberFormat="1" applyFont="1" applyFill="1">
      <alignment vertical="center"/>
    </xf>
    <xf numFmtId="49" fontId="52" fillId="0" borderId="29" xfId="13032" applyNumberFormat="1" applyFont="1" applyFill="1" applyBorder="1" applyAlignment="1">
      <alignment horizontal="left" wrapText="1"/>
    </xf>
    <xf numFmtId="49" fontId="52" fillId="0" borderId="24" xfId="13032" applyNumberFormat="1" applyFont="1" applyFill="1" applyBorder="1" applyAlignment="1">
      <alignment horizontal="left" wrapText="1"/>
    </xf>
    <xf numFmtId="182" fontId="52" fillId="0" borderId="15" xfId="13031" applyNumberFormat="1" applyFont="1" applyFill="1" applyBorder="1" applyAlignment="1">
      <alignment horizontal="left"/>
    </xf>
    <xf numFmtId="49" fontId="52" fillId="0" borderId="0" xfId="13032" applyNumberFormat="1" applyFont="1" applyFill="1" applyBorder="1" applyAlignment="1">
      <alignment horizontal="left" wrapText="1"/>
    </xf>
    <xf numFmtId="183" fontId="52" fillId="0" borderId="0" xfId="13030" applyNumberFormat="1" applyFont="1" applyFill="1" applyBorder="1">
      <alignment vertical="center"/>
    </xf>
    <xf numFmtId="183" fontId="52" fillId="0" borderId="0" xfId="13030" applyNumberFormat="1" applyFont="1" applyFill="1" applyBorder="1" applyAlignment="1">
      <alignment horizontal="center" vertical="center"/>
    </xf>
    <xf numFmtId="49" fontId="52" fillId="0" borderId="0" xfId="13030" applyNumberFormat="1" applyFont="1" applyFill="1" applyBorder="1">
      <alignment vertical="center"/>
    </xf>
    <xf numFmtId="49" fontId="52" fillId="0" borderId="0" xfId="13030" applyNumberFormat="1" applyFont="1" applyFill="1" applyAlignment="1">
      <alignment vertical="center" wrapText="1"/>
    </xf>
    <xf numFmtId="183" fontId="52" fillId="0" borderId="0" xfId="13031" applyNumberFormat="1" applyFont="1" applyFill="1" applyBorder="1" applyAlignment="1">
      <alignment horizontal="left" vertical="center"/>
    </xf>
    <xf numFmtId="14" fontId="52" fillId="0" borderId="0" xfId="13030" applyNumberFormat="1" applyFont="1" applyFill="1" applyBorder="1">
      <alignment vertical="center"/>
    </xf>
    <xf numFmtId="49" fontId="52" fillId="0" borderId="0" xfId="13030" applyNumberFormat="1" applyFont="1" applyFill="1" applyBorder="1" applyAlignment="1">
      <alignment horizontal="center" vertical="center" wrapText="1"/>
    </xf>
    <xf numFmtId="185" fontId="8" fillId="0" borderId="29" xfId="13030" applyNumberFormat="1" applyFont="1" applyFill="1" applyBorder="1" applyAlignment="1">
      <alignment horizontal="left" vertical="center"/>
    </xf>
    <xf numFmtId="185" fontId="8" fillId="0" borderId="24" xfId="13030" applyNumberFormat="1" applyFont="1" applyFill="1" applyBorder="1" applyAlignment="1">
      <alignment horizontal="left" vertical="center"/>
    </xf>
    <xf numFmtId="183" fontId="52" fillId="0" borderId="30" xfId="13033" applyNumberFormat="1" applyFont="1" applyFill="1" applyBorder="1" applyAlignment="1">
      <alignment horizontal="left" vertical="center"/>
    </xf>
    <xf numFmtId="185" fontId="8" fillId="0" borderId="0" xfId="13030" applyNumberFormat="1" applyFont="1" applyFill="1" applyBorder="1" applyAlignment="1">
      <alignment horizontal="left" vertical="center"/>
    </xf>
    <xf numFmtId="183" fontId="52" fillId="0" borderId="0" xfId="13030" applyNumberFormat="1" applyFont="1" applyFill="1" applyAlignment="1"/>
    <xf numFmtId="49" fontId="52" fillId="0" borderId="29" xfId="13033" applyNumberFormat="1" applyFont="1" applyFill="1" applyBorder="1" applyAlignment="1">
      <alignment horizontal="left" vertical="center" wrapText="1"/>
    </xf>
    <xf numFmtId="183" fontId="52" fillId="0" borderId="0" xfId="13030" applyNumberFormat="1" applyFont="1" applyFill="1" applyBorder="1" applyAlignment="1">
      <alignment horizontal="left" vertical="center"/>
    </xf>
    <xf numFmtId="183" fontId="5" fillId="0" borderId="0" xfId="13034" applyNumberFormat="1" applyFont="1" applyFill="1" applyBorder="1" applyAlignment="1">
      <alignment horizontal="left"/>
    </xf>
    <xf numFmtId="49" fontId="5" fillId="0" borderId="0" xfId="13034" applyNumberFormat="1" applyFont="1" applyFill="1" applyBorder="1" applyAlignment="1">
      <alignment horizontal="left" vertical="center" shrinkToFit="1"/>
    </xf>
    <xf numFmtId="183" fontId="52" fillId="15" borderId="0" xfId="13030" applyNumberFormat="1" applyFont="1" applyFill="1" applyBorder="1" applyAlignment="1">
      <alignment horizontal="left" vertical="center"/>
    </xf>
    <xf numFmtId="183" fontId="5" fillId="15" borderId="0" xfId="13034" applyNumberFormat="1" applyFont="1" applyFill="1" applyBorder="1" applyAlignment="1">
      <alignment horizontal="left" vertical="center"/>
    </xf>
    <xf numFmtId="183" fontId="52" fillId="0" borderId="24" xfId="13032" applyNumberFormat="1" applyFont="1" applyFill="1" applyBorder="1" applyAlignment="1">
      <alignment horizontal="left"/>
    </xf>
    <xf numFmtId="183" fontId="5" fillId="0" borderId="0" xfId="13034" applyNumberFormat="1" applyFont="1" applyFill="1" applyBorder="1" applyAlignment="1">
      <alignment horizontal="left" vertical="center" shrinkToFit="1"/>
    </xf>
    <xf numFmtId="49" fontId="52" fillId="0" borderId="29" xfId="13033" applyNumberFormat="1" applyFont="1" applyBorder="1" applyAlignment="1">
      <alignment horizontal="left" vertical="center"/>
    </xf>
    <xf numFmtId="183" fontId="52" fillId="0" borderId="0" xfId="13032" applyNumberFormat="1" applyFont="1" applyFill="1" applyBorder="1" applyAlignment="1">
      <alignment horizontal="left"/>
    </xf>
    <xf numFmtId="49" fontId="52" fillId="0" borderId="0" xfId="13030" applyNumberFormat="1" applyFont="1" applyFill="1" applyBorder="1" applyAlignment="1">
      <alignment horizontal="center"/>
    </xf>
    <xf numFmtId="49" fontId="52" fillId="0" borderId="24" xfId="13031" applyNumberFormat="1" applyFont="1" applyFill="1" applyBorder="1" applyAlignment="1">
      <alignment horizontal="left" vertical="center"/>
    </xf>
    <xf numFmtId="183" fontId="52" fillId="0" borderId="29" xfId="13033" applyNumberFormat="1" applyFont="1" applyBorder="1" applyAlignment="1">
      <alignment horizontal="left" vertical="center"/>
    </xf>
    <xf numFmtId="49" fontId="52" fillId="0" borderId="29" xfId="13033" applyNumberFormat="1" applyFont="1" applyBorder="1" applyAlignment="1">
      <alignment horizontal="left" vertical="center"/>
    </xf>
    <xf numFmtId="183" fontId="52" fillId="0" borderId="25" xfId="13033" applyNumberFormat="1" applyFont="1" applyBorder="1" applyAlignment="1">
      <alignment horizontal="left" vertical="center"/>
    </xf>
    <xf numFmtId="49" fontId="52" fillId="0" borderId="25" xfId="13033" applyNumberFormat="1" applyFont="1" applyBorder="1" applyAlignment="1">
      <alignment horizontal="left" vertical="center"/>
    </xf>
    <xf numFmtId="183" fontId="52" fillId="0" borderId="0" xfId="13030" applyNumberFormat="1" applyFont="1" applyAlignment="1"/>
    <xf numFmtId="183" fontId="52" fillId="0" borderId="0" xfId="13030" applyNumberFormat="1" applyFont="1" applyFill="1" applyBorder="1" applyAlignment="1">
      <alignment vertical="center"/>
    </xf>
    <xf numFmtId="183" fontId="52" fillId="0" borderId="0" xfId="13031" applyNumberFormat="1" applyFont="1" applyFill="1" applyBorder="1" applyAlignment="1">
      <alignment horizontal="center" wrapText="1"/>
    </xf>
    <xf numFmtId="49" fontId="52" fillId="0" borderId="0" xfId="13031" applyNumberFormat="1" applyFont="1" applyFill="1" applyBorder="1" applyAlignment="1">
      <alignment horizontal="left"/>
    </xf>
    <xf numFmtId="49" fontId="52" fillId="0" borderId="0" xfId="13035" applyNumberFormat="1" applyFont="1" applyFill="1" applyBorder="1" applyAlignment="1">
      <alignment horizontal="left" vertical="center"/>
    </xf>
    <xf numFmtId="0" fontId="56" fillId="0" borderId="0" xfId="13030" applyNumberFormat="1" applyFont="1" applyFill="1" applyBorder="1" applyAlignment="1">
      <alignment horizontal="center"/>
    </xf>
    <xf numFmtId="183" fontId="52" fillId="0" borderId="24" xfId="13034" applyNumberFormat="1" applyFont="1" applyFill="1" applyBorder="1" applyAlignment="1">
      <alignment horizontal="left" vertical="center" shrinkToFit="1"/>
    </xf>
    <xf numFmtId="183" fontId="52" fillId="0" borderId="24" xfId="13036" applyNumberFormat="1" applyFont="1" applyFill="1" applyBorder="1" applyAlignment="1" applyProtection="1">
      <alignment horizontal="left"/>
    </xf>
    <xf numFmtId="183" fontId="5" fillId="0" borderId="0" xfId="13034" applyNumberFormat="1" applyFont="1" applyFill="1" applyBorder="1" applyAlignment="1">
      <alignment horizontal="left" vertical="center"/>
    </xf>
    <xf numFmtId="49" fontId="5" fillId="0" borderId="0" xfId="13033" applyNumberFormat="1" applyFont="1" applyFill="1" applyBorder="1" applyAlignment="1">
      <alignment horizontal="left" vertical="center" wrapText="1"/>
    </xf>
    <xf numFmtId="49" fontId="52" fillId="0" borderId="29" xfId="13031" applyNumberFormat="1" applyFont="1" applyFill="1" applyBorder="1" applyAlignment="1">
      <alignment horizontal="left" vertical="center"/>
    </xf>
    <xf numFmtId="183" fontId="5" fillId="15" borderId="0" xfId="13034" applyNumberFormat="1" applyFont="1" applyFill="1" applyBorder="1" applyAlignment="1">
      <alignment horizontal="left" vertical="center"/>
    </xf>
    <xf numFmtId="49" fontId="5" fillId="15" borderId="0" xfId="13034" applyNumberFormat="1" applyFont="1" applyFill="1" applyBorder="1" applyAlignment="1">
      <alignment horizontal="left" vertical="center"/>
    </xf>
    <xf numFmtId="16" fontId="52" fillId="0" borderId="0" xfId="13030" applyNumberFormat="1" applyFont="1" applyFill="1" applyBorder="1" applyAlignment="1">
      <alignment horizontal="left"/>
    </xf>
    <xf numFmtId="183" fontId="52" fillId="0" borderId="24" xfId="13031" applyNumberFormat="1" applyFont="1" applyFill="1" applyBorder="1" applyAlignment="1">
      <alignment horizontal="left" wrapText="1"/>
    </xf>
    <xf numFmtId="49" fontId="52" fillId="0" borderId="24" xfId="13037" applyNumberFormat="1" applyFont="1" applyFill="1" applyBorder="1" applyAlignment="1">
      <alignment horizontal="left"/>
    </xf>
    <xf numFmtId="49" fontId="52" fillId="0" borderId="24" xfId="13037" applyNumberFormat="1" applyFont="1" applyFill="1" applyBorder="1" applyAlignment="1">
      <alignment horizontal="left" wrapText="1"/>
    </xf>
    <xf numFmtId="183" fontId="52" fillId="0" borderId="0" xfId="13030" applyNumberFormat="1" applyFont="1" applyBorder="1" applyAlignment="1">
      <alignment horizontal="left" vertical="center"/>
    </xf>
    <xf numFmtId="0" fontId="57" fillId="17" borderId="0" xfId="13030" applyNumberFormat="1" applyFont="1" applyFill="1" applyBorder="1" applyAlignment="1">
      <alignment horizontal="center" vertical="center"/>
    </xf>
    <xf numFmtId="49" fontId="52" fillId="0" borderId="0" xfId="13037" applyNumberFormat="1" applyFont="1" applyFill="1" applyBorder="1" applyAlignment="1">
      <alignment horizontal="left"/>
    </xf>
    <xf numFmtId="0" fontId="58" fillId="0" borderId="0" xfId="13030" applyNumberFormat="1" applyFont="1" applyBorder="1" applyAlignment="1">
      <alignment horizontal="center" vertical="center"/>
    </xf>
    <xf numFmtId="183" fontId="52" fillId="0" borderId="24" xfId="13031" applyNumberFormat="1" applyFont="1" applyBorder="1" applyAlignment="1">
      <alignment horizontal="left" vertical="center"/>
    </xf>
    <xf numFmtId="183" fontId="52" fillId="0" borderId="24" xfId="13033" applyNumberFormat="1" applyFont="1" applyBorder="1" applyAlignment="1">
      <alignment horizontal="left" vertical="center"/>
    </xf>
    <xf numFmtId="49" fontId="52" fillId="0" borderId="24" xfId="13033" applyNumberFormat="1" applyFont="1" applyBorder="1" applyAlignment="1">
      <alignment horizontal="left" vertical="center"/>
    </xf>
    <xf numFmtId="183" fontId="60" fillId="0" borderId="0" xfId="13038" applyNumberFormat="1" applyFont="1" applyAlignment="1" applyProtection="1">
      <alignment horizontal="left" vertical="center"/>
    </xf>
    <xf numFmtId="183" fontId="61" fillId="0" borderId="0" xfId="13030" applyNumberFormat="1" applyFont="1" applyAlignment="1">
      <alignment horizontal="left" vertical="center"/>
    </xf>
    <xf numFmtId="0" fontId="63" fillId="0" borderId="0" xfId="13030" applyNumberFormat="1" applyFont="1" applyAlignment="1">
      <alignment horizontal="left" vertical="center"/>
    </xf>
    <xf numFmtId="49" fontId="52" fillId="0" borderId="0" xfId="13033" applyNumberFormat="1" applyFont="1" applyBorder="1" applyAlignment="1">
      <alignment horizontal="left" vertical="center"/>
    </xf>
    <xf numFmtId="0" fontId="55" fillId="0" borderId="0" xfId="13030" applyNumberFormat="1" applyFont="1" applyFill="1" applyBorder="1" applyAlignment="1">
      <alignment horizontal="center" vertical="center"/>
    </xf>
    <xf numFmtId="183" fontId="55" fillId="0" borderId="0" xfId="13030" applyNumberFormat="1" applyFont="1" applyFill="1" applyBorder="1" applyAlignment="1">
      <alignment horizontal="center" vertical="center"/>
    </xf>
    <xf numFmtId="176" fontId="65" fillId="0" borderId="0" xfId="13030" applyNumberFormat="1" applyFont="1" applyFill="1" applyBorder="1" applyAlignment="1">
      <alignment horizontal="center" vertical="center"/>
    </xf>
    <xf numFmtId="192" fontId="66" fillId="0" borderId="0" xfId="13030" applyNumberFormat="1" applyFont="1" applyBorder="1" applyAlignment="1">
      <alignment horizontal="right"/>
    </xf>
    <xf numFmtId="16" fontId="38" fillId="16" borderId="0" xfId="13030" applyNumberFormat="1" applyFont="1" applyFill="1" applyBorder="1" applyAlignment="1">
      <alignment horizontal="center"/>
    </xf>
    <xf numFmtId="183" fontId="5" fillId="0" borderId="0" xfId="13034" applyNumberFormat="1" applyFont="1" applyFill="1" applyBorder="1" applyAlignment="1">
      <alignment vertical="center" shrinkToFit="1"/>
    </xf>
    <xf numFmtId="183" fontId="54" fillId="0" borderId="0" xfId="13030" applyNumberFormat="1" applyFont="1" applyAlignment="1"/>
    <xf numFmtId="0" fontId="67" fillId="0" borderId="0" xfId="13030" applyNumberFormat="1" applyFont="1" applyFill="1" applyBorder="1" applyAlignment="1">
      <alignment horizontal="center" vertical="center"/>
    </xf>
    <xf numFmtId="183" fontId="52" fillId="0" borderId="0" xfId="13030" applyNumberFormat="1" applyFont="1" applyBorder="1">
      <alignment vertical="center"/>
    </xf>
    <xf numFmtId="183" fontId="68" fillId="0" borderId="0" xfId="13038" applyNumberFormat="1" applyFont="1" applyAlignment="1" applyProtection="1">
      <alignment horizontal="justify" vertical="center"/>
    </xf>
    <xf numFmtId="176" fontId="69" fillId="0" borderId="0" xfId="13030" applyNumberFormat="1" applyFont="1" applyFill="1" applyBorder="1" applyAlignment="1">
      <alignment horizontal="center" vertical="center"/>
    </xf>
    <xf numFmtId="49" fontId="55" fillId="0" borderId="0" xfId="13033" applyNumberFormat="1" applyFont="1" applyFill="1" applyBorder="1" applyAlignment="1">
      <alignment horizontal="center" vertical="center"/>
    </xf>
    <xf numFmtId="0" fontId="70" fillId="0" borderId="0" xfId="13030" applyNumberFormat="1" applyFont="1" applyAlignment="1">
      <alignment horizontal="left" vertical="center"/>
    </xf>
    <xf numFmtId="183" fontId="40" fillId="0" borderId="0" xfId="13030" applyNumberFormat="1" applyFont="1" applyFill="1" applyBorder="1" applyAlignment="1">
      <alignment horizontal="center" vertical="center"/>
    </xf>
    <xf numFmtId="0" fontId="23" fillId="0" borderId="0" xfId="13033" applyNumberFormat="1" applyFont="1" applyFill="1" applyBorder="1" applyAlignment="1">
      <alignment horizontal="left"/>
    </xf>
    <xf numFmtId="0" fontId="23" fillId="0" borderId="0" xfId="13033" applyNumberFormat="1" applyFont="1" applyBorder="1"/>
    <xf numFmtId="49" fontId="52" fillId="0" borderId="0" xfId="13037" applyNumberFormat="1" applyFont="1" applyFill="1" applyBorder="1" applyAlignment="1">
      <alignment horizontal="left" wrapText="1"/>
    </xf>
    <xf numFmtId="176" fontId="71" fillId="0" borderId="0" xfId="13030" applyNumberFormat="1" applyFont="1" applyFill="1" applyBorder="1" applyAlignment="1">
      <alignment horizontal="center" vertical="center"/>
    </xf>
    <xf numFmtId="0" fontId="71" fillId="0" borderId="0" xfId="13030" applyNumberFormat="1" applyFont="1" applyFill="1" applyBorder="1" applyAlignment="1">
      <alignment horizontal="center" vertical="center" wrapText="1"/>
    </xf>
    <xf numFmtId="0" fontId="71" fillId="0" borderId="0" xfId="13030" applyNumberFormat="1" applyFont="1" applyFill="1" applyBorder="1" applyAlignment="1">
      <alignment horizontal="center" vertical="center"/>
    </xf>
    <xf numFmtId="16" fontId="52" fillId="0" borderId="0" xfId="13033" applyNumberFormat="1" applyFont="1" applyAlignment="1">
      <alignment horizontal="center"/>
    </xf>
    <xf numFmtId="0" fontId="23" fillId="0" borderId="0" xfId="13033" applyNumberFormat="1" applyFont="1" applyFill="1" applyBorder="1"/>
    <xf numFmtId="49" fontId="52" fillId="0" borderId="0" xfId="13030" applyNumberFormat="1" applyFont="1" applyFill="1" applyBorder="1" applyAlignment="1">
      <alignment horizontal="center" vertical="center"/>
    </xf>
    <xf numFmtId="183" fontId="52" fillId="0" borderId="0" xfId="13030" applyNumberFormat="1" applyFont="1" applyFill="1" applyBorder="1" applyAlignment="1">
      <alignment horizontal="center"/>
    </xf>
    <xf numFmtId="49" fontId="52" fillId="0" borderId="0" xfId="13030" applyNumberFormat="1" applyFont="1" applyFill="1" applyBorder="1" applyAlignment="1">
      <alignment horizontal="center" shrinkToFit="1"/>
    </xf>
    <xf numFmtId="49" fontId="52" fillId="0" borderId="0" xfId="13030" applyNumberFormat="1" applyFont="1" applyFill="1" applyBorder="1" applyAlignment="1">
      <alignment horizontal="left"/>
    </xf>
    <xf numFmtId="49" fontId="72" fillId="0" borderId="0" xfId="12962" applyNumberFormat="1" applyFont="1" applyBorder="1" applyAlignment="1">
      <alignment horizontal="left"/>
    </xf>
    <xf numFmtId="49" fontId="52" fillId="0" borderId="0" xfId="13030" applyNumberFormat="1" applyFont="1" applyFill="1" applyBorder="1" applyAlignment="1"/>
    <xf numFmtId="0" fontId="72" fillId="0" borderId="0" xfId="12962" applyFont="1" applyBorder="1" applyAlignment="1"/>
    <xf numFmtId="183" fontId="52" fillId="0" borderId="0" xfId="13030" applyNumberFormat="1" applyFont="1" applyBorder="1" applyAlignment="1">
      <alignment horizontal="center" vertical="center"/>
    </xf>
    <xf numFmtId="183" fontId="61" fillId="0" borderId="0" xfId="13030" applyNumberFormat="1" applyFont="1">
      <alignment vertical="center"/>
    </xf>
    <xf numFmtId="16" fontId="38" fillId="16" borderId="0" xfId="13030" applyNumberFormat="1" applyFont="1" applyFill="1" applyBorder="1" applyAlignment="1">
      <alignment horizontal="center" wrapText="1"/>
    </xf>
    <xf numFmtId="49" fontId="52" fillId="0" borderId="0" xfId="13030" applyNumberFormat="1" applyFont="1" applyBorder="1">
      <alignment vertical="center"/>
    </xf>
    <xf numFmtId="183" fontId="5" fillId="0" borderId="0" xfId="13030" applyNumberFormat="1" applyFont="1" applyAlignment="1"/>
    <xf numFmtId="49" fontId="52" fillId="0" borderId="0" xfId="13039" applyNumberFormat="1" applyFont="1" applyFill="1" applyBorder="1" applyAlignment="1">
      <alignment horizontal="left"/>
    </xf>
    <xf numFmtId="16" fontId="38" fillId="0" borderId="0" xfId="13030" applyNumberFormat="1" applyFont="1" applyBorder="1" applyAlignment="1">
      <alignment horizontal="center"/>
    </xf>
    <xf numFmtId="16" fontId="38" fillId="0" borderId="0" xfId="13030" applyNumberFormat="1" applyFont="1" applyBorder="1" applyAlignment="1">
      <alignment horizontal="center" wrapText="1"/>
    </xf>
    <xf numFmtId="183" fontId="52" fillId="0" borderId="0" xfId="13031" applyNumberFormat="1" applyFont="1" applyAlignment="1">
      <alignment horizontal="left" vertical="center"/>
    </xf>
    <xf numFmtId="183" fontId="5" fillId="0" borderId="0" xfId="13033" applyNumberFormat="1" applyFont="1" applyBorder="1" applyAlignment="1">
      <alignment horizontal="center" vertical="center"/>
    </xf>
    <xf numFmtId="183" fontId="5" fillId="0" borderId="0" xfId="13030" applyNumberFormat="1" applyFont="1" applyAlignment="1">
      <alignment vertical="center"/>
    </xf>
    <xf numFmtId="183" fontId="73" fillId="0" borderId="0" xfId="13030" applyNumberFormat="1" applyFont="1" applyAlignment="1">
      <alignment horizontal="left" vertical="center"/>
    </xf>
    <xf numFmtId="201" fontId="74" fillId="0" borderId="0" xfId="13030" applyNumberFormat="1" applyFont="1" applyAlignment="1">
      <alignment horizontal="center" vertical="center"/>
    </xf>
    <xf numFmtId="183" fontId="73" fillId="0" borderId="0" xfId="13033" applyNumberFormat="1" applyFont="1" applyBorder="1" applyAlignment="1">
      <alignment horizontal="center" vertical="center"/>
    </xf>
    <xf numFmtId="49" fontId="73" fillId="0" borderId="0" xfId="13033" applyNumberFormat="1" applyFont="1" applyBorder="1" applyAlignment="1">
      <alignment horizontal="center" vertical="center"/>
    </xf>
    <xf numFmtId="183" fontId="5" fillId="0" borderId="0" xfId="13033" applyNumberFormat="1" applyFont="1" applyBorder="1" applyAlignment="1">
      <alignment horizontal="center" vertical="center"/>
    </xf>
    <xf numFmtId="183" fontId="73" fillId="0" borderId="0" xfId="13033" applyNumberFormat="1" applyFont="1" applyBorder="1" applyAlignment="1">
      <alignment horizontal="center" vertical="center"/>
    </xf>
    <xf numFmtId="183" fontId="73" fillId="0" borderId="0" xfId="13033" applyNumberFormat="1" applyFont="1" applyFill="1" applyBorder="1" applyAlignment="1">
      <alignment horizontal="center" vertical="center"/>
    </xf>
    <xf numFmtId="176" fontId="8" fillId="0" borderId="0" xfId="13044" applyNumberFormat="1" applyFont="1" applyFill="1" applyAlignment="1"/>
    <xf numFmtId="49" fontId="8" fillId="0" borderId="0" xfId="13044" applyNumberFormat="1" applyFont="1" applyFill="1" applyAlignment="1"/>
    <xf numFmtId="202" fontId="8" fillId="0" borderId="24" xfId="13044" applyNumberFormat="1" applyFont="1" applyFill="1" applyBorder="1" applyAlignment="1">
      <alignment horizontal="center"/>
    </xf>
    <xf numFmtId="176" fontId="8" fillId="0" borderId="29" xfId="13045" applyNumberFormat="1" applyFont="1" applyFill="1" applyBorder="1" applyAlignment="1">
      <alignment horizontal="center" vertical="center"/>
    </xf>
    <xf numFmtId="176" fontId="8" fillId="0" borderId="30" xfId="13045" applyNumberFormat="1" applyFont="1" applyFill="1" applyBorder="1" applyAlignment="1">
      <alignment horizontal="center" vertical="center"/>
    </xf>
    <xf numFmtId="176" fontId="8" fillId="0" borderId="25" xfId="13045" applyNumberFormat="1" applyFont="1" applyFill="1" applyBorder="1" applyAlignment="1">
      <alignment horizontal="center" vertical="center"/>
    </xf>
    <xf numFmtId="176" fontId="8" fillId="0" borderId="24" xfId="13045" applyNumberFormat="1" applyFont="1" applyFill="1" applyBorder="1" applyAlignment="1">
      <alignment horizontal="center" vertical="center"/>
    </xf>
    <xf numFmtId="176" fontId="75" fillId="0" borderId="29" xfId="13044" applyNumberFormat="1" applyFont="1" applyFill="1" applyBorder="1" applyAlignment="1">
      <alignment horizontal="center" vertical="center" wrapText="1"/>
    </xf>
    <xf numFmtId="176" fontId="75" fillId="0" borderId="25" xfId="13044" applyNumberFormat="1" applyFont="1" applyFill="1" applyBorder="1" applyAlignment="1">
      <alignment horizontal="center" vertical="center" wrapText="1"/>
    </xf>
    <xf numFmtId="176" fontId="36" fillId="0" borderId="0" xfId="13044" applyNumberFormat="1" applyFont="1" applyFill="1" applyAlignment="1"/>
    <xf numFmtId="176" fontId="72" fillId="0" borderId="0" xfId="13046" applyNumberFormat="1" applyFont="1" applyFill="1" applyBorder="1" applyAlignment="1">
      <alignment horizontal="left" vertical="center" shrinkToFit="1"/>
    </xf>
    <xf numFmtId="176" fontId="8" fillId="0" borderId="0" xfId="13046" applyNumberFormat="1" applyFont="1" applyFill="1" applyBorder="1" applyAlignment="1">
      <alignment horizontal="left" vertical="center" shrinkToFit="1"/>
    </xf>
    <xf numFmtId="176" fontId="8" fillId="0" borderId="0" xfId="13044" applyNumberFormat="1" applyFont="1" applyFill="1" applyBorder="1" applyAlignment="1"/>
    <xf numFmtId="176" fontId="8" fillId="0" borderId="0" xfId="13046" applyNumberFormat="1" applyFont="1" applyFill="1" applyBorder="1" applyAlignment="1">
      <alignment horizontal="left" vertical="center"/>
    </xf>
    <xf numFmtId="176" fontId="50" fillId="0" borderId="0" xfId="13044" applyNumberFormat="1" applyFont="1" applyFill="1" applyAlignment="1"/>
    <xf numFmtId="202" fontId="50" fillId="0" borderId="24" xfId="13044" applyNumberFormat="1" applyFont="1" applyFill="1" applyBorder="1" applyAlignment="1">
      <alignment horizontal="center"/>
    </xf>
    <xf numFmtId="176" fontId="50" fillId="0" borderId="29" xfId="13045" applyNumberFormat="1" applyFont="1" applyFill="1" applyBorder="1" applyAlignment="1">
      <alignment horizontal="center" vertical="center" wrapText="1"/>
    </xf>
    <xf numFmtId="176" fontId="50" fillId="0" borderId="0" xfId="13046" applyNumberFormat="1" applyFont="1" applyFill="1" applyBorder="1" applyAlignment="1">
      <alignment horizontal="left" vertical="center" shrinkToFit="1"/>
    </xf>
    <xf numFmtId="176" fontId="50" fillId="0" borderId="30" xfId="13045" applyNumberFormat="1" applyFont="1" applyFill="1" applyBorder="1" applyAlignment="1">
      <alignment horizontal="center" vertical="center" wrapText="1"/>
    </xf>
    <xf numFmtId="176" fontId="50" fillId="0" borderId="25" xfId="13045" applyNumberFormat="1" applyFont="1" applyFill="1" applyBorder="1" applyAlignment="1">
      <alignment horizontal="center" vertical="center" wrapText="1"/>
    </xf>
    <xf numFmtId="176" fontId="50" fillId="0" borderId="24" xfId="13045" applyNumberFormat="1" applyFont="1" applyFill="1" applyBorder="1" applyAlignment="1">
      <alignment horizontal="center" vertical="center"/>
    </xf>
    <xf numFmtId="176" fontId="50" fillId="0" borderId="29" xfId="13044" applyNumberFormat="1" applyFont="1" applyFill="1" applyBorder="1" applyAlignment="1">
      <alignment horizontal="center" vertical="center" wrapText="1"/>
    </xf>
    <xf numFmtId="176" fontId="50" fillId="0" borderId="25" xfId="13044" applyNumberFormat="1" applyFont="1" applyFill="1" applyBorder="1" applyAlignment="1">
      <alignment horizontal="center" vertical="center" wrapText="1"/>
    </xf>
    <xf numFmtId="202" fontId="50" fillId="0" borderId="0" xfId="13044" applyNumberFormat="1" applyFont="1" applyFill="1" applyBorder="1" applyAlignment="1">
      <alignment horizontal="center"/>
    </xf>
    <xf numFmtId="176" fontId="50" fillId="0" borderId="0" xfId="13045" applyNumberFormat="1" applyFont="1" applyFill="1" applyBorder="1" applyAlignment="1">
      <alignment horizontal="center" vertical="center" wrapText="1"/>
    </xf>
    <xf numFmtId="202" fontId="12" fillId="0" borderId="24" xfId="13045" applyNumberFormat="1" applyFont="1" applyFill="1" applyBorder="1" applyAlignment="1">
      <alignment horizontal="center" vertical="center"/>
    </xf>
    <xf numFmtId="176" fontId="8" fillId="0" borderId="29" xfId="13044" applyNumberFormat="1" applyFont="1" applyFill="1" applyBorder="1" applyAlignment="1">
      <alignment horizontal="center" vertical="center" wrapText="1"/>
    </xf>
    <xf numFmtId="176" fontId="12" fillId="0" borderId="0" xfId="13046" applyNumberFormat="1" applyFont="1" applyFill="1" applyBorder="1" applyAlignment="1">
      <alignment horizontal="left" vertical="center" shrinkToFit="1"/>
    </xf>
    <xf numFmtId="176" fontId="8" fillId="0" borderId="30" xfId="13044" applyNumberFormat="1" applyFont="1" applyFill="1" applyBorder="1" applyAlignment="1">
      <alignment horizontal="center" vertical="center" wrapText="1"/>
    </xf>
    <xf numFmtId="176" fontId="8" fillId="0" borderId="25" xfId="13044" applyNumberFormat="1" applyFont="1" applyFill="1" applyBorder="1" applyAlignment="1">
      <alignment horizontal="center" vertical="center" wrapText="1"/>
    </xf>
    <xf numFmtId="176" fontId="36" fillId="0" borderId="0" xfId="13046" applyNumberFormat="1" applyFont="1" applyFill="1" applyBorder="1" applyAlignment="1">
      <alignment horizontal="left" vertical="center" shrinkToFit="1"/>
    </xf>
    <xf numFmtId="202" fontId="8" fillId="0" borderId="29" xfId="13045" applyNumberFormat="1" applyFont="1" applyFill="1" applyBorder="1" applyAlignment="1">
      <alignment horizontal="center" vertical="center"/>
    </xf>
    <xf numFmtId="202" fontId="8" fillId="0" borderId="24" xfId="13045" applyNumberFormat="1" applyFont="1" applyFill="1" applyBorder="1" applyAlignment="1">
      <alignment horizontal="center" vertical="center"/>
    </xf>
    <xf numFmtId="202" fontId="8" fillId="0" borderId="25" xfId="13045" applyNumberFormat="1" applyFont="1" applyFill="1" applyBorder="1" applyAlignment="1">
      <alignment horizontal="center" vertical="center"/>
    </xf>
    <xf numFmtId="202" fontId="8" fillId="0" borderId="0" xfId="13045" applyNumberFormat="1" applyFont="1" applyFill="1" applyBorder="1" applyAlignment="1">
      <alignment horizontal="center"/>
    </xf>
    <xf numFmtId="202" fontId="8" fillId="0" borderId="0" xfId="13045" applyNumberFormat="1" applyFont="1" applyFill="1" applyBorder="1" applyAlignment="1">
      <alignment horizontal="center" vertical="center"/>
    </xf>
    <xf numFmtId="176" fontId="8" fillId="0" borderId="0" xfId="13045" applyNumberFormat="1" applyFont="1" applyFill="1" applyBorder="1" applyAlignment="1">
      <alignment horizontal="center" vertical="center"/>
    </xf>
    <xf numFmtId="176" fontId="8" fillId="0" borderId="0" xfId="13047" applyNumberFormat="1" applyFont="1" applyFill="1" applyBorder="1" applyAlignment="1">
      <alignment horizontal="center"/>
    </xf>
    <xf numFmtId="202" fontId="8" fillId="0" borderId="0" xfId="13044" applyNumberFormat="1" applyFont="1" applyFill="1" applyBorder="1" applyAlignment="1">
      <alignment horizontal="center"/>
    </xf>
    <xf numFmtId="176" fontId="8" fillId="0" borderId="0" xfId="13044" applyNumberFormat="1" applyFont="1" applyFill="1" applyBorder="1" applyAlignment="1">
      <alignment horizontal="center"/>
    </xf>
    <xf numFmtId="203" fontId="8" fillId="0" borderId="0" xfId="13048" applyNumberFormat="1" applyFont="1" applyFill="1" applyBorder="1" applyAlignment="1">
      <alignment horizontal="center" vertical="center"/>
    </xf>
    <xf numFmtId="176" fontId="8" fillId="0" borderId="29" xfId="13044" applyNumberFormat="1" applyFont="1" applyFill="1" applyBorder="1" applyAlignment="1">
      <alignment horizontal="center" vertical="center"/>
    </xf>
    <xf numFmtId="176" fontId="8" fillId="0" borderId="30" xfId="13044" applyNumberFormat="1" applyFont="1" applyFill="1" applyBorder="1" applyAlignment="1">
      <alignment horizontal="center" vertical="center"/>
    </xf>
    <xf numFmtId="176" fontId="8" fillId="0" borderId="25" xfId="13044" applyNumberFormat="1" applyFont="1" applyFill="1" applyBorder="1" applyAlignment="1">
      <alignment horizontal="center" vertical="center"/>
    </xf>
    <xf numFmtId="176" fontId="75" fillId="0" borderId="24" xfId="13044" applyNumberFormat="1" applyFont="1" applyFill="1" applyBorder="1" applyAlignment="1">
      <alignment horizontal="center" vertical="center" wrapText="1"/>
    </xf>
    <xf numFmtId="176" fontId="8" fillId="0" borderId="0" xfId="13044" applyNumberFormat="1" applyFont="1" applyFill="1" applyBorder="1" applyAlignment="1">
      <alignment horizontal="center" vertical="center"/>
    </xf>
    <xf numFmtId="202" fontId="8" fillId="0" borderId="0" xfId="13046" applyNumberFormat="1" applyFont="1" applyFill="1" applyBorder="1" applyAlignment="1">
      <alignment horizontal="center" vertical="center" shrinkToFit="1"/>
    </xf>
    <xf numFmtId="49" fontId="8" fillId="0" borderId="0" xfId="13046" applyNumberFormat="1" applyFont="1" applyFill="1" applyBorder="1" applyAlignment="1">
      <alignment horizontal="center" vertical="center" shrinkToFit="1"/>
    </xf>
    <xf numFmtId="184" fontId="8" fillId="0" borderId="0" xfId="13046" applyNumberFormat="1" applyFont="1" applyFill="1" applyBorder="1" applyAlignment="1">
      <alignment horizontal="center" vertical="center" shrinkToFit="1"/>
    </xf>
    <xf numFmtId="176" fontId="8" fillId="0" borderId="29" xfId="13045" applyNumberFormat="1" applyFont="1" applyFill="1" applyBorder="1" applyAlignment="1">
      <alignment horizontal="center" vertical="center" wrapText="1"/>
    </xf>
    <xf numFmtId="176" fontId="8" fillId="0" borderId="30" xfId="13045" applyNumberFormat="1" applyFont="1" applyFill="1" applyBorder="1" applyAlignment="1">
      <alignment horizontal="center" vertical="center" wrapText="1"/>
    </xf>
    <xf numFmtId="176" fontId="8" fillId="0" borderId="25" xfId="13045" applyNumberFormat="1" applyFont="1" applyFill="1" applyBorder="1" applyAlignment="1">
      <alignment horizontal="center" vertical="center" wrapText="1"/>
    </xf>
    <xf numFmtId="176" fontId="8" fillId="0" borderId="24" xfId="13045" applyNumberFormat="1" applyFont="1" applyFill="1" applyBorder="1" applyAlignment="1">
      <alignment horizontal="center" vertical="center"/>
    </xf>
    <xf numFmtId="58" fontId="8" fillId="0" borderId="0" xfId="13046" applyNumberFormat="1" applyFont="1" applyFill="1" applyBorder="1" applyAlignment="1">
      <alignment horizontal="left" vertical="center" shrinkToFit="1"/>
    </xf>
    <xf numFmtId="202" fontId="8" fillId="0" borderId="24" xfId="13045" applyNumberFormat="1" applyFont="1" applyFill="1" applyBorder="1" applyAlignment="1">
      <alignment horizontal="center" wrapText="1"/>
    </xf>
    <xf numFmtId="182" fontId="8" fillId="0" borderId="24" xfId="13045" applyNumberFormat="1" applyFont="1" applyFill="1" applyBorder="1" applyAlignment="1">
      <alignment horizontal="center"/>
    </xf>
    <xf numFmtId="202" fontId="8" fillId="0" borderId="0" xfId="13045" applyNumberFormat="1" applyFont="1" applyFill="1" applyBorder="1" applyAlignment="1">
      <alignment horizontal="center" wrapText="1"/>
    </xf>
    <xf numFmtId="182" fontId="8" fillId="0" borderId="0" xfId="13045" applyNumberFormat="1" applyFont="1" applyFill="1" applyBorder="1" applyAlignment="1">
      <alignment horizontal="center"/>
    </xf>
    <xf numFmtId="182" fontId="8" fillId="0" borderId="0" xfId="13045" applyNumberFormat="1" applyFont="1" applyFill="1" applyBorder="1" applyAlignment="1">
      <alignment horizontal="center" vertical="center"/>
    </xf>
    <xf numFmtId="182" fontId="8" fillId="0" borderId="24" xfId="13045" applyNumberFormat="1" applyFont="1" applyFill="1" applyBorder="1" applyAlignment="1">
      <alignment horizontal="center" vertical="center"/>
    </xf>
    <xf numFmtId="176" fontId="8" fillId="0" borderId="32" xfId="13044" applyNumberFormat="1" applyFont="1" applyFill="1" applyBorder="1" applyAlignment="1">
      <alignment horizontal="center"/>
    </xf>
    <xf numFmtId="176" fontId="41" fillId="15" borderId="0" xfId="13049" applyNumberFormat="1" applyFont="1" applyFill="1" applyBorder="1" applyAlignment="1">
      <alignment horizontal="left" vertical="center"/>
    </xf>
    <xf numFmtId="176" fontId="8" fillId="0" borderId="0" xfId="13045" applyNumberFormat="1" applyFont="1" applyFill="1" applyBorder="1" applyAlignment="1">
      <alignment horizontal="center" vertical="center" wrapText="1"/>
    </xf>
    <xf numFmtId="176" fontId="75" fillId="0" borderId="30" xfId="13044" applyNumberFormat="1" applyFont="1" applyFill="1" applyBorder="1" applyAlignment="1">
      <alignment horizontal="center" vertical="center" wrapText="1"/>
    </xf>
    <xf numFmtId="176" fontId="8" fillId="0" borderId="0" xfId="13045" applyNumberFormat="1" applyFont="1" applyFill="1" applyBorder="1" applyAlignment="1">
      <alignment horizontal="center"/>
    </xf>
    <xf numFmtId="202" fontId="8" fillId="0" borderId="24" xfId="13045" applyNumberFormat="1" applyFont="1" applyFill="1" applyBorder="1" applyAlignment="1">
      <alignment horizontal="center" vertical="center" wrapText="1"/>
    </xf>
    <xf numFmtId="176" fontId="8" fillId="0" borderId="24" xfId="13045" applyNumberFormat="1" applyFont="1" applyFill="1" applyBorder="1" applyAlignment="1">
      <alignment horizontal="center" vertical="center" wrapText="1"/>
    </xf>
    <xf numFmtId="202" fontId="8" fillId="0" borderId="31" xfId="13045" applyNumberFormat="1" applyFont="1" applyFill="1" applyBorder="1" applyAlignment="1">
      <alignment horizontal="center" wrapText="1"/>
    </xf>
    <xf numFmtId="176" fontId="8" fillId="0" borderId="0" xfId="13045" applyNumberFormat="1" applyFont="1" applyFill="1" applyBorder="1" applyAlignment="1">
      <alignment horizontal="center" wrapText="1"/>
    </xf>
    <xf numFmtId="202" fontId="8" fillId="0" borderId="31" xfId="13044" applyNumberFormat="1" applyFont="1" applyFill="1" applyBorder="1" applyAlignment="1">
      <alignment horizontal="center"/>
    </xf>
    <xf numFmtId="176" fontId="7" fillId="0" borderId="0" xfId="13050" applyNumberFormat="1" applyBorder="1">
      <alignment vertical="center"/>
    </xf>
    <xf numFmtId="176" fontId="7" fillId="0" borderId="0" xfId="13050" applyNumberFormat="1" applyBorder="1" applyAlignment="1">
      <alignment horizontal="center" vertical="center" wrapText="1"/>
    </xf>
    <xf numFmtId="176" fontId="12" fillId="0" borderId="0" xfId="13044" applyNumberFormat="1" applyFont="1" applyFill="1" applyBorder="1" applyAlignment="1">
      <alignment horizontal="center" vertical="center"/>
    </xf>
    <xf numFmtId="202" fontId="8" fillId="0" borderId="24" xfId="13044" applyNumberFormat="1" applyFont="1" applyFill="1" applyBorder="1" applyAlignment="1">
      <alignment horizontal="center" vertical="center"/>
    </xf>
    <xf numFmtId="202" fontId="8" fillId="0" borderId="29" xfId="13044" applyNumberFormat="1" applyFont="1" applyFill="1" applyBorder="1" applyAlignment="1">
      <alignment horizontal="center" vertical="center"/>
    </xf>
    <xf numFmtId="202" fontId="8" fillId="0" borderId="30" xfId="13044" applyNumberFormat="1" applyFont="1" applyFill="1" applyBorder="1" applyAlignment="1">
      <alignment horizontal="center" vertical="center"/>
    </xf>
    <xf numFmtId="202" fontId="8" fillId="0" borderId="25" xfId="13044" applyNumberFormat="1" applyFont="1" applyFill="1" applyBorder="1" applyAlignment="1">
      <alignment horizontal="center" vertical="center"/>
    </xf>
    <xf numFmtId="202" fontId="8" fillId="0" borderId="0" xfId="13044" applyNumberFormat="1" applyFont="1" applyFill="1" applyBorder="1" applyAlignment="1">
      <alignment horizontal="center" vertical="center"/>
    </xf>
    <xf numFmtId="202" fontId="8" fillId="0" borderId="32" xfId="13045" applyNumberFormat="1" applyFont="1" applyFill="1" applyBorder="1" applyAlignment="1">
      <alignment horizontal="center" vertical="center"/>
    </xf>
    <xf numFmtId="176" fontId="8" fillId="0" borderId="31" xfId="13044" applyNumberFormat="1" applyFont="1" applyFill="1" applyBorder="1" applyAlignment="1">
      <alignment horizontal="center" vertical="center"/>
    </xf>
    <xf numFmtId="176" fontId="8" fillId="0" borderId="25" xfId="13044" applyNumberFormat="1" applyFont="1" applyFill="1" applyBorder="1" applyAlignment="1">
      <alignment horizontal="center" vertical="center"/>
    </xf>
    <xf numFmtId="176" fontId="8" fillId="0" borderId="11" xfId="13051" applyNumberFormat="1" applyFont="1" applyFill="1" applyBorder="1" applyAlignment="1">
      <alignment horizontal="center" vertical="center"/>
    </xf>
    <xf numFmtId="176" fontId="79" fillId="0" borderId="11" xfId="13044" applyNumberFormat="1" applyFont="1" applyFill="1" applyBorder="1" applyAlignment="1">
      <alignment horizontal="center"/>
    </xf>
    <xf numFmtId="176" fontId="8" fillId="0" borderId="24" xfId="13044" applyNumberFormat="1" applyFont="1" applyFill="1" applyBorder="1" applyAlignment="1">
      <alignment horizontal="center" vertical="center"/>
    </xf>
    <xf numFmtId="202" fontId="8" fillId="0" borderId="24" xfId="13045" applyNumberFormat="1" applyFont="1" applyFill="1" applyBorder="1" applyAlignment="1">
      <alignment horizontal="center"/>
    </xf>
    <xf numFmtId="176" fontId="8" fillId="0" borderId="0" xfId="13046" applyNumberFormat="1" applyFont="1" applyFill="1" applyBorder="1" applyAlignment="1">
      <alignment horizontal="center" vertical="center" shrinkToFit="1"/>
    </xf>
    <xf numFmtId="176" fontId="8" fillId="0" borderId="33" xfId="13046" applyNumberFormat="1" applyFont="1" applyFill="1" applyBorder="1" applyAlignment="1">
      <alignment vertical="center" shrinkToFit="1"/>
    </xf>
    <xf numFmtId="176" fontId="7" fillId="0" borderId="0" xfId="13050" applyNumberFormat="1" applyBorder="1" applyAlignment="1">
      <alignment horizontal="center" vertical="center"/>
    </xf>
    <xf numFmtId="176" fontId="80" fillId="0" borderId="0" xfId="13044" applyNumberFormat="1" applyFont="1" applyFill="1" applyBorder="1" applyAlignment="1">
      <alignment horizontal="center" vertical="center"/>
    </xf>
    <xf numFmtId="202" fontId="8" fillId="0" borderId="29" xfId="13045" applyNumberFormat="1" applyFont="1" applyFill="1" applyBorder="1" applyAlignment="1">
      <alignment horizontal="center" vertical="center" wrapText="1"/>
    </xf>
    <xf numFmtId="202" fontId="8" fillId="0" borderId="30" xfId="13045" applyNumberFormat="1" applyFont="1" applyFill="1" applyBorder="1" applyAlignment="1">
      <alignment horizontal="center" vertical="center" wrapText="1"/>
    </xf>
    <xf numFmtId="202" fontId="8" fillId="0" borderId="25" xfId="13045" applyNumberFormat="1" applyFont="1" applyFill="1" applyBorder="1" applyAlignment="1">
      <alignment horizontal="center" vertical="center" wrapText="1"/>
    </xf>
    <xf numFmtId="202" fontId="8" fillId="0" borderId="0" xfId="13045" applyNumberFormat="1" applyFont="1" applyFill="1" applyBorder="1" applyAlignment="1">
      <alignment horizontal="center" vertical="center" wrapText="1"/>
    </xf>
    <xf numFmtId="176" fontId="75" fillId="0" borderId="0" xfId="13044" applyNumberFormat="1" applyFont="1" applyFill="1" applyAlignment="1">
      <alignment horizontal="left" vertical="center" wrapText="1" shrinkToFit="1"/>
    </xf>
    <xf numFmtId="176" fontId="75" fillId="0" borderId="24" xfId="13044" applyNumberFormat="1" applyFont="1" applyFill="1" applyBorder="1" applyAlignment="1">
      <alignment horizontal="center" wrapText="1"/>
    </xf>
    <xf numFmtId="176" fontId="8" fillId="0" borderId="0" xfId="13045" applyNumberFormat="1" applyFont="1" applyFill="1" applyBorder="1" applyAlignment="1"/>
    <xf numFmtId="176" fontId="8" fillId="0" borderId="25" xfId="13045" applyNumberFormat="1" applyFont="1" applyFill="1" applyBorder="1" applyAlignment="1">
      <alignment horizontal="center" vertical="center"/>
    </xf>
    <xf numFmtId="176" fontId="36" fillId="0" borderId="0" xfId="13045" applyNumberFormat="1" applyFont="1" applyFill="1" applyAlignment="1"/>
    <xf numFmtId="176" fontId="81" fillId="0" borderId="0" xfId="13045" applyNumberFormat="1" applyFont="1" applyFill="1" applyAlignment="1"/>
    <xf numFmtId="202" fontId="8" fillId="0" borderId="32" xfId="13045" applyNumberFormat="1" applyFont="1" applyFill="1" applyBorder="1" applyAlignment="1">
      <alignment horizontal="center" wrapText="1"/>
    </xf>
    <xf numFmtId="176" fontId="8" fillId="0" borderId="31" xfId="13045" applyNumberFormat="1" applyFont="1" applyFill="1" applyBorder="1" applyAlignment="1">
      <alignment horizontal="center" vertical="center"/>
    </xf>
    <xf numFmtId="176" fontId="8" fillId="0" borderId="0" xfId="13044" applyNumberFormat="1" applyFont="1" applyFill="1" applyBorder="1" applyAlignment="1">
      <alignment vertical="center"/>
    </xf>
    <xf numFmtId="176" fontId="41" fillId="15" borderId="0" xfId="13049" applyNumberFormat="1" applyFont="1" applyFill="1" applyBorder="1" applyAlignment="1">
      <alignment horizontal="left" vertical="center"/>
    </xf>
    <xf numFmtId="176" fontId="8" fillId="0" borderId="0" xfId="13052" applyNumberFormat="1" applyFont="1" applyFill="1" applyBorder="1" applyAlignment="1">
      <alignment horizontal="center" vertical="center"/>
    </xf>
    <xf numFmtId="176" fontId="8" fillId="0" borderId="0" xfId="13044" applyNumberFormat="1" applyFont="1" applyFill="1" applyAlignment="1">
      <alignment vertical="center"/>
    </xf>
    <xf numFmtId="176" fontId="42" fillId="0" borderId="0" xfId="13053" applyNumberFormat="1" applyFont="1" applyAlignment="1">
      <alignment horizontal="center" vertical="center"/>
    </xf>
    <xf numFmtId="202" fontId="8" fillId="0" borderId="0" xfId="13052" applyNumberFormat="1" applyFont="1" applyFill="1" applyBorder="1" applyAlignment="1">
      <alignment horizontal="center" vertical="center"/>
    </xf>
    <xf numFmtId="176" fontId="8" fillId="0" borderId="0" xfId="13044" applyNumberFormat="1" applyFont="1" applyFill="1" applyAlignment="1">
      <alignment horizontal="center" vertical="center"/>
    </xf>
    <xf numFmtId="176" fontId="40" fillId="0" borderId="0" xfId="13053" applyNumberFormat="1" applyFont="1" applyAlignment="1">
      <alignment horizontal="left" vertical="center"/>
    </xf>
    <xf numFmtId="176" fontId="34" fillId="0" borderId="0" xfId="13054" applyNumberFormat="1" applyFont="1" applyBorder="1" applyAlignment="1">
      <alignment horizontal="center" vertical="center"/>
    </xf>
    <xf numFmtId="0" fontId="23" fillId="0" borderId="0" xfId="13019" applyFont="1"/>
    <xf numFmtId="0" fontId="70" fillId="0" borderId="0" xfId="13019" applyFont="1"/>
    <xf numFmtId="0" fontId="70" fillId="0" borderId="0" xfId="13019" applyFont="1" applyFill="1"/>
    <xf numFmtId="0" fontId="58" fillId="0" borderId="0" xfId="13019" applyFont="1"/>
    <xf numFmtId="0" fontId="105" fillId="0" borderId="0" xfId="13019" applyFont="1"/>
    <xf numFmtId="0" fontId="105" fillId="0" borderId="0" xfId="13019" applyFont="1" applyFill="1"/>
    <xf numFmtId="0" fontId="106" fillId="0" borderId="0" xfId="13019" applyFont="1"/>
    <xf numFmtId="182" fontId="70" fillId="0" borderId="43" xfId="13207" applyNumberFormat="1" applyFont="1" applyBorder="1" applyAlignment="1">
      <alignment horizontal="center" wrapText="1"/>
    </xf>
    <xf numFmtId="182" fontId="70" fillId="0" borderId="44" xfId="13207" applyNumberFormat="1" applyFont="1" applyBorder="1" applyAlignment="1">
      <alignment horizontal="center" vertical="center" wrapText="1"/>
    </xf>
    <xf numFmtId="0" fontId="70" fillId="0" borderId="21" xfId="13207" applyFont="1" applyFill="1" applyBorder="1" applyAlignment="1">
      <alignment horizontal="center" vertical="center" wrapText="1"/>
    </xf>
    <xf numFmtId="0" fontId="70" fillId="0" borderId="45" xfId="13207" applyFont="1" applyBorder="1" applyAlignment="1">
      <alignment horizontal="center" vertical="center" wrapText="1"/>
    </xf>
    <xf numFmtId="0" fontId="70" fillId="0" borderId="46" xfId="13207" applyFont="1" applyFill="1" applyBorder="1" applyAlignment="1">
      <alignment horizontal="center" vertical="center" wrapText="1"/>
    </xf>
    <xf numFmtId="0" fontId="66" fillId="0" borderId="0" xfId="13019" applyFont="1" applyAlignment="1">
      <alignment horizontal="left" vertical="center" wrapText="1" shrinkToFit="1"/>
    </xf>
    <xf numFmtId="182" fontId="70" fillId="0" borderId="46" xfId="13207" applyNumberFormat="1" applyFont="1" applyBorder="1" applyAlignment="1">
      <alignment horizontal="center" wrapText="1"/>
    </xf>
    <xf numFmtId="0" fontId="70" fillId="0" borderId="47" xfId="13207" applyFont="1" applyFill="1" applyBorder="1" applyAlignment="1">
      <alignment horizontal="center" vertical="center" wrapText="1"/>
    </xf>
    <xf numFmtId="0" fontId="70" fillId="0" borderId="46" xfId="13208" applyFont="1" applyBorder="1" applyAlignment="1">
      <alignment horizontal="center" vertical="center" wrapText="1"/>
    </xf>
    <xf numFmtId="0" fontId="70" fillId="0" borderId="48" xfId="13208" applyFont="1" applyBorder="1" applyAlignment="1">
      <alignment horizontal="center" vertical="center" wrapText="1"/>
    </xf>
    <xf numFmtId="0" fontId="70" fillId="0" borderId="47" xfId="13208" applyFont="1" applyBorder="1" applyAlignment="1">
      <alignment horizontal="center" vertical="center" wrapText="1"/>
    </xf>
    <xf numFmtId="0" fontId="70" fillId="0" borderId="47" xfId="13208" applyFont="1" applyBorder="1" applyAlignment="1">
      <alignment horizontal="center" vertical="center" wrapText="1"/>
    </xf>
    <xf numFmtId="0" fontId="70" fillId="0" borderId="49" xfId="13208" applyFont="1" applyBorder="1" applyAlignment="1">
      <alignment horizontal="center" vertical="center" wrapText="1"/>
    </xf>
    <xf numFmtId="0" fontId="70" fillId="33" borderId="50" xfId="13208" applyFont="1" applyFill="1" applyBorder="1" applyAlignment="1">
      <alignment horizontal="center" vertical="center" wrapText="1"/>
    </xf>
    <xf numFmtId="0" fontId="70" fillId="0" borderId="51" xfId="13208" applyFont="1" applyBorder="1" applyAlignment="1">
      <alignment horizontal="center" vertical="center" wrapText="1"/>
    </xf>
    <xf numFmtId="0" fontId="70" fillId="33" borderId="52" xfId="13208" applyFont="1" applyFill="1" applyBorder="1" applyAlignment="1">
      <alignment horizontal="center" vertical="center" wrapText="1"/>
    </xf>
    <xf numFmtId="0" fontId="106" fillId="0" borderId="0" xfId="13019" applyFont="1" applyFill="1"/>
    <xf numFmtId="0" fontId="70" fillId="0" borderId="0" xfId="13019" applyFont="1" applyFill="1" applyAlignment="1">
      <alignment horizontal="center" vertical="center" wrapText="1" shrinkToFit="1"/>
    </xf>
    <xf numFmtId="49" fontId="70" fillId="0" borderId="0" xfId="13019" applyNumberFormat="1" applyFont="1" applyFill="1" applyAlignment="1">
      <alignment horizontal="center" vertical="center" wrapText="1" shrinkToFit="1"/>
    </xf>
    <xf numFmtId="0" fontId="70" fillId="0" borderId="47" xfId="13207" applyFont="1" applyFill="1" applyBorder="1" applyAlignment="1">
      <alignment horizontal="center" vertical="center" wrapText="1"/>
    </xf>
    <xf numFmtId="0" fontId="66" fillId="0" borderId="0" xfId="13019" applyFont="1" applyFill="1" applyAlignment="1">
      <alignment horizontal="left" vertical="center" wrapText="1" shrinkToFit="1"/>
    </xf>
    <xf numFmtId="182" fontId="70" fillId="0" borderId="47" xfId="13207" applyNumberFormat="1" applyFont="1" applyBorder="1" applyAlignment="1">
      <alignment horizontal="center" wrapText="1"/>
    </xf>
    <xf numFmtId="182" fontId="70" fillId="0" borderId="48" xfId="13207" applyNumberFormat="1" applyFont="1" applyBorder="1" applyAlignment="1">
      <alignment horizontal="center" vertical="center" wrapText="1"/>
    </xf>
    <xf numFmtId="0" fontId="13" fillId="0" borderId="8" xfId="13019" applyFont="1" applyFill="1" applyBorder="1" applyAlignment="1">
      <alignment horizontal="center" vertical="center" wrapText="1"/>
    </xf>
    <xf numFmtId="0" fontId="70" fillId="0" borderId="47" xfId="13207" applyFont="1" applyBorder="1" applyAlignment="1">
      <alignment horizontal="center" vertical="center" wrapText="1"/>
    </xf>
    <xf numFmtId="0" fontId="70" fillId="0" borderId="30" xfId="13207" applyFont="1" applyFill="1" applyBorder="1" applyAlignment="1">
      <alignment horizontal="center" vertical="center" wrapText="1"/>
    </xf>
    <xf numFmtId="182" fontId="70" fillId="0" borderId="52" xfId="13207" applyNumberFormat="1" applyFont="1" applyBorder="1" applyAlignment="1">
      <alignment horizontal="center" wrapText="1"/>
    </xf>
    <xf numFmtId="0" fontId="70" fillId="0" borderId="53" xfId="13207" applyFont="1" applyFill="1" applyBorder="1" applyAlignment="1">
      <alignment horizontal="center" vertical="center" wrapText="1"/>
    </xf>
    <xf numFmtId="0" fontId="70" fillId="0" borderId="46" xfId="13019" applyFont="1" applyBorder="1" applyAlignment="1">
      <alignment horizontal="center" vertical="center" wrapText="1"/>
    </xf>
    <xf numFmtId="0" fontId="70" fillId="0" borderId="50" xfId="13019" applyFont="1" applyBorder="1" applyAlignment="1">
      <alignment horizontal="center" vertical="center" wrapText="1"/>
    </xf>
    <xf numFmtId="0" fontId="70" fillId="33" borderId="50" xfId="13019" applyFont="1" applyFill="1" applyBorder="1" applyAlignment="1">
      <alignment horizontal="center" vertical="center" wrapText="1"/>
    </xf>
    <xf numFmtId="0" fontId="70" fillId="0" borderId="52" xfId="13019" applyFont="1" applyBorder="1" applyAlignment="1">
      <alignment horizontal="center" vertical="center" wrapText="1"/>
    </xf>
    <xf numFmtId="0" fontId="70" fillId="33" borderId="52" xfId="13019" applyFont="1" applyFill="1" applyBorder="1" applyAlignment="1">
      <alignment horizontal="center" vertical="center" wrapText="1"/>
    </xf>
    <xf numFmtId="182" fontId="70" fillId="0" borderId="44" xfId="13019" applyNumberFormat="1" applyFont="1" applyBorder="1" applyAlignment="1">
      <alignment horizontal="center" wrapText="1"/>
    </xf>
    <xf numFmtId="182" fontId="70" fillId="0" borderId="0" xfId="13019" applyNumberFormat="1" applyFont="1" applyAlignment="1">
      <alignment horizontal="center" wrapText="1"/>
    </xf>
    <xf numFmtId="182" fontId="70" fillId="0" borderId="0" xfId="13019" applyNumberFormat="1" applyFont="1" applyAlignment="1">
      <alignment horizontal="center" vertical="center" wrapText="1"/>
    </xf>
    <xf numFmtId="0" fontId="70" fillId="0" borderId="0" xfId="13019" applyFont="1" applyAlignment="1">
      <alignment horizontal="center" vertical="center" wrapText="1" shrinkToFit="1"/>
    </xf>
    <xf numFmtId="0" fontId="70" fillId="0" borderId="0" xfId="13019" applyFont="1" applyAlignment="1">
      <alignment horizontal="center" wrapText="1"/>
    </xf>
    <xf numFmtId="182" fontId="70" fillId="0" borderId="47" xfId="13207" applyNumberFormat="1" applyFont="1" applyBorder="1" applyAlignment="1">
      <alignment horizontal="center"/>
    </xf>
    <xf numFmtId="182" fontId="70" fillId="0" borderId="54" xfId="13207" applyNumberFormat="1" applyFont="1" applyBorder="1" applyAlignment="1">
      <alignment horizontal="center"/>
    </xf>
    <xf numFmtId="182" fontId="70" fillId="0" borderId="44" xfId="13207" applyNumberFormat="1" applyFont="1" applyBorder="1" applyAlignment="1">
      <alignment horizontal="center"/>
    </xf>
    <xf numFmtId="0" fontId="70" fillId="0" borderId="55" xfId="13207" applyFont="1" applyFill="1" applyBorder="1" applyAlignment="1">
      <alignment horizontal="center" vertical="center" wrapText="1"/>
    </xf>
    <xf numFmtId="0" fontId="70" fillId="0" borderId="56" xfId="13208" applyFont="1" applyBorder="1" applyAlignment="1">
      <alignment horizontal="center" vertical="center" wrapText="1"/>
    </xf>
    <xf numFmtId="0" fontId="70" fillId="0" borderId="50" xfId="13208" applyFont="1" applyBorder="1" applyAlignment="1">
      <alignment horizontal="center" vertical="center" wrapText="1"/>
    </xf>
    <xf numFmtId="0" fontId="70" fillId="0" borderId="52" xfId="13208" applyFont="1" applyBorder="1" applyAlignment="1">
      <alignment horizontal="center" vertical="center" wrapText="1"/>
    </xf>
    <xf numFmtId="184" fontId="70" fillId="0" borderId="0" xfId="13019" applyNumberFormat="1" applyFont="1" applyFill="1" applyAlignment="1">
      <alignment horizontal="center" vertical="center" wrapText="1" shrinkToFit="1"/>
    </xf>
    <xf numFmtId="0" fontId="66" fillId="15" borderId="0" xfId="13019" applyFont="1" applyFill="1" applyAlignment="1">
      <alignment horizontal="left" vertical="center" wrapText="1"/>
    </xf>
    <xf numFmtId="0" fontId="66" fillId="0" borderId="0" xfId="13019" applyFont="1" applyFill="1" applyAlignment="1">
      <alignment horizontal="left" vertical="center" wrapText="1"/>
    </xf>
    <xf numFmtId="0" fontId="66" fillId="15" borderId="0" xfId="13019" applyFont="1" applyFill="1" applyAlignment="1">
      <alignment horizontal="left" vertical="center" wrapText="1"/>
    </xf>
    <xf numFmtId="182" fontId="70" fillId="0" borderId="47" xfId="13019" applyNumberFormat="1" applyFont="1" applyBorder="1" applyAlignment="1">
      <alignment horizontal="center" vertical="center" wrapText="1"/>
    </xf>
    <xf numFmtId="182" fontId="70" fillId="0" borderId="57" xfId="13019" applyNumberFormat="1" applyFont="1" applyBorder="1" applyAlignment="1">
      <alignment horizontal="center" vertical="center" wrapText="1"/>
    </xf>
    <xf numFmtId="0" fontId="70" fillId="34" borderId="47" xfId="13019" applyFont="1" applyFill="1" applyBorder="1" applyAlignment="1">
      <alignment horizontal="center" vertical="center"/>
    </xf>
    <xf numFmtId="206" fontId="70" fillId="0" borderId="8" xfId="13019" applyNumberFormat="1" applyFont="1" applyFill="1" applyBorder="1" applyAlignment="1" applyProtection="1">
      <alignment horizontal="center" vertical="center"/>
      <protection locked="0"/>
    </xf>
    <xf numFmtId="0" fontId="70" fillId="0" borderId="47" xfId="13019" applyFont="1" applyBorder="1" applyAlignment="1">
      <alignment horizontal="center" vertical="center"/>
    </xf>
    <xf numFmtId="0" fontId="66" fillId="0" borderId="0" xfId="13019" applyFont="1"/>
    <xf numFmtId="206" fontId="70" fillId="0" borderId="8" xfId="13019" applyNumberFormat="1" applyFont="1" applyFill="1" applyBorder="1" applyAlignment="1" applyProtection="1">
      <alignment horizontal="center"/>
      <protection locked="0"/>
    </xf>
    <xf numFmtId="206" fontId="70" fillId="0" borderId="55" xfId="13019" applyNumberFormat="1" applyFont="1" applyFill="1" applyBorder="1" applyAlignment="1" applyProtection="1">
      <alignment horizontal="center"/>
      <protection locked="0"/>
    </xf>
    <xf numFmtId="0" fontId="70" fillId="0" borderId="47" xfId="13019" applyFont="1" applyBorder="1" applyAlignment="1">
      <alignment horizontal="center"/>
    </xf>
    <xf numFmtId="0" fontId="70" fillId="0" borderId="58" xfId="13019" applyFont="1" applyBorder="1" applyAlignment="1">
      <alignment horizontal="center" vertical="center" wrapText="1"/>
    </xf>
    <xf numFmtId="0" fontId="70" fillId="33" borderId="58" xfId="13019" applyFont="1" applyFill="1" applyBorder="1" applyAlignment="1">
      <alignment horizontal="center" vertical="center" wrapText="1"/>
    </xf>
    <xf numFmtId="182" fontId="70" fillId="0" borderId="0" xfId="13019" applyNumberFormat="1" applyFont="1" applyFill="1" applyBorder="1" applyAlignment="1">
      <alignment horizontal="center" vertical="center" wrapText="1"/>
    </xf>
    <xf numFmtId="0" fontId="13" fillId="0" borderId="0" xfId="13019" applyFont="1" applyFill="1" applyBorder="1" applyAlignment="1">
      <alignment horizontal="center" vertical="center"/>
    </xf>
    <xf numFmtId="206" fontId="70" fillId="0" borderId="0" xfId="13019" applyNumberFormat="1" applyFont="1" applyFill="1" applyBorder="1" applyAlignment="1" applyProtection="1">
      <alignment horizontal="center"/>
      <protection locked="0"/>
    </xf>
    <xf numFmtId="0" fontId="66" fillId="0" borderId="0" xfId="13019" applyFont="1" applyFill="1" applyAlignment="1">
      <alignment horizontal="left"/>
    </xf>
    <xf numFmtId="0" fontId="70" fillId="0" borderId="47" xfId="13019" applyFont="1" applyFill="1" applyBorder="1" applyAlignment="1">
      <alignment horizontal="center"/>
    </xf>
    <xf numFmtId="206" fontId="70" fillId="0" borderId="47" xfId="13019" applyNumberFormat="1" applyFont="1" applyFill="1" applyBorder="1" applyAlignment="1" applyProtection="1">
      <alignment horizontal="center"/>
      <protection locked="0"/>
    </xf>
    <xf numFmtId="0" fontId="8" fillId="16" borderId="46" xfId="13019" applyNumberFormat="1" applyFont="1" applyFill="1" applyBorder="1" applyAlignment="1">
      <alignment horizontal="center" vertical="center" wrapText="1"/>
    </xf>
    <xf numFmtId="0" fontId="107" fillId="0" borderId="0" xfId="13019" applyFont="1"/>
    <xf numFmtId="49" fontId="70" fillId="0" borderId="47" xfId="13209" applyNumberFormat="1" applyFont="1" applyBorder="1" applyAlignment="1">
      <alignment horizontal="center" vertical="center" wrapText="1"/>
    </xf>
    <xf numFmtId="182" fontId="107" fillId="0" borderId="0" xfId="13019" applyNumberFormat="1" applyFont="1" applyFill="1" applyBorder="1" applyAlignment="1">
      <alignment horizontal="center"/>
    </xf>
    <xf numFmtId="182" fontId="107" fillId="0" borderId="0" xfId="13019" applyNumberFormat="1" applyFont="1" applyFill="1" applyBorder="1" applyAlignment="1">
      <alignment horizontal="center" vertical="center" wrapText="1"/>
    </xf>
    <xf numFmtId="0" fontId="108" fillId="0" borderId="0" xfId="13019" applyFont="1" applyFill="1" applyBorder="1" applyAlignment="1">
      <alignment horizontal="center" vertical="center"/>
    </xf>
    <xf numFmtId="1" fontId="107" fillId="0" borderId="0" xfId="13019" applyNumberFormat="1" applyFont="1" applyFill="1" applyBorder="1" applyAlignment="1">
      <alignment horizontal="center" vertical="center" wrapText="1"/>
    </xf>
    <xf numFmtId="0" fontId="70" fillId="0" borderId="8" xfId="13019" applyFont="1" applyFill="1" applyBorder="1" applyAlignment="1">
      <alignment horizontal="center" vertical="center"/>
    </xf>
    <xf numFmtId="0" fontId="70" fillId="0" borderId="9" xfId="13019" applyFont="1" applyFill="1" applyBorder="1" applyAlignment="1">
      <alignment horizontal="center" vertical="center"/>
    </xf>
    <xf numFmtId="0" fontId="70" fillId="0" borderId="55" xfId="13019" applyFont="1" applyFill="1" applyBorder="1" applyAlignment="1">
      <alignment horizontal="center" vertical="center"/>
    </xf>
    <xf numFmtId="0" fontId="109" fillId="0" borderId="0" xfId="13019" applyFont="1" applyFill="1"/>
    <xf numFmtId="182" fontId="110" fillId="0" borderId="0" xfId="13019" applyNumberFormat="1" applyFont="1" applyFill="1" applyBorder="1" applyAlignment="1">
      <alignment horizontal="center"/>
    </xf>
    <xf numFmtId="182" fontId="110" fillId="0" borderId="0" xfId="13019" applyNumberFormat="1" applyFont="1" applyFill="1" applyBorder="1" applyAlignment="1">
      <alignment horizontal="center" vertical="center" wrapText="1"/>
    </xf>
    <xf numFmtId="0" fontId="111" fillId="0" borderId="0" xfId="13019" applyFont="1" applyFill="1" applyBorder="1" applyAlignment="1">
      <alignment horizontal="center" vertical="center"/>
    </xf>
    <xf numFmtId="1" fontId="110" fillId="0" borderId="0" xfId="13019" applyNumberFormat="1" applyFont="1" applyFill="1" applyBorder="1" applyAlignment="1">
      <alignment horizontal="center" vertical="center" wrapText="1"/>
    </xf>
    <xf numFmtId="0" fontId="112" fillId="0" borderId="0" xfId="13019" applyFont="1" applyFill="1" applyAlignment="1">
      <alignment horizontal="left"/>
    </xf>
    <xf numFmtId="182" fontId="70" fillId="0" borderId="47" xfId="13019" applyNumberFormat="1" applyFont="1" applyBorder="1" applyAlignment="1">
      <alignment horizontal="center" wrapText="1"/>
    </xf>
    <xf numFmtId="0" fontId="106" fillId="0" borderId="0" xfId="13019" applyFont="1" applyFill="1" applyAlignment="1">
      <alignment horizontal="left"/>
    </xf>
    <xf numFmtId="182" fontId="70" fillId="0" borderId="0" xfId="13019" applyNumberFormat="1" applyFont="1" applyFill="1" applyBorder="1" applyAlignment="1">
      <alignment horizontal="left" vertical="center" wrapText="1"/>
    </xf>
    <xf numFmtId="0" fontId="70" fillId="0" borderId="0" xfId="13019" applyFont="1" applyFill="1" applyBorder="1" applyAlignment="1">
      <alignment horizontal="left" vertical="center"/>
    </xf>
    <xf numFmtId="206" fontId="70" fillId="0" borderId="0" xfId="13019" applyNumberFormat="1" applyFont="1" applyFill="1" applyBorder="1" applyAlignment="1" applyProtection="1">
      <alignment horizontal="left"/>
      <protection locked="0"/>
    </xf>
    <xf numFmtId="182" fontId="70" fillId="0" borderId="47" xfId="13019" applyNumberFormat="1" applyFont="1" applyBorder="1" applyAlignment="1">
      <alignment horizontal="center"/>
    </xf>
    <xf numFmtId="0" fontId="70" fillId="16" borderId="47" xfId="13019" applyFont="1" applyFill="1" applyBorder="1" applyAlignment="1">
      <alignment horizontal="center" wrapText="1"/>
    </xf>
    <xf numFmtId="206" fontId="70" fillId="0" borderId="47" xfId="13019" applyNumberFormat="1" applyFont="1" applyFill="1" applyBorder="1" applyAlignment="1" applyProtection="1">
      <alignment horizontal="center" wrapText="1"/>
      <protection locked="0"/>
    </xf>
    <xf numFmtId="0" fontId="70" fillId="0" borderId="47" xfId="13019" applyFont="1" applyBorder="1" applyAlignment="1">
      <alignment horizontal="center" wrapText="1"/>
    </xf>
    <xf numFmtId="0" fontId="70" fillId="0" borderId="52" xfId="13019" applyFont="1" applyBorder="1" applyAlignment="1">
      <alignment horizontal="center" vertical="center" wrapText="1"/>
    </xf>
    <xf numFmtId="182" fontId="109" fillId="0" borderId="0" xfId="13019" applyNumberFormat="1" applyFont="1" applyFill="1" applyBorder="1" applyAlignment="1">
      <alignment horizontal="center"/>
    </xf>
    <xf numFmtId="182" fontId="109" fillId="0" borderId="0" xfId="13019" applyNumberFormat="1" applyFont="1" applyFill="1" applyBorder="1" applyAlignment="1">
      <alignment horizontal="center" vertical="center" wrapText="1"/>
    </xf>
    <xf numFmtId="0" fontId="112" fillId="0" borderId="15" xfId="13019" applyFont="1" applyFill="1" applyBorder="1" applyAlignment="1">
      <alignment horizontal="left"/>
    </xf>
    <xf numFmtId="0" fontId="70" fillId="0" borderId="0" xfId="13019" applyFont="1" applyFill="1" applyBorder="1" applyAlignment="1">
      <alignment horizontal="center" vertical="center"/>
    </xf>
    <xf numFmtId="0" fontId="70" fillId="34" borderId="8" xfId="13019" applyFont="1" applyFill="1" applyBorder="1" applyAlignment="1">
      <alignment horizontal="center" vertical="center"/>
    </xf>
    <xf numFmtId="0" fontId="70" fillId="34" borderId="47" xfId="13019" applyFont="1" applyFill="1" applyBorder="1" applyAlignment="1">
      <alignment horizontal="center" vertical="center"/>
    </xf>
    <xf numFmtId="0" fontId="70" fillId="34" borderId="9" xfId="13019" applyFont="1" applyFill="1" applyBorder="1" applyAlignment="1">
      <alignment horizontal="center" vertical="center"/>
    </xf>
    <xf numFmtId="0" fontId="70" fillId="34" borderId="55" xfId="13019" applyFont="1" applyFill="1" applyBorder="1" applyAlignment="1">
      <alignment horizontal="center" vertical="center"/>
    </xf>
    <xf numFmtId="0" fontId="70" fillId="0" borderId="59" xfId="13019" applyFont="1" applyBorder="1" applyAlignment="1">
      <alignment horizontal="center" vertical="center" wrapText="1"/>
    </xf>
    <xf numFmtId="0" fontId="70" fillId="33" borderId="59" xfId="13019" applyFont="1" applyFill="1" applyBorder="1" applyAlignment="1">
      <alignment horizontal="center" vertical="center" wrapText="1"/>
    </xf>
    <xf numFmtId="0" fontId="106" fillId="0" borderId="60" xfId="13019" applyFont="1" applyBorder="1"/>
    <xf numFmtId="0" fontId="70" fillId="0" borderId="61" xfId="13019" applyFont="1" applyBorder="1" applyAlignment="1">
      <alignment horizontal="center" vertical="center" wrapText="1"/>
    </xf>
    <xf numFmtId="0" fontId="70" fillId="0" borderId="62" xfId="13019" applyFont="1" applyBorder="1" applyAlignment="1">
      <alignment horizontal="center" vertical="center" wrapText="1"/>
    </xf>
    <xf numFmtId="0" fontId="70" fillId="33" borderId="62" xfId="13019" applyFont="1" applyFill="1" applyBorder="1" applyAlignment="1">
      <alignment horizontal="center" vertical="center" wrapText="1"/>
    </xf>
    <xf numFmtId="0" fontId="70" fillId="0" borderId="60" xfId="13019" applyFont="1" applyBorder="1"/>
    <xf numFmtId="182" fontId="70" fillId="0" borderId="0" xfId="13019" applyNumberFormat="1" applyFont="1" applyFill="1" applyBorder="1" applyAlignment="1">
      <alignment horizontal="center"/>
    </xf>
    <xf numFmtId="0" fontId="66" fillId="0" borderId="63" xfId="13019" applyFont="1" applyFill="1" applyBorder="1" applyAlignment="1">
      <alignment horizontal="left"/>
    </xf>
    <xf numFmtId="0" fontId="106" fillId="0" borderId="63" xfId="13019" applyFont="1" applyBorder="1"/>
    <xf numFmtId="0" fontId="109" fillId="0" borderId="47" xfId="13019" applyFont="1" applyFill="1" applyBorder="1" applyAlignment="1">
      <alignment horizontal="center" vertical="center"/>
    </xf>
    <xf numFmtId="0" fontId="13" fillId="0" borderId="0" xfId="13019" applyFont="1"/>
    <xf numFmtId="182" fontId="70" fillId="0" borderId="57" xfId="13019" applyNumberFormat="1" applyFont="1" applyBorder="1" applyAlignment="1">
      <alignment horizontal="center"/>
    </xf>
    <xf numFmtId="207" fontId="70" fillId="0" borderId="0" xfId="13019" applyNumberFormat="1" applyFont="1" applyFill="1" applyBorder="1" applyAlignment="1">
      <alignment horizontal="center" vertical="center" wrapText="1"/>
    </xf>
    <xf numFmtId="182" fontId="109" fillId="0" borderId="47" xfId="13019" applyNumberFormat="1" applyFont="1" applyFill="1" applyBorder="1" applyAlignment="1">
      <alignment horizontal="center"/>
    </xf>
    <xf numFmtId="182" fontId="109" fillId="0" borderId="57" xfId="13019" applyNumberFormat="1" applyFont="1" applyFill="1" applyBorder="1" applyAlignment="1">
      <alignment horizontal="center" vertical="center" wrapText="1"/>
    </xf>
    <xf numFmtId="0" fontId="109" fillId="0" borderId="8" xfId="13019" applyFont="1" applyFill="1" applyBorder="1" applyAlignment="1">
      <alignment horizontal="center" vertical="center"/>
    </xf>
    <xf numFmtId="0" fontId="66" fillId="0" borderId="0" xfId="13019" applyFont="1" applyFill="1" applyBorder="1"/>
    <xf numFmtId="0" fontId="109" fillId="0" borderId="9" xfId="13019" applyFont="1" applyFill="1" applyBorder="1" applyAlignment="1">
      <alignment horizontal="center" vertical="center"/>
    </xf>
    <xf numFmtId="0" fontId="109" fillId="0" borderId="15" xfId="13019" applyFont="1" applyFill="1" applyBorder="1" applyAlignment="1">
      <alignment horizontal="center" vertical="center"/>
    </xf>
    <xf numFmtId="0" fontId="109" fillId="0" borderId="64" xfId="13019" applyFont="1" applyFill="1" applyBorder="1" applyAlignment="1">
      <alignment horizontal="center" vertical="center"/>
    </xf>
    <xf numFmtId="0" fontId="70" fillId="0" borderId="54" xfId="13019" applyFont="1" applyBorder="1" applyAlignment="1">
      <alignment horizontal="center" vertical="center" wrapText="1"/>
    </xf>
    <xf numFmtId="0" fontId="70" fillId="0" borderId="47" xfId="13019" applyFont="1" applyBorder="1" applyAlignment="1">
      <alignment horizontal="center" vertical="center" wrapText="1"/>
    </xf>
    <xf numFmtId="0" fontId="70" fillId="0" borderId="65" xfId="13019" applyFont="1" applyBorder="1" applyAlignment="1">
      <alignment horizontal="center" vertical="center" wrapText="1"/>
    </xf>
    <xf numFmtId="0" fontId="109" fillId="0" borderId="0" xfId="13019" applyFont="1" applyFill="1" applyBorder="1" applyAlignment="1">
      <alignment horizontal="center" vertical="center"/>
    </xf>
    <xf numFmtId="0" fontId="70" fillId="0" borderId="0" xfId="13019" applyFont="1" applyAlignment="1">
      <alignment horizontal="center"/>
    </xf>
    <xf numFmtId="0" fontId="66" fillId="0" borderId="0" xfId="13019" applyFont="1" applyFill="1"/>
    <xf numFmtId="0" fontId="70" fillId="0" borderId="0" xfId="13019" applyFont="1" applyFill="1" applyBorder="1"/>
    <xf numFmtId="0" fontId="66" fillId="0" borderId="0" xfId="13019" applyFont="1" applyFill="1" applyBorder="1" applyAlignment="1">
      <alignment horizontal="left"/>
    </xf>
    <xf numFmtId="182" fontId="70" fillId="0" borderId="47" xfId="13209" applyNumberFormat="1" applyFont="1" applyBorder="1" applyAlignment="1">
      <alignment horizontal="center"/>
    </xf>
    <xf numFmtId="182" fontId="70" fillId="0" borderId="47" xfId="13209" applyNumberFormat="1" applyFont="1" applyBorder="1" applyAlignment="1">
      <alignment horizontal="center" vertical="center" wrapText="1"/>
    </xf>
    <xf numFmtId="0" fontId="70" fillId="0" borderId="47" xfId="13019" applyFont="1" applyFill="1" applyBorder="1" applyAlignment="1">
      <alignment horizontal="center" vertical="center"/>
    </xf>
    <xf numFmtId="0" fontId="66" fillId="0" borderId="0" xfId="13019" applyFont="1" applyBorder="1" applyAlignment="1">
      <alignment horizontal="left" vertical="center" shrinkToFit="1"/>
    </xf>
    <xf numFmtId="0" fontId="70" fillId="0" borderId="52" xfId="13019" applyFont="1" applyBorder="1" applyAlignment="1">
      <alignment horizontal="center" vertical="center"/>
    </xf>
    <xf numFmtId="0" fontId="70" fillId="0" borderId="0" xfId="13019" applyFont="1" applyBorder="1" applyAlignment="1">
      <alignment horizontal="center" vertical="center"/>
    </xf>
    <xf numFmtId="0" fontId="70" fillId="0" borderId="0" xfId="13019" applyFont="1" applyBorder="1" applyAlignment="1">
      <alignment horizontal="center" vertical="center"/>
    </xf>
    <xf numFmtId="0" fontId="70" fillId="0" borderId="55" xfId="13019" applyFont="1" applyBorder="1" applyAlignment="1">
      <alignment horizontal="center" vertical="center"/>
    </xf>
    <xf numFmtId="0" fontId="70" fillId="8" borderId="58" xfId="13019" applyFont="1" applyFill="1" applyBorder="1" applyAlignment="1">
      <alignment horizontal="center" vertical="center" wrapText="1"/>
    </xf>
    <xf numFmtId="0" fontId="70" fillId="0" borderId="65" xfId="13019" applyFont="1" applyBorder="1" applyAlignment="1">
      <alignment horizontal="center" vertical="center"/>
    </xf>
    <xf numFmtId="0" fontId="70" fillId="0" borderId="48" xfId="13019" applyFont="1" applyBorder="1" applyAlignment="1">
      <alignment horizontal="center" vertical="center"/>
    </xf>
    <xf numFmtId="0" fontId="70" fillId="0" borderId="66" xfId="13019" applyFont="1" applyBorder="1" applyAlignment="1">
      <alignment horizontal="center" vertical="center"/>
    </xf>
    <xf numFmtId="0" fontId="70" fillId="0" borderId="47" xfId="13019" applyFont="1" applyBorder="1" applyAlignment="1">
      <alignment horizontal="center" vertical="center"/>
    </xf>
    <xf numFmtId="0" fontId="70" fillId="8" borderId="52" xfId="13019" applyFont="1" applyFill="1" applyBorder="1" applyAlignment="1">
      <alignment horizontal="center" vertical="center" wrapText="1"/>
    </xf>
    <xf numFmtId="0" fontId="70" fillId="0" borderId="47" xfId="13019" applyFont="1" applyFill="1" applyBorder="1" applyAlignment="1">
      <alignment horizontal="center" wrapText="1"/>
    </xf>
    <xf numFmtId="0" fontId="70" fillId="0" borderId="0" xfId="13019" applyFont="1" applyFill="1" applyBorder="1" applyAlignment="1">
      <alignment horizontal="center" vertical="center" shrinkToFit="1"/>
    </xf>
    <xf numFmtId="49" fontId="70" fillId="0" borderId="0" xfId="13019" applyNumberFormat="1" applyFont="1" applyFill="1" applyBorder="1" applyAlignment="1">
      <alignment horizontal="center" vertical="center" shrinkToFit="1"/>
    </xf>
    <xf numFmtId="184" fontId="70" fillId="0" borderId="0" xfId="13019" applyNumberFormat="1" applyFont="1" applyFill="1" applyBorder="1" applyAlignment="1">
      <alignment horizontal="center" vertical="center" shrinkToFit="1"/>
    </xf>
    <xf numFmtId="0" fontId="66" fillId="0" borderId="0" xfId="13019" applyFont="1" applyFill="1" applyBorder="1" applyAlignment="1">
      <alignment horizontal="left" vertical="center" shrinkToFit="1"/>
    </xf>
    <xf numFmtId="0" fontId="109" fillId="0" borderId="55" xfId="13019" applyFont="1" applyFill="1" applyBorder="1" applyAlignment="1">
      <alignment horizontal="center" vertical="center"/>
    </xf>
    <xf numFmtId="0" fontId="70" fillId="33" borderId="47" xfId="13019" applyFont="1" applyFill="1" applyBorder="1" applyAlignment="1">
      <alignment horizontal="center" vertical="center"/>
    </xf>
    <xf numFmtId="182" fontId="70" fillId="0" borderId="0" xfId="13019" applyNumberFormat="1" applyFont="1" applyBorder="1" applyAlignment="1">
      <alignment horizontal="center" wrapText="1"/>
    </xf>
    <xf numFmtId="182" fontId="70" fillId="0" borderId="0" xfId="13019" applyNumberFormat="1" applyFont="1" applyBorder="1" applyAlignment="1">
      <alignment horizontal="center" vertical="center" wrapText="1"/>
    </xf>
    <xf numFmtId="0" fontId="8" fillId="16" borderId="0" xfId="13019" applyNumberFormat="1" applyFont="1" applyFill="1" applyBorder="1" applyAlignment="1">
      <alignment horizontal="center" vertical="center" wrapText="1"/>
    </xf>
    <xf numFmtId="0" fontId="70" fillId="0" borderId="0" xfId="13019" applyFont="1" applyBorder="1" applyAlignment="1">
      <alignment horizontal="center"/>
    </xf>
    <xf numFmtId="0" fontId="70" fillId="0" borderId="54" xfId="13019" applyFont="1" applyBorder="1" applyAlignment="1">
      <alignment horizontal="center" vertical="center"/>
    </xf>
    <xf numFmtId="0" fontId="70" fillId="0" borderId="58" xfId="13019" applyFont="1" applyBorder="1" applyAlignment="1">
      <alignment horizontal="center" vertical="center"/>
    </xf>
    <xf numFmtId="0" fontId="70" fillId="0" borderId="58" xfId="13019" applyFont="1" applyBorder="1" applyAlignment="1">
      <alignment horizontal="center" vertical="center"/>
    </xf>
    <xf numFmtId="0" fontId="70" fillId="8" borderId="58" xfId="13019" applyFont="1" applyFill="1" applyBorder="1" applyAlignment="1">
      <alignment horizontal="center" vertical="center"/>
    </xf>
    <xf numFmtId="0" fontId="70" fillId="0" borderId="51" xfId="13019" applyFont="1" applyBorder="1" applyAlignment="1">
      <alignment horizontal="center" vertical="center"/>
    </xf>
    <xf numFmtId="0" fontId="70" fillId="0" borderId="52" xfId="13019" applyFont="1" applyBorder="1" applyAlignment="1">
      <alignment horizontal="center" vertical="center"/>
    </xf>
    <xf numFmtId="0" fontId="70" fillId="8" borderId="52" xfId="13019" applyFont="1" applyFill="1" applyBorder="1" applyAlignment="1">
      <alignment horizontal="center" vertical="center"/>
    </xf>
    <xf numFmtId="0" fontId="70" fillId="0" borderId="55" xfId="13019" applyFont="1" applyBorder="1" applyAlignment="1">
      <alignment horizontal="center" vertical="center"/>
    </xf>
    <xf numFmtId="0" fontId="70" fillId="33" borderId="56" xfId="13019" applyFont="1" applyFill="1" applyBorder="1" applyAlignment="1">
      <alignment horizontal="center" vertical="center"/>
    </xf>
    <xf numFmtId="0" fontId="70" fillId="33" borderId="51" xfId="13019" applyFont="1" applyFill="1" applyBorder="1" applyAlignment="1">
      <alignment horizontal="center" vertical="center"/>
    </xf>
    <xf numFmtId="0" fontId="109" fillId="0" borderId="0" xfId="13019" applyFont="1" applyFill="1" applyBorder="1" applyAlignment="1">
      <alignment horizontal="center" vertical="center" shrinkToFit="1"/>
    </xf>
    <xf numFmtId="49" fontId="109" fillId="0" borderId="0" xfId="13019" applyNumberFormat="1" applyFont="1" applyFill="1" applyBorder="1" applyAlignment="1">
      <alignment horizontal="center" vertical="center" shrinkToFit="1"/>
    </xf>
    <xf numFmtId="184" fontId="109" fillId="0" borderId="0" xfId="13019" applyNumberFormat="1" applyFont="1" applyFill="1" applyBorder="1" applyAlignment="1">
      <alignment horizontal="center" vertical="center" shrinkToFit="1"/>
    </xf>
    <xf numFmtId="0" fontId="112" fillId="0" borderId="0" xfId="13019" applyFont="1" applyFill="1" applyBorder="1" applyAlignment="1">
      <alignment horizontal="left" vertical="center" shrinkToFit="1"/>
    </xf>
    <xf numFmtId="0" fontId="70" fillId="0" borderId="0" xfId="13019" applyFont="1" applyBorder="1"/>
    <xf numFmtId="0" fontId="66" fillId="15" borderId="8" xfId="13019" applyFont="1" applyFill="1" applyBorder="1" applyAlignment="1">
      <alignment horizontal="left" vertical="center"/>
    </xf>
    <xf numFmtId="0" fontId="70" fillId="0" borderId="0" xfId="13019" applyFont="1" applyAlignment="1"/>
    <xf numFmtId="0" fontId="113" fillId="0" borderId="0" xfId="13019" applyFont="1" applyAlignment="1"/>
    <xf numFmtId="182" fontId="70" fillId="34" borderId="47" xfId="13019" applyNumberFormat="1" applyFont="1" applyFill="1" applyBorder="1" applyAlignment="1">
      <alignment horizontal="center"/>
    </xf>
    <xf numFmtId="0" fontId="70" fillId="0" borderId="47" xfId="13019" applyFont="1" applyFill="1" applyBorder="1" applyAlignment="1">
      <alignment horizontal="center" vertical="center"/>
    </xf>
    <xf numFmtId="0" fontId="66" fillId="16" borderId="0" xfId="13019" applyFont="1" applyFill="1" applyBorder="1" applyAlignment="1">
      <alignment horizontal="left" vertical="center" wrapText="1" shrinkToFit="1"/>
    </xf>
    <xf numFmtId="0" fontId="66" fillId="16" borderId="0" xfId="13019" applyFont="1" applyFill="1" applyBorder="1" applyAlignment="1">
      <alignment horizontal="left" vertical="center" wrapText="1" shrinkToFit="1"/>
    </xf>
    <xf numFmtId="0" fontId="70" fillId="16" borderId="47" xfId="13019" applyFont="1" applyFill="1" applyBorder="1" applyAlignment="1">
      <alignment horizontal="center" vertical="center" wrapText="1"/>
    </xf>
    <xf numFmtId="0" fontId="70" fillId="0" borderId="47" xfId="13019" applyFont="1" applyBorder="1" applyAlignment="1">
      <alignment horizontal="center" vertical="center" wrapText="1"/>
    </xf>
    <xf numFmtId="0" fontId="70" fillId="16" borderId="47" xfId="13019" applyFont="1" applyFill="1" applyBorder="1" applyAlignment="1">
      <alignment horizontal="center" vertical="center" wrapText="1"/>
    </xf>
    <xf numFmtId="0" fontId="70" fillId="0" borderId="0" xfId="13019" applyFont="1" applyFill="1" applyAlignment="1"/>
    <xf numFmtId="0" fontId="66" fillId="0" borderId="8" xfId="13019" applyFont="1" applyFill="1" applyBorder="1" applyAlignment="1">
      <alignment horizontal="left" vertical="center" shrinkToFit="1"/>
    </xf>
    <xf numFmtId="49" fontId="66" fillId="0" borderId="8" xfId="13019" applyNumberFormat="1" applyFont="1" applyFill="1" applyBorder="1" applyAlignment="1">
      <alignment horizontal="left" vertical="center" shrinkToFit="1"/>
    </xf>
    <xf numFmtId="184" fontId="66" fillId="0" borderId="8" xfId="13019" applyNumberFormat="1" applyFont="1" applyFill="1" applyBorder="1" applyAlignment="1">
      <alignment horizontal="left" vertical="center" shrinkToFit="1"/>
    </xf>
    <xf numFmtId="0" fontId="66" fillId="0" borderId="15" xfId="13019" applyFont="1" applyFill="1" applyBorder="1" applyAlignment="1">
      <alignment horizontal="left" vertical="center" shrinkToFit="1"/>
    </xf>
    <xf numFmtId="0" fontId="66" fillId="0" borderId="67" xfId="13019" applyFont="1" applyFill="1" applyBorder="1" applyAlignment="1">
      <alignment horizontal="left" vertical="center" shrinkToFit="1"/>
    </xf>
    <xf numFmtId="0" fontId="70" fillId="0" borderId="47" xfId="13210" applyFont="1" applyFill="1" applyBorder="1" applyAlignment="1">
      <alignment horizontal="center"/>
    </xf>
    <xf numFmtId="0" fontId="70" fillId="0" borderId="47" xfId="13210" applyFont="1" applyFill="1" applyBorder="1" applyAlignment="1">
      <alignment horizontal="center" vertical="center" wrapText="1"/>
    </xf>
    <xf numFmtId="0" fontId="70" fillId="0" borderId="47" xfId="13210" applyFont="1" applyFill="1" applyBorder="1" applyAlignment="1">
      <alignment horizontal="center" vertical="center"/>
    </xf>
    <xf numFmtId="0" fontId="70" fillId="34" borderId="47" xfId="13019" applyFont="1" applyFill="1" applyBorder="1" applyAlignment="1">
      <alignment horizontal="center" vertical="center" wrapText="1"/>
    </xf>
    <xf numFmtId="0" fontId="70" fillId="33" borderId="47" xfId="13019" applyFont="1" applyFill="1" applyBorder="1" applyAlignment="1"/>
    <xf numFmtId="0" fontId="66" fillId="34" borderId="0" xfId="13019" applyFont="1" applyFill="1" applyBorder="1" applyAlignment="1">
      <alignment horizontal="left" vertical="center" shrinkToFit="1"/>
    </xf>
    <xf numFmtId="0" fontId="70" fillId="0" borderId="47" xfId="13019" applyFont="1" applyBorder="1" applyAlignment="1"/>
    <xf numFmtId="0" fontId="70" fillId="0" borderId="0" xfId="13019" applyFont="1" applyFill="1" applyBorder="1" applyAlignment="1"/>
    <xf numFmtId="182" fontId="70" fillId="0" borderId="47" xfId="13019" applyNumberFormat="1" applyFont="1" applyFill="1" applyBorder="1" applyAlignment="1">
      <alignment horizontal="center"/>
    </xf>
    <xf numFmtId="182" fontId="70" fillId="0" borderId="57" xfId="13019" applyNumberFormat="1" applyFont="1" applyFill="1" applyBorder="1" applyAlignment="1">
      <alignment horizontal="center" vertical="center"/>
    </xf>
    <xf numFmtId="0" fontId="66" fillId="0" borderId="0" xfId="13019" applyFont="1" applyFill="1" applyBorder="1" applyAlignment="1">
      <alignment horizontal="left" vertical="center" shrinkToFit="1"/>
    </xf>
    <xf numFmtId="182" fontId="70" fillId="0" borderId="57" xfId="13019" applyNumberFormat="1" applyFont="1" applyBorder="1" applyAlignment="1">
      <alignment horizontal="center" vertical="center"/>
    </xf>
    <xf numFmtId="0" fontId="70" fillId="34" borderId="54" xfId="13019" applyFont="1" applyFill="1" applyBorder="1" applyAlignment="1">
      <alignment horizontal="center" vertical="center"/>
    </xf>
    <xf numFmtId="0" fontId="70" fillId="0" borderId="56" xfId="13019" applyFont="1" applyBorder="1" applyAlignment="1"/>
    <xf numFmtId="0" fontId="70" fillId="0" borderId="58" xfId="13019" applyFont="1" applyBorder="1" applyAlignment="1"/>
    <xf numFmtId="0" fontId="70" fillId="33" borderId="58" xfId="13019" applyFont="1" applyFill="1" applyBorder="1" applyAlignment="1"/>
    <xf numFmtId="0" fontId="70" fillId="34" borderId="48" xfId="13019" applyFont="1" applyFill="1" applyBorder="1" applyAlignment="1">
      <alignment horizontal="center" vertical="center"/>
    </xf>
    <xf numFmtId="0" fontId="70" fillId="34" borderId="45" xfId="13019" applyFont="1" applyFill="1" applyBorder="1" applyAlignment="1">
      <alignment horizontal="center" vertical="center"/>
    </xf>
    <xf numFmtId="0" fontId="70" fillId="34" borderId="46" xfId="13019" applyFont="1" applyFill="1" applyBorder="1" applyAlignment="1">
      <alignment horizontal="center" vertical="center"/>
    </xf>
    <xf numFmtId="0" fontId="70" fillId="33" borderId="46" xfId="13019" applyFont="1" applyFill="1" applyBorder="1" applyAlignment="1">
      <alignment horizontal="center" vertical="center"/>
    </xf>
    <xf numFmtId="182" fontId="70" fillId="34" borderId="47" xfId="13019" applyNumberFormat="1" applyFont="1" applyFill="1" applyBorder="1" applyAlignment="1">
      <alignment horizontal="center" vertical="center"/>
    </xf>
    <xf numFmtId="0" fontId="70" fillId="34" borderId="58" xfId="13019" applyFont="1" applyFill="1" applyBorder="1" applyAlignment="1">
      <alignment horizontal="center" vertical="center"/>
    </xf>
    <xf numFmtId="0" fontId="70" fillId="0" borderId="54" xfId="13019" applyFont="1" applyBorder="1" applyAlignment="1"/>
    <xf numFmtId="0" fontId="70" fillId="16" borderId="48" xfId="13019" applyFont="1" applyFill="1" applyBorder="1" applyAlignment="1">
      <alignment horizontal="center" vertical="center"/>
    </xf>
    <xf numFmtId="0" fontId="70" fillId="34" borderId="48" xfId="13019" applyFont="1" applyFill="1" applyBorder="1" applyAlignment="1">
      <alignment horizontal="center" vertical="center"/>
    </xf>
    <xf numFmtId="0" fontId="109" fillId="0" borderId="47" xfId="13019" applyFont="1" applyBorder="1" applyAlignment="1">
      <alignment horizontal="center" wrapText="1"/>
    </xf>
    <xf numFmtId="0" fontId="70" fillId="8" borderId="47" xfId="13019" applyFont="1" applyFill="1" applyBorder="1" applyAlignment="1"/>
    <xf numFmtId="0" fontId="70" fillId="8" borderId="47" xfId="13019" applyFont="1" applyFill="1" applyBorder="1" applyAlignment="1">
      <alignment horizontal="center" vertical="center"/>
    </xf>
    <xf numFmtId="0" fontId="70" fillId="0" borderId="0" xfId="13019" applyFont="1" applyFill="1" applyBorder="1" applyAlignment="1"/>
    <xf numFmtId="0" fontId="70" fillId="0" borderId="0" xfId="13019" applyFont="1" applyBorder="1" applyAlignment="1"/>
    <xf numFmtId="0" fontId="70" fillId="34" borderId="68" xfId="13019" applyFont="1" applyFill="1" applyBorder="1" applyAlignment="1">
      <alignment horizontal="center" vertical="center"/>
    </xf>
    <xf numFmtId="182" fontId="70" fillId="16" borderId="47" xfId="13019" applyNumberFormat="1" applyFont="1" applyFill="1" applyBorder="1" applyAlignment="1">
      <alignment horizontal="center"/>
    </xf>
    <xf numFmtId="0" fontId="66" fillId="34" borderId="0" xfId="13019" applyFont="1" applyFill="1" applyBorder="1" applyAlignment="1">
      <alignment horizontal="center" vertical="center" shrinkToFit="1"/>
    </xf>
    <xf numFmtId="0" fontId="70" fillId="34" borderId="28" xfId="13019" applyFont="1" applyFill="1" applyBorder="1" applyAlignment="1">
      <alignment horizontal="center" vertical="center"/>
    </xf>
    <xf numFmtId="0" fontId="70" fillId="34" borderId="59" xfId="13019" applyFont="1" applyFill="1" applyBorder="1" applyAlignment="1">
      <alignment horizontal="center" vertical="center"/>
    </xf>
    <xf numFmtId="0" fontId="70" fillId="33" borderId="59" xfId="13019" applyFont="1" applyFill="1" applyBorder="1" applyAlignment="1">
      <alignment horizontal="center" vertical="center"/>
    </xf>
    <xf numFmtId="0" fontId="70" fillId="34" borderId="69" xfId="13019" applyFont="1" applyFill="1" applyBorder="1" applyAlignment="1">
      <alignment horizontal="center" vertical="center"/>
    </xf>
    <xf numFmtId="0" fontId="70" fillId="34" borderId="52" xfId="13019" applyFont="1" applyFill="1" applyBorder="1" applyAlignment="1">
      <alignment horizontal="center" vertical="center"/>
    </xf>
    <xf numFmtId="0" fontId="70" fillId="33" borderId="52" xfId="13019" applyFont="1" applyFill="1" applyBorder="1" applyAlignment="1">
      <alignment horizontal="center" vertical="center"/>
    </xf>
    <xf numFmtId="0" fontId="66" fillId="15" borderId="0" xfId="13211" applyFont="1" applyFill="1" applyBorder="1" applyAlignment="1">
      <alignment horizontal="left" vertical="center"/>
    </xf>
    <xf numFmtId="0" fontId="106" fillId="0" borderId="0" xfId="13019" applyFont="1" applyBorder="1" applyAlignment="1"/>
    <xf numFmtId="0" fontId="70" fillId="0" borderId="55" xfId="13019" applyFont="1" applyFill="1" applyBorder="1" applyAlignment="1">
      <alignment horizontal="center"/>
    </xf>
    <xf numFmtId="0" fontId="70" fillId="0" borderId="47" xfId="13019" applyFont="1" applyBorder="1" applyAlignment="1">
      <alignment horizontal="center"/>
    </xf>
    <xf numFmtId="0" fontId="70" fillId="33" borderId="47" xfId="13019" applyFont="1" applyFill="1" applyBorder="1" applyAlignment="1">
      <alignment horizontal="center"/>
    </xf>
    <xf numFmtId="0" fontId="70" fillId="0" borderId="46" xfId="13019" applyFont="1" applyBorder="1" applyAlignment="1">
      <alignment horizontal="center" vertical="center"/>
    </xf>
    <xf numFmtId="0" fontId="70" fillId="0" borderId="47" xfId="13212" applyFont="1" applyFill="1" applyBorder="1" applyAlignment="1">
      <alignment horizontal="center" vertical="center" wrapText="1"/>
    </xf>
    <xf numFmtId="0" fontId="70" fillId="0" borderId="47" xfId="13019" applyFont="1" applyFill="1" applyBorder="1" applyAlignment="1">
      <alignment horizontal="center"/>
    </xf>
    <xf numFmtId="0" fontId="70" fillId="0" borderId="47" xfId="13210" applyFont="1" applyFill="1" applyBorder="1" applyAlignment="1">
      <alignment horizontal="center" wrapText="1"/>
    </xf>
    <xf numFmtId="0" fontId="70" fillId="0" borderId="59" xfId="13019" applyFont="1" applyBorder="1" applyAlignment="1">
      <alignment horizontal="center" vertical="center"/>
    </xf>
    <xf numFmtId="0" fontId="70" fillId="0" borderId="70" xfId="13019" applyFont="1" applyBorder="1" applyAlignment="1">
      <alignment horizontal="center" vertical="center"/>
    </xf>
    <xf numFmtId="0" fontId="70" fillId="8" borderId="8" xfId="13019" applyFont="1" applyFill="1" applyBorder="1" applyAlignment="1">
      <alignment horizontal="center" vertical="center"/>
    </xf>
    <xf numFmtId="0" fontId="70" fillId="0" borderId="71" xfId="13019" applyFont="1" applyBorder="1" applyAlignment="1">
      <alignment horizontal="center" vertical="center"/>
    </xf>
    <xf numFmtId="0" fontId="70" fillId="8" borderId="55" xfId="13019" applyFont="1" applyFill="1" applyBorder="1" applyAlignment="1">
      <alignment horizontal="center" vertical="center"/>
    </xf>
    <xf numFmtId="0" fontId="106" fillId="0" borderId="0" xfId="13019" applyFont="1" applyFill="1" applyBorder="1" applyAlignment="1"/>
    <xf numFmtId="182" fontId="70" fillId="0" borderId="0" xfId="13019" applyNumberFormat="1" applyFont="1" applyFill="1" applyBorder="1" applyAlignment="1">
      <alignment horizontal="center" wrapText="1"/>
    </xf>
    <xf numFmtId="0" fontId="70" fillId="0" borderId="0" xfId="13019" applyFont="1" applyFill="1" applyBorder="1" applyAlignment="1">
      <alignment horizontal="center" vertical="center" wrapText="1"/>
    </xf>
    <xf numFmtId="206" fontId="70" fillId="0" borderId="0" xfId="13019" applyNumberFormat="1" applyFont="1" applyFill="1" applyBorder="1" applyAlignment="1" applyProtection="1">
      <alignment horizontal="center" wrapText="1"/>
      <protection locked="0"/>
    </xf>
    <xf numFmtId="0" fontId="70" fillId="0" borderId="8" xfId="13019" applyFont="1" applyBorder="1" applyAlignment="1">
      <alignment horizontal="center" vertical="center" wrapText="1"/>
    </xf>
    <xf numFmtId="0" fontId="70" fillId="0" borderId="9" xfId="13019" applyFont="1" applyBorder="1" applyAlignment="1">
      <alignment horizontal="center" vertical="center" wrapText="1"/>
    </xf>
    <xf numFmtId="0" fontId="70" fillId="0" borderId="55" xfId="13019" applyFont="1" applyBorder="1" applyAlignment="1">
      <alignment horizontal="center" vertical="center" wrapText="1"/>
    </xf>
    <xf numFmtId="182" fontId="109" fillId="0" borderId="47" xfId="13019" applyNumberFormat="1" applyFont="1" applyFill="1" applyBorder="1" applyAlignment="1">
      <alignment horizontal="center" wrapText="1"/>
    </xf>
    <xf numFmtId="0" fontId="106" fillId="0" borderId="0" xfId="13019" applyFont="1" applyBorder="1"/>
    <xf numFmtId="0" fontId="70" fillId="0" borderId="55" xfId="13019" applyFont="1" applyBorder="1" applyAlignment="1">
      <alignment horizontal="center"/>
    </xf>
    <xf numFmtId="0" fontId="70" fillId="8" borderId="55" xfId="13019" applyFont="1" applyFill="1" applyBorder="1" applyAlignment="1">
      <alignment horizontal="center"/>
    </xf>
    <xf numFmtId="0" fontId="70" fillId="33" borderId="55" xfId="13019" applyFont="1" applyFill="1" applyBorder="1" applyAlignment="1">
      <alignment horizontal="center"/>
    </xf>
    <xf numFmtId="182" fontId="109" fillId="0" borderId="47" xfId="13019" applyNumberFormat="1" applyFont="1" applyFill="1" applyBorder="1" applyAlignment="1">
      <alignment horizontal="center" vertical="center" wrapText="1"/>
    </xf>
    <xf numFmtId="0" fontId="70" fillId="0" borderId="48" xfId="13019" applyFont="1" applyBorder="1" applyAlignment="1">
      <alignment horizontal="center" vertical="center"/>
    </xf>
    <xf numFmtId="0" fontId="106" fillId="0" borderId="0" xfId="13019" applyFont="1" applyFill="1" applyBorder="1"/>
    <xf numFmtId="182" fontId="109" fillId="0" borderId="0" xfId="13019" applyNumberFormat="1" applyFont="1" applyFill="1" applyBorder="1" applyAlignment="1">
      <alignment horizontal="center" wrapText="1"/>
    </xf>
    <xf numFmtId="0" fontId="70" fillId="0" borderId="0" xfId="13019" applyFont="1" applyBorder="1" applyAlignment="1">
      <alignment horizontal="center" vertical="center" wrapText="1"/>
    </xf>
    <xf numFmtId="0" fontId="115" fillId="0" borderId="0" xfId="13019" applyFont="1" applyBorder="1"/>
    <xf numFmtId="0" fontId="109" fillId="0" borderId="0" xfId="13019" applyFont="1" applyBorder="1" applyAlignment="1"/>
    <xf numFmtId="0" fontId="109" fillId="0" borderId="8" xfId="13019" applyFont="1" applyFill="1" applyBorder="1" applyAlignment="1">
      <alignment horizontal="center" vertical="center" wrapText="1"/>
    </xf>
    <xf numFmtId="0" fontId="109" fillId="0" borderId="9" xfId="13019" applyFont="1" applyFill="1" applyBorder="1" applyAlignment="1">
      <alignment horizontal="center" vertical="center" wrapText="1"/>
    </xf>
    <xf numFmtId="0" fontId="109" fillId="0" borderId="55" xfId="13019" applyFont="1" applyFill="1" applyBorder="1" applyAlignment="1">
      <alignment horizontal="center" vertical="center" wrapText="1"/>
    </xf>
    <xf numFmtId="0" fontId="70" fillId="0" borderId="0" xfId="13019" applyFont="1" applyBorder="1" applyAlignment="1"/>
    <xf numFmtId="0" fontId="70" fillId="0" borderId="72" xfId="13019" applyFont="1" applyBorder="1" applyAlignment="1">
      <alignment horizontal="center" vertical="center"/>
    </xf>
    <xf numFmtId="0" fontId="70" fillId="0" borderId="47" xfId="13019" applyFont="1" applyFill="1" applyBorder="1" applyAlignment="1"/>
    <xf numFmtId="0" fontId="115" fillId="0" borderId="0" xfId="13019" applyFont="1" applyFill="1" applyBorder="1"/>
    <xf numFmtId="0" fontId="115" fillId="0" borderId="0" xfId="13019" applyFont="1" applyFill="1" applyBorder="1" applyAlignment="1"/>
    <xf numFmtId="182" fontId="70" fillId="0" borderId="8" xfId="13019" applyNumberFormat="1" applyFont="1" applyFill="1" applyBorder="1" applyAlignment="1">
      <alignment horizontal="center" wrapText="1"/>
    </xf>
    <xf numFmtId="0" fontId="70" fillId="0" borderId="8" xfId="13212" applyFont="1" applyFill="1" applyBorder="1" applyAlignment="1">
      <alignment horizontal="center" vertical="center" wrapText="1"/>
    </xf>
    <xf numFmtId="0" fontId="70" fillId="0" borderId="9" xfId="13212" applyFont="1" applyFill="1" applyBorder="1" applyAlignment="1">
      <alignment horizontal="center" vertical="center" wrapText="1"/>
    </xf>
    <xf numFmtId="0" fontId="70" fillId="0" borderId="55" xfId="13212" applyFont="1" applyFill="1" applyBorder="1" applyAlignment="1">
      <alignment horizontal="center" vertical="center" wrapText="1"/>
    </xf>
    <xf numFmtId="0" fontId="109" fillId="0" borderId="0" xfId="13019" applyFont="1" applyAlignment="1">
      <alignment horizontal="center" wrapText="1"/>
    </xf>
    <xf numFmtId="182" fontId="70" fillId="0" borderId="47" xfId="13019" applyNumberFormat="1" applyFont="1" applyFill="1" applyBorder="1" applyAlignment="1">
      <alignment horizontal="center" wrapText="1"/>
    </xf>
    <xf numFmtId="182" fontId="70" fillId="0" borderId="57" xfId="13019" applyNumberFormat="1" applyFont="1" applyFill="1" applyBorder="1" applyAlignment="1">
      <alignment horizontal="center" vertical="center" wrapText="1"/>
    </xf>
    <xf numFmtId="0" fontId="70" fillId="0" borderId="0" xfId="13019" applyFont="1" applyFill="1" applyBorder="1" applyAlignment="1">
      <alignment horizontal="left" vertical="center" shrinkToFit="1"/>
    </xf>
    <xf numFmtId="0" fontId="70" fillId="0" borderId="47" xfId="13019" applyFont="1" applyFill="1" applyBorder="1"/>
    <xf numFmtId="0" fontId="70" fillId="33" borderId="47" xfId="13019" applyFont="1" applyFill="1" applyBorder="1"/>
    <xf numFmtId="0" fontId="109" fillId="0" borderId="0" xfId="13019" applyFont="1" applyFill="1" applyAlignment="1">
      <alignment horizontal="center" wrapText="1"/>
    </xf>
    <xf numFmtId="0" fontId="70" fillId="0" borderId="0" xfId="13212" applyFont="1" applyFill="1" applyBorder="1" applyAlignment="1">
      <alignment horizontal="center" vertical="center" wrapText="1"/>
    </xf>
    <xf numFmtId="0" fontId="70" fillId="0" borderId="0" xfId="13210" applyFont="1" applyFill="1" applyBorder="1" applyAlignment="1">
      <alignment horizontal="center"/>
    </xf>
    <xf numFmtId="0" fontId="70" fillId="33" borderId="8" xfId="13019" applyFont="1" applyFill="1" applyBorder="1" applyAlignment="1">
      <alignment horizontal="center" vertical="center"/>
    </xf>
    <xf numFmtId="0" fontId="70" fillId="33" borderId="55" xfId="13019" applyFont="1" applyFill="1" applyBorder="1" applyAlignment="1">
      <alignment horizontal="center" vertical="center"/>
    </xf>
    <xf numFmtId="0" fontId="70" fillId="0" borderId="47" xfId="13212" applyFont="1" applyFill="1" applyBorder="1" applyAlignment="1">
      <alignment horizontal="center" vertical="center" wrapText="1"/>
    </xf>
    <xf numFmtId="0" fontId="70" fillId="0" borderId="57" xfId="13019" applyFont="1" applyFill="1" applyBorder="1" applyAlignment="1">
      <alignment horizontal="center"/>
    </xf>
    <xf numFmtId="0" fontId="70" fillId="0" borderId="8" xfId="13212" applyFont="1" applyFill="1" applyBorder="1" applyAlignment="1">
      <alignment horizontal="center" vertical="center" wrapText="1"/>
    </xf>
    <xf numFmtId="0" fontId="70" fillId="0" borderId="57" xfId="13210" applyFont="1" applyFill="1" applyBorder="1" applyAlignment="1">
      <alignment horizontal="center"/>
    </xf>
    <xf numFmtId="0" fontId="70" fillId="0" borderId="0" xfId="13019" applyFont="1" applyBorder="1" applyAlignment="1">
      <alignment horizontal="left" vertical="center" shrinkToFit="1"/>
    </xf>
    <xf numFmtId="0" fontId="70" fillId="0" borderId="47" xfId="13019" applyFont="1" applyFill="1" applyBorder="1" applyAlignment="1">
      <alignment horizontal="center" vertical="center" wrapText="1"/>
    </xf>
    <xf numFmtId="0" fontId="116" fillId="0" borderId="0" xfId="13019" applyFont="1" applyFill="1" applyBorder="1"/>
    <xf numFmtId="0" fontId="115" fillId="0" borderId="0" xfId="13019" applyFont="1" applyFill="1" applyBorder="1" applyAlignment="1">
      <alignment horizontal="center"/>
    </xf>
    <xf numFmtId="0" fontId="66" fillId="0" borderId="73" xfId="13019" applyFont="1" applyFill="1" applyBorder="1" applyAlignment="1">
      <alignment horizontal="left" vertical="center" shrinkToFit="1"/>
    </xf>
    <xf numFmtId="0" fontId="106" fillId="0" borderId="0" xfId="13019" applyFont="1" applyBorder="1" applyAlignment="1">
      <alignment horizontal="center"/>
    </xf>
    <xf numFmtId="0" fontId="70" fillId="0" borderId="8" xfId="13019" applyFont="1" applyBorder="1" applyAlignment="1">
      <alignment horizontal="center" vertical="center"/>
    </xf>
    <xf numFmtId="0" fontId="70" fillId="0" borderId="9" xfId="13019" applyFont="1" applyBorder="1" applyAlignment="1">
      <alignment horizontal="center" vertical="center"/>
    </xf>
    <xf numFmtId="0" fontId="70" fillId="0" borderId="55" xfId="13019" applyFont="1" applyBorder="1"/>
    <xf numFmtId="0" fontId="70" fillId="33" borderId="55" xfId="13019" applyFont="1" applyFill="1" applyBorder="1"/>
    <xf numFmtId="0" fontId="106" fillId="0" borderId="0" xfId="13019" applyFont="1" applyFill="1" applyBorder="1" applyAlignment="1">
      <alignment horizontal="center"/>
    </xf>
    <xf numFmtId="182" fontId="70" fillId="0" borderId="63" xfId="13019" applyNumberFormat="1" applyFont="1" applyFill="1" applyBorder="1" applyAlignment="1">
      <alignment horizontal="center" vertical="center" wrapText="1"/>
    </xf>
    <xf numFmtId="0" fontId="70" fillId="0" borderId="63" xfId="13210" applyFont="1" applyFill="1" applyBorder="1" applyAlignment="1">
      <alignment horizontal="center"/>
    </xf>
    <xf numFmtId="0" fontId="109" fillId="0" borderId="0" xfId="13019" applyFont="1" applyFill="1" applyBorder="1"/>
    <xf numFmtId="182" fontId="70" fillId="0" borderId="47" xfId="13019" applyNumberFormat="1" applyFont="1" applyFill="1" applyBorder="1" applyAlignment="1">
      <alignment horizontal="center" vertical="center" wrapText="1"/>
    </xf>
    <xf numFmtId="0" fontId="13" fillId="0" borderId="0" xfId="13019" applyFont="1" applyBorder="1" applyAlignment="1">
      <alignment horizontal="center" vertical="center"/>
    </xf>
    <xf numFmtId="0" fontId="70" fillId="34" borderId="0" xfId="13019" applyFont="1" applyFill="1" applyBorder="1" applyAlignment="1">
      <alignment horizontal="center" vertical="center"/>
    </xf>
    <xf numFmtId="0" fontId="70" fillId="0" borderId="8" xfId="13210" applyFont="1" applyFill="1" applyBorder="1" applyAlignment="1">
      <alignment horizontal="center" vertical="center" wrapText="1"/>
    </xf>
    <xf numFmtId="0" fontId="115" fillId="0" borderId="0" xfId="13019" applyFont="1" applyBorder="1" applyAlignment="1">
      <alignment horizontal="center"/>
    </xf>
    <xf numFmtId="0" fontId="70" fillId="0" borderId="9" xfId="13210" applyFont="1" applyFill="1" applyBorder="1" applyAlignment="1">
      <alignment horizontal="center" vertical="center" wrapText="1"/>
    </xf>
    <xf numFmtId="0" fontId="66" fillId="0" borderId="0" xfId="13211" applyFont="1" applyFill="1" applyBorder="1" applyAlignment="1">
      <alignment horizontal="left" vertical="center" shrinkToFit="1"/>
    </xf>
    <xf numFmtId="182" fontId="70" fillId="0" borderId="47" xfId="13210" applyNumberFormat="1" applyFont="1" applyFill="1" applyBorder="1" applyAlignment="1">
      <alignment horizontal="center" wrapText="1"/>
    </xf>
    <xf numFmtId="0" fontId="70" fillId="0" borderId="55" xfId="13210" applyFont="1" applyFill="1" applyBorder="1" applyAlignment="1">
      <alignment horizontal="center" vertical="center" wrapText="1"/>
    </xf>
    <xf numFmtId="0" fontId="70" fillId="0" borderId="0" xfId="12933" applyFont="1" applyBorder="1" applyAlignment="1">
      <alignment horizontal="center" vertical="center"/>
    </xf>
    <xf numFmtId="0" fontId="70" fillId="0" borderId="47" xfId="12933" applyFont="1" applyBorder="1" applyAlignment="1">
      <alignment horizontal="center" vertical="center"/>
    </xf>
    <xf numFmtId="0" fontId="70" fillId="0" borderId="47" xfId="12933" applyFont="1" applyFill="1" applyBorder="1" applyAlignment="1">
      <alignment horizontal="center" vertical="center"/>
    </xf>
    <xf numFmtId="0" fontId="70" fillId="0" borderId="47" xfId="12933" applyFont="1" applyBorder="1" applyAlignment="1">
      <alignment horizontal="center" vertical="center"/>
    </xf>
    <xf numFmtId="0" fontId="70" fillId="0" borderId="55" xfId="12933" applyFont="1" applyBorder="1" applyAlignment="1">
      <alignment horizontal="center" vertical="center"/>
    </xf>
    <xf numFmtId="0" fontId="70" fillId="33" borderId="55" xfId="12933" applyFont="1" applyFill="1" applyBorder="1" applyAlignment="1">
      <alignment horizontal="center" vertical="center"/>
    </xf>
    <xf numFmtId="0" fontId="70" fillId="33" borderId="47" xfId="12933" applyFont="1" applyFill="1" applyBorder="1" applyAlignment="1">
      <alignment horizontal="center" vertical="center"/>
    </xf>
    <xf numFmtId="0" fontId="70" fillId="0" borderId="0" xfId="13211" applyFont="1" applyFill="1" applyBorder="1" applyAlignment="1">
      <alignment horizontal="center" vertical="center" shrinkToFit="1"/>
    </xf>
    <xf numFmtId="49" fontId="70" fillId="0" borderId="0" xfId="13211" applyNumberFormat="1" applyFont="1" applyFill="1" applyBorder="1" applyAlignment="1">
      <alignment horizontal="center" vertical="center" shrinkToFit="1"/>
    </xf>
    <xf numFmtId="0" fontId="70" fillId="0" borderId="0" xfId="13211" applyNumberFormat="1" applyFont="1" applyFill="1" applyBorder="1" applyAlignment="1">
      <alignment horizontal="center" vertical="center" shrinkToFit="1"/>
    </xf>
    <xf numFmtId="0" fontId="66" fillId="0" borderId="0" xfId="13211" applyFont="1" applyFill="1" applyBorder="1" applyAlignment="1">
      <alignment horizontal="left" vertical="center" shrinkToFit="1"/>
    </xf>
    <xf numFmtId="0" fontId="23" fillId="0" borderId="0" xfId="13019" applyFont="1" applyBorder="1"/>
    <xf numFmtId="182" fontId="70" fillId="0" borderId="0" xfId="13019" applyNumberFormat="1" applyFont="1" applyBorder="1" applyAlignment="1">
      <alignment horizontal="center"/>
    </xf>
    <xf numFmtId="0" fontId="70" fillId="0" borderId="0" xfId="13210" applyFont="1" applyFill="1" applyBorder="1" applyAlignment="1">
      <alignment horizontal="center" vertical="center" wrapText="1"/>
    </xf>
    <xf numFmtId="0" fontId="70" fillId="0" borderId="0" xfId="13019" applyFont="1" applyFill="1" applyBorder="1" applyAlignment="1">
      <alignment horizontal="center" wrapText="1"/>
    </xf>
    <xf numFmtId="0" fontId="70" fillId="0" borderId="0" xfId="13019" applyFont="1" applyFill="1" applyBorder="1" applyAlignment="1">
      <alignment horizontal="center"/>
    </xf>
    <xf numFmtId="0" fontId="58" fillId="0" borderId="0" xfId="13019" applyFont="1" applyBorder="1"/>
    <xf numFmtId="182" fontId="70" fillId="0" borderId="47" xfId="12933" applyNumberFormat="1" applyFont="1" applyBorder="1" applyAlignment="1">
      <alignment horizontal="center"/>
    </xf>
    <xf numFmtId="182" fontId="70" fillId="0" borderId="47" xfId="12933" applyNumberFormat="1" applyFont="1" applyFill="1" applyBorder="1" applyAlignment="1">
      <alignment horizontal="center" vertical="center" wrapText="1"/>
    </xf>
    <xf numFmtId="182" fontId="70" fillId="0" borderId="47" xfId="13212" applyNumberFormat="1" applyFont="1" applyFill="1" applyBorder="1" applyAlignment="1">
      <alignment horizontal="center"/>
    </xf>
    <xf numFmtId="0" fontId="70" fillId="0" borderId="72" xfId="12933" applyFont="1" applyFill="1" applyBorder="1" applyAlignment="1">
      <alignment horizontal="center" vertical="center"/>
    </xf>
    <xf numFmtId="0" fontId="70" fillId="0" borderId="9" xfId="12933" applyFont="1" applyBorder="1" applyAlignment="1">
      <alignment horizontal="center" vertical="center"/>
    </xf>
    <xf numFmtId="0" fontId="70" fillId="0" borderId="8" xfId="12933" applyFont="1" applyBorder="1" applyAlignment="1">
      <alignment horizontal="center" vertical="center"/>
    </xf>
    <xf numFmtId="0" fontId="70" fillId="33" borderId="8" xfId="12933" applyFont="1" applyFill="1" applyBorder="1" applyAlignment="1">
      <alignment horizontal="center" vertical="center"/>
    </xf>
    <xf numFmtId="0" fontId="70" fillId="0" borderId="55" xfId="12933" applyFont="1" applyBorder="1" applyAlignment="1">
      <alignment horizontal="center" vertical="center"/>
    </xf>
    <xf numFmtId="184" fontId="70" fillId="0" borderId="0" xfId="13211" applyNumberFormat="1" applyFont="1" applyFill="1" applyBorder="1" applyAlignment="1">
      <alignment horizontal="center" vertical="center" shrinkToFit="1"/>
    </xf>
    <xf numFmtId="0" fontId="70" fillId="0" borderId="47" xfId="13212" applyFont="1" applyFill="1" applyBorder="1" applyAlignment="1">
      <alignment horizontal="center" vertical="center"/>
    </xf>
    <xf numFmtId="0" fontId="70" fillId="0" borderId="8" xfId="12933" applyFont="1" applyBorder="1" applyAlignment="1">
      <alignment horizontal="center" vertical="center"/>
    </xf>
    <xf numFmtId="182" fontId="70" fillId="0" borderId="0" xfId="12933" applyNumberFormat="1" applyFont="1" applyFill="1" applyBorder="1" applyAlignment="1">
      <alignment horizontal="center"/>
    </xf>
    <xf numFmtId="182" fontId="70" fillId="0" borderId="47" xfId="13019" applyNumberFormat="1" applyFont="1" applyBorder="1" applyAlignment="1">
      <alignment horizontal="center" vertical="center"/>
    </xf>
    <xf numFmtId="0" fontId="70" fillId="0" borderId="47" xfId="13210" applyFont="1" applyFill="1" applyBorder="1" applyAlignment="1">
      <alignment horizontal="center" vertical="center" wrapText="1"/>
    </xf>
    <xf numFmtId="0" fontId="70" fillId="0" borderId="55" xfId="12933" applyFont="1" applyFill="1" applyBorder="1" applyAlignment="1">
      <alignment horizontal="center" vertical="center"/>
    </xf>
    <xf numFmtId="0" fontId="70" fillId="8" borderId="8" xfId="12933" applyFont="1" applyFill="1" applyBorder="1" applyAlignment="1">
      <alignment horizontal="center" vertical="center"/>
    </xf>
    <xf numFmtId="0" fontId="70" fillId="8" borderId="55" xfId="12933" applyFont="1" applyFill="1" applyBorder="1" applyAlignment="1">
      <alignment horizontal="center" vertical="center"/>
    </xf>
    <xf numFmtId="182" fontId="70" fillId="0" borderId="9" xfId="12933" applyNumberFormat="1" applyFont="1" applyFill="1" applyBorder="1" applyAlignment="1">
      <alignment horizontal="center"/>
    </xf>
    <xf numFmtId="0" fontId="66" fillId="0" borderId="0" xfId="13019" applyFont="1" applyBorder="1" applyAlignment="1">
      <alignment vertical="center"/>
    </xf>
    <xf numFmtId="0" fontId="118" fillId="0" borderId="0" xfId="13019" applyFont="1" applyFill="1"/>
    <xf numFmtId="182" fontId="118" fillId="0" borderId="9" xfId="12933" applyNumberFormat="1" applyFont="1" applyFill="1" applyBorder="1" applyAlignment="1">
      <alignment horizontal="center"/>
    </xf>
    <xf numFmtId="182" fontId="118" fillId="0" borderId="0" xfId="12933" applyNumberFormat="1" applyFont="1" applyFill="1" applyBorder="1" applyAlignment="1">
      <alignment horizontal="center"/>
    </xf>
    <xf numFmtId="182" fontId="118" fillId="0" borderId="0" xfId="12933" applyNumberFormat="1" applyFont="1" applyFill="1" applyBorder="1" applyAlignment="1">
      <alignment horizontal="center" vertical="center" wrapText="1"/>
    </xf>
    <xf numFmtId="0" fontId="118" fillId="0" borderId="0" xfId="13212" applyFont="1" applyFill="1" applyBorder="1" applyAlignment="1">
      <alignment horizontal="center" vertical="center" wrapText="1"/>
    </xf>
    <xf numFmtId="0" fontId="118" fillId="0" borderId="0" xfId="13019" applyFont="1" applyFill="1" applyBorder="1" applyAlignment="1">
      <alignment horizontal="center"/>
    </xf>
    <xf numFmtId="0" fontId="119" fillId="0" borderId="0" xfId="13211" applyFont="1" applyFill="1" applyBorder="1" applyAlignment="1">
      <alignment horizontal="left" vertical="center" shrinkToFit="1"/>
    </xf>
    <xf numFmtId="0" fontId="70" fillId="8" borderId="47" xfId="12933" applyFont="1" applyFill="1" applyBorder="1" applyAlignment="1">
      <alignment horizontal="center" vertical="center"/>
    </xf>
    <xf numFmtId="0" fontId="70" fillId="0" borderId="0" xfId="13019" applyFont="1" applyFill="1" applyBorder="1" applyAlignment="1">
      <alignment vertical="center"/>
    </xf>
    <xf numFmtId="182" fontId="70" fillId="0" borderId="47" xfId="13212" applyNumberFormat="1" applyFont="1" applyFill="1" applyBorder="1" applyAlignment="1">
      <alignment horizontal="center" vertical="center" wrapText="1"/>
    </xf>
    <xf numFmtId="0" fontId="109" fillId="0" borderId="0" xfId="13211" applyFont="1" applyFill="1" applyBorder="1" applyAlignment="1">
      <alignment horizontal="center" vertical="center" shrinkToFit="1"/>
    </xf>
    <xf numFmtId="49" fontId="109" fillId="0" borderId="0" xfId="13211" applyNumberFormat="1" applyFont="1" applyFill="1" applyBorder="1" applyAlignment="1">
      <alignment horizontal="center" vertical="center" shrinkToFit="1"/>
    </xf>
    <xf numFmtId="184" fontId="109" fillId="0" borderId="0" xfId="13211" applyNumberFormat="1" applyFont="1" applyFill="1" applyBorder="1" applyAlignment="1">
      <alignment horizontal="center" vertical="center" shrinkToFit="1"/>
    </xf>
    <xf numFmtId="0" fontId="112" fillId="0" borderId="0" xfId="13211" applyFont="1" applyFill="1" applyBorder="1" applyAlignment="1">
      <alignment horizontal="left" vertical="center" shrinkToFit="1"/>
    </xf>
    <xf numFmtId="0" fontId="66" fillId="15" borderId="0" xfId="13211" applyFont="1" applyFill="1" applyBorder="1" applyAlignment="1">
      <alignment horizontal="left" vertical="center"/>
    </xf>
    <xf numFmtId="0" fontId="66" fillId="0" borderId="0" xfId="13210" applyFont="1" applyBorder="1" applyAlignment="1">
      <alignment horizontal="center" vertical="center"/>
    </xf>
    <xf numFmtId="0" fontId="66" fillId="0" borderId="0" xfId="13210" applyFont="1" applyFill="1" applyBorder="1" applyAlignment="1">
      <alignment horizontal="center" vertical="center"/>
    </xf>
    <xf numFmtId="0" fontId="66" fillId="0" borderId="0" xfId="13019" applyFont="1" applyAlignment="1">
      <alignment vertical="center"/>
    </xf>
    <xf numFmtId="208" fontId="120" fillId="0" borderId="0" xfId="13019" applyNumberFormat="1" applyFont="1" applyFill="1" applyAlignment="1">
      <alignment horizontal="center" vertical="center"/>
    </xf>
    <xf numFmtId="0" fontId="58" fillId="0" borderId="0" xfId="13210" applyFont="1" applyBorder="1" applyAlignment="1">
      <alignment horizontal="center" vertical="center"/>
    </xf>
    <xf numFmtId="0" fontId="66" fillId="0" borderId="0" xfId="13210" applyFont="1" applyBorder="1" applyAlignment="1">
      <alignment horizontal="center" vertical="center"/>
    </xf>
    <xf numFmtId="0" fontId="58" fillId="0" borderId="0" xfId="13019" applyFont="1" applyFill="1" applyAlignment="1">
      <alignment horizontal="center" vertical="center"/>
    </xf>
    <xf numFmtId="0" fontId="58" fillId="0" borderId="0" xfId="13019" applyFont="1" applyAlignment="1">
      <alignment horizontal="center" vertical="center"/>
    </xf>
    <xf numFmtId="0" fontId="121" fillId="0" borderId="0" xfId="13210" applyFont="1" applyBorder="1" applyAlignment="1">
      <alignment horizontal="center" vertical="center"/>
    </xf>
    <xf numFmtId="0" fontId="121" fillId="0" borderId="0" xfId="13210" applyFont="1" applyFill="1" applyBorder="1" applyAlignment="1">
      <alignment horizontal="center" vertical="center"/>
    </xf>
    <xf numFmtId="0" fontId="4" fillId="0" borderId="0" xfId="13211" applyFont="1"/>
    <xf numFmtId="0" fontId="4" fillId="0" borderId="0" xfId="13211" applyFont="1" applyAlignment="1">
      <alignment horizontal="center"/>
    </xf>
    <xf numFmtId="0" fontId="41" fillId="0" borderId="0" xfId="13211" applyFont="1"/>
    <xf numFmtId="0" fontId="13" fillId="0" borderId="0" xfId="13211" applyFont="1"/>
    <xf numFmtId="182" fontId="173" fillId="16" borderId="47" xfId="13211" applyNumberFormat="1" applyFont="1" applyFill="1" applyBorder="1" applyAlignment="1">
      <alignment horizontal="center"/>
    </xf>
    <xf numFmtId="0" fontId="4" fillId="0" borderId="47" xfId="12933" applyFont="1" applyFill="1" applyBorder="1" applyAlignment="1">
      <alignment horizontal="center" vertical="center"/>
    </xf>
    <xf numFmtId="0" fontId="4" fillId="0" borderId="47" xfId="13211" applyFont="1" applyBorder="1" applyAlignment="1">
      <alignment horizontal="center"/>
    </xf>
    <xf numFmtId="0" fontId="4" fillId="0" borderId="47" xfId="12933" applyFont="1" applyFill="1" applyBorder="1" applyAlignment="1">
      <alignment horizontal="center" vertical="center" wrapText="1"/>
    </xf>
    <xf numFmtId="49" fontId="4" fillId="0" borderId="47" xfId="13211" applyNumberFormat="1" applyFont="1" applyFill="1" applyBorder="1" applyAlignment="1">
      <alignment horizontal="center"/>
    </xf>
    <xf numFmtId="0" fontId="4" fillId="0" borderId="47" xfId="13211" applyFont="1" applyFill="1" applyBorder="1" applyAlignment="1">
      <alignment horizontal="center"/>
    </xf>
    <xf numFmtId="0" fontId="41" fillId="0" borderId="0" xfId="13211" applyFont="1" applyFill="1"/>
    <xf numFmtId="49" fontId="4" fillId="0" borderId="47" xfId="12933" applyNumberFormat="1" applyFont="1" applyFill="1" applyBorder="1" applyAlignment="1">
      <alignment horizontal="center" vertical="center" wrapText="1"/>
    </xf>
    <xf numFmtId="0" fontId="4" fillId="0" borderId="47" xfId="12933" applyNumberFormat="1" applyFont="1" applyFill="1" applyBorder="1" applyAlignment="1">
      <alignment horizontal="center" vertical="center"/>
    </xf>
    <xf numFmtId="0" fontId="4" fillId="0" borderId="72" xfId="12933" applyFont="1" applyFill="1" applyBorder="1" applyAlignment="1">
      <alignment horizontal="center" vertical="center"/>
    </xf>
    <xf numFmtId="0" fontId="4" fillId="0" borderId="8" xfId="12933" applyFont="1" applyFill="1" applyBorder="1" applyAlignment="1">
      <alignment horizontal="center" vertical="center"/>
    </xf>
    <xf numFmtId="49" fontId="4" fillId="0" borderId="8" xfId="12933" applyNumberFormat="1" applyFont="1" applyFill="1" applyBorder="1" applyAlignment="1">
      <alignment horizontal="center" vertical="center"/>
    </xf>
    <xf numFmtId="0" fontId="4" fillId="0" borderId="55" xfId="12933" applyFont="1" applyFill="1" applyBorder="1" applyAlignment="1">
      <alignment horizontal="center" vertical="center"/>
    </xf>
    <xf numFmtId="0" fontId="4" fillId="0" borderId="47" xfId="12933" applyFont="1" applyFill="1" applyBorder="1" applyAlignment="1">
      <alignment horizontal="center" vertical="center"/>
    </xf>
    <xf numFmtId="0" fontId="4" fillId="0" borderId="55" xfId="12933" applyFont="1" applyFill="1" applyBorder="1" applyAlignment="1">
      <alignment horizontal="center" vertical="center"/>
    </xf>
    <xf numFmtId="49" fontId="4" fillId="0" borderId="55" xfId="12933" applyNumberFormat="1" applyFont="1" applyFill="1" applyBorder="1" applyAlignment="1">
      <alignment horizontal="center" vertical="center"/>
    </xf>
    <xf numFmtId="0" fontId="6" fillId="85" borderId="0" xfId="13211" applyFont="1" applyFill="1" applyBorder="1" applyAlignment="1">
      <alignment horizontal="left" vertical="center"/>
    </xf>
    <xf numFmtId="0" fontId="4" fillId="0" borderId="9" xfId="12933" applyFont="1" applyFill="1" applyBorder="1" applyAlignment="1">
      <alignment horizontal="center" vertical="center"/>
    </xf>
    <xf numFmtId="0" fontId="41" fillId="0" borderId="0" xfId="13211" applyFont="1" applyFill="1" applyBorder="1" applyAlignment="1">
      <alignment horizontal="left" vertical="center" shrinkToFit="1"/>
    </xf>
    <xf numFmtId="182" fontId="173" fillId="16" borderId="0" xfId="13211" applyNumberFormat="1" applyFont="1" applyFill="1" applyBorder="1" applyAlignment="1">
      <alignment horizontal="center"/>
    </xf>
    <xf numFmtId="0" fontId="4" fillId="16" borderId="0" xfId="12933" applyFont="1" applyFill="1" applyBorder="1" applyAlignment="1">
      <alignment horizontal="center" vertical="center" wrapText="1"/>
    </xf>
    <xf numFmtId="0" fontId="173" fillId="16" borderId="0" xfId="13211" applyFont="1" applyFill="1" applyBorder="1" applyAlignment="1">
      <alignment horizontal="center" vertical="center" wrapText="1"/>
    </xf>
    <xf numFmtId="0" fontId="6" fillId="0" borderId="0" xfId="13211" applyFont="1" applyFill="1" applyBorder="1" applyAlignment="1">
      <alignment horizontal="left" vertical="center" shrinkToFit="1"/>
    </xf>
    <xf numFmtId="0" fontId="4" fillId="16" borderId="47" xfId="12933" applyFont="1" applyFill="1" applyBorder="1" applyAlignment="1">
      <alignment horizontal="center" vertical="center" wrapText="1"/>
    </xf>
    <xf numFmtId="0" fontId="173" fillId="16" borderId="47" xfId="13211" applyFont="1" applyFill="1" applyBorder="1" applyAlignment="1">
      <alignment horizontal="center" vertical="center" wrapText="1"/>
    </xf>
    <xf numFmtId="0" fontId="174" fillId="0" borderId="47" xfId="13211" applyFont="1" applyBorder="1" applyAlignment="1">
      <alignment horizontal="center"/>
    </xf>
    <xf numFmtId="0" fontId="174" fillId="16" borderId="47" xfId="13211" applyFont="1" applyFill="1" applyBorder="1" applyAlignment="1">
      <alignment horizontal="center" vertical="center" wrapText="1"/>
    </xf>
    <xf numFmtId="0" fontId="13" fillId="0" borderId="8" xfId="13211" applyFont="1" applyBorder="1" applyAlignment="1">
      <alignment horizontal="center"/>
    </xf>
    <xf numFmtId="0" fontId="4" fillId="16" borderId="8" xfId="12933" applyFont="1" applyFill="1" applyBorder="1" applyAlignment="1">
      <alignment horizontal="center" vertical="center" wrapText="1"/>
    </xf>
    <xf numFmtId="0" fontId="4" fillId="16" borderId="9" xfId="12933" applyFont="1" applyFill="1" applyBorder="1" applyAlignment="1">
      <alignment horizontal="center" vertical="center" wrapText="1"/>
    </xf>
    <xf numFmtId="0" fontId="173" fillId="16" borderId="47" xfId="13211" applyFont="1" applyFill="1" applyBorder="1" applyAlignment="1">
      <alignment horizontal="center"/>
    </xf>
    <xf numFmtId="58" fontId="41" fillId="0" borderId="0" xfId="13211" applyNumberFormat="1" applyFont="1" applyFill="1" applyBorder="1" applyAlignment="1">
      <alignment horizontal="left" vertical="center" shrinkToFit="1"/>
    </xf>
    <xf numFmtId="0" fontId="4" fillId="16" borderId="55" xfId="12933" applyFont="1" applyFill="1" applyBorder="1" applyAlignment="1">
      <alignment horizontal="center" vertical="center" wrapText="1"/>
    </xf>
    <xf numFmtId="0" fontId="4" fillId="0" borderId="8" xfId="12933" applyFont="1" applyBorder="1" applyAlignment="1">
      <alignment vertical="center" wrapText="1"/>
    </xf>
    <xf numFmtId="0" fontId="4" fillId="0" borderId="47" xfId="12933" applyFont="1" applyBorder="1" applyAlignment="1">
      <alignment horizontal="center" vertical="center" wrapText="1"/>
    </xf>
    <xf numFmtId="0" fontId="4" fillId="0" borderId="8" xfId="12933" applyFont="1" applyFill="1" applyBorder="1" applyAlignment="1">
      <alignment horizontal="center" vertical="center" wrapText="1"/>
    </xf>
    <xf numFmtId="0" fontId="4" fillId="0" borderId="55" xfId="12933" applyFont="1" applyFill="1" applyBorder="1" applyAlignment="1">
      <alignment horizontal="center" vertical="center" wrapText="1"/>
    </xf>
    <xf numFmtId="182" fontId="174" fillId="0" borderId="47" xfId="12933" applyNumberFormat="1" applyFont="1" applyFill="1" applyBorder="1" applyAlignment="1">
      <alignment horizontal="center" vertical="center"/>
    </xf>
    <xf numFmtId="0" fontId="174" fillId="0" borderId="8" xfId="13211" applyNumberFormat="1" applyFont="1" applyBorder="1" applyAlignment="1">
      <alignment horizontal="center" vertical="center"/>
    </xf>
    <xf numFmtId="0" fontId="174" fillId="0" borderId="47" xfId="12933" applyFont="1" applyFill="1" applyBorder="1" applyAlignment="1">
      <alignment horizontal="center" vertical="center" wrapText="1"/>
    </xf>
    <xf numFmtId="0" fontId="174" fillId="0" borderId="9" xfId="13211" applyNumberFormat="1" applyFont="1" applyBorder="1" applyAlignment="1">
      <alignment horizontal="center" vertical="center"/>
    </xf>
    <xf numFmtId="0" fontId="174" fillId="16" borderId="47" xfId="13211" applyFont="1" applyFill="1" applyBorder="1" applyAlignment="1">
      <alignment horizontal="center"/>
    </xf>
    <xf numFmtId="0" fontId="174" fillId="0" borderId="55" xfId="13211" applyNumberFormat="1" applyFont="1" applyBorder="1" applyAlignment="1">
      <alignment horizontal="center" vertical="center"/>
    </xf>
    <xf numFmtId="0" fontId="173" fillId="0" borderId="47" xfId="13211" applyFont="1" applyBorder="1" applyAlignment="1">
      <alignment horizontal="center"/>
    </xf>
    <xf numFmtId="49" fontId="8" fillId="0" borderId="47" xfId="14979" applyNumberFormat="1" applyFont="1" applyFill="1" applyBorder="1" applyAlignment="1">
      <alignment horizontal="center" vertical="center"/>
    </xf>
    <xf numFmtId="49" fontId="8" fillId="0" borderId="0" xfId="14979" applyNumberFormat="1" applyFont="1" applyFill="1" applyBorder="1" applyAlignment="1">
      <alignment horizontal="center"/>
    </xf>
    <xf numFmtId="0" fontId="4" fillId="0" borderId="0" xfId="12933" applyNumberFormat="1" applyFont="1" applyFill="1" applyBorder="1" applyAlignment="1">
      <alignment horizontal="center" vertical="center" wrapText="1"/>
    </xf>
    <xf numFmtId="0" fontId="4" fillId="0" borderId="0" xfId="12933" applyFont="1" applyFill="1" applyBorder="1" applyAlignment="1">
      <alignment horizontal="center" vertical="center" wrapText="1"/>
    </xf>
    <xf numFmtId="182" fontId="4" fillId="0" borderId="47" xfId="12933" applyNumberFormat="1" applyFont="1" applyFill="1" applyBorder="1" applyAlignment="1">
      <alignment horizontal="center" vertical="center"/>
    </xf>
    <xf numFmtId="0" fontId="4" fillId="0" borderId="8" xfId="13211" applyFont="1" applyBorder="1" applyAlignment="1">
      <alignment horizontal="center" vertical="center"/>
    </xf>
    <xf numFmtId="0" fontId="4" fillId="0" borderId="9" xfId="13211" applyFont="1" applyBorder="1" applyAlignment="1">
      <alignment horizontal="center" vertical="center"/>
    </xf>
    <xf numFmtId="0" fontId="4" fillId="0" borderId="55" xfId="13211" applyFont="1" applyBorder="1" applyAlignment="1">
      <alignment horizontal="center" vertical="center"/>
    </xf>
    <xf numFmtId="0" fontId="173" fillId="0" borderId="8" xfId="13211" applyFont="1" applyBorder="1" applyAlignment="1">
      <alignment horizontal="center"/>
    </xf>
    <xf numFmtId="0" fontId="173" fillId="0" borderId="55" xfId="13211" applyFont="1" applyBorder="1" applyAlignment="1">
      <alignment horizontal="center"/>
    </xf>
    <xf numFmtId="0" fontId="41" fillId="0" borderId="0" xfId="13211" applyFont="1" applyAlignment="1">
      <alignment horizontal="left"/>
    </xf>
    <xf numFmtId="0" fontId="6" fillId="0" borderId="0" xfId="13211" applyFont="1" applyAlignment="1">
      <alignment horizontal="left"/>
    </xf>
    <xf numFmtId="0" fontId="4" fillId="0" borderId="9" xfId="12933" applyFont="1" applyFill="1" applyBorder="1" applyAlignment="1">
      <alignment horizontal="center" vertical="center" wrapText="1"/>
    </xf>
    <xf numFmtId="0" fontId="4" fillId="0" borderId="47" xfId="12933" applyFont="1" applyBorder="1" applyAlignment="1">
      <alignment horizontal="center" vertical="center"/>
    </xf>
    <xf numFmtId="0" fontId="4" fillId="0" borderId="57" xfId="12933" applyFont="1" applyFill="1" applyBorder="1" applyAlignment="1">
      <alignment horizontal="center" vertical="center"/>
    </xf>
    <xf numFmtId="0" fontId="4" fillId="0" borderId="8" xfId="12933" applyFont="1" applyBorder="1" applyAlignment="1">
      <alignment horizontal="center" vertical="center"/>
    </xf>
    <xf numFmtId="49" fontId="8" fillId="0" borderId="8" xfId="14979" applyNumberFormat="1" applyFont="1" applyBorder="1" applyAlignment="1">
      <alignment horizontal="center" vertical="center"/>
    </xf>
    <xf numFmtId="0" fontId="4" fillId="0" borderId="55" xfId="12933" applyFont="1" applyBorder="1" applyAlignment="1">
      <alignment horizontal="center" vertical="center"/>
    </xf>
    <xf numFmtId="49" fontId="8" fillId="0" borderId="55" xfId="14979" applyNumberFormat="1" applyFont="1" applyBorder="1" applyAlignment="1">
      <alignment horizontal="center" vertical="center"/>
    </xf>
    <xf numFmtId="16" fontId="4" fillId="0" borderId="0" xfId="12933" applyNumberFormat="1" applyFont="1" applyFill="1" applyBorder="1" applyAlignment="1">
      <alignment horizontal="center" vertical="center"/>
    </xf>
    <xf numFmtId="0" fontId="4" fillId="0" borderId="0" xfId="12933" applyFont="1" applyFill="1" applyBorder="1" applyAlignment="1">
      <alignment horizontal="center" vertical="center"/>
    </xf>
    <xf numFmtId="0" fontId="4" fillId="0" borderId="47" xfId="12933" applyFont="1" applyFill="1" applyBorder="1" applyAlignment="1">
      <alignment horizontal="center" vertical="center" wrapText="1"/>
    </xf>
    <xf numFmtId="0" fontId="41" fillId="85" borderId="0" xfId="13211" applyFont="1" applyFill="1" applyBorder="1" applyAlignment="1">
      <alignment horizontal="left" vertical="center" shrinkToFit="1"/>
    </xf>
    <xf numFmtId="0" fontId="41" fillId="85" borderId="67" xfId="13211" applyFont="1" applyFill="1" applyBorder="1" applyAlignment="1">
      <alignment horizontal="left" vertical="center" shrinkToFit="1"/>
    </xf>
    <xf numFmtId="0" fontId="4" fillId="0" borderId="47" xfId="12933" applyFont="1" applyFill="1" applyBorder="1" applyAlignment="1">
      <alignment horizontal="center" vertical="center" shrinkToFit="1"/>
    </xf>
    <xf numFmtId="0" fontId="4" fillId="0" borderId="55" xfId="12933" applyFont="1" applyFill="1" applyBorder="1" applyAlignment="1">
      <alignment horizontal="center" vertical="center" shrinkToFit="1"/>
    </xf>
    <xf numFmtId="182" fontId="4" fillId="0" borderId="8" xfId="12933" applyNumberFormat="1" applyFont="1" applyFill="1" applyBorder="1" applyAlignment="1">
      <alignment horizontal="center" vertical="center"/>
    </xf>
    <xf numFmtId="0" fontId="4" fillId="0" borderId="8" xfId="12933" applyFont="1" applyFill="1" applyBorder="1" applyAlignment="1">
      <alignment horizontal="center" vertical="center"/>
    </xf>
    <xf numFmtId="0" fontId="4" fillId="0" borderId="8" xfId="12933" applyFont="1" applyFill="1" applyBorder="1" applyAlignment="1">
      <alignment horizontal="center" vertical="center" shrinkToFit="1"/>
    </xf>
    <xf numFmtId="0" fontId="4" fillId="0" borderId="72" xfId="12933" applyFont="1" applyFill="1" applyBorder="1" applyAlignment="1">
      <alignment horizontal="center" vertical="center" shrinkToFit="1"/>
    </xf>
    <xf numFmtId="182" fontId="4" fillId="0" borderId="0" xfId="12933" applyNumberFormat="1" applyFont="1" applyFill="1" applyBorder="1" applyAlignment="1">
      <alignment horizontal="center"/>
    </xf>
    <xf numFmtId="0" fontId="4" fillId="0" borderId="0" xfId="13211" applyFont="1" applyFill="1" applyAlignment="1">
      <alignment horizontal="center"/>
    </xf>
    <xf numFmtId="0" fontId="4" fillId="0" borderId="0" xfId="12933" applyFont="1" applyFill="1" applyBorder="1" applyAlignment="1">
      <alignment horizontal="center"/>
    </xf>
    <xf numFmtId="0" fontId="4" fillId="0" borderId="63" xfId="12933" applyFont="1" applyFill="1" applyBorder="1" applyAlignment="1">
      <alignment horizontal="center" vertical="center"/>
    </xf>
    <xf numFmtId="0" fontId="4" fillId="0" borderId="0" xfId="12933" applyFont="1" applyFill="1" applyBorder="1" applyAlignment="1">
      <alignment horizontal="center" vertical="center"/>
    </xf>
    <xf numFmtId="0" fontId="4" fillId="0" borderId="60" xfId="12933" applyFont="1" applyFill="1" applyBorder="1" applyAlignment="1">
      <alignment horizontal="center" vertical="center"/>
    </xf>
    <xf numFmtId="0" fontId="41" fillId="0" borderId="0" xfId="13211" applyFont="1" applyBorder="1" applyAlignment="1">
      <alignment vertical="center"/>
    </xf>
    <xf numFmtId="0" fontId="4" fillId="0" borderId="0" xfId="13211" applyFont="1" applyFill="1"/>
    <xf numFmtId="0" fontId="73" fillId="0" borderId="0" xfId="13211" applyFont="1" applyFill="1" applyBorder="1" applyAlignment="1">
      <alignment horizontal="left" vertical="center" shrinkToFit="1"/>
    </xf>
    <xf numFmtId="0" fontId="4" fillId="0" borderId="0" xfId="13211" applyFont="1" applyBorder="1"/>
    <xf numFmtId="0" fontId="4" fillId="0" borderId="0" xfId="12933" applyNumberFormat="1" applyFont="1" applyFill="1" applyBorder="1" applyAlignment="1">
      <alignment horizontal="center" vertical="center"/>
    </xf>
    <xf numFmtId="0" fontId="4" fillId="0" borderId="0" xfId="12933" applyFont="1" applyBorder="1" applyAlignment="1">
      <alignment horizontal="center" vertical="center" wrapText="1"/>
    </xf>
    <xf numFmtId="0" fontId="4" fillId="0" borderId="0" xfId="13211" applyFont="1" applyBorder="1" applyAlignment="1">
      <alignment horizontal="center"/>
    </xf>
    <xf numFmtId="0" fontId="175" fillId="0" borderId="0" xfId="13211" applyFont="1" applyFill="1" applyBorder="1" applyAlignment="1">
      <alignment horizontal="center"/>
    </xf>
    <xf numFmtId="0" fontId="4" fillId="0" borderId="8" xfId="12933" applyFont="1" applyBorder="1" applyAlignment="1">
      <alignment horizontal="center" vertical="center" shrinkToFit="1"/>
    </xf>
    <xf numFmtId="0" fontId="4" fillId="0" borderId="9" xfId="12933" applyFont="1" applyBorder="1" applyAlignment="1">
      <alignment horizontal="center" vertical="center" shrinkToFit="1"/>
    </xf>
    <xf numFmtId="0" fontId="4" fillId="0" borderId="55" xfId="12933" applyFont="1" applyBorder="1" applyAlignment="1">
      <alignment horizontal="center" vertical="center" shrinkToFit="1"/>
    </xf>
    <xf numFmtId="0" fontId="4" fillId="0" borderId="55" xfId="12933" applyFont="1" applyBorder="1" applyAlignment="1">
      <alignment horizontal="center" vertical="center"/>
    </xf>
    <xf numFmtId="0" fontId="4" fillId="0" borderId="55" xfId="12933" applyFont="1" applyFill="1" applyBorder="1" applyAlignment="1">
      <alignment horizontal="center" vertical="center" wrapText="1"/>
    </xf>
    <xf numFmtId="0" fontId="4" fillId="0" borderId="0" xfId="13211" applyFont="1" applyFill="1" applyBorder="1" applyAlignment="1">
      <alignment horizontal="center" vertical="center" shrinkToFit="1"/>
    </xf>
    <xf numFmtId="0" fontId="0" fillId="0" borderId="0" xfId="14698" applyFont="1" applyBorder="1" applyAlignment="1" applyProtection="1">
      <alignment horizontal="center"/>
    </xf>
    <xf numFmtId="0" fontId="4" fillId="0" borderId="8" xfId="12933" applyNumberFormat="1" applyFont="1" applyFill="1" applyBorder="1" applyAlignment="1">
      <alignment horizontal="center" vertical="center" wrapText="1"/>
    </xf>
    <xf numFmtId="0" fontId="4" fillId="0" borderId="9" xfId="12933" applyNumberFormat="1" applyFont="1" applyFill="1" applyBorder="1" applyAlignment="1">
      <alignment horizontal="center" vertical="center" wrapText="1"/>
    </xf>
    <xf numFmtId="0" fontId="173" fillId="0" borderId="0" xfId="12933" applyFont="1" applyFill="1" applyBorder="1" applyAlignment="1">
      <alignment horizontal="center" vertical="center"/>
    </xf>
    <xf numFmtId="0" fontId="4" fillId="0" borderId="47" xfId="12933" applyNumberFormat="1" applyFont="1" applyFill="1" applyBorder="1" applyAlignment="1">
      <alignment horizontal="center" vertical="center" wrapText="1"/>
    </xf>
    <xf numFmtId="0" fontId="0" fillId="0" borderId="0" xfId="12933" applyFont="1" applyFill="1" applyBorder="1" applyAlignment="1">
      <alignment horizontal="left" vertical="center"/>
    </xf>
    <xf numFmtId="0" fontId="4" fillId="0" borderId="55" xfId="12933" applyNumberFormat="1" applyFont="1" applyFill="1" applyBorder="1" applyAlignment="1">
      <alignment horizontal="center" vertical="center" wrapText="1"/>
    </xf>
    <xf numFmtId="182" fontId="4" fillId="0" borderId="0" xfId="12933" applyNumberFormat="1" applyFont="1" applyFill="1" applyBorder="1" applyAlignment="1">
      <alignment horizontal="center" vertical="center"/>
    </xf>
    <xf numFmtId="0" fontId="4" fillId="0" borderId="0" xfId="12933" applyFont="1" applyFill="1" applyBorder="1" applyAlignment="1">
      <alignment vertical="center"/>
    </xf>
    <xf numFmtId="0" fontId="4" fillId="0" borderId="57" xfId="13211" applyFont="1" applyBorder="1" applyAlignment="1">
      <alignment horizontal="center"/>
    </xf>
    <xf numFmtId="0" fontId="4" fillId="0" borderId="8" xfId="12933" applyFont="1" applyBorder="1" applyAlignment="1">
      <alignment horizontal="center" vertical="center" wrapText="1"/>
    </xf>
    <xf numFmtId="0" fontId="4" fillId="16" borderId="47" xfId="12933" applyFont="1" applyFill="1" applyBorder="1" applyAlignment="1">
      <alignment horizontal="center" vertical="center" wrapText="1"/>
    </xf>
    <xf numFmtId="0" fontId="4" fillId="0" borderId="9" xfId="12933" applyFont="1" applyBorder="1" applyAlignment="1">
      <alignment horizontal="center" vertical="center" wrapText="1"/>
    </xf>
    <xf numFmtId="0" fontId="4" fillId="16" borderId="0" xfId="13211" applyFont="1" applyFill="1"/>
    <xf numFmtId="0" fontId="6" fillId="16" borderId="0" xfId="13211" applyFont="1" applyFill="1" applyBorder="1" applyAlignment="1">
      <alignment vertical="center"/>
    </xf>
    <xf numFmtId="0" fontId="4" fillId="0" borderId="55" xfId="12933" applyFont="1" applyBorder="1" applyAlignment="1">
      <alignment horizontal="center" vertical="center" wrapText="1"/>
    </xf>
    <xf numFmtId="0" fontId="4" fillId="0" borderId="8" xfId="12933" applyFont="1" applyFill="1" applyBorder="1" applyAlignment="1">
      <alignment vertical="center"/>
    </xf>
    <xf numFmtId="0" fontId="4" fillId="0" borderId="67" xfId="12933" applyFont="1" applyFill="1" applyBorder="1" applyAlignment="1">
      <alignment horizontal="center" vertical="center"/>
    </xf>
    <xf numFmtId="0" fontId="4" fillId="0" borderId="88" xfId="12933" applyFont="1" applyFill="1" applyBorder="1" applyAlignment="1">
      <alignment horizontal="center" vertical="center"/>
    </xf>
    <xf numFmtId="0" fontId="4" fillId="0" borderId="88" xfId="12933" applyFont="1" applyFill="1" applyBorder="1" applyAlignment="1">
      <alignment horizontal="center" vertical="center"/>
    </xf>
    <xf numFmtId="0" fontId="6" fillId="0" borderId="0" xfId="13210" applyFont="1" applyBorder="1" applyAlignment="1">
      <alignment horizontal="center" vertical="center" wrapText="1"/>
    </xf>
    <xf numFmtId="0" fontId="6" fillId="0" borderId="0" xfId="13210" applyFont="1" applyBorder="1" applyAlignment="1">
      <alignment horizontal="left" vertical="center" wrapText="1"/>
    </xf>
    <xf numFmtId="0" fontId="6" fillId="0" borderId="0" xfId="13210" applyFont="1" applyBorder="1" applyAlignment="1">
      <alignment horizontal="center" vertical="center" wrapText="1"/>
    </xf>
    <xf numFmtId="0" fontId="41" fillId="0" borderId="0" xfId="13211" applyFont="1" applyAlignment="1">
      <alignment vertical="center"/>
    </xf>
    <xf numFmtId="220" fontId="6" fillId="0" borderId="0" xfId="13211" applyNumberFormat="1" applyFont="1" applyFill="1" applyBorder="1" applyAlignment="1">
      <alignment horizontal="center"/>
    </xf>
    <xf numFmtId="0" fontId="41" fillId="0" borderId="0" xfId="13210" applyFont="1" applyBorder="1" applyAlignment="1">
      <alignment horizontal="center" vertical="center"/>
    </xf>
    <xf numFmtId="0" fontId="177" fillId="0" borderId="0" xfId="13210" applyFont="1" applyBorder="1" applyAlignment="1">
      <alignment horizontal="center" vertical="center"/>
    </xf>
    <xf numFmtId="0" fontId="178" fillId="0" borderId="0" xfId="13210" applyFont="1" applyBorder="1" applyAlignment="1">
      <alignment horizontal="center" vertical="center"/>
    </xf>
    <xf numFmtId="183" fontId="52" fillId="0" borderId="0" xfId="14980" applyNumberFormat="1" applyFont="1">
      <alignment vertical="center"/>
    </xf>
    <xf numFmtId="49" fontId="52" fillId="0" borderId="0" xfId="14980" applyNumberFormat="1" applyFont="1">
      <alignment vertical="center"/>
    </xf>
    <xf numFmtId="183" fontId="52" fillId="0" borderId="0" xfId="14980" applyNumberFormat="1" applyFont="1" applyFill="1">
      <alignment vertical="center"/>
    </xf>
    <xf numFmtId="182" fontId="179" fillId="0" borderId="47" xfId="14981" applyNumberFormat="1" applyFont="1" applyFill="1" applyBorder="1" applyAlignment="1">
      <alignment horizontal="left"/>
    </xf>
    <xf numFmtId="182" fontId="52" fillId="0" borderId="47" xfId="14981" applyNumberFormat="1" applyFont="1" applyFill="1" applyBorder="1" applyAlignment="1">
      <alignment horizontal="left"/>
    </xf>
    <xf numFmtId="183" fontId="179" fillId="0" borderId="8" xfId="14981" applyNumberFormat="1" applyFont="1" applyFill="1" applyBorder="1" applyAlignment="1">
      <alignment horizontal="left" wrapText="1"/>
    </xf>
    <xf numFmtId="49" fontId="52" fillId="0" borderId="47" xfId="14982" applyNumberFormat="1" applyFont="1" applyFill="1" applyBorder="1" applyAlignment="1">
      <alignment horizontal="left"/>
    </xf>
    <xf numFmtId="183" fontId="179" fillId="0" borderId="9" xfId="14981" applyNumberFormat="1" applyFont="1" applyFill="1" applyBorder="1" applyAlignment="1">
      <alignment horizontal="left" wrapText="1"/>
    </xf>
    <xf numFmtId="183" fontId="179" fillId="0" borderId="55" xfId="14981" applyNumberFormat="1" applyFont="1" applyFill="1" applyBorder="1" applyAlignment="1">
      <alignment horizontal="left" wrapText="1"/>
    </xf>
    <xf numFmtId="183" fontId="52" fillId="0" borderId="47" xfId="14981" applyNumberFormat="1" applyFont="1" applyFill="1" applyBorder="1" applyAlignment="1">
      <alignment horizontal="left" vertical="center"/>
    </xf>
    <xf numFmtId="183" fontId="52" fillId="0" borderId="8" xfId="14983" applyNumberFormat="1" applyFont="1" applyFill="1" applyBorder="1" applyAlignment="1">
      <alignment horizontal="left" vertical="center"/>
    </xf>
    <xf numFmtId="49" fontId="52" fillId="0" borderId="8" xfId="14983" applyNumberFormat="1" applyFont="1" applyFill="1" applyBorder="1" applyAlignment="1">
      <alignment horizontal="left" vertical="center"/>
    </xf>
    <xf numFmtId="183" fontId="52" fillId="0" borderId="55" xfId="14983" applyNumberFormat="1" applyFont="1" applyFill="1" applyBorder="1" applyAlignment="1">
      <alignment horizontal="left" vertical="center"/>
    </xf>
    <xf numFmtId="49" fontId="52" fillId="0" borderId="55" xfId="14983" applyNumberFormat="1" applyFont="1" applyFill="1" applyBorder="1" applyAlignment="1">
      <alignment horizontal="left" vertical="center"/>
    </xf>
    <xf numFmtId="49" fontId="52" fillId="0" borderId="0" xfId="14980" applyNumberFormat="1" applyFont="1" applyFill="1">
      <alignment vertical="center"/>
    </xf>
    <xf numFmtId="183" fontId="5" fillId="0" borderId="0" xfId="14984" applyNumberFormat="1" applyFont="1" applyFill="1" applyBorder="1" applyAlignment="1">
      <alignment horizontal="left" vertical="center" shrinkToFit="1"/>
    </xf>
    <xf numFmtId="183" fontId="52" fillId="0" borderId="0" xfId="14980" applyNumberFormat="1" applyFont="1" applyFill="1" applyBorder="1">
      <alignment vertical="center"/>
    </xf>
    <xf numFmtId="183" fontId="52" fillId="0" borderId="0" xfId="14980" applyNumberFormat="1" applyFont="1" applyFill="1" applyBorder="1" applyAlignment="1">
      <alignment horizontal="center" vertical="center"/>
    </xf>
    <xf numFmtId="49" fontId="52" fillId="0" borderId="0" xfId="14980" applyNumberFormat="1" applyFont="1" applyFill="1" applyBorder="1">
      <alignment vertical="center"/>
    </xf>
    <xf numFmtId="183" fontId="52" fillId="0" borderId="0" xfId="14980" applyNumberFormat="1" applyFont="1" applyFill="1" applyBorder="1" applyAlignment="1">
      <alignment horizontal="left" vertical="top" wrapText="1"/>
    </xf>
    <xf numFmtId="183" fontId="52" fillId="0" borderId="0" xfId="14980" applyNumberFormat="1" applyFont="1" applyFill="1" applyBorder="1" applyAlignment="1">
      <alignment horizontal="left" vertical="center"/>
    </xf>
    <xf numFmtId="49" fontId="5" fillId="0" borderId="0" xfId="14984" applyNumberFormat="1" applyFont="1" applyFill="1" applyBorder="1" applyAlignment="1">
      <alignment horizontal="left" vertical="center" shrinkToFit="1"/>
    </xf>
    <xf numFmtId="184" fontId="5" fillId="0" borderId="0" xfId="14984" applyNumberFormat="1" applyFont="1" applyFill="1" applyBorder="1" applyAlignment="1">
      <alignment horizontal="left" vertical="center" shrinkToFit="1"/>
    </xf>
    <xf numFmtId="183" fontId="52" fillId="0" borderId="0" xfId="14980" applyNumberFormat="1" applyFont="1" applyFill="1" applyBorder="1" applyAlignment="1">
      <alignment horizontal="left"/>
    </xf>
    <xf numFmtId="183" fontId="52" fillId="0" borderId="0" xfId="14980" applyNumberFormat="1" applyFont="1" applyFill="1" applyAlignment="1"/>
    <xf numFmtId="0" fontId="52" fillId="0" borderId="47" xfId="14982" applyNumberFormat="1" applyFont="1" applyFill="1" applyBorder="1" applyAlignment="1">
      <alignment horizontal="left"/>
    </xf>
    <xf numFmtId="182" fontId="52" fillId="0" borderId="0" xfId="14981" applyNumberFormat="1" applyFont="1" applyFill="1" applyBorder="1" applyAlignment="1">
      <alignment horizontal="left"/>
    </xf>
    <xf numFmtId="183" fontId="52" fillId="0" borderId="0" xfId="14981" applyNumberFormat="1" applyFont="1" applyFill="1" applyBorder="1" applyAlignment="1">
      <alignment horizontal="center" wrapText="1"/>
    </xf>
    <xf numFmtId="49" fontId="52" fillId="0" borderId="0" xfId="14981" applyNumberFormat="1" applyFont="1" applyFill="1" applyBorder="1" applyAlignment="1">
      <alignment horizontal="left"/>
    </xf>
    <xf numFmtId="183" fontId="52" fillId="0" borderId="0" xfId="14985" applyNumberFormat="1" applyFont="1" applyFill="1" applyBorder="1" applyAlignment="1">
      <alignment horizontal="left" vertical="center"/>
    </xf>
    <xf numFmtId="183" fontId="52" fillId="0" borderId="0" xfId="14980" applyNumberFormat="1" applyFont="1" applyAlignment="1"/>
    <xf numFmtId="183" fontId="52" fillId="15" borderId="0" xfId="14980" applyNumberFormat="1" applyFont="1" applyFill="1" applyBorder="1" applyAlignment="1">
      <alignment horizontal="left" vertical="center"/>
    </xf>
    <xf numFmtId="183" fontId="5" fillId="15" borderId="0" xfId="14984" applyNumberFormat="1" applyFont="1" applyFill="1" applyBorder="1" applyAlignment="1">
      <alignment horizontal="left" vertical="center"/>
    </xf>
    <xf numFmtId="183" fontId="52" fillId="0" borderId="0" xfId="14981" applyNumberFormat="1" applyFont="1" applyFill="1" applyBorder="1" applyAlignment="1">
      <alignment horizontal="left" wrapText="1"/>
    </xf>
    <xf numFmtId="49" fontId="52" fillId="0" borderId="0" xfId="14986" applyNumberFormat="1" applyFont="1" applyFill="1" applyBorder="1" applyAlignment="1">
      <alignment horizontal="left"/>
    </xf>
    <xf numFmtId="16" fontId="52" fillId="0" borderId="0" xfId="14986" applyNumberFormat="1" applyFont="1" applyFill="1" applyBorder="1" applyAlignment="1">
      <alignment horizontal="left"/>
    </xf>
    <xf numFmtId="183" fontId="52" fillId="0" borderId="8" xfId="14983" applyNumberFormat="1" applyFont="1" applyBorder="1" applyAlignment="1">
      <alignment horizontal="left" vertical="center"/>
    </xf>
    <xf numFmtId="49" fontId="52" fillId="0" borderId="8" xfId="14983" applyNumberFormat="1" applyFont="1" applyBorder="1" applyAlignment="1">
      <alignment horizontal="left" vertical="center"/>
    </xf>
    <xf numFmtId="183" fontId="52" fillId="0" borderId="55" xfId="14983" applyNumberFormat="1" applyFont="1" applyBorder="1" applyAlignment="1">
      <alignment horizontal="left" vertical="center"/>
    </xf>
    <xf numFmtId="49" fontId="52" fillId="0" borderId="55" xfId="14983" applyNumberFormat="1" applyFont="1" applyBorder="1" applyAlignment="1">
      <alignment horizontal="left" vertical="center"/>
    </xf>
    <xf numFmtId="183" fontId="5" fillId="17" borderId="0" xfId="14984" applyNumberFormat="1" applyFont="1" applyFill="1" applyBorder="1" applyAlignment="1">
      <alignment horizontal="left" vertical="center" shrinkToFit="1"/>
    </xf>
    <xf numFmtId="183" fontId="52" fillId="0" borderId="0" xfId="14980" applyNumberFormat="1" applyFont="1" applyBorder="1">
      <alignment vertical="center"/>
    </xf>
    <xf numFmtId="49" fontId="52" fillId="0" borderId="0" xfId="14980" applyNumberFormat="1" applyFont="1" applyBorder="1">
      <alignment vertical="center"/>
    </xf>
    <xf numFmtId="16" fontId="52" fillId="0" borderId="47" xfId="14637" applyNumberFormat="1" applyFont="1" applyFill="1" applyBorder="1" applyAlignment="1" applyProtection="1">
      <alignment horizontal="left"/>
    </xf>
    <xf numFmtId="0" fontId="52" fillId="0" borderId="47" xfId="14637" applyNumberFormat="1" applyFont="1" applyFill="1" applyBorder="1" applyAlignment="1" applyProtection="1">
      <alignment horizontal="left"/>
    </xf>
    <xf numFmtId="183" fontId="5" fillId="15" borderId="0" xfId="14984" applyNumberFormat="1" applyFont="1" applyFill="1" applyBorder="1" applyAlignment="1">
      <alignment horizontal="left" vertical="center"/>
    </xf>
    <xf numFmtId="49" fontId="5" fillId="15" borderId="0" xfId="14984" applyNumberFormat="1" applyFont="1" applyFill="1" applyBorder="1" applyAlignment="1">
      <alignment horizontal="left" vertical="center"/>
    </xf>
    <xf numFmtId="0" fontId="52" fillId="0" borderId="0" xfId="14980" applyNumberFormat="1" applyFont="1" applyAlignment="1"/>
    <xf numFmtId="16" fontId="52" fillId="16" borderId="0" xfId="14980" applyNumberFormat="1" applyFont="1" applyFill="1" applyBorder="1" applyAlignment="1">
      <alignment horizontal="center"/>
    </xf>
    <xf numFmtId="183" fontId="52" fillId="0" borderId="8" xfId="14981" applyNumberFormat="1" applyFont="1" applyFill="1" applyBorder="1" applyAlignment="1">
      <alignment horizontal="left" wrapText="1"/>
    </xf>
    <xf numFmtId="187" fontId="52" fillId="0" borderId="47" xfId="14637" applyNumberFormat="1" applyFont="1" applyFill="1" applyBorder="1" applyAlignment="1" applyProtection="1">
      <alignment horizontal="left" vertical="top"/>
    </xf>
    <xf numFmtId="183" fontId="52" fillId="0" borderId="9" xfId="14981" applyNumberFormat="1" applyFont="1" applyFill="1" applyBorder="1" applyAlignment="1">
      <alignment horizontal="left" wrapText="1"/>
    </xf>
    <xf numFmtId="187" fontId="52" fillId="17" borderId="47" xfId="14637" applyNumberFormat="1" applyFont="1" applyFill="1" applyBorder="1" applyAlignment="1" applyProtection="1">
      <alignment horizontal="left" vertical="top"/>
    </xf>
    <xf numFmtId="183" fontId="52" fillId="0" borderId="55" xfId="14981" applyNumberFormat="1" applyFont="1" applyFill="1" applyBorder="1" applyAlignment="1">
      <alignment horizontal="left" wrapText="1"/>
    </xf>
    <xf numFmtId="183" fontId="52" fillId="0" borderId="0" xfId="14980" applyNumberFormat="1" applyFont="1" applyBorder="1" applyAlignment="1">
      <alignment horizontal="center" vertical="center"/>
    </xf>
    <xf numFmtId="183" fontId="5" fillId="0" borderId="0" xfId="14984" applyNumberFormat="1" applyFont="1" applyFill="1" applyBorder="1" applyAlignment="1">
      <alignment vertical="center" shrinkToFit="1"/>
    </xf>
    <xf numFmtId="183" fontId="5" fillId="0" borderId="0" xfId="14983" applyNumberFormat="1" applyFont="1" applyBorder="1" applyAlignment="1">
      <alignment horizontal="center" vertical="center"/>
    </xf>
    <xf numFmtId="183" fontId="5" fillId="0" borderId="0" xfId="14980" applyNumberFormat="1" applyFont="1" applyAlignment="1">
      <alignment vertical="center"/>
    </xf>
    <xf numFmtId="183" fontId="52" fillId="0" borderId="0" xfId="14980" applyNumberFormat="1" applyFont="1" applyBorder="1" applyAlignment="1">
      <alignment horizontal="left" vertical="center"/>
    </xf>
    <xf numFmtId="183" fontId="73" fillId="0" borderId="0" xfId="14980" applyNumberFormat="1" applyFont="1" applyAlignment="1">
      <alignment horizontal="left" vertical="center"/>
    </xf>
    <xf numFmtId="17" fontId="74" fillId="0" borderId="0" xfId="14980" applyNumberFormat="1" applyFont="1" applyAlignment="1">
      <alignment horizontal="center" vertical="center"/>
    </xf>
    <xf numFmtId="183" fontId="73" fillId="0" borderId="0" xfId="14983" applyNumberFormat="1" applyFont="1" applyBorder="1" applyAlignment="1">
      <alignment horizontal="center" vertical="center"/>
    </xf>
    <xf numFmtId="49" fontId="73" fillId="0" borderId="0" xfId="14983" applyNumberFormat="1" applyFont="1" applyBorder="1" applyAlignment="1">
      <alignment horizontal="center" vertical="center"/>
    </xf>
    <xf numFmtId="183" fontId="5" fillId="0" borderId="0" xfId="14983" applyNumberFormat="1" applyFont="1" applyBorder="1" applyAlignment="1">
      <alignment horizontal="center" vertical="center"/>
    </xf>
    <xf numFmtId="183" fontId="73" fillId="0" borderId="0" xfId="14983" applyNumberFormat="1" applyFont="1" applyBorder="1" applyAlignment="1">
      <alignment horizontal="center" vertical="center"/>
    </xf>
    <xf numFmtId="183" fontId="73" fillId="0" borderId="0" xfId="14983" applyNumberFormat="1" applyFont="1" applyFill="1" applyBorder="1" applyAlignment="1">
      <alignment horizontal="center" vertical="center"/>
    </xf>
    <xf numFmtId="180" fontId="4" fillId="0" borderId="0" xfId="14988" applyNumberFormat="1" applyFont="1"/>
    <xf numFmtId="180" fontId="4" fillId="0" borderId="0" xfId="14988" applyNumberFormat="1" applyFont="1" applyAlignment="1">
      <alignment horizontal="center"/>
    </xf>
    <xf numFmtId="180" fontId="41" fillId="0" borderId="0" xfId="14988" applyNumberFormat="1" applyFont="1"/>
    <xf numFmtId="221" fontId="180" fillId="0" borderId="0" xfId="14989" applyNumberFormat="1" applyFont="1" applyFill="1" applyBorder="1" applyAlignment="1">
      <alignment horizontal="center" vertical="center" wrapText="1"/>
    </xf>
    <xf numFmtId="180" fontId="180" fillId="0" borderId="0" xfId="14989" applyNumberFormat="1" applyFont="1" applyBorder="1" applyAlignment="1">
      <alignment horizontal="center" vertical="center" wrapText="1"/>
    </xf>
    <xf numFmtId="180" fontId="180" fillId="0" borderId="0" xfId="14989" applyNumberFormat="1" applyFont="1" applyBorder="1" applyAlignment="1">
      <alignment horizontal="center" vertical="center"/>
    </xf>
    <xf numFmtId="180" fontId="181" fillId="0" borderId="0" xfId="14988" applyNumberFormat="1" applyFont="1"/>
    <xf numFmtId="221" fontId="182" fillId="0" borderId="57" xfId="14989" applyNumberFormat="1" applyFont="1" applyFill="1" applyBorder="1" applyAlignment="1">
      <alignment horizontal="center" vertical="center" wrapText="1"/>
    </xf>
    <xf numFmtId="221" fontId="180" fillId="0" borderId="47" xfId="14989" applyNumberFormat="1" applyFont="1" applyFill="1" applyBorder="1" applyAlignment="1">
      <alignment horizontal="center" vertical="center"/>
    </xf>
    <xf numFmtId="180" fontId="180" fillId="0" borderId="8" xfId="14989" applyNumberFormat="1" applyFont="1" applyFill="1" applyBorder="1" applyAlignment="1">
      <alignment horizontal="center" vertical="center" wrapText="1"/>
    </xf>
    <xf numFmtId="183" fontId="183" fillId="0" borderId="89" xfId="14990" applyNumberFormat="1" applyFont="1" applyBorder="1" applyAlignment="1">
      <alignment horizontal="center" vertical="center" wrapText="1"/>
    </xf>
    <xf numFmtId="180" fontId="180" fillId="0" borderId="9" xfId="14989" applyNumberFormat="1" applyFont="1" applyFill="1" applyBorder="1" applyAlignment="1">
      <alignment horizontal="center" vertical="center" wrapText="1"/>
    </xf>
    <xf numFmtId="180" fontId="181" fillId="0" borderId="0" xfId="14991" applyNumberFormat="1" applyFont="1" applyFill="1" applyBorder="1" applyAlignment="1">
      <alignment horizontal="left" vertical="center" shrinkToFit="1"/>
    </xf>
    <xf numFmtId="180" fontId="4" fillId="17" borderId="0" xfId="14988" applyNumberFormat="1" applyFont="1" applyFill="1"/>
    <xf numFmtId="180" fontId="180" fillId="0" borderId="55" xfId="14989" applyNumberFormat="1" applyFont="1" applyFill="1" applyBorder="1" applyAlignment="1">
      <alignment horizontal="center" vertical="center" wrapText="1"/>
    </xf>
    <xf numFmtId="180" fontId="180" fillId="0" borderId="47" xfId="14989" applyNumberFormat="1" applyFont="1" applyFill="1" applyBorder="1" applyAlignment="1">
      <alignment horizontal="center" vertical="center"/>
    </xf>
    <xf numFmtId="180" fontId="180" fillId="0" borderId="47" xfId="14989" applyNumberFormat="1" applyFont="1" applyFill="1" applyBorder="1" applyAlignment="1">
      <alignment horizontal="center" vertical="center"/>
    </xf>
    <xf numFmtId="49" fontId="184" fillId="0" borderId="47" xfId="14992" applyNumberFormat="1" applyFont="1" applyFill="1" applyBorder="1" applyAlignment="1">
      <alignment horizontal="center" vertical="center"/>
    </xf>
    <xf numFmtId="180" fontId="4" fillId="0" borderId="47" xfId="14988" applyNumberFormat="1" applyFont="1" applyBorder="1"/>
    <xf numFmtId="180" fontId="180" fillId="0" borderId="88" xfId="14989" applyNumberFormat="1" applyFont="1" applyFill="1" applyBorder="1" applyAlignment="1">
      <alignment horizontal="center" vertical="center"/>
    </xf>
    <xf numFmtId="180" fontId="4" fillId="86" borderId="0" xfId="14988" applyNumberFormat="1" applyFont="1" applyFill="1"/>
    <xf numFmtId="180" fontId="181" fillId="86" borderId="0" xfId="14991" applyNumberFormat="1" applyFont="1" applyFill="1" applyBorder="1" applyAlignment="1">
      <alignment horizontal="left" vertical="center"/>
    </xf>
    <xf numFmtId="180" fontId="185" fillId="86" borderId="0" xfId="14993" applyNumberFormat="1" applyFont="1" applyFill="1" applyBorder="1" applyAlignment="1">
      <alignment horizontal="left" vertical="center"/>
    </xf>
    <xf numFmtId="222" fontId="186" fillId="0" borderId="47" xfId="14990" applyNumberFormat="1" applyFont="1" applyFill="1" applyBorder="1" applyAlignment="1">
      <alignment horizontal="center"/>
    </xf>
    <xf numFmtId="180" fontId="187" fillId="0" borderId="47" xfId="14989" applyNumberFormat="1" applyFont="1" applyFill="1" applyBorder="1" applyAlignment="1">
      <alignment horizontal="center" vertical="center" wrapText="1"/>
    </xf>
    <xf numFmtId="49" fontId="180" fillId="0" borderId="47" xfId="14988" applyNumberFormat="1" applyFont="1" applyFill="1" applyBorder="1" applyAlignment="1">
      <alignment horizontal="center" vertical="center"/>
    </xf>
    <xf numFmtId="180" fontId="180" fillId="0" borderId="47" xfId="14990" applyNumberFormat="1" applyFont="1" applyBorder="1" applyAlignment="1">
      <alignment horizontal="center"/>
    </xf>
    <xf numFmtId="180" fontId="187" fillId="0" borderId="47" xfId="14989" applyNumberFormat="1" applyFont="1" applyFill="1" applyBorder="1" applyAlignment="1">
      <alignment horizontal="center" vertical="center" wrapText="1"/>
    </xf>
    <xf numFmtId="180" fontId="180" fillId="0" borderId="47" xfId="14989" applyNumberFormat="1" applyFont="1" applyFill="1" applyBorder="1" applyAlignment="1">
      <alignment horizontal="center" vertical="center" wrapText="1"/>
    </xf>
    <xf numFmtId="180" fontId="13" fillId="0" borderId="0" xfId="14988" applyNumberFormat="1" applyFont="1"/>
    <xf numFmtId="180" fontId="180" fillId="0" borderId="8" xfId="14989" applyNumberFormat="1" applyFont="1" applyFill="1" applyBorder="1" applyAlignment="1">
      <alignment horizontal="center" vertical="center"/>
    </xf>
    <xf numFmtId="49" fontId="184" fillId="0" borderId="8" xfId="14992" applyNumberFormat="1" applyFont="1" applyFill="1" applyBorder="1" applyAlignment="1">
      <alignment horizontal="center" vertical="center"/>
    </xf>
    <xf numFmtId="180" fontId="180" fillId="0" borderId="55" xfId="14989" applyNumberFormat="1" applyFont="1" applyFill="1" applyBorder="1" applyAlignment="1">
      <alignment horizontal="center" vertical="center"/>
    </xf>
    <xf numFmtId="49" fontId="184" fillId="0" borderId="55" xfId="14992" applyNumberFormat="1" applyFont="1" applyFill="1" applyBorder="1" applyAlignment="1">
      <alignment horizontal="center" vertical="center"/>
    </xf>
    <xf numFmtId="222" fontId="186" fillId="86" borderId="47" xfId="14990" applyNumberFormat="1" applyFont="1" applyFill="1" applyBorder="1" applyAlignment="1">
      <alignment horizontal="center"/>
    </xf>
    <xf numFmtId="180" fontId="185" fillId="86" borderId="0" xfId="14993" applyNumberFormat="1" applyFont="1" applyFill="1" applyBorder="1" applyAlignment="1">
      <alignment horizontal="left" vertical="center"/>
    </xf>
    <xf numFmtId="221" fontId="180" fillId="0" borderId="47" xfId="14989" applyNumberFormat="1" applyFont="1" applyFill="1" applyBorder="1" applyAlignment="1">
      <alignment horizontal="center" vertical="center" wrapText="1"/>
    </xf>
    <xf numFmtId="180" fontId="180" fillId="0" borderId="9" xfId="14989" applyNumberFormat="1" applyFont="1" applyFill="1" applyBorder="1" applyAlignment="1">
      <alignment horizontal="center" vertical="center"/>
    </xf>
    <xf numFmtId="180" fontId="180" fillId="0" borderId="47" xfId="14989" applyNumberFormat="1" applyFont="1" applyBorder="1" applyAlignment="1">
      <alignment horizontal="center" vertical="center"/>
    </xf>
    <xf numFmtId="180" fontId="188" fillId="17" borderId="0" xfId="14994" applyNumberFormat="1" applyFont="1" applyFill="1" applyAlignment="1"/>
    <xf numFmtId="180" fontId="188" fillId="17" borderId="0" xfId="14994" applyNumberFormat="1" applyFont="1" applyFill="1" applyBorder="1" applyAlignment="1">
      <alignment horizontal="left" vertical="center"/>
    </xf>
    <xf numFmtId="221" fontId="180" fillId="86" borderId="0" xfId="14989" applyNumberFormat="1" applyFont="1" applyFill="1" applyBorder="1" applyAlignment="1">
      <alignment horizontal="center" vertical="center" wrapText="1"/>
    </xf>
    <xf numFmtId="180" fontId="188" fillId="0" borderId="0" xfId="14994" applyNumberFormat="1" applyFont="1" applyAlignment="1"/>
    <xf numFmtId="180" fontId="180" fillId="0" borderId="9" xfId="14989" applyNumberFormat="1" applyFont="1" applyBorder="1" applyAlignment="1">
      <alignment horizontal="center" vertical="center" wrapText="1"/>
    </xf>
    <xf numFmtId="183" fontId="189" fillId="0" borderId="89" xfId="14990" applyNumberFormat="1" applyFont="1" applyBorder="1" applyAlignment="1">
      <alignment horizontal="center" vertical="center" wrapText="1"/>
    </xf>
    <xf numFmtId="180" fontId="180" fillId="0" borderId="55" xfId="14989" applyNumberFormat="1" applyFont="1" applyBorder="1" applyAlignment="1">
      <alignment horizontal="center" vertical="center" wrapText="1"/>
    </xf>
    <xf numFmtId="221" fontId="180" fillId="0" borderId="72" xfId="14989" applyNumberFormat="1" applyFont="1" applyFill="1" applyBorder="1" applyAlignment="1">
      <alignment horizontal="center" vertical="center"/>
    </xf>
    <xf numFmtId="180" fontId="180" fillId="0" borderId="47" xfId="14989" applyNumberFormat="1" applyFont="1" applyBorder="1" applyAlignment="1">
      <alignment horizontal="center" vertical="center"/>
    </xf>
    <xf numFmtId="180" fontId="180" fillId="0" borderId="8" xfId="14989" applyNumberFormat="1" applyFont="1" applyBorder="1" applyAlignment="1">
      <alignment horizontal="center" vertical="center"/>
    </xf>
    <xf numFmtId="221" fontId="180" fillId="0" borderId="55" xfId="14989" applyNumberFormat="1" applyFont="1" applyBorder="1" applyAlignment="1">
      <alignment horizontal="center" vertical="center"/>
    </xf>
    <xf numFmtId="221" fontId="180" fillId="0" borderId="88" xfId="14989" applyNumberFormat="1" applyFont="1" applyFill="1" applyBorder="1" applyAlignment="1">
      <alignment horizontal="center" vertical="center"/>
    </xf>
    <xf numFmtId="180" fontId="180" fillId="0" borderId="55" xfId="14989" applyNumberFormat="1" applyFont="1" applyBorder="1" applyAlignment="1">
      <alignment horizontal="center" vertical="center"/>
    </xf>
    <xf numFmtId="180" fontId="13" fillId="17" borderId="0" xfId="14988" applyNumberFormat="1" applyFont="1" applyFill="1"/>
    <xf numFmtId="221" fontId="180" fillId="86" borderId="0" xfId="14988" applyNumberFormat="1" applyFont="1" applyFill="1" applyAlignment="1">
      <alignment horizontal="center"/>
    </xf>
    <xf numFmtId="180" fontId="180" fillId="86" borderId="0" xfId="14988" applyNumberFormat="1" applyFont="1" applyFill="1"/>
    <xf numFmtId="180" fontId="180" fillId="86" borderId="0" xfId="14988" applyNumberFormat="1" applyFont="1" applyFill="1" applyAlignment="1">
      <alignment horizontal="center"/>
    </xf>
    <xf numFmtId="0" fontId="37" fillId="86" borderId="0" xfId="14990" applyNumberFormat="1" applyFill="1">
      <alignment vertical="center"/>
    </xf>
    <xf numFmtId="180" fontId="181" fillId="86" borderId="0" xfId="14988" applyNumberFormat="1" applyFont="1" applyFill="1"/>
    <xf numFmtId="0" fontId="37" fillId="0" borderId="0" xfId="14990" applyNumberFormat="1">
      <alignment vertical="center"/>
    </xf>
    <xf numFmtId="180" fontId="180" fillId="0" borderId="47" xfId="14989" applyNumberFormat="1" applyFont="1" applyBorder="1" applyAlignment="1">
      <alignment horizontal="center" vertical="center" wrapText="1"/>
    </xf>
    <xf numFmtId="0" fontId="190" fillId="0" borderId="90" xfId="14990" applyNumberFormat="1" applyFont="1" applyBorder="1" applyAlignment="1">
      <alignment horizontal="center" vertical="center" wrapText="1"/>
    </xf>
    <xf numFmtId="0" fontId="190" fillId="0" borderId="91" xfId="14990" applyNumberFormat="1" applyFont="1" applyBorder="1" applyAlignment="1">
      <alignment horizontal="center" vertical="center" wrapText="1"/>
    </xf>
    <xf numFmtId="180" fontId="180" fillId="0" borderId="67" xfId="14989" applyNumberFormat="1" applyFont="1" applyBorder="1" applyAlignment="1">
      <alignment horizontal="center" vertical="center"/>
    </xf>
    <xf numFmtId="180" fontId="180" fillId="0" borderId="88" xfId="14989" applyNumberFormat="1" applyFont="1" applyBorder="1" applyAlignment="1">
      <alignment horizontal="center" vertical="center"/>
    </xf>
    <xf numFmtId="180" fontId="180" fillId="17" borderId="8" xfId="14989" applyNumberFormat="1" applyFont="1" applyFill="1" applyBorder="1" applyAlignment="1">
      <alignment horizontal="center" vertical="center" wrapText="1"/>
    </xf>
    <xf numFmtId="180" fontId="180" fillId="17" borderId="9" xfId="14989" applyNumberFormat="1" applyFont="1" applyFill="1" applyBorder="1" applyAlignment="1">
      <alignment horizontal="center" vertical="center" wrapText="1"/>
    </xf>
    <xf numFmtId="180" fontId="180" fillId="17" borderId="55" xfId="14989" applyNumberFormat="1" applyFont="1" applyFill="1" applyBorder="1" applyAlignment="1">
      <alignment horizontal="center" vertical="center" wrapText="1"/>
    </xf>
    <xf numFmtId="0" fontId="190" fillId="0" borderId="47" xfId="14990" applyNumberFormat="1" applyFont="1" applyFill="1" applyBorder="1" applyAlignment="1">
      <alignment horizontal="center" vertical="center"/>
    </xf>
    <xf numFmtId="180" fontId="180" fillId="0" borderId="55" xfId="14989" applyNumberFormat="1" applyFont="1" applyBorder="1" applyAlignment="1">
      <alignment horizontal="center" vertical="center"/>
    </xf>
    <xf numFmtId="180" fontId="180" fillId="86" borderId="0" xfId="14991" applyNumberFormat="1" applyFont="1" applyFill="1" applyBorder="1" applyAlignment="1">
      <alignment horizontal="center" vertical="center"/>
    </xf>
    <xf numFmtId="49" fontId="180" fillId="86" borderId="0" xfId="14991" applyNumberFormat="1" applyFont="1" applyFill="1" applyBorder="1" applyAlignment="1">
      <alignment horizontal="center" vertical="center" shrinkToFit="1"/>
    </xf>
    <xf numFmtId="180" fontId="180" fillId="86" borderId="0" xfId="14995" applyNumberFormat="1" applyFont="1" applyFill="1" applyBorder="1" applyAlignment="1">
      <alignment horizontal="center" vertical="center" wrapText="1"/>
    </xf>
    <xf numFmtId="180" fontId="181" fillId="86" borderId="0" xfId="14991" applyNumberFormat="1" applyFont="1" applyFill="1" applyBorder="1" applyAlignment="1">
      <alignment horizontal="left" vertical="center" shrinkToFit="1"/>
    </xf>
    <xf numFmtId="180" fontId="188" fillId="0" borderId="0" xfId="14994" applyNumberFormat="1" applyFont="1" applyFill="1" applyAlignment="1"/>
    <xf numFmtId="180" fontId="185" fillId="17" borderId="0" xfId="14993" applyNumberFormat="1" applyFont="1" applyFill="1" applyBorder="1" applyAlignment="1">
      <alignment horizontal="left" vertical="center"/>
    </xf>
    <xf numFmtId="49" fontId="185" fillId="86" borderId="0" xfId="14993" applyNumberFormat="1" applyFont="1" applyFill="1" applyBorder="1" applyAlignment="1">
      <alignment horizontal="left" vertical="center"/>
    </xf>
    <xf numFmtId="180" fontId="180" fillId="0" borderId="9" xfId="14989" applyNumberFormat="1" applyFont="1" applyBorder="1" applyAlignment="1">
      <alignment horizontal="center" vertical="center"/>
    </xf>
    <xf numFmtId="180" fontId="180" fillId="0" borderId="72" xfId="14989" applyNumberFormat="1" applyFont="1" applyFill="1" applyBorder="1" applyAlignment="1">
      <alignment horizontal="center" vertical="center"/>
    </xf>
    <xf numFmtId="180" fontId="180" fillId="86" borderId="0" xfId="14991" applyNumberFormat="1" applyFont="1" applyFill="1" applyBorder="1" applyAlignment="1">
      <alignment horizontal="center" vertical="center" shrinkToFit="1"/>
    </xf>
    <xf numFmtId="184" fontId="180" fillId="86" borderId="0" xfId="14991" applyNumberFormat="1" applyFont="1" applyFill="1" applyBorder="1" applyAlignment="1">
      <alignment horizontal="center" vertical="center" shrinkToFit="1"/>
    </xf>
    <xf numFmtId="180" fontId="181" fillId="17" borderId="0" xfId="14991" applyNumberFormat="1" applyFont="1" applyFill="1" applyBorder="1" applyAlignment="1">
      <alignment horizontal="left" vertical="center" shrinkToFit="1"/>
    </xf>
    <xf numFmtId="183" fontId="183" fillId="17" borderId="89" xfId="14990" applyNumberFormat="1" applyFont="1" applyFill="1" applyBorder="1" applyAlignment="1">
      <alignment horizontal="center" vertical="center"/>
    </xf>
    <xf numFmtId="0" fontId="191" fillId="17" borderId="0" xfId="14990" applyNumberFormat="1" applyFont="1" applyFill="1" applyBorder="1" applyAlignment="1"/>
    <xf numFmtId="16" fontId="38" fillId="17" borderId="0" xfId="14996" applyNumberFormat="1" applyFont="1" applyFill="1" applyBorder="1" applyAlignment="1">
      <alignment horizontal="center"/>
    </xf>
    <xf numFmtId="0" fontId="192" fillId="17" borderId="0" xfId="14996" applyFont="1" applyFill="1"/>
    <xf numFmtId="0" fontId="38" fillId="17" borderId="0" xfId="14996" applyFont="1" applyFill="1"/>
    <xf numFmtId="0" fontId="193" fillId="17" borderId="0" xfId="14990" applyNumberFormat="1" applyFont="1" applyFill="1" applyBorder="1" applyAlignment="1"/>
    <xf numFmtId="0" fontId="38" fillId="0" borderId="0" xfId="14996" applyFont="1" applyBorder="1" applyAlignment="1">
      <alignment horizontal="center"/>
    </xf>
    <xf numFmtId="49" fontId="192" fillId="17" borderId="0" xfId="14997" applyNumberFormat="1" applyFont="1" applyFill="1" applyBorder="1" applyAlignment="1"/>
    <xf numFmtId="0" fontId="192" fillId="17" borderId="0" xfId="14990" applyNumberFormat="1" applyFont="1" applyFill="1" applyBorder="1" applyAlignment="1"/>
    <xf numFmtId="0" fontId="38" fillId="0" borderId="0" xfId="14996" applyFont="1" applyBorder="1"/>
    <xf numFmtId="0" fontId="194" fillId="0" borderId="0" xfId="14996" applyFont="1" applyBorder="1"/>
    <xf numFmtId="0" fontId="193" fillId="17" borderId="0" xfId="14990" applyNumberFormat="1" applyFont="1" applyFill="1" applyBorder="1" applyAlignment="1">
      <alignment horizontal="center"/>
    </xf>
    <xf numFmtId="16" fontId="192" fillId="17" borderId="0" xfId="14990" applyNumberFormat="1" applyFont="1" applyFill="1" applyBorder="1" applyAlignment="1">
      <alignment horizontal="center"/>
    </xf>
    <xf numFmtId="16" fontId="190" fillId="17" borderId="0" xfId="14990" applyNumberFormat="1" applyFont="1" applyFill="1" applyBorder="1" applyAlignment="1">
      <alignment horizontal="center"/>
    </xf>
    <xf numFmtId="16" fontId="190" fillId="17" borderId="0" xfId="14990" applyNumberFormat="1" applyFont="1" applyFill="1" applyBorder="1" applyAlignment="1">
      <alignment horizontal="center" vertical="center"/>
    </xf>
    <xf numFmtId="49" fontId="38" fillId="17" borderId="0" xfId="14990" applyNumberFormat="1" applyFont="1" applyFill="1" applyBorder="1" applyAlignment="1">
      <alignment horizontal="center" vertical="center"/>
    </xf>
    <xf numFmtId="0" fontId="38" fillId="17" borderId="0" xfId="14990" applyNumberFormat="1" applyFont="1" applyFill="1" applyBorder="1" applyAlignment="1">
      <alignment vertical="center"/>
    </xf>
    <xf numFmtId="16" fontId="195" fillId="17" borderId="0" xfId="14990" applyNumberFormat="1" applyFont="1" applyFill="1" applyBorder="1" applyAlignment="1">
      <alignment horizontal="center"/>
    </xf>
    <xf numFmtId="49" fontId="190" fillId="17" borderId="0" xfId="14990" applyNumberFormat="1" applyFont="1" applyFill="1" applyBorder="1" applyAlignment="1">
      <alignment horizontal="center" vertical="center"/>
    </xf>
    <xf numFmtId="0" fontId="190" fillId="17" borderId="0" xfId="14990" applyNumberFormat="1" applyFont="1" applyFill="1" applyBorder="1" applyAlignment="1">
      <alignment vertical="center"/>
    </xf>
    <xf numFmtId="0" fontId="190" fillId="17" borderId="0" xfId="14990" applyNumberFormat="1" applyFont="1" applyFill="1" applyBorder="1" applyAlignment="1">
      <alignment vertical="center" wrapText="1"/>
    </xf>
    <xf numFmtId="180" fontId="181" fillId="86" borderId="0" xfId="14991" applyNumberFormat="1" applyFont="1" applyFill="1" applyBorder="1" applyAlignment="1">
      <alignment horizontal="center" vertical="center"/>
    </xf>
    <xf numFmtId="0" fontId="196" fillId="17" borderId="0" xfId="14998" applyFont="1" applyFill="1" applyBorder="1" applyAlignment="1">
      <alignment horizontal="left" vertical="center" wrapText="1"/>
    </xf>
    <xf numFmtId="16" fontId="196" fillId="17" borderId="0" xfId="14998" applyNumberFormat="1" applyFont="1" applyFill="1" applyBorder="1" applyAlignment="1">
      <alignment horizontal="left" vertical="center" wrapText="1"/>
    </xf>
    <xf numFmtId="0" fontId="196" fillId="17" borderId="0" xfId="14999" applyFont="1" applyFill="1" applyBorder="1" applyAlignment="1" applyProtection="1">
      <alignment horizontal="left" vertical="center" wrapText="1"/>
    </xf>
    <xf numFmtId="0" fontId="196" fillId="17" borderId="0" xfId="14999" applyFont="1" applyFill="1" applyBorder="1" applyAlignment="1" applyProtection="1">
      <alignment horizontal="left" vertical="center"/>
    </xf>
    <xf numFmtId="0" fontId="196" fillId="17" borderId="0" xfId="14998" applyFont="1" applyFill="1" applyBorder="1" applyAlignment="1">
      <alignment horizontal="left" vertical="center" wrapText="1"/>
    </xf>
    <xf numFmtId="16" fontId="196" fillId="17" borderId="0" xfId="14998" applyNumberFormat="1" applyFont="1" applyFill="1" applyBorder="1" applyAlignment="1">
      <alignment horizontal="left" vertical="center" wrapText="1"/>
    </xf>
    <xf numFmtId="0" fontId="196" fillId="17" borderId="0" xfId="14999" applyFont="1" applyFill="1" applyBorder="1" applyAlignment="1" applyProtection="1">
      <alignment horizontal="left" vertical="center" wrapText="1"/>
    </xf>
    <xf numFmtId="0" fontId="196" fillId="17" borderId="0" xfId="14999" applyFont="1" applyFill="1" applyBorder="1" applyAlignment="1" applyProtection="1">
      <alignment horizontal="left" vertical="center"/>
    </xf>
    <xf numFmtId="0" fontId="37" fillId="0" borderId="0" xfId="14990" applyNumberFormat="1" applyFont="1">
      <alignment vertical="center"/>
    </xf>
    <xf numFmtId="0" fontId="8" fillId="17" borderId="0" xfId="15000" applyFill="1" applyBorder="1" applyAlignment="1">
      <alignment horizontal="left" vertical="center" wrapText="1"/>
    </xf>
    <xf numFmtId="0" fontId="197" fillId="17" borderId="0" xfId="14990" applyNumberFormat="1" applyFont="1" applyFill="1" applyBorder="1" applyAlignment="1">
      <alignment horizontal="center"/>
    </xf>
    <xf numFmtId="180" fontId="180" fillId="0" borderId="47" xfId="14989" applyNumberFormat="1" applyFont="1" applyFill="1" applyBorder="1" applyAlignment="1">
      <alignment horizontal="center" vertical="center" wrapText="1"/>
    </xf>
    <xf numFmtId="180" fontId="4" fillId="0" borderId="0" xfId="14988" applyNumberFormat="1" applyFont="1" applyBorder="1"/>
    <xf numFmtId="180" fontId="188" fillId="0" borderId="0" xfId="14994" applyNumberFormat="1" applyFont="1">
      <alignment vertical="center"/>
    </xf>
    <xf numFmtId="1" fontId="186" fillId="0" borderId="47" xfId="14990" applyNumberFormat="1" applyFont="1" applyFill="1" applyBorder="1" applyAlignment="1">
      <alignment horizontal="center" vertical="center"/>
    </xf>
    <xf numFmtId="180" fontId="181" fillId="16" borderId="0" xfId="14991" applyNumberFormat="1" applyFont="1" applyFill="1" applyBorder="1" applyAlignment="1">
      <alignment vertical="center"/>
    </xf>
    <xf numFmtId="221" fontId="182" fillId="86" borderId="92" xfId="14989" applyNumberFormat="1" applyFont="1" applyFill="1" applyBorder="1" applyAlignment="1">
      <alignment horizontal="center" vertical="center" wrapText="1"/>
    </xf>
    <xf numFmtId="180" fontId="181" fillId="86" borderId="0" xfId="14991" applyNumberFormat="1" applyFont="1" applyFill="1" applyBorder="1" applyAlignment="1">
      <alignment vertical="center"/>
    </xf>
    <xf numFmtId="180" fontId="181" fillId="86" borderId="0" xfId="14991" applyNumberFormat="1" applyFont="1" applyFill="1" applyBorder="1" applyAlignment="1">
      <alignment horizontal="center" vertical="center"/>
    </xf>
    <xf numFmtId="221" fontId="182" fillId="86" borderId="0" xfId="14989" applyNumberFormat="1" applyFont="1" applyFill="1" applyBorder="1" applyAlignment="1">
      <alignment horizontal="center" vertical="center" wrapText="1"/>
    </xf>
    <xf numFmtId="0" fontId="37" fillId="0" borderId="0" xfId="14990" applyNumberFormat="1">
      <alignment vertical="center"/>
    </xf>
    <xf numFmtId="180" fontId="180" fillId="0" borderId="0" xfId="14989" applyNumberFormat="1" applyFont="1" applyFill="1" applyBorder="1" applyAlignment="1">
      <alignment horizontal="center" vertical="center"/>
    </xf>
    <xf numFmtId="180" fontId="180" fillId="0" borderId="0" xfId="14989" applyNumberFormat="1" applyFont="1" applyFill="1" applyBorder="1" applyAlignment="1">
      <alignment horizontal="center" vertical="center" wrapText="1"/>
    </xf>
    <xf numFmtId="183" fontId="198" fillId="0" borderId="89" xfId="15001" applyNumberFormat="1" applyFont="1" applyFill="1" applyBorder="1" applyAlignment="1">
      <alignment horizontal="center" vertical="center" wrapText="1"/>
    </xf>
    <xf numFmtId="223" fontId="198" fillId="0" borderId="89" xfId="15001" applyNumberFormat="1" applyFont="1" applyFill="1" applyBorder="1" applyAlignment="1">
      <alignment horizontal="center" vertical="center" wrapText="1"/>
    </xf>
    <xf numFmtId="0" fontId="37" fillId="0" borderId="0" xfId="14990" applyNumberFormat="1" applyFont="1" applyAlignment="1">
      <alignment vertical="center" wrapText="1"/>
    </xf>
    <xf numFmtId="180" fontId="181" fillId="0" borderId="0" xfId="14988" applyNumberFormat="1" applyFont="1" applyBorder="1" applyAlignment="1">
      <alignment vertical="center"/>
    </xf>
    <xf numFmtId="180" fontId="180" fillId="86" borderId="0" xfId="14988" applyNumberFormat="1" applyFont="1" applyFill="1" applyBorder="1" applyAlignment="1">
      <alignment horizontal="center" vertical="center"/>
    </xf>
    <xf numFmtId="180" fontId="180" fillId="15" borderId="0" xfId="14991" applyNumberFormat="1" applyFont="1" applyFill="1" applyBorder="1" applyAlignment="1">
      <alignment horizontal="center" vertical="center"/>
    </xf>
    <xf numFmtId="49" fontId="180" fillId="15" borderId="0" xfId="14991" applyNumberFormat="1" applyFont="1" applyFill="1" applyBorder="1" applyAlignment="1">
      <alignment horizontal="center" vertical="center" shrinkToFit="1"/>
    </xf>
    <xf numFmtId="180" fontId="180" fillId="15" borderId="0" xfId="14995" applyNumberFormat="1" applyFont="1" applyFill="1" applyBorder="1" applyAlignment="1">
      <alignment horizontal="center" vertical="center" wrapText="1"/>
    </xf>
    <xf numFmtId="180" fontId="181" fillId="15" borderId="0" xfId="14991" applyNumberFormat="1" applyFont="1" applyFill="1" applyBorder="1" applyAlignment="1">
      <alignment horizontal="left" vertical="center" shrinkToFit="1"/>
    </xf>
    <xf numFmtId="180" fontId="6" fillId="0" borderId="0" xfId="14995" applyNumberFormat="1" applyFont="1" applyBorder="1" applyAlignment="1">
      <alignment horizontal="left" vertical="center"/>
    </xf>
    <xf numFmtId="180" fontId="6" fillId="0" borderId="0" xfId="14995" applyNumberFormat="1" applyFont="1" applyBorder="1" applyAlignment="1">
      <alignment horizontal="left" vertical="center" wrapText="1"/>
    </xf>
    <xf numFmtId="180" fontId="41" fillId="0" borderId="0" xfId="14988" applyNumberFormat="1" applyFont="1" applyAlignment="1">
      <alignment vertical="center"/>
    </xf>
    <xf numFmtId="220" fontId="6" fillId="0" borderId="0" xfId="14988" applyNumberFormat="1" applyFont="1" applyFill="1" applyBorder="1" applyAlignment="1">
      <alignment horizontal="center"/>
    </xf>
    <xf numFmtId="180" fontId="177" fillId="0" borderId="0" xfId="14995" applyNumberFormat="1" applyFont="1" applyBorder="1" applyAlignment="1">
      <alignment horizontal="left" vertical="center"/>
    </xf>
    <xf numFmtId="180" fontId="178" fillId="0" borderId="0" xfId="14995" applyNumberFormat="1" applyFont="1" applyBorder="1" applyAlignment="1">
      <alignment horizontal="center" vertical="center"/>
    </xf>
  </cellXfs>
  <cellStyles count="15002">
    <cellStyle name="???" xfId="1"/>
    <cellStyle name="??? ?????" xfId="2"/>
    <cellStyle name="??? ????? 2" xfId="3"/>
    <cellStyle name="??? ????? 2 2" xfId="4"/>
    <cellStyle name="??? ????? 2 3" xfId="5"/>
    <cellStyle name="??? ????? 3" xfId="6"/>
    <cellStyle name="??? ????? 3 2" xfId="7"/>
    <cellStyle name="??? ????? 3 3" xfId="8"/>
    <cellStyle name="??? ????? 4" xfId="9"/>
    <cellStyle name="??? ????? 4 2" xfId="10"/>
    <cellStyle name="??? ????? 4 3" xfId="11"/>
    <cellStyle name="??? ????? 5" xfId="12"/>
    <cellStyle name="??? ????? 6" xfId="13"/>
    <cellStyle name="??? 2" xfId="14"/>
    <cellStyle name="??? 3" xfId="15"/>
    <cellStyle name="?????" xfId="16"/>
    <cellStyle name="????? 2" xfId="17"/>
    <cellStyle name="????? 2 2" xfId="18"/>
    <cellStyle name="????? 2 3" xfId="19"/>
    <cellStyle name="????? 3" xfId="20"/>
    <cellStyle name="????? 3 2" xfId="21"/>
    <cellStyle name="????? 3 3" xfId="22"/>
    <cellStyle name="????? 4" xfId="23"/>
    <cellStyle name="????? 4 2" xfId="24"/>
    <cellStyle name="????? 4 3" xfId="25"/>
    <cellStyle name="????? 5" xfId="26"/>
    <cellStyle name="????? 6" xfId="27"/>
    <cellStyle name="?????abawp" xfId="28"/>
    <cellStyle name="?????abawp 2" xfId="29"/>
    <cellStyle name="?????abawp 2 2" xfId="30"/>
    <cellStyle name="?????abawp 2 2 2" xfId="31"/>
    <cellStyle name="?????abawp 2 2 3" xfId="32"/>
    <cellStyle name="?????abawp 2 3" xfId="33"/>
    <cellStyle name="?????abawp 2 3 2" xfId="34"/>
    <cellStyle name="?????abawp 2 3 3" xfId="35"/>
    <cellStyle name="?????abawp 2 4" xfId="36"/>
    <cellStyle name="?????abawp 2 4 2" xfId="37"/>
    <cellStyle name="?????abawp 2 4 3" xfId="38"/>
    <cellStyle name="?????abawp 2 5" xfId="39"/>
    <cellStyle name="?????abawp 2 6" xfId="40"/>
    <cellStyle name="?????abawp 3" xfId="41"/>
    <cellStyle name="?????abawp 3 2" xfId="42"/>
    <cellStyle name="?????abawp 3 3" xfId="43"/>
    <cellStyle name="?????abawp 4" xfId="44"/>
    <cellStyle name="?????abawp 4 2" xfId="45"/>
    <cellStyle name="?????abawp 4 3" xfId="46"/>
    <cellStyle name="?????abawp 5" xfId="47"/>
    <cellStyle name="?????abawp 5 2" xfId="48"/>
    <cellStyle name="?????abawp 5 3" xfId="49"/>
    <cellStyle name="?????abawp 6" xfId="50"/>
    <cellStyle name="?????abawp 7" xfId="51"/>
    <cellStyle name="???_B20509CHS3" xfId="52"/>
    <cellStyle name="??_94?? (2)" xfId="53"/>
    <cellStyle name="_(RVS)中東線運價獲利分析-2013預估" xfId="54"/>
    <cellStyle name="_(RVS)中東線運價獲利分析-2013預估 2" xfId="55"/>
    <cellStyle name="_(RVS)中東線運價獲利分析-2013預估 3" xfId="56"/>
    <cellStyle name="_1004 MAL II線" xfId="57"/>
    <cellStyle name="_1004 MAL II線 2" xfId="58"/>
    <cellStyle name="_1004 MAL II線 3" xfId="59"/>
    <cellStyle name="_12月 農曆年併班 study  ABX &amp; FBS" xfId="60"/>
    <cellStyle name="_12月 農曆年併班 study  ABX &amp; FBS 2" xfId="61"/>
    <cellStyle name="_12月 農曆年併班 study  ABX &amp; FBS 3" xfId="62"/>
    <cellStyle name="_2003 Summer BSA(TNWA_24May)" xfId="63"/>
    <cellStyle name="_2003 Summer BSA(TNWA_24May) 2" xfId="64"/>
    <cellStyle name="_2003 Summer BSA(TNWA_24May) 3" xfId="65"/>
    <cellStyle name="_2003 Summer BSA(TNWA_24May)_AME BUDGET 2007" xfId="66"/>
    <cellStyle name="_2003 Summer BSA(TNWA_24May)_AME BUDGET 2007 2" xfId="67"/>
    <cellStyle name="_2003 Summer BSA(TNWA_24May)_AME BUDGET 2007 3" xfId="68"/>
    <cellStyle name="_2003 Summer BSA(TNWA_24May)_AMP BUDGET 2007" xfId="69"/>
    <cellStyle name="_2003 Summer BSA(TNWA_24May)_AMP BUDGET 2007 2" xfId="70"/>
    <cellStyle name="_2003 Summer BSA(TNWA_24May)_AMP BUDGET 2007 3" xfId="71"/>
    <cellStyle name="_2003 SUMMER EB_WB BSA(TNWA_21May)a" xfId="72"/>
    <cellStyle name="_2003 SUMMER EB_WB BSA(TNWA_21May)a 2" xfId="73"/>
    <cellStyle name="_2003 SUMMER EB_WB BSA(TNWA_21May)a 3" xfId="74"/>
    <cellStyle name="_2003 SUMMER EB_WB BSA(TNWA_21May)a_AME BUDGET 2007" xfId="75"/>
    <cellStyle name="_2003 SUMMER EB_WB BSA(TNWA_21May)a_AME BUDGET 2007 2" xfId="76"/>
    <cellStyle name="_2003 SUMMER EB_WB BSA(TNWA_21May)a_AME BUDGET 2007 3" xfId="77"/>
    <cellStyle name="_2003 SUMMER EB_WB BSA(TNWA_21May)a_AMP BUDGET 2007" xfId="78"/>
    <cellStyle name="_2003 SUMMER EB_WB BSA(TNWA_21May)a_AMP BUDGET 2007 2" xfId="79"/>
    <cellStyle name="_2003 SUMMER EB_WB BSA(TNWA_21May)a_AMP BUDGET 2007 3" xfId="80"/>
    <cellStyle name="_2003 SUMMER EB_WB BSA(TNWA_22May)" xfId="81"/>
    <cellStyle name="_2003 SUMMER EB_WB BSA(TNWA_22May) 2" xfId="82"/>
    <cellStyle name="_2003 SUMMER EB_WB BSA(TNWA_22May) 3" xfId="83"/>
    <cellStyle name="_2003 SUMMER EB_WB BSA(TNWA_22May)_AME BUDGET 2007" xfId="84"/>
    <cellStyle name="_2003 SUMMER EB_WB BSA(TNWA_22May)_AME BUDGET 2007 2" xfId="85"/>
    <cellStyle name="_2003 SUMMER EB_WB BSA(TNWA_22May)_AME BUDGET 2007 3" xfId="86"/>
    <cellStyle name="_2003 SUMMER EB_WB BSA(TNWA_22May)_AMP BUDGET 2007" xfId="87"/>
    <cellStyle name="_2003 SUMMER EB_WB BSA(TNWA_22May)_AMP BUDGET 2007 2" xfId="88"/>
    <cellStyle name="_2003 SUMMER EB_WB BSA(TNWA_22May)_AMP BUDGET 2007 3" xfId="89"/>
    <cellStyle name="_2003 SUMMER EB_WB BSA(TNWA_23May)" xfId="90"/>
    <cellStyle name="_2003 SUMMER EB_WB BSA(TNWA_23May) 2" xfId="91"/>
    <cellStyle name="_2003 SUMMER EB_WB BSA(TNWA_23May) 3" xfId="92"/>
    <cellStyle name="_2003 SUMMER EB_WB BSA(TNWA_23May)_AME BUDGET 2007" xfId="93"/>
    <cellStyle name="_2003 SUMMER EB_WB BSA(TNWA_23May)_AME BUDGET 2007 2" xfId="94"/>
    <cellStyle name="_2003 SUMMER EB_WB BSA(TNWA_23May)_AME BUDGET 2007 3" xfId="95"/>
    <cellStyle name="_2003 SUMMER EB_WB BSA(TNWA_23May)_AMP BUDGET 2007" xfId="96"/>
    <cellStyle name="_2003 SUMMER EB_WB BSA(TNWA_23May)_AMP BUDGET 2007 2" xfId="97"/>
    <cellStyle name="_2003 SUMMER EB_WB BSA(TNWA_23May)_AMP BUDGET 2007 3" xfId="98"/>
    <cellStyle name="_201012 PHX_IF2停止互換研究" xfId="99"/>
    <cellStyle name="_201012 PHX_IF2停止互換研究 2" xfId="100"/>
    <cellStyle name="_201012 PHX_IF2停止互換研究 3" xfId="101"/>
    <cellStyle name="_201012 PHX_IF2停止互換研究_2013 潑水節併班-NTE" xfId="102"/>
    <cellStyle name="_201012 PHX_IF2停止互換研究_2013 潑水節併班-NTE 2" xfId="103"/>
    <cellStyle name="_201012 PHX_IF2停止互換研究_2013 潑水節併班-NTE 3" xfId="104"/>
    <cellStyle name="_201012 PHX_IF2停止互換研究_Annie_201302" xfId="105"/>
    <cellStyle name="_201012 PHX_IF2停止互換研究_Annie_201302 2" xfId="106"/>
    <cellStyle name="_201012 PHX_IF2停止互換研究_Annie_201302 3" xfId="107"/>
    <cellStyle name="_2011 十一併班 - CMS" xfId="108"/>
    <cellStyle name="_2011 十一併班 - CMS 2" xfId="109"/>
    <cellStyle name="_2011 十一併班 - CMS 3" xfId="110"/>
    <cellStyle name="_2011 十一併班提案" xfId="111"/>
    <cellStyle name="_2011 十一併班提案 2" xfId="112"/>
    <cellStyle name="_2011 十一併班提案 3" xfId="113"/>
    <cellStyle name="_201101月版農曆年併班 study  ABX &amp; FBS  " xfId="114"/>
    <cellStyle name="_201101月版農曆年併班 study  ABX &amp; FBS   2" xfId="115"/>
    <cellStyle name="_201101月版農曆年併班 study  ABX &amp; FBS   3" xfId="116"/>
    <cellStyle name="_201102_JTP+CJ12" xfId="117"/>
    <cellStyle name="_201102_JTP+CJ12 2" xfId="118"/>
    <cellStyle name="_201102_JTP+CJ12 3" xfId="119"/>
    <cellStyle name="_201102_JTP+CJ12_B50306CVI" xfId="120"/>
    <cellStyle name="_201102_JTP+CJ12_B50306CVI 2" xfId="121"/>
    <cellStyle name="_201102_JTP+CJ12_B50306CVI 3" xfId="122"/>
    <cellStyle name="_201103_JTP+CJ12" xfId="123"/>
    <cellStyle name="_201103_JTP+CJ12 2" xfId="124"/>
    <cellStyle name="_201103_JTP+CJ12 3" xfId="125"/>
    <cellStyle name="_201103_JTP+CJ12_B50306CVI" xfId="126"/>
    <cellStyle name="_201103_JTP+CJ12_B50306CVI 2" xfId="127"/>
    <cellStyle name="_201103_JTP+CJ12_B50306CVI 3" xfId="128"/>
    <cellStyle name="_201105_JTP+CJ12" xfId="129"/>
    <cellStyle name="_201105_JTP+CJ12 2" xfId="130"/>
    <cellStyle name="_201105_JTP+CJ12 3" xfId="131"/>
    <cellStyle name="_201105_JTP+CJ12_B50306CVI" xfId="132"/>
    <cellStyle name="_201105_JTP+CJ12_B50306CVI 2" xfId="133"/>
    <cellStyle name="_201105_JTP+CJ12_B50306CVI 3" xfId="134"/>
    <cellStyle name="_201105_PNH+PNS" xfId="135"/>
    <cellStyle name="_201105_PNH+PNS 2" xfId="136"/>
    <cellStyle name="_201105_PNH+PNS 3" xfId="137"/>
    <cellStyle name="_201105_PNH+PNS_B50306CVI" xfId="138"/>
    <cellStyle name="_201105_PNH+PNS_B50306CVI 2" xfId="139"/>
    <cellStyle name="_201105_PNH+PNS_B50306CVI 3" xfId="140"/>
    <cellStyle name="_201112_JTP+CJ12" xfId="141"/>
    <cellStyle name="_201112_JTP+CJ12 2" xfId="142"/>
    <cellStyle name="_201112_JTP+CJ12 3" xfId="143"/>
    <cellStyle name="_201112_PNH+PNS" xfId="144"/>
    <cellStyle name="_201112_PNH+PNS 2" xfId="145"/>
    <cellStyle name="_201112_PNH+PNS 3" xfId="146"/>
    <cellStyle name="_2011回教年預估Omit S3892E版" xfId="147"/>
    <cellStyle name="_2011回教年預估Omit S3892E版 (2)" xfId="148"/>
    <cellStyle name="_2011回教年預估Omit S3892E版 (2) 2" xfId="149"/>
    <cellStyle name="_2011回教年預估Omit S3892E版 (2) 3" xfId="150"/>
    <cellStyle name="_2011回教年預估Omit S3892E版 2" xfId="151"/>
    <cellStyle name="_2011回教年預估Omit S3892E版 3" xfId="152"/>
    <cellStyle name="_2011小航發- NS1 drop UKB" xfId="153"/>
    <cellStyle name="_2011小航發- NS1 drop UKB 2" xfId="154"/>
    <cellStyle name="_2011小航發- NS1 drop UKB 3" xfId="155"/>
    <cellStyle name="_2012 CCI 營運分析" xfId="156"/>
    <cellStyle name="_2012 CCI 營運分析 2" xfId="157"/>
    <cellStyle name="_2012 CCI 營運分析 3" xfId="158"/>
    <cellStyle name="_2012 CIX 營運分析" xfId="159"/>
    <cellStyle name="_2012 CIX 營運分析 2" xfId="160"/>
    <cellStyle name="_2012 CIX 營運分析 3" xfId="161"/>
    <cellStyle name="_2012 CN1營運分析" xfId="162"/>
    <cellStyle name="_2012 CN1營運分析 2" xfId="163"/>
    <cellStyle name="_2012 CN1營運分析 3" xfId="164"/>
    <cellStyle name="_2012 TJS restructure study" xfId="165"/>
    <cellStyle name="_2012 TJS restructure study 2" xfId="166"/>
    <cellStyle name="_2012 TJS restructure study 3" xfId="167"/>
    <cellStyle name="_2012 WSA 營運分析" xfId="168"/>
    <cellStyle name="_2012 WSA 營運分析 2" xfId="169"/>
    <cellStyle name="_2012 WSA 營運分析 3" xfId="170"/>
    <cellStyle name="_2012_1st_Qtr_SKD_Review" xfId="171"/>
    <cellStyle name="_2012_1st_Qtr_SKD_Review 2" xfId="172"/>
    <cellStyle name="_2012_1st_Qtr_SKD_Review 3" xfId="173"/>
    <cellStyle name="_2012_1st_Qtr_SKD_Review_B50306CVI" xfId="174"/>
    <cellStyle name="_2012_1st_Qtr_SKD_Review_B50306CVI 2" xfId="175"/>
    <cellStyle name="_2012_1st_Qtr_SKD_Review_B50306CVI 3" xfId="176"/>
    <cellStyle name="_201201_FOC+FTS" xfId="177"/>
    <cellStyle name="_201201_FOC+FTS 2" xfId="178"/>
    <cellStyle name="_201201_FOC+FTS 3" xfId="179"/>
    <cellStyle name="_201201_HPH" xfId="180"/>
    <cellStyle name="_201201_HPH 2" xfId="181"/>
    <cellStyle name="_201201_HPH 3" xfId="182"/>
    <cellStyle name="_201201_JTH" xfId="183"/>
    <cellStyle name="_201201_JTH 2" xfId="184"/>
    <cellStyle name="_201201_JTH 3" xfId="185"/>
    <cellStyle name="_201201_SEA+PSX" xfId="186"/>
    <cellStyle name="_201201_SEA+PSX 2" xfId="187"/>
    <cellStyle name="_201201_SEA+PSX 3" xfId="188"/>
    <cellStyle name="_201201_XMN" xfId="189"/>
    <cellStyle name="_201201_XMN 2" xfId="190"/>
    <cellStyle name="_201201_XMN 3" xfId="191"/>
    <cellStyle name="_201203 以後CVT-營運分析" xfId="192"/>
    <cellStyle name="_201203 以後CVT-營運分析 2" xfId="193"/>
    <cellStyle name="_201203 以後CVT-營運分析 3" xfId="194"/>
    <cellStyle name="_201203以後 KVS" xfId="195"/>
    <cellStyle name="_201203以後 KVS 2" xfId="196"/>
    <cellStyle name="_201203以後 KVS 3" xfId="197"/>
    <cellStyle name="_201208_JSH+JTC" xfId="198"/>
    <cellStyle name="_201208_JSH+JTC 2" xfId="199"/>
    <cellStyle name="_201208_JSH+JTC 3" xfId="200"/>
    <cellStyle name="_201208_JSH+JTC_B50306CVI" xfId="201"/>
    <cellStyle name="_201208_JSH+JTC_B50306CVI 2" xfId="202"/>
    <cellStyle name="_201208_JSH+JTC_B50306CVI 3" xfId="203"/>
    <cellStyle name="_201208_PNH+PNS" xfId="204"/>
    <cellStyle name="_201208_PNH+PNS 2" xfId="205"/>
    <cellStyle name="_201208_PNH+PNS 3" xfId="206"/>
    <cellStyle name="_201208_PNH+PNS_B50306CVI" xfId="207"/>
    <cellStyle name="_201208_PNH+PNS_B50306CVI 2" xfId="208"/>
    <cellStyle name="_201208_PNH+PNS_B50306CVI 3" xfId="209"/>
    <cellStyle name="_20120817, MOL 新報價 JPN handling, OSA van pool,   1 GC 2 LOLO, 無 Kobe, 買 900 T, 800 T,  LF 0.95 版 - MOL - CHS 3 Service j.v. study" xfId="210"/>
    <cellStyle name="_20120817, MOL 新報價 JPN handling, OSA van pool,   1 GC 2 LOLO, 無 Kobe, 買 900 T, 800 T,  LF 0.95 版 - MOL - CHS 3 Service j.v. study 2" xfId="211"/>
    <cellStyle name="_20120817, MOL 新報價 JPN handling, OSA van pool,   1 GC 2 LOLO, 無 Kobe, 買 900 T, 800 T,  LF 0.95 版 - MOL - CHS 3 Service j.v. study 3" xfId="212"/>
    <cellStyle name="_201209_JSH+JTC" xfId="213"/>
    <cellStyle name="_201209_JSH+JTC 2" xfId="214"/>
    <cellStyle name="_201209_JSH+JTC 3" xfId="215"/>
    <cellStyle name="_201209_PNH+PNS" xfId="216"/>
    <cellStyle name="_201209_PNH+PNS 2" xfId="217"/>
    <cellStyle name="_201209_PNH+PNS 3" xfId="218"/>
    <cellStyle name="_2012JCV營運分析" xfId="219"/>
    <cellStyle name="_2012JCV營運分析 2" xfId="220"/>
    <cellStyle name="_2012JCV營運分析 3" xfId="221"/>
    <cellStyle name="_201301_JSH+JTC" xfId="222"/>
    <cellStyle name="_201301_JSH+JTC 2" xfId="223"/>
    <cellStyle name="_201301_JSH+JTC 3" xfId="224"/>
    <cellStyle name="_201301_PNH+PNS" xfId="225"/>
    <cellStyle name="_201301_PNH+PNS 2" xfId="226"/>
    <cellStyle name="_201301_PNH+PNS 3" xfId="227"/>
    <cellStyle name="_201302_JSH+JTC" xfId="228"/>
    <cellStyle name="_201302_JSH+JTC 2" xfId="229"/>
    <cellStyle name="_201302_JSH+JTC 3" xfId="230"/>
    <cellStyle name="_201302_JSH+JTC_B50306CVI" xfId="231"/>
    <cellStyle name="_201302_JSH+JTC_B50306CVI 2" xfId="232"/>
    <cellStyle name="_201302_JSH+JTC_B50306CVI 3" xfId="233"/>
    <cellStyle name="_201302_PNH+PNS" xfId="234"/>
    <cellStyle name="_201302_PNH+PNS 2" xfId="235"/>
    <cellStyle name="_201302_PNH+PNS 3" xfId="236"/>
    <cellStyle name="_201302_PNH+PNS_B50306CVI" xfId="237"/>
    <cellStyle name="_201302_PNH+PNS_B50306CVI 2" xfId="238"/>
    <cellStyle name="_201302_PNH+PNS_B50306CVI 3" xfId="239"/>
    <cellStyle name="_3. NTE" xfId="240"/>
    <cellStyle name="_3. NTE 2" xfId="241"/>
    <cellStyle name="_3. NTE 3" xfId="242"/>
    <cellStyle name="_4. JTH" xfId="243"/>
    <cellStyle name="_4. JTH 2" xfId="244"/>
    <cellStyle name="_4. JTH 3" xfId="245"/>
    <cellStyle name="_5. JTP" xfId="246"/>
    <cellStyle name="_5. JTP 2" xfId="247"/>
    <cellStyle name="_5. JTP 3" xfId="248"/>
    <cellStyle name="_ABX - C7 Slot Cost" xfId="249"/>
    <cellStyle name="_ABX - C7 Slot Cost 2" xfId="250"/>
    <cellStyle name="_ABX - C7 Slot Cost 2 2" xfId="251"/>
    <cellStyle name="_ABX - C7 Slot Cost 2 3" xfId="252"/>
    <cellStyle name="_ABX - C7 Slot Cost 3" xfId="253"/>
    <cellStyle name="_ABX - C7 Slot Cost 3 2" xfId="254"/>
    <cellStyle name="_ABX - C7 Slot Cost 3 3" xfId="255"/>
    <cellStyle name="_ABX - C7 Slot Cost 4" xfId="256"/>
    <cellStyle name="_ABX - C7 Slot Cost 5" xfId="257"/>
    <cellStyle name="_ABX ,FBS ,FES 201107" xfId="258"/>
    <cellStyle name="_ABX ,FBS ,FES 201107 2" xfId="259"/>
    <cellStyle name="_ABX ,FBS ,FES 201107 3" xfId="260"/>
    <cellStyle name="_ABX SVC 貨量預估" xfId="261"/>
    <cellStyle name="_ABX SVC 貨量預估 2" xfId="262"/>
    <cellStyle name="_ABX SVC 貨量預估 3" xfId="263"/>
    <cellStyle name="_ABX SVC 貨量預估_2013 潑水節併班-NTE" xfId="264"/>
    <cellStyle name="_ABX SVC 貨量預估_2013 潑水節併班-NTE 2" xfId="265"/>
    <cellStyle name="_ABX SVC 貨量預估_2013 潑水節併班-NTE 3" xfId="266"/>
    <cellStyle name="_ABX SVC 貨量預估_Annie_201302" xfId="267"/>
    <cellStyle name="_ABX SVC 貨量預估_Annie_201302 2" xfId="268"/>
    <cellStyle name="_ABX SVC 貨量預估_Annie_201302 3" xfId="269"/>
    <cellStyle name="_ABX -併班貨量預估 format" xfId="270"/>
    <cellStyle name="_ABX -併班貨量預估 format 2" xfId="271"/>
    <cellStyle name="_ABX -併班貨量預估 format 3" xfId="272"/>
    <cellStyle name="_AES2AES3 winter CPS plan package ver 12042008 (3)" xfId="273"/>
    <cellStyle name="_AES2AES3 winter CPS plan package ver 12042008 (3) 2" xfId="274"/>
    <cellStyle name="_AES2AES3 winter CPS plan package ver 12042008 (3) 2 2" xfId="275"/>
    <cellStyle name="_AES2AES3 winter CPS plan package ver 12042008 (3) 2 3" xfId="276"/>
    <cellStyle name="_AES2AES3 winter CPS plan package ver 12042008 (3) 3" xfId="277"/>
    <cellStyle name="_AES2AES3 winter CPS plan package ver 12042008 (3) 3 2" xfId="278"/>
    <cellStyle name="_AES2AES3 winter CPS plan package ver 12042008 (3) 3 3" xfId="279"/>
    <cellStyle name="_AES2AES3 winter CPS plan package ver 12042008 (3) 4" xfId="280"/>
    <cellStyle name="_AES2AES3 winter CPS plan package ver 12042008 (3) 5" xfId="281"/>
    <cellStyle name="_AME BUDGET 2007" xfId="282"/>
    <cellStyle name="_AME BUDGET 2007 2" xfId="283"/>
    <cellStyle name="_AME BUDGET 2007 3" xfId="284"/>
    <cellStyle name="_AMP BUDGET 2007" xfId="285"/>
    <cellStyle name="_AMP BUDGET 2007 2" xfId="286"/>
    <cellStyle name="_AMP BUDGET 2007 3" xfId="287"/>
    <cellStyle name="_Annie_201211" xfId="288"/>
    <cellStyle name="_Annie_201211 2" xfId="289"/>
    <cellStyle name="_Annie_201211 3" xfId="290"/>
    <cellStyle name="_Annie_201212" xfId="291"/>
    <cellStyle name="_Annie_201212 2" xfId="292"/>
    <cellStyle name="_Annie_201212 3" xfId="293"/>
    <cellStyle name="_APL" xfId="294"/>
    <cellStyle name="_APL 2" xfId="295"/>
    <cellStyle name="_APL 3" xfId="296"/>
    <cellStyle name="_APL_AME BUDGET 2007" xfId="297"/>
    <cellStyle name="_APL_AME BUDGET 2007 2" xfId="298"/>
    <cellStyle name="_APL_AME BUDGET 2007 3" xfId="299"/>
    <cellStyle name="_APL_AMP BUDGET 2007" xfId="300"/>
    <cellStyle name="_APL_AMP BUDGET 2007 2" xfId="301"/>
    <cellStyle name="_APL_AMP BUDGET 2007 3" xfId="302"/>
    <cellStyle name="_ASE" xfId="303"/>
    <cellStyle name="_ASE 2" xfId="304"/>
    <cellStyle name="_ASE 3" xfId="305"/>
    <cellStyle name="_AU Dem Det" xfId="306"/>
    <cellStyle name="_AU Dem Det 2" xfId="307"/>
    <cellStyle name="_AU Dem Det 3" xfId="308"/>
    <cellStyle name="_AUS_大新華" xfId="309"/>
    <cellStyle name="_AUS_大新華 2" xfId="310"/>
    <cellStyle name="_AUS_大新華 3" xfId="311"/>
    <cellStyle name="_B009_JTP+CJ12" xfId="312"/>
    <cellStyle name="_B009_JTP+CJ12 2" xfId="313"/>
    <cellStyle name="_B009_JTP+CJ12 3" xfId="314"/>
    <cellStyle name="_B009_JTP+CJ12_ABX ,歐線 201112" xfId="315"/>
    <cellStyle name="_B009_JTP+CJ12_ABX ,歐線 201112 2" xfId="316"/>
    <cellStyle name="_B009_JTP+CJ12_ABX ,歐線 201112 3" xfId="317"/>
    <cellStyle name="_B009_JTP+CJ12_ABX ,歐線 201112_B50306CVI" xfId="318"/>
    <cellStyle name="_B009_JTP+CJ12_ABX ,歐線 201112_B50306CVI 2" xfId="319"/>
    <cellStyle name="_B009_JTP+CJ12_ABX ,歐線 201112_B50306CVI 3" xfId="320"/>
    <cellStyle name="_B009_JTP+CJ12_B50306CVI" xfId="321"/>
    <cellStyle name="_B009_JTP+CJ12_B50306CVI 2" xfId="322"/>
    <cellStyle name="_B009_JTP+CJ12_B50306CVI 3" xfId="323"/>
    <cellStyle name="_B009_JTP+CJ12_PHM - LMD all" xfId="324"/>
    <cellStyle name="_B009_JTP+CJ12_PHM - LMD all 2" xfId="325"/>
    <cellStyle name="_B009_JTP+CJ12_PHM - LMD all 3" xfId="326"/>
    <cellStyle name="_B009_JTP+CJ12_PHM - LMD all_ABX ,歐線 201112" xfId="327"/>
    <cellStyle name="_B009_JTP+CJ12_PHM - LMD all_ABX ,歐線 201112 2" xfId="328"/>
    <cellStyle name="_B009_JTP+CJ12_PHM - LMD all_ABX ,歐線 201112 3" xfId="329"/>
    <cellStyle name="_B009_JTP+CJ12_PHM - LMD all_ABX ,歐線 201112_B50306CVI" xfId="330"/>
    <cellStyle name="_B009_JTP+CJ12_PHM - LMD all_ABX ,歐線 201112_B50306CVI 2" xfId="331"/>
    <cellStyle name="_B009_JTP+CJ12_PHM - LMD all_ABX ,歐線 201112_B50306CVI 3" xfId="332"/>
    <cellStyle name="_B009_JTP+CJ12_PHM - LMD all_B50306CVI" xfId="333"/>
    <cellStyle name="_B009_JTP+CJ12_PHM - LMD all_B50306CVI 2" xfId="334"/>
    <cellStyle name="_B009_JTP+CJ12_PHM - LMD all_B50306CVI 3" xfId="335"/>
    <cellStyle name="_B009_JTP+CJ12_PHM - LMD all_PHM - LMD all" xfId="336"/>
    <cellStyle name="_B009_JTP+CJ12_PHM - LMD all_PHM - LMD all 2" xfId="337"/>
    <cellStyle name="_B009_JTP+CJ12_PHM - LMD all_PHM - LMD all 3" xfId="338"/>
    <cellStyle name="_B009_JTP+CJ12_PHM - LMD all_PHM - LMD all_ABX ,歐線 201112" xfId="339"/>
    <cellStyle name="_B009_JTP+CJ12_PHM - LMD all_PHM - LMD all_ABX ,歐線 201112 2" xfId="340"/>
    <cellStyle name="_B009_JTP+CJ12_PHM - LMD all_PHM - LMD all_ABX ,歐線 201112 3" xfId="341"/>
    <cellStyle name="_B009_JTP+CJ12_PHM - LMD all_PHM - LMD all_ABX ,歐線 201112_B50306CVI" xfId="342"/>
    <cellStyle name="_B009_JTP+CJ12_PHM - LMD all_PHM - LMD all_ABX ,歐線 201112_B50306CVI 2" xfId="343"/>
    <cellStyle name="_B009_JTP+CJ12_PHM - LMD all_PHM - LMD all_ABX ,歐線 201112_B50306CVI 3" xfId="344"/>
    <cellStyle name="_B009_JTP+CJ12_PHM - LMD all_PHM - LMD all_B50306CVI" xfId="345"/>
    <cellStyle name="_B009_JTP+CJ12_PHM - LMD all_PHM - LMD all_B50306CVI 2" xfId="346"/>
    <cellStyle name="_B009_JTP+CJ12_PHM - LMD all_PHM - LMD all_B50306CVI 3" xfId="347"/>
    <cellStyle name="_B009_JTP+CJ12_PHM - LMD all_PHM - LMD all_Teresa 201110" xfId="348"/>
    <cellStyle name="_B009_JTP+CJ12_PHM - LMD all_PHM - LMD all_Teresa 201110 2" xfId="349"/>
    <cellStyle name="_B009_JTP+CJ12_PHM - LMD all_PHM - LMD all_Teresa 201110 3" xfId="350"/>
    <cellStyle name="_B009_JTP+CJ12_PHM - LMD all_PHM - LMD all_Teresa 201110_B50306CVI" xfId="351"/>
    <cellStyle name="_B009_JTP+CJ12_PHM - LMD all_PHM - LMD all_Teresa 201110_B50306CVI 2" xfId="352"/>
    <cellStyle name="_B009_JTP+CJ12_PHM - LMD all_PHM - LMD all_Teresa 201110_B50306CVI 3" xfId="353"/>
    <cellStyle name="_B009_JTP+CJ12_PHM - LMD all_PHM - LMD all_TMT 報告 (2)" xfId="354"/>
    <cellStyle name="_B009_JTP+CJ12_PHM - LMD all_PHM - LMD all_TMT 報告 (2) 2" xfId="355"/>
    <cellStyle name="_B009_JTP+CJ12_PHM - LMD all_PHM - LMD all_TMT 報告 (2) 3" xfId="356"/>
    <cellStyle name="_B009_JTP+CJ12_PHM - LMD all_PHM - LMD all_TMT 報告 (2)_ABX ,歐線 201112" xfId="357"/>
    <cellStyle name="_B009_JTP+CJ12_PHM - LMD all_PHM - LMD all_TMT 報告 (2)_ABX ,歐線 201112 2" xfId="358"/>
    <cellStyle name="_B009_JTP+CJ12_PHM - LMD all_PHM - LMD all_TMT 報告 (2)_ABX ,歐線 201112 3" xfId="359"/>
    <cellStyle name="_B009_JTP+CJ12_PHM - LMD all_PHM - LMD all_TMT 報告 (2)_ABX ,歐線 201112_B50306CVI" xfId="360"/>
    <cellStyle name="_B009_JTP+CJ12_PHM - LMD all_PHM - LMD all_TMT 報告 (2)_ABX ,歐線 201112_B50306CVI 2" xfId="361"/>
    <cellStyle name="_B009_JTP+CJ12_PHM - LMD all_PHM - LMD all_TMT 報告 (2)_ABX ,歐線 201112_B50306CVI 3" xfId="362"/>
    <cellStyle name="_B009_JTP+CJ12_PHM - LMD all_PHM - LMD all_TMT 報告 (2)_B50306CVI" xfId="363"/>
    <cellStyle name="_B009_JTP+CJ12_PHM - LMD all_PHM - LMD all_TMT 報告 (2)_B50306CVI 2" xfId="364"/>
    <cellStyle name="_B009_JTP+CJ12_PHM - LMD all_PHM - LMD all_TMT 報告 (2)_B50306CVI 3" xfId="365"/>
    <cellStyle name="_B009_JTP+CJ12_PHM - LMD all_PHM - LMD all_TMT 報告 (2)_Teresa 201110" xfId="366"/>
    <cellStyle name="_B009_JTP+CJ12_PHM - LMD all_PHM - LMD all_TMT 報告 (2)_Teresa 201110 2" xfId="367"/>
    <cellStyle name="_B009_JTP+CJ12_PHM - LMD all_PHM - LMD all_TMT 報告 (2)_Teresa 201110 3" xfId="368"/>
    <cellStyle name="_B009_JTP+CJ12_PHM - LMD all_PHM - LMD all_TMT 報告 (2)_Teresa 201110_B50306CVI" xfId="369"/>
    <cellStyle name="_B009_JTP+CJ12_PHM - LMD all_PHM - LMD all_TMT 報告 (2)_Teresa 201110_B50306CVI 2" xfId="370"/>
    <cellStyle name="_B009_JTP+CJ12_PHM - LMD all_PHM - LMD all_TMT 報告 (2)_Teresa 201110_B50306CVI 3" xfId="371"/>
    <cellStyle name="_B009_JTP+CJ12_PHM - LMD all_Teresa 201110" xfId="372"/>
    <cellStyle name="_B009_JTP+CJ12_PHM - LMD all_Teresa 201110 2" xfId="373"/>
    <cellStyle name="_B009_JTP+CJ12_PHM - LMD all_Teresa 201110 3" xfId="374"/>
    <cellStyle name="_B009_JTP+CJ12_PHM - LMD all_Teresa 201110_B50306CVI" xfId="375"/>
    <cellStyle name="_B009_JTP+CJ12_PHM - LMD all_Teresa 201110_B50306CVI 2" xfId="376"/>
    <cellStyle name="_B009_JTP+CJ12_PHM - LMD all_Teresa 201110_B50306CVI 3" xfId="377"/>
    <cellStyle name="_B009_JTP+CJ12_PHM - LMD all_TMT 報告 (2)" xfId="378"/>
    <cellStyle name="_B009_JTP+CJ12_PHM - LMD all_TMT 報告 (2) 2" xfId="379"/>
    <cellStyle name="_B009_JTP+CJ12_PHM - LMD all_TMT 報告 (2) 3" xfId="380"/>
    <cellStyle name="_B009_JTP+CJ12_PHM - LMD all_TMT 報告 (2)_ABX ,歐線 201112" xfId="381"/>
    <cellStyle name="_B009_JTP+CJ12_PHM - LMD all_TMT 報告 (2)_ABX ,歐線 201112 2" xfId="382"/>
    <cellStyle name="_B009_JTP+CJ12_PHM - LMD all_TMT 報告 (2)_ABX ,歐線 201112 3" xfId="383"/>
    <cellStyle name="_B009_JTP+CJ12_PHM - LMD all_TMT 報告 (2)_ABX ,歐線 201112_B50306CVI" xfId="384"/>
    <cellStyle name="_B009_JTP+CJ12_PHM - LMD all_TMT 報告 (2)_ABX ,歐線 201112_B50306CVI 2" xfId="385"/>
    <cellStyle name="_B009_JTP+CJ12_PHM - LMD all_TMT 報告 (2)_ABX ,歐線 201112_B50306CVI 3" xfId="386"/>
    <cellStyle name="_B009_JTP+CJ12_PHM - LMD all_TMT 報告 (2)_B50306CVI" xfId="387"/>
    <cellStyle name="_B009_JTP+CJ12_PHM - LMD all_TMT 報告 (2)_B50306CVI 2" xfId="388"/>
    <cellStyle name="_B009_JTP+CJ12_PHM - LMD all_TMT 報告 (2)_B50306CVI 3" xfId="389"/>
    <cellStyle name="_B009_JTP+CJ12_PHM - LMD all_TMT 報告 (2)_Teresa 201110" xfId="390"/>
    <cellStyle name="_B009_JTP+CJ12_PHM - LMD all_TMT 報告 (2)_Teresa 201110 2" xfId="391"/>
    <cellStyle name="_B009_JTP+CJ12_PHM - LMD all_TMT 報告 (2)_Teresa 201110 3" xfId="392"/>
    <cellStyle name="_B009_JTP+CJ12_PHM - LMD all_TMT 報告 (2)_Teresa 201110_B50306CVI" xfId="393"/>
    <cellStyle name="_B009_JTP+CJ12_PHM - LMD all_TMT 報告 (2)_Teresa 201110_B50306CVI 2" xfId="394"/>
    <cellStyle name="_B009_JTP+CJ12_PHM - LMD all_TMT 報告 (2)_Teresa 201110_B50306CVI 3" xfId="395"/>
    <cellStyle name="_B009_JTP+CJ12_Teresa 201110" xfId="396"/>
    <cellStyle name="_B009_JTP+CJ12_Teresa 201110 2" xfId="397"/>
    <cellStyle name="_B009_JTP+CJ12_Teresa 201110 3" xfId="398"/>
    <cellStyle name="_B009_JTP+CJ12_Teresa 201110_B50306CVI" xfId="399"/>
    <cellStyle name="_B009_JTP+CJ12_Teresa 201110_B50306CVI 2" xfId="400"/>
    <cellStyle name="_B009_JTP+CJ12_Teresa 201110_B50306CVI 3" xfId="401"/>
    <cellStyle name="_B009_JTP+CJ12_TMT 報告 (2)" xfId="402"/>
    <cellStyle name="_B009_JTP+CJ12_TMT 報告 (2) 2" xfId="403"/>
    <cellStyle name="_B009_JTP+CJ12_TMT 報告 (2) 3" xfId="404"/>
    <cellStyle name="_B009_JTP+CJ12_TMT 報告 (2)_ABX ,歐線 201112" xfId="405"/>
    <cellStyle name="_B009_JTP+CJ12_TMT 報告 (2)_ABX ,歐線 201112 2" xfId="406"/>
    <cellStyle name="_B009_JTP+CJ12_TMT 報告 (2)_ABX ,歐線 201112 3" xfId="407"/>
    <cellStyle name="_B009_JTP+CJ12_TMT 報告 (2)_ABX ,歐線 201112_B50306CVI" xfId="408"/>
    <cellStyle name="_B009_JTP+CJ12_TMT 報告 (2)_ABX ,歐線 201112_B50306CVI 2" xfId="409"/>
    <cellStyle name="_B009_JTP+CJ12_TMT 報告 (2)_ABX ,歐線 201112_B50306CVI 3" xfId="410"/>
    <cellStyle name="_B009_JTP+CJ12_TMT 報告 (2)_B50306CVI" xfId="411"/>
    <cellStyle name="_B009_JTP+CJ12_TMT 報告 (2)_B50306CVI 2" xfId="412"/>
    <cellStyle name="_B009_JTP+CJ12_TMT 報告 (2)_B50306CVI 3" xfId="413"/>
    <cellStyle name="_B009_JTP+CJ12_TMT 報告 (2)_Teresa 201110" xfId="414"/>
    <cellStyle name="_B009_JTP+CJ12_TMT 報告 (2)_Teresa 201110 2" xfId="415"/>
    <cellStyle name="_B009_JTP+CJ12_TMT 報告 (2)_Teresa 201110 3" xfId="416"/>
    <cellStyle name="_B009_JTP+CJ12_TMT 報告 (2)_Teresa 201110_B50306CVI" xfId="417"/>
    <cellStyle name="_B009_JTP+CJ12_TMT 報告 (2)_Teresa 201110_B50306CVI 2" xfId="418"/>
    <cellStyle name="_B009_JTP+CJ12_TMT 報告 (2)_Teresa 201110_B50306CVI 3" xfId="419"/>
    <cellStyle name="_B009_JTP+CJ12_華中版估貨 (4)" xfId="420"/>
    <cellStyle name="_B009_JTP+CJ12_華中版估貨 (4) 2" xfId="421"/>
    <cellStyle name="_B009_JTP+CJ12_華中版估貨 (4) 3" xfId="422"/>
    <cellStyle name="_B009_JTP+CJ12_華中版估貨 (4)_ABX ,歐線 201112" xfId="423"/>
    <cellStyle name="_B009_JTP+CJ12_華中版估貨 (4)_ABX ,歐線 201112 2" xfId="424"/>
    <cellStyle name="_B009_JTP+CJ12_華中版估貨 (4)_ABX ,歐線 201112 3" xfId="425"/>
    <cellStyle name="_B009_JTP+CJ12_華中版估貨 (4)_ABX ,歐線 201112_B50306CVI" xfId="426"/>
    <cellStyle name="_B009_JTP+CJ12_華中版估貨 (4)_ABX ,歐線 201112_B50306CVI 2" xfId="427"/>
    <cellStyle name="_B009_JTP+CJ12_華中版估貨 (4)_ABX ,歐線 201112_B50306CVI 3" xfId="428"/>
    <cellStyle name="_B009_JTP+CJ12_華中版估貨 (4)_B50306CVI" xfId="429"/>
    <cellStyle name="_B009_JTP+CJ12_華中版估貨 (4)_B50306CVI 2" xfId="430"/>
    <cellStyle name="_B009_JTP+CJ12_華中版估貨 (4)_B50306CVI 3" xfId="431"/>
    <cellStyle name="_B009_JTP+CJ12_華中版估貨 (4)_PHM - LMD all" xfId="432"/>
    <cellStyle name="_B009_JTP+CJ12_華中版估貨 (4)_PHM - LMD all 2" xfId="433"/>
    <cellStyle name="_B009_JTP+CJ12_華中版估貨 (4)_PHM - LMD all 3" xfId="434"/>
    <cellStyle name="_B009_JTP+CJ12_華中版估貨 (4)_PHM - LMD all_ABX ,歐線 201112" xfId="435"/>
    <cellStyle name="_B009_JTP+CJ12_華中版估貨 (4)_PHM - LMD all_ABX ,歐線 201112 2" xfId="436"/>
    <cellStyle name="_B009_JTP+CJ12_華中版估貨 (4)_PHM - LMD all_ABX ,歐線 201112 3" xfId="437"/>
    <cellStyle name="_B009_JTP+CJ12_華中版估貨 (4)_PHM - LMD all_ABX ,歐線 201112_B50306CVI" xfId="438"/>
    <cellStyle name="_B009_JTP+CJ12_華中版估貨 (4)_PHM - LMD all_ABX ,歐線 201112_B50306CVI 2" xfId="439"/>
    <cellStyle name="_B009_JTP+CJ12_華中版估貨 (4)_PHM - LMD all_ABX ,歐線 201112_B50306CVI 3" xfId="440"/>
    <cellStyle name="_B009_JTP+CJ12_華中版估貨 (4)_PHM - LMD all_B50306CVI" xfId="441"/>
    <cellStyle name="_B009_JTP+CJ12_華中版估貨 (4)_PHM - LMD all_B50306CVI 2" xfId="442"/>
    <cellStyle name="_B009_JTP+CJ12_華中版估貨 (4)_PHM - LMD all_B50306CVI 3" xfId="443"/>
    <cellStyle name="_B009_JTP+CJ12_華中版估貨 (4)_PHM - LMD all_PHM - LMD all" xfId="444"/>
    <cellStyle name="_B009_JTP+CJ12_華中版估貨 (4)_PHM - LMD all_PHM - LMD all 2" xfId="445"/>
    <cellStyle name="_B009_JTP+CJ12_華中版估貨 (4)_PHM - LMD all_PHM - LMD all 3" xfId="446"/>
    <cellStyle name="_B009_JTP+CJ12_華中版估貨 (4)_PHM - LMD all_PHM - LMD all_ABX ,歐線 201112" xfId="447"/>
    <cellStyle name="_B009_JTP+CJ12_華中版估貨 (4)_PHM - LMD all_PHM - LMD all_ABX ,歐線 201112 2" xfId="448"/>
    <cellStyle name="_B009_JTP+CJ12_華中版估貨 (4)_PHM - LMD all_PHM - LMD all_ABX ,歐線 201112 3" xfId="449"/>
    <cellStyle name="_B009_JTP+CJ12_華中版估貨 (4)_PHM - LMD all_PHM - LMD all_ABX ,歐線 201112_B50306CVI" xfId="450"/>
    <cellStyle name="_B009_JTP+CJ12_華中版估貨 (4)_PHM - LMD all_PHM - LMD all_ABX ,歐線 201112_B50306CVI 2" xfId="451"/>
    <cellStyle name="_B009_JTP+CJ12_華中版估貨 (4)_PHM - LMD all_PHM - LMD all_ABX ,歐線 201112_B50306CVI 3" xfId="452"/>
    <cellStyle name="_B009_JTP+CJ12_華中版估貨 (4)_PHM - LMD all_PHM - LMD all_B50306CVI" xfId="453"/>
    <cellStyle name="_B009_JTP+CJ12_華中版估貨 (4)_PHM - LMD all_PHM - LMD all_B50306CVI 2" xfId="454"/>
    <cellStyle name="_B009_JTP+CJ12_華中版估貨 (4)_PHM - LMD all_PHM - LMD all_B50306CVI 3" xfId="455"/>
    <cellStyle name="_B009_JTP+CJ12_華中版估貨 (4)_PHM - LMD all_PHM - LMD all_Teresa 201110" xfId="456"/>
    <cellStyle name="_B009_JTP+CJ12_華中版估貨 (4)_PHM - LMD all_PHM - LMD all_Teresa 201110 2" xfId="457"/>
    <cellStyle name="_B009_JTP+CJ12_華中版估貨 (4)_PHM - LMD all_PHM - LMD all_Teresa 201110 3" xfId="458"/>
    <cellStyle name="_B009_JTP+CJ12_華中版估貨 (4)_PHM - LMD all_PHM - LMD all_Teresa 201110_B50306CVI" xfId="459"/>
    <cellStyle name="_B009_JTP+CJ12_華中版估貨 (4)_PHM - LMD all_PHM - LMD all_Teresa 201110_B50306CVI 2" xfId="460"/>
    <cellStyle name="_B009_JTP+CJ12_華中版估貨 (4)_PHM - LMD all_PHM - LMD all_Teresa 201110_B50306CVI 3" xfId="461"/>
    <cellStyle name="_B009_JTP+CJ12_華中版估貨 (4)_PHM - LMD all_PHM - LMD all_TMT 報告 (2)" xfId="462"/>
    <cellStyle name="_B009_JTP+CJ12_華中版估貨 (4)_PHM - LMD all_PHM - LMD all_TMT 報告 (2) 2" xfId="463"/>
    <cellStyle name="_B009_JTP+CJ12_華中版估貨 (4)_PHM - LMD all_PHM - LMD all_TMT 報告 (2) 3" xfId="464"/>
    <cellStyle name="_B009_JTP+CJ12_華中版估貨 (4)_PHM - LMD all_PHM - LMD all_TMT 報告 (2)_ABX ,歐線 201112" xfId="465"/>
    <cellStyle name="_B009_JTP+CJ12_華中版估貨 (4)_PHM - LMD all_PHM - LMD all_TMT 報告 (2)_ABX ,歐線 201112 2" xfId="466"/>
    <cellStyle name="_B009_JTP+CJ12_華中版估貨 (4)_PHM - LMD all_PHM - LMD all_TMT 報告 (2)_ABX ,歐線 201112 3" xfId="467"/>
    <cellStyle name="_B009_JTP+CJ12_華中版估貨 (4)_PHM - LMD all_PHM - LMD all_TMT 報告 (2)_ABX ,歐線 201112_B50306CVI" xfId="468"/>
    <cellStyle name="_B009_JTP+CJ12_華中版估貨 (4)_PHM - LMD all_PHM - LMD all_TMT 報告 (2)_ABX ,歐線 201112_B50306CVI 2" xfId="469"/>
    <cellStyle name="_B009_JTP+CJ12_華中版估貨 (4)_PHM - LMD all_PHM - LMD all_TMT 報告 (2)_ABX ,歐線 201112_B50306CVI 3" xfId="470"/>
    <cellStyle name="_B009_JTP+CJ12_華中版估貨 (4)_PHM - LMD all_PHM - LMD all_TMT 報告 (2)_B50306CVI" xfId="471"/>
    <cellStyle name="_B009_JTP+CJ12_華中版估貨 (4)_PHM - LMD all_PHM - LMD all_TMT 報告 (2)_B50306CVI 2" xfId="472"/>
    <cellStyle name="_B009_JTP+CJ12_華中版估貨 (4)_PHM - LMD all_PHM - LMD all_TMT 報告 (2)_B50306CVI 3" xfId="473"/>
    <cellStyle name="_B009_JTP+CJ12_華中版估貨 (4)_PHM - LMD all_PHM - LMD all_TMT 報告 (2)_Teresa 201110" xfId="474"/>
    <cellStyle name="_B009_JTP+CJ12_華中版估貨 (4)_PHM - LMD all_PHM - LMD all_TMT 報告 (2)_Teresa 201110 2" xfId="475"/>
    <cellStyle name="_B009_JTP+CJ12_華中版估貨 (4)_PHM - LMD all_PHM - LMD all_TMT 報告 (2)_Teresa 201110 3" xfId="476"/>
    <cellStyle name="_B009_JTP+CJ12_華中版估貨 (4)_PHM - LMD all_PHM - LMD all_TMT 報告 (2)_Teresa 201110_B50306CVI" xfId="477"/>
    <cellStyle name="_B009_JTP+CJ12_華中版估貨 (4)_PHM - LMD all_PHM - LMD all_TMT 報告 (2)_Teresa 201110_B50306CVI 2" xfId="478"/>
    <cellStyle name="_B009_JTP+CJ12_華中版估貨 (4)_PHM - LMD all_PHM - LMD all_TMT 報告 (2)_Teresa 201110_B50306CVI 3" xfId="479"/>
    <cellStyle name="_B009_JTP+CJ12_華中版估貨 (4)_PHM - LMD all_Teresa 201110" xfId="480"/>
    <cellStyle name="_B009_JTP+CJ12_華中版估貨 (4)_PHM - LMD all_Teresa 201110 2" xfId="481"/>
    <cellStyle name="_B009_JTP+CJ12_華中版估貨 (4)_PHM - LMD all_Teresa 201110 3" xfId="482"/>
    <cellStyle name="_B009_JTP+CJ12_華中版估貨 (4)_PHM - LMD all_Teresa 201110_B50306CVI" xfId="483"/>
    <cellStyle name="_B009_JTP+CJ12_華中版估貨 (4)_PHM - LMD all_Teresa 201110_B50306CVI 2" xfId="484"/>
    <cellStyle name="_B009_JTP+CJ12_華中版估貨 (4)_PHM - LMD all_Teresa 201110_B50306CVI 3" xfId="485"/>
    <cellStyle name="_B009_JTP+CJ12_華中版估貨 (4)_PHM - LMD all_TMT 報告 (2)" xfId="486"/>
    <cellStyle name="_B009_JTP+CJ12_華中版估貨 (4)_PHM - LMD all_TMT 報告 (2) 2" xfId="487"/>
    <cellStyle name="_B009_JTP+CJ12_華中版估貨 (4)_PHM - LMD all_TMT 報告 (2) 3" xfId="488"/>
    <cellStyle name="_B009_JTP+CJ12_華中版估貨 (4)_PHM - LMD all_TMT 報告 (2)_ABX ,歐線 201112" xfId="489"/>
    <cellStyle name="_B009_JTP+CJ12_華中版估貨 (4)_PHM - LMD all_TMT 報告 (2)_ABX ,歐線 201112 2" xfId="490"/>
    <cellStyle name="_B009_JTP+CJ12_華中版估貨 (4)_PHM - LMD all_TMT 報告 (2)_ABX ,歐線 201112 3" xfId="491"/>
    <cellStyle name="_B009_JTP+CJ12_華中版估貨 (4)_PHM - LMD all_TMT 報告 (2)_ABX ,歐線 201112_B50306CVI" xfId="492"/>
    <cellStyle name="_B009_JTP+CJ12_華中版估貨 (4)_PHM - LMD all_TMT 報告 (2)_ABX ,歐線 201112_B50306CVI 2" xfId="493"/>
    <cellStyle name="_B009_JTP+CJ12_華中版估貨 (4)_PHM - LMD all_TMT 報告 (2)_ABX ,歐線 201112_B50306CVI 3" xfId="494"/>
    <cellStyle name="_B009_JTP+CJ12_華中版估貨 (4)_PHM - LMD all_TMT 報告 (2)_B50306CVI" xfId="495"/>
    <cellStyle name="_B009_JTP+CJ12_華中版估貨 (4)_PHM - LMD all_TMT 報告 (2)_B50306CVI 2" xfId="496"/>
    <cellStyle name="_B009_JTP+CJ12_華中版估貨 (4)_PHM - LMD all_TMT 報告 (2)_B50306CVI 3" xfId="497"/>
    <cellStyle name="_B009_JTP+CJ12_華中版估貨 (4)_PHM - LMD all_TMT 報告 (2)_Teresa 201110" xfId="498"/>
    <cellStyle name="_B009_JTP+CJ12_華中版估貨 (4)_PHM - LMD all_TMT 報告 (2)_Teresa 201110 2" xfId="499"/>
    <cellStyle name="_B009_JTP+CJ12_華中版估貨 (4)_PHM - LMD all_TMT 報告 (2)_Teresa 201110 3" xfId="500"/>
    <cellStyle name="_B009_JTP+CJ12_華中版估貨 (4)_PHM - LMD all_TMT 報告 (2)_Teresa 201110_B50306CVI" xfId="501"/>
    <cellStyle name="_B009_JTP+CJ12_華中版估貨 (4)_PHM - LMD all_TMT 報告 (2)_Teresa 201110_B50306CVI 2" xfId="502"/>
    <cellStyle name="_B009_JTP+CJ12_華中版估貨 (4)_PHM - LMD all_TMT 報告 (2)_Teresa 201110_B50306CVI 3" xfId="503"/>
    <cellStyle name="_B009_JTP+CJ12_華中版估貨 (4)_Teresa 201110" xfId="504"/>
    <cellStyle name="_B009_JTP+CJ12_華中版估貨 (4)_Teresa 201110 2" xfId="505"/>
    <cellStyle name="_B009_JTP+CJ12_華中版估貨 (4)_Teresa 201110 3" xfId="506"/>
    <cellStyle name="_B009_JTP+CJ12_華中版估貨 (4)_Teresa 201110_B50306CVI" xfId="507"/>
    <cellStyle name="_B009_JTP+CJ12_華中版估貨 (4)_Teresa 201110_B50306CVI 2" xfId="508"/>
    <cellStyle name="_B009_JTP+CJ12_華中版估貨 (4)_Teresa 201110_B50306CVI 3" xfId="509"/>
    <cellStyle name="_B009_JTP+CJ12_華中版估貨 (4)_TMT 報告 (2)" xfId="510"/>
    <cellStyle name="_B009_JTP+CJ12_華中版估貨 (4)_TMT 報告 (2) 2" xfId="511"/>
    <cellStyle name="_B009_JTP+CJ12_華中版估貨 (4)_TMT 報告 (2) 3" xfId="512"/>
    <cellStyle name="_B009_JTP+CJ12_華中版估貨 (4)_TMT 報告 (2)_ABX ,歐線 201112" xfId="513"/>
    <cellStyle name="_B009_JTP+CJ12_華中版估貨 (4)_TMT 報告 (2)_ABX ,歐線 201112 2" xfId="514"/>
    <cellStyle name="_B009_JTP+CJ12_華中版估貨 (4)_TMT 報告 (2)_ABX ,歐線 201112 3" xfId="515"/>
    <cellStyle name="_B009_JTP+CJ12_華中版估貨 (4)_TMT 報告 (2)_ABX ,歐線 201112_B50306CVI" xfId="516"/>
    <cellStyle name="_B009_JTP+CJ12_華中版估貨 (4)_TMT 報告 (2)_ABX ,歐線 201112_B50306CVI 2" xfId="517"/>
    <cellStyle name="_B009_JTP+CJ12_華中版估貨 (4)_TMT 報告 (2)_ABX ,歐線 201112_B50306CVI 3" xfId="518"/>
    <cellStyle name="_B009_JTP+CJ12_華中版估貨 (4)_TMT 報告 (2)_B50306CVI" xfId="519"/>
    <cellStyle name="_B009_JTP+CJ12_華中版估貨 (4)_TMT 報告 (2)_B50306CVI 2" xfId="520"/>
    <cellStyle name="_B009_JTP+CJ12_華中版估貨 (4)_TMT 報告 (2)_B50306CVI 3" xfId="521"/>
    <cellStyle name="_B009_JTP+CJ12_華中版估貨 (4)_TMT 報告 (2)_Teresa 201110" xfId="522"/>
    <cellStyle name="_B009_JTP+CJ12_華中版估貨 (4)_TMT 報告 (2)_Teresa 201110 2" xfId="523"/>
    <cellStyle name="_B009_JTP+CJ12_華中版估貨 (4)_TMT 報告 (2)_Teresa 201110 3" xfId="524"/>
    <cellStyle name="_B009_JTP+CJ12_華中版估貨 (4)_TMT 報告 (2)_Teresa 201110_B50306CVI" xfId="525"/>
    <cellStyle name="_B009_JTP+CJ12_華中版估貨 (4)_TMT 報告 (2)_Teresa 201110_B50306CVI 2" xfId="526"/>
    <cellStyle name="_B009_JTP+CJ12_華中版估貨 (4)_TMT 報告 (2)_Teresa 201110_B50306CVI 3" xfId="527"/>
    <cellStyle name="_B009_JTP+CJ12_貨量總表" xfId="528"/>
    <cellStyle name="_B009_JTP+CJ12_貨量總表 2" xfId="529"/>
    <cellStyle name="_B009_JTP+CJ12_貨量總表 3" xfId="530"/>
    <cellStyle name="_B009_JTP+CJ12_貨量總表_ABX ,歐線 201112" xfId="531"/>
    <cellStyle name="_B009_JTP+CJ12_貨量總表_ABX ,歐線 201112 2" xfId="532"/>
    <cellStyle name="_B009_JTP+CJ12_貨量總表_ABX ,歐線 201112 3" xfId="533"/>
    <cellStyle name="_B009_JTP+CJ12_貨量總表_ABX ,歐線 201112_B50306CVI" xfId="534"/>
    <cellStyle name="_B009_JTP+CJ12_貨量總表_ABX ,歐線 201112_B50306CVI 2" xfId="535"/>
    <cellStyle name="_B009_JTP+CJ12_貨量總表_ABX ,歐線 201112_B50306CVI 3" xfId="536"/>
    <cellStyle name="_B009_JTP+CJ12_貨量總表_B50306CVI" xfId="537"/>
    <cellStyle name="_B009_JTP+CJ12_貨量總表_B50306CVI 2" xfId="538"/>
    <cellStyle name="_B009_JTP+CJ12_貨量總表_B50306CVI 3" xfId="539"/>
    <cellStyle name="_B009_JTP+CJ12_貨量總表_PHM - LMD all" xfId="540"/>
    <cellStyle name="_B009_JTP+CJ12_貨量總表_PHM - LMD all 2" xfId="541"/>
    <cellStyle name="_B009_JTP+CJ12_貨量總表_PHM - LMD all 3" xfId="542"/>
    <cellStyle name="_B009_JTP+CJ12_貨量總表_PHM - LMD all_ABX ,歐線 201112" xfId="543"/>
    <cellStyle name="_B009_JTP+CJ12_貨量總表_PHM - LMD all_ABX ,歐線 201112 2" xfId="544"/>
    <cellStyle name="_B009_JTP+CJ12_貨量總表_PHM - LMD all_ABX ,歐線 201112 3" xfId="545"/>
    <cellStyle name="_B009_JTP+CJ12_貨量總表_PHM - LMD all_ABX ,歐線 201112_B50306CVI" xfId="546"/>
    <cellStyle name="_B009_JTP+CJ12_貨量總表_PHM - LMD all_ABX ,歐線 201112_B50306CVI 2" xfId="547"/>
    <cellStyle name="_B009_JTP+CJ12_貨量總表_PHM - LMD all_ABX ,歐線 201112_B50306CVI 3" xfId="548"/>
    <cellStyle name="_B009_JTP+CJ12_貨量總表_PHM - LMD all_B50306CVI" xfId="549"/>
    <cellStyle name="_B009_JTP+CJ12_貨量總表_PHM - LMD all_B50306CVI 2" xfId="550"/>
    <cellStyle name="_B009_JTP+CJ12_貨量總表_PHM - LMD all_B50306CVI 3" xfId="551"/>
    <cellStyle name="_B009_JTP+CJ12_貨量總表_PHM - LMD all_PHM - LMD all" xfId="552"/>
    <cellStyle name="_B009_JTP+CJ12_貨量總表_PHM - LMD all_PHM - LMD all 2" xfId="553"/>
    <cellStyle name="_B009_JTP+CJ12_貨量總表_PHM - LMD all_PHM - LMD all 3" xfId="554"/>
    <cellStyle name="_B009_JTP+CJ12_貨量總表_PHM - LMD all_PHM - LMD all_ABX ,歐線 201112" xfId="555"/>
    <cellStyle name="_B009_JTP+CJ12_貨量總表_PHM - LMD all_PHM - LMD all_ABX ,歐線 201112 2" xfId="556"/>
    <cellStyle name="_B009_JTP+CJ12_貨量總表_PHM - LMD all_PHM - LMD all_ABX ,歐線 201112 3" xfId="557"/>
    <cellStyle name="_B009_JTP+CJ12_貨量總表_PHM - LMD all_PHM - LMD all_ABX ,歐線 201112_B50306CVI" xfId="558"/>
    <cellStyle name="_B009_JTP+CJ12_貨量總表_PHM - LMD all_PHM - LMD all_ABX ,歐線 201112_B50306CVI 2" xfId="559"/>
    <cellStyle name="_B009_JTP+CJ12_貨量總表_PHM - LMD all_PHM - LMD all_ABX ,歐線 201112_B50306CVI 3" xfId="560"/>
    <cellStyle name="_B009_JTP+CJ12_貨量總表_PHM - LMD all_PHM - LMD all_B50306CVI" xfId="561"/>
    <cellStyle name="_B009_JTP+CJ12_貨量總表_PHM - LMD all_PHM - LMD all_B50306CVI 2" xfId="562"/>
    <cellStyle name="_B009_JTP+CJ12_貨量總表_PHM - LMD all_PHM - LMD all_B50306CVI 3" xfId="563"/>
    <cellStyle name="_B009_JTP+CJ12_貨量總表_PHM - LMD all_PHM - LMD all_Teresa 201110" xfId="564"/>
    <cellStyle name="_B009_JTP+CJ12_貨量總表_PHM - LMD all_PHM - LMD all_Teresa 201110 2" xfId="565"/>
    <cellStyle name="_B009_JTP+CJ12_貨量總表_PHM - LMD all_PHM - LMD all_Teresa 201110 3" xfId="566"/>
    <cellStyle name="_B009_JTP+CJ12_貨量總表_PHM - LMD all_PHM - LMD all_Teresa 201110_B50306CVI" xfId="567"/>
    <cellStyle name="_B009_JTP+CJ12_貨量總表_PHM - LMD all_PHM - LMD all_Teresa 201110_B50306CVI 2" xfId="568"/>
    <cellStyle name="_B009_JTP+CJ12_貨量總表_PHM - LMD all_PHM - LMD all_Teresa 201110_B50306CVI 3" xfId="569"/>
    <cellStyle name="_B009_JTP+CJ12_貨量總表_PHM - LMD all_PHM - LMD all_TMT 報告 (2)" xfId="570"/>
    <cellStyle name="_B009_JTP+CJ12_貨量總表_PHM - LMD all_PHM - LMD all_TMT 報告 (2) 2" xfId="571"/>
    <cellStyle name="_B009_JTP+CJ12_貨量總表_PHM - LMD all_PHM - LMD all_TMT 報告 (2) 3" xfId="572"/>
    <cellStyle name="_B009_JTP+CJ12_貨量總表_PHM - LMD all_PHM - LMD all_TMT 報告 (2)_ABX ,歐線 201112" xfId="573"/>
    <cellStyle name="_B009_JTP+CJ12_貨量總表_PHM - LMD all_PHM - LMD all_TMT 報告 (2)_ABX ,歐線 201112 2" xfId="574"/>
    <cellStyle name="_B009_JTP+CJ12_貨量總表_PHM - LMD all_PHM - LMD all_TMT 報告 (2)_ABX ,歐線 201112 3" xfId="575"/>
    <cellStyle name="_B009_JTP+CJ12_貨量總表_PHM - LMD all_PHM - LMD all_TMT 報告 (2)_ABX ,歐線 201112_B50306CVI" xfId="576"/>
    <cellStyle name="_B009_JTP+CJ12_貨量總表_PHM - LMD all_PHM - LMD all_TMT 報告 (2)_ABX ,歐線 201112_B50306CVI 2" xfId="577"/>
    <cellStyle name="_B009_JTP+CJ12_貨量總表_PHM - LMD all_PHM - LMD all_TMT 報告 (2)_ABX ,歐線 201112_B50306CVI 3" xfId="578"/>
    <cellStyle name="_B009_JTP+CJ12_貨量總表_PHM - LMD all_PHM - LMD all_TMT 報告 (2)_B50306CVI" xfId="579"/>
    <cellStyle name="_B009_JTP+CJ12_貨量總表_PHM - LMD all_PHM - LMD all_TMT 報告 (2)_B50306CVI 2" xfId="580"/>
    <cellStyle name="_B009_JTP+CJ12_貨量總表_PHM - LMD all_PHM - LMD all_TMT 報告 (2)_B50306CVI 3" xfId="581"/>
    <cellStyle name="_B009_JTP+CJ12_貨量總表_PHM - LMD all_PHM - LMD all_TMT 報告 (2)_Teresa 201110" xfId="582"/>
    <cellStyle name="_B009_JTP+CJ12_貨量總表_PHM - LMD all_PHM - LMD all_TMT 報告 (2)_Teresa 201110 2" xfId="583"/>
    <cellStyle name="_B009_JTP+CJ12_貨量總表_PHM - LMD all_PHM - LMD all_TMT 報告 (2)_Teresa 201110 3" xfId="584"/>
    <cellStyle name="_B009_JTP+CJ12_貨量總表_PHM - LMD all_PHM - LMD all_TMT 報告 (2)_Teresa 201110_B50306CVI" xfId="585"/>
    <cellStyle name="_B009_JTP+CJ12_貨量總表_PHM - LMD all_PHM - LMD all_TMT 報告 (2)_Teresa 201110_B50306CVI 2" xfId="586"/>
    <cellStyle name="_B009_JTP+CJ12_貨量總表_PHM - LMD all_PHM - LMD all_TMT 報告 (2)_Teresa 201110_B50306CVI 3" xfId="587"/>
    <cellStyle name="_B009_JTP+CJ12_貨量總表_PHM - LMD all_Teresa 201110" xfId="588"/>
    <cellStyle name="_B009_JTP+CJ12_貨量總表_PHM - LMD all_Teresa 201110 2" xfId="589"/>
    <cellStyle name="_B009_JTP+CJ12_貨量總表_PHM - LMD all_Teresa 201110 3" xfId="590"/>
    <cellStyle name="_B009_JTP+CJ12_貨量總表_PHM - LMD all_Teresa 201110_B50306CVI" xfId="591"/>
    <cellStyle name="_B009_JTP+CJ12_貨量總表_PHM - LMD all_Teresa 201110_B50306CVI 2" xfId="592"/>
    <cellStyle name="_B009_JTP+CJ12_貨量總表_PHM - LMD all_Teresa 201110_B50306CVI 3" xfId="593"/>
    <cellStyle name="_B009_JTP+CJ12_貨量總表_PHM - LMD all_TMT 報告 (2)" xfId="594"/>
    <cellStyle name="_B009_JTP+CJ12_貨量總表_PHM - LMD all_TMT 報告 (2) 2" xfId="595"/>
    <cellStyle name="_B009_JTP+CJ12_貨量總表_PHM - LMD all_TMT 報告 (2) 3" xfId="596"/>
    <cellStyle name="_B009_JTP+CJ12_貨量總表_PHM - LMD all_TMT 報告 (2)_ABX ,歐線 201112" xfId="597"/>
    <cellStyle name="_B009_JTP+CJ12_貨量總表_PHM - LMD all_TMT 報告 (2)_ABX ,歐線 201112 2" xfId="598"/>
    <cellStyle name="_B009_JTP+CJ12_貨量總表_PHM - LMD all_TMT 報告 (2)_ABX ,歐線 201112 3" xfId="599"/>
    <cellStyle name="_B009_JTP+CJ12_貨量總表_PHM - LMD all_TMT 報告 (2)_ABX ,歐線 201112_B50306CVI" xfId="600"/>
    <cellStyle name="_B009_JTP+CJ12_貨量總表_PHM - LMD all_TMT 報告 (2)_ABX ,歐線 201112_B50306CVI 2" xfId="601"/>
    <cellStyle name="_B009_JTP+CJ12_貨量總表_PHM - LMD all_TMT 報告 (2)_ABX ,歐線 201112_B50306CVI 3" xfId="602"/>
    <cellStyle name="_B009_JTP+CJ12_貨量總表_PHM - LMD all_TMT 報告 (2)_B50306CVI" xfId="603"/>
    <cellStyle name="_B009_JTP+CJ12_貨量總表_PHM - LMD all_TMT 報告 (2)_B50306CVI 2" xfId="604"/>
    <cellStyle name="_B009_JTP+CJ12_貨量總表_PHM - LMD all_TMT 報告 (2)_B50306CVI 3" xfId="605"/>
    <cellStyle name="_B009_JTP+CJ12_貨量總表_PHM - LMD all_TMT 報告 (2)_Teresa 201110" xfId="606"/>
    <cellStyle name="_B009_JTP+CJ12_貨量總表_PHM - LMD all_TMT 報告 (2)_Teresa 201110 2" xfId="607"/>
    <cellStyle name="_B009_JTP+CJ12_貨量總表_PHM - LMD all_TMT 報告 (2)_Teresa 201110 3" xfId="608"/>
    <cellStyle name="_B009_JTP+CJ12_貨量總表_PHM - LMD all_TMT 報告 (2)_Teresa 201110_B50306CVI" xfId="609"/>
    <cellStyle name="_B009_JTP+CJ12_貨量總表_PHM - LMD all_TMT 報告 (2)_Teresa 201110_B50306CVI 2" xfId="610"/>
    <cellStyle name="_B009_JTP+CJ12_貨量總表_PHM - LMD all_TMT 報告 (2)_Teresa 201110_B50306CVI 3" xfId="611"/>
    <cellStyle name="_B009_JTP+CJ12_貨量總表_Teresa 201110" xfId="612"/>
    <cellStyle name="_B009_JTP+CJ12_貨量總表_Teresa 201110 2" xfId="613"/>
    <cellStyle name="_B009_JTP+CJ12_貨量總表_Teresa 201110 3" xfId="614"/>
    <cellStyle name="_B009_JTP+CJ12_貨量總表_Teresa 201110_B50306CVI" xfId="615"/>
    <cellStyle name="_B009_JTP+CJ12_貨量總表_Teresa 201110_B50306CVI 2" xfId="616"/>
    <cellStyle name="_B009_JTP+CJ12_貨量總表_Teresa 201110_B50306CVI 3" xfId="617"/>
    <cellStyle name="_B009_JTP+CJ12_貨量總表_TMT 報告 (2)" xfId="618"/>
    <cellStyle name="_B009_JTP+CJ12_貨量總表_TMT 報告 (2) 2" xfId="619"/>
    <cellStyle name="_B009_JTP+CJ12_貨量總表_TMT 報告 (2) 3" xfId="620"/>
    <cellStyle name="_B009_JTP+CJ12_貨量總表_TMT 報告 (2)_ABX ,歐線 201112" xfId="621"/>
    <cellStyle name="_B009_JTP+CJ12_貨量總表_TMT 報告 (2)_ABX ,歐線 201112 2" xfId="622"/>
    <cellStyle name="_B009_JTP+CJ12_貨量總表_TMT 報告 (2)_ABX ,歐線 201112 3" xfId="623"/>
    <cellStyle name="_B009_JTP+CJ12_貨量總表_TMT 報告 (2)_ABX ,歐線 201112_B50306CVI" xfId="624"/>
    <cellStyle name="_B009_JTP+CJ12_貨量總表_TMT 報告 (2)_ABX ,歐線 201112_B50306CVI 2" xfId="625"/>
    <cellStyle name="_B009_JTP+CJ12_貨量總表_TMT 報告 (2)_ABX ,歐線 201112_B50306CVI 3" xfId="626"/>
    <cellStyle name="_B009_JTP+CJ12_貨量總表_TMT 報告 (2)_B50306CVI" xfId="627"/>
    <cellStyle name="_B009_JTP+CJ12_貨量總表_TMT 報告 (2)_B50306CVI 2" xfId="628"/>
    <cellStyle name="_B009_JTP+CJ12_貨量總表_TMT 報告 (2)_B50306CVI 3" xfId="629"/>
    <cellStyle name="_B009_JTP+CJ12_貨量總表_TMT 報告 (2)_Teresa 201110" xfId="630"/>
    <cellStyle name="_B009_JTP+CJ12_貨量總表_TMT 報告 (2)_Teresa 201110 2" xfId="631"/>
    <cellStyle name="_B009_JTP+CJ12_貨量總表_TMT 報告 (2)_Teresa 201110 3" xfId="632"/>
    <cellStyle name="_B009_JTP+CJ12_貨量總表_TMT 報告 (2)_Teresa 201110_B50306CVI" xfId="633"/>
    <cellStyle name="_B009_JTP+CJ12_貨量總表_TMT 報告 (2)_Teresa 201110_B50306CVI 2" xfId="634"/>
    <cellStyle name="_B009_JTP+CJ12_貨量總表_TMT 報告 (2)_Teresa 201110_B50306CVI 3" xfId="635"/>
    <cellStyle name="_Book1" xfId="636"/>
    <cellStyle name="_Book1 2" xfId="637"/>
    <cellStyle name="_Book1 3" xfId="638"/>
    <cellStyle name="_Book6" xfId="639"/>
    <cellStyle name="_Book6 2" xfId="640"/>
    <cellStyle name="_Book6 3" xfId="641"/>
    <cellStyle name="_Book6_B50306CVI" xfId="642"/>
    <cellStyle name="_Book6_B50306CVI 2" xfId="643"/>
    <cellStyle name="_Book6_B50306CVI 3" xfId="644"/>
    <cellStyle name="_Bunker Cons Budget EURCO" xfId="645"/>
    <cellStyle name="_Bunker Cons Budget EURCO 2" xfId="646"/>
    <cellStyle name="_Bunker Cons Budget EURCO 2 2" xfId="647"/>
    <cellStyle name="_Bunker Cons Budget EURCO 2 3" xfId="648"/>
    <cellStyle name="_Bunker Cons Budget EURCO 3" xfId="649"/>
    <cellStyle name="_Bunker Cons Budget EURCO 3 2" xfId="650"/>
    <cellStyle name="_Bunker Cons Budget EURCO 3 3" xfId="651"/>
    <cellStyle name="_Bunker Cons Budget EURCO 4" xfId="652"/>
    <cellStyle name="_Bunker Cons Budget EURCO 5" xfId="653"/>
    <cellStyle name="_Bunkerage" xfId="654"/>
    <cellStyle name="_Bunkerage 2" xfId="655"/>
    <cellStyle name="_Bunkerage 3" xfId="656"/>
    <cellStyle name="_CCI_2011" xfId="657"/>
    <cellStyle name="_CCI_2011 2" xfId="658"/>
    <cellStyle name="_CCI_2011 3" xfId="659"/>
    <cellStyle name="_CCI_2011_2011 十一併班 - CIX" xfId="660"/>
    <cellStyle name="_CCI_2011_2011 十一併班 - CIX 2" xfId="661"/>
    <cellStyle name="_CCI_2011_2011 十一併班 - CIX 3" xfId="662"/>
    <cellStyle name="_CCI_2011_2011 十一併班 - CMS" xfId="663"/>
    <cellStyle name="_CCI_2011_2011 十一併班 - CMS 2" xfId="664"/>
    <cellStyle name="_CCI_2011_2011 十一併班 - CMS 3" xfId="665"/>
    <cellStyle name="_CCI_2011_2011 十一併班 - TMT" xfId="666"/>
    <cellStyle name="_CCI_2011_2011 十一併班 - TMT 2" xfId="667"/>
    <cellStyle name="_CCI_2011_2011 十一併班 - TMT 3" xfId="668"/>
    <cellStyle name="_CCI_2011_2011 十一併班 - WSA ESA" xfId="669"/>
    <cellStyle name="_CCI_2011_2011 十一併班 - WSA ESA 2" xfId="670"/>
    <cellStyle name="_CCI_2011_2011 十一併班 - WSA ESA 3" xfId="671"/>
    <cellStyle name="_CCI_2011_2012 CNY Blank Sailing BC update   (2)" xfId="672"/>
    <cellStyle name="_CCI_2011_2012 CNY Blank Sailing BC update   (2) 2" xfId="673"/>
    <cellStyle name="_CCI_2011_2012 CNY Blank Sailing BC update   (2) 3" xfId="674"/>
    <cellStyle name="_CCI_2011_2012 CNY Blank Sailing BC update   (2)_CVT投入2500船型 study 20120704 (2)" xfId="675"/>
    <cellStyle name="_CCI_2011_2012 CNY Blank Sailing BC update   (2)_CVT投入2500船型 study 20120704 (2) 2" xfId="676"/>
    <cellStyle name="_CCI_2011_2012 CNY Blank Sailing BC update   (2)_CVT投入2500船型 study 20120704 (2) 3" xfId="677"/>
    <cellStyle name="_CCI_2011_2012 CNY Blank Sailing BC update   (2)_HKG線改版 + MAL2線 研究 - 20121019" xfId="678"/>
    <cellStyle name="_CCI_2011_2012 CNY Blank Sailing BC update   (2)_HKG線改版 + MAL2線 研究 - 20121019 2" xfId="679"/>
    <cellStyle name="_CCI_2011_2012 CNY Blank Sailing BC update   (2)_HKG線改版 + MAL2線 研究 - 20121019 3" xfId="680"/>
    <cellStyle name="_CCI_2011_2012 CNY Blank Sailing BC update   (2)_TPS+HPH 整併研究 - 20121012" xfId="681"/>
    <cellStyle name="_CCI_2011_2012 CNY Blank Sailing BC update   (2)_TPS+HPH 整併研究 - 20121012 2" xfId="682"/>
    <cellStyle name="_CCI_2011_2012 CNY Blank Sailing BC update   (2)_TPS+HPH 整併研究 - 20121012 3" xfId="683"/>
    <cellStyle name="_CCI_2011_2012 日本新年併班 - JSH" xfId="684"/>
    <cellStyle name="_CCI_2011_2012 日本新年併班 - JSH 2" xfId="685"/>
    <cellStyle name="_CCI_2011_2012 日本新年併班 - JSH 3" xfId="686"/>
    <cellStyle name="_CCI_2011_2012 日本新年併班 - JST" xfId="687"/>
    <cellStyle name="_CCI_2011_2012 日本新年併班 - JST 2" xfId="688"/>
    <cellStyle name="_CCI_2011_2012 日本新年併班 - JST 3" xfId="689"/>
    <cellStyle name="_CCI_2011_2012 日本新年併班 - JTS" xfId="690"/>
    <cellStyle name="_CCI_2011_2012 日本新年併班 - JTS 2" xfId="691"/>
    <cellStyle name="_CCI_2011_2012 日本新年併班 - JTS 3" xfId="692"/>
    <cellStyle name="_Christine 201006" xfId="693"/>
    <cellStyle name="_Christine 201006 2" xfId="694"/>
    <cellStyle name="_Christine 201006 3" xfId="695"/>
    <cellStyle name="_Christine 201006_2011 十一併班 - CIX" xfId="696"/>
    <cellStyle name="_Christine 201006_2011 十一併班 - CIX 2" xfId="697"/>
    <cellStyle name="_Christine 201006_2011 十一併班 - CIX 3" xfId="698"/>
    <cellStyle name="_Christine 201006_2011 十一併班 - TMT" xfId="699"/>
    <cellStyle name="_Christine 201006_2011 十一併班 - TMT 2" xfId="700"/>
    <cellStyle name="_Christine 201006_2011 十一併班 - TMT 3" xfId="701"/>
    <cellStyle name="_Christine 201006_2011 十一併班 - WSA ESA" xfId="702"/>
    <cellStyle name="_Christine 201006_2011 十一併班 - WSA ESA 2" xfId="703"/>
    <cellStyle name="_Christine 201006_2011 十一併班 - WSA ESA 3" xfId="704"/>
    <cellStyle name="_Christine 201006_2011 十一併班提案" xfId="705"/>
    <cellStyle name="_Christine 201006_2011 十一併班提案 2" xfId="706"/>
    <cellStyle name="_Christine 201006_2011 十一併班提案 3" xfId="707"/>
    <cellStyle name="_Christine 201006_2011 十一併班提案_CVT投入2500船型 study 20120704 (2)" xfId="708"/>
    <cellStyle name="_Christine 201006_2011 十一併班提案_CVT投入2500船型 study 20120704 (2) 2" xfId="709"/>
    <cellStyle name="_Christine 201006_2011 十一併班提案_CVT投入2500船型 study 20120704 (2) 3" xfId="710"/>
    <cellStyle name="_Christine 201006_2011 十一併班提案_HKG線改版 + MAL2線 研究 - 20121019" xfId="711"/>
    <cellStyle name="_Christine 201006_2011 十一併班提案_HKG線改版 + MAL2線 研究 - 20121019 2" xfId="712"/>
    <cellStyle name="_Christine 201006_2011 十一併班提案_HKG線改版 + MAL2線 研究 - 20121019 3" xfId="713"/>
    <cellStyle name="_Christine 201006_2011 十一併班提案_TPS+HPH 整併研究 - 20121012" xfId="714"/>
    <cellStyle name="_Christine 201006_2011 十一併班提案_TPS+HPH 整併研究 - 20121012 2" xfId="715"/>
    <cellStyle name="_Christine 201006_2011 十一併班提案_TPS+HPH 整併研究 - 20121012 3" xfId="716"/>
    <cellStyle name="_Christine 201006_2011十一併班 - NS1" xfId="717"/>
    <cellStyle name="_Christine 201006_2011十一併班 - NS1 2" xfId="718"/>
    <cellStyle name="_Christine 201006_2011十一併班 - NS1 3" xfId="719"/>
    <cellStyle name="_Christine 201006_2012 CNY Blank Sailing BC update   (2)" xfId="720"/>
    <cellStyle name="_Christine 201006_2012 CNY Blank Sailing BC update   (2) 2" xfId="721"/>
    <cellStyle name="_Christine 201006_2012 CNY Blank Sailing BC update   (2) 3" xfId="722"/>
    <cellStyle name="_Christine 201006_2012 CNY Blank Sailing BC update   (2)_CVT投入2500船型 study 20120704 (2)" xfId="723"/>
    <cellStyle name="_Christine 201006_2012 CNY Blank Sailing BC update   (2)_CVT投入2500船型 study 20120704 (2) 2" xfId="724"/>
    <cellStyle name="_Christine 201006_2012 CNY Blank Sailing BC update   (2)_CVT投入2500船型 study 20120704 (2) 3" xfId="725"/>
    <cellStyle name="_Christine 201006_2012 CNY Blank Sailing BC update   (2)_HKG線改版 + MAL2線 研究 - 20121019" xfId="726"/>
    <cellStyle name="_Christine 201006_2012 CNY Blank Sailing BC update   (2)_HKG線改版 + MAL2線 研究 - 20121019 2" xfId="727"/>
    <cellStyle name="_Christine 201006_2012 CNY Blank Sailing BC update   (2)_HKG線改版 + MAL2線 研究 - 20121019 3" xfId="728"/>
    <cellStyle name="_Christine 201006_2012 CNY Blank Sailing BC update   (2)_TPS+HPH 整併研究 - 20121012" xfId="729"/>
    <cellStyle name="_Christine 201006_2012 CNY Blank Sailing BC update   (2)_TPS+HPH 整併研究 - 20121012 2" xfId="730"/>
    <cellStyle name="_Christine 201006_2012 CNY Blank Sailing BC update   (2)_TPS+HPH 整併研究 - 20121012 3" xfId="731"/>
    <cellStyle name="_Christine 201006_2012 日本新年併班 - JSH" xfId="732"/>
    <cellStyle name="_Christine 201006_2012 日本新年併班 - JSH 2" xfId="733"/>
    <cellStyle name="_Christine 201006_2012 日本新年併班 - JSH 3" xfId="734"/>
    <cellStyle name="_Christine 201006_2012 日本新年併班 - JST" xfId="735"/>
    <cellStyle name="_Christine 201006_2012 日本新年併班 - JST 2" xfId="736"/>
    <cellStyle name="_Christine 201006_2012 日本新年併班 - JST 3" xfId="737"/>
    <cellStyle name="_Christine 201006_2012 日本新年併班 - JTS" xfId="738"/>
    <cellStyle name="_Christine 201006_2012 日本新年併班 - JTS 2" xfId="739"/>
    <cellStyle name="_Christine 201006_2012 日本新年併班 - JTS 3" xfId="740"/>
    <cellStyle name="_Christine 201006_2013 潑水節併班-NTE" xfId="741"/>
    <cellStyle name="_Christine 201006_2013 潑水節併班-NTE 2" xfId="742"/>
    <cellStyle name="_Christine 201006_2013 潑水節併班-NTE 3" xfId="743"/>
    <cellStyle name="_Christine 201006_ABX -併班貨量預估 format" xfId="744"/>
    <cellStyle name="_Christine 201006_ABX -併班貨量預估 format 2" xfId="745"/>
    <cellStyle name="_Christine 201006_ABX -併班貨量預估 format 3" xfId="746"/>
    <cellStyle name="_Christine 201006_Annie_201302" xfId="747"/>
    <cellStyle name="_Christine 201006_Annie_201302 2" xfId="748"/>
    <cellStyle name="_Christine 201006_Annie_201302 3" xfId="749"/>
    <cellStyle name="_Christine edit 201008" xfId="750"/>
    <cellStyle name="_Christine edit 201008 2" xfId="751"/>
    <cellStyle name="_Christine edit 201008 3" xfId="752"/>
    <cellStyle name="_Christine edit 201008_2013 潑水節併班-NTE" xfId="753"/>
    <cellStyle name="_Christine edit 201008_2013 潑水節併班-NTE 2" xfId="754"/>
    <cellStyle name="_Christine edit 201008_2013 潑水節併班-NTE 3" xfId="755"/>
    <cellStyle name="_Christine edit 201008_Annie_201302" xfId="756"/>
    <cellStyle name="_Christine edit 201008_Annie_201302 2" xfId="757"/>
    <cellStyle name="_Christine edit 201008_Annie_201302 3" xfId="758"/>
    <cellStyle name="_CIK-1" xfId="759"/>
    <cellStyle name="_CIK-1 2" xfId="760"/>
    <cellStyle name="_CIK-1 3" xfId="761"/>
    <cellStyle name="_CIK-1_2011 十一併班 - CIX" xfId="762"/>
    <cellStyle name="_CIK-1_2011 十一併班 - CIX 2" xfId="763"/>
    <cellStyle name="_CIK-1_2011 十一併班 - CIX 3" xfId="764"/>
    <cellStyle name="_CIK-1_2011 十一併班 - CMS" xfId="765"/>
    <cellStyle name="_CIK-1_2011 十一併班 - CMS 2" xfId="766"/>
    <cellStyle name="_CIK-1_2011 十一併班 - CMS 3" xfId="767"/>
    <cellStyle name="_CIK-1_2011 十一併班 - TMT" xfId="768"/>
    <cellStyle name="_CIK-1_2011 十一併班 - TMT 2" xfId="769"/>
    <cellStyle name="_CIK-1_2011 十一併班 - TMT 3" xfId="770"/>
    <cellStyle name="_CIK-1_2011 十一併班 - WSA ESA" xfId="771"/>
    <cellStyle name="_CIK-1_2011 十一併班 - WSA ESA 2" xfId="772"/>
    <cellStyle name="_CIK-1_2011 十一併班 - WSA ESA 3" xfId="773"/>
    <cellStyle name="_CIK-1_2012 CNY Blank Sailing BC update   (2)" xfId="774"/>
    <cellStyle name="_CIK-1_2012 CNY Blank Sailing BC update   (2) 2" xfId="775"/>
    <cellStyle name="_CIK-1_2012 CNY Blank Sailing BC update   (2) 3" xfId="776"/>
    <cellStyle name="_CIK-1_2012 CNY Blank Sailing BC update   (2)_CVT投入2500船型 study 20120704 (2)" xfId="777"/>
    <cellStyle name="_CIK-1_2012 CNY Blank Sailing BC update   (2)_CVT投入2500船型 study 20120704 (2) 2" xfId="778"/>
    <cellStyle name="_CIK-1_2012 CNY Blank Sailing BC update   (2)_CVT投入2500船型 study 20120704 (2) 3" xfId="779"/>
    <cellStyle name="_CIK-1_2012 CNY Blank Sailing BC update   (2)_HKG線改版 + MAL2線 研究 - 20121019" xfId="780"/>
    <cellStyle name="_CIK-1_2012 CNY Blank Sailing BC update   (2)_HKG線改版 + MAL2線 研究 - 20121019 2" xfId="781"/>
    <cellStyle name="_CIK-1_2012 CNY Blank Sailing BC update   (2)_HKG線改版 + MAL2線 研究 - 20121019 3" xfId="782"/>
    <cellStyle name="_CIK-1_2012 CNY Blank Sailing BC update   (2)_TPS+HPH 整併研究 - 20121012" xfId="783"/>
    <cellStyle name="_CIK-1_2012 CNY Blank Sailing BC update   (2)_TPS+HPH 整併研究 - 20121012 2" xfId="784"/>
    <cellStyle name="_CIK-1_2012 CNY Blank Sailing BC update   (2)_TPS+HPH 整併研究 - 20121012 3" xfId="785"/>
    <cellStyle name="_CIK-1_2012 日本新年併班 - JSH" xfId="786"/>
    <cellStyle name="_CIK-1_2012 日本新年併班 - JSH 2" xfId="787"/>
    <cellStyle name="_CIK-1_2012 日本新年併班 - JSH 3" xfId="788"/>
    <cellStyle name="_CIK-1_2012 日本新年併班 - JST" xfId="789"/>
    <cellStyle name="_CIK-1_2012 日本新年併班 - JST 2" xfId="790"/>
    <cellStyle name="_CIK-1_2012 日本新年併班 - JST 3" xfId="791"/>
    <cellStyle name="_CIK-1_2012 日本新年併班 - JTS" xfId="792"/>
    <cellStyle name="_CIK-1_2012 日本新年併班 - JTS 2" xfId="793"/>
    <cellStyle name="_CIK-1_2012 日本新年併班 - JTS 3" xfId="794"/>
    <cellStyle name="_CIX" xfId="795"/>
    <cellStyle name="_CIX 2" xfId="796"/>
    <cellStyle name="_CIX 2011" xfId="797"/>
    <cellStyle name="_CIX 2011 2" xfId="798"/>
    <cellStyle name="_CIX 2011 3" xfId="799"/>
    <cellStyle name="_CIX 2011_2011 十一併班 - CIX" xfId="800"/>
    <cellStyle name="_CIX 2011_2011 十一併班 - CIX 2" xfId="801"/>
    <cellStyle name="_CIX 2011_2011 十一併班 - CIX 3" xfId="802"/>
    <cellStyle name="_CIX 2011_2011 十一併班 - CMS" xfId="803"/>
    <cellStyle name="_CIX 2011_2011 十一併班 - CMS 2" xfId="804"/>
    <cellStyle name="_CIX 2011_2011 十一併班 - CMS 3" xfId="805"/>
    <cellStyle name="_CIX 2011_2011 十一併班 - TMT" xfId="806"/>
    <cellStyle name="_CIX 2011_2011 十一併班 - TMT 2" xfId="807"/>
    <cellStyle name="_CIX 2011_2011 十一併班 - TMT 3" xfId="808"/>
    <cellStyle name="_CIX 2011_2011 十一併班 - WSA ESA" xfId="809"/>
    <cellStyle name="_CIX 2011_2011 十一併班 - WSA ESA 2" xfId="810"/>
    <cellStyle name="_CIX 2011_2011 十一併班 - WSA ESA 3" xfId="811"/>
    <cellStyle name="_CIX 2011_2012 CNY Blank Sailing BC update   (2)" xfId="812"/>
    <cellStyle name="_CIX 2011_2012 CNY Blank Sailing BC update   (2) 2" xfId="813"/>
    <cellStyle name="_CIX 2011_2012 CNY Blank Sailing BC update   (2) 3" xfId="814"/>
    <cellStyle name="_CIX 2011_2012 CNY Blank Sailing BC update   (2)_CVT投入2500船型 study 20120704 (2)" xfId="815"/>
    <cellStyle name="_CIX 2011_2012 CNY Blank Sailing BC update   (2)_CVT投入2500船型 study 20120704 (2) 2" xfId="816"/>
    <cellStyle name="_CIX 2011_2012 CNY Blank Sailing BC update   (2)_CVT投入2500船型 study 20120704 (2) 3" xfId="817"/>
    <cellStyle name="_CIX 2011_2012 CNY Blank Sailing BC update   (2)_HKG線改版 + MAL2線 研究 - 20121019" xfId="818"/>
    <cellStyle name="_CIX 2011_2012 CNY Blank Sailing BC update   (2)_HKG線改版 + MAL2線 研究 - 20121019 2" xfId="819"/>
    <cellStyle name="_CIX 2011_2012 CNY Blank Sailing BC update   (2)_HKG線改版 + MAL2線 研究 - 20121019 3" xfId="820"/>
    <cellStyle name="_CIX 2011_2012 CNY Blank Sailing BC update   (2)_TPS+HPH 整併研究 - 20121012" xfId="821"/>
    <cellStyle name="_CIX 2011_2012 CNY Blank Sailing BC update   (2)_TPS+HPH 整併研究 - 20121012 2" xfId="822"/>
    <cellStyle name="_CIX 2011_2012 CNY Blank Sailing BC update   (2)_TPS+HPH 整併研究 - 20121012 3" xfId="823"/>
    <cellStyle name="_CIX 2011_2012 日本新年併班 - JSH" xfId="824"/>
    <cellStyle name="_CIX 2011_2012 日本新年併班 - JSH 2" xfId="825"/>
    <cellStyle name="_CIX 2011_2012 日本新年併班 - JSH 3" xfId="826"/>
    <cellStyle name="_CIX 2011_2012 日本新年併班 - JST" xfId="827"/>
    <cellStyle name="_CIX 2011_2012 日本新年併班 - JST 2" xfId="828"/>
    <cellStyle name="_CIX 2011_2012 日本新年併班 - JST 3" xfId="829"/>
    <cellStyle name="_CIX 2011_2012 日本新年併班 - JTS" xfId="830"/>
    <cellStyle name="_CIX 2011_2012 日本新年併班 - JTS 2" xfId="831"/>
    <cellStyle name="_CIX 2011_2012 日本新年併班 - JTS 3" xfId="832"/>
    <cellStyle name="_CIX 201107後" xfId="833"/>
    <cellStyle name="_CIX 201107後 2" xfId="834"/>
    <cellStyle name="_CIX 201107後 3" xfId="835"/>
    <cellStyle name="_CIX 3" xfId="836"/>
    <cellStyle name="_CIX B版  IFX Cancel " xfId="837"/>
    <cellStyle name="_CIX B版  IFX Cancel  2" xfId="838"/>
    <cellStyle name="_CIX B版  IFX Cancel  3" xfId="839"/>
    <cellStyle name="_CIX CCI IFX TMT OMIT (3)" xfId="840"/>
    <cellStyle name="_CIX CCI IFX TMT OMIT (3) 2" xfId="841"/>
    <cellStyle name="_CIX CCI IFX TMT OMIT (3) 3" xfId="842"/>
    <cellStyle name="_CIX100805C" xfId="843"/>
    <cellStyle name="_CIX100805C 2" xfId="844"/>
    <cellStyle name="_CIX100805C 3" xfId="845"/>
    <cellStyle name="_CMS 華中版" xfId="846"/>
    <cellStyle name="_CMS 華中版 2" xfId="847"/>
    <cellStyle name="_CMS 華中版 3" xfId="848"/>
    <cellStyle name="_CMS_1x60s+2x51s" xfId="849"/>
    <cellStyle name="_CMS_1x60s+2x51s 2" xfId="850"/>
    <cellStyle name="_CMS_1x60s+2x51s 3" xfId="851"/>
    <cellStyle name="_CN1" xfId="852"/>
    <cellStyle name="_CN1 2" xfId="853"/>
    <cellStyle name="_CN1 3" xfId="854"/>
    <cellStyle name="_CN1-2" xfId="855"/>
    <cellStyle name="_CN1-2 2" xfId="856"/>
    <cellStyle name="_CN1-2 3" xfId="857"/>
    <cellStyle name="_CN1-2_2011 十一併班 - CIX" xfId="858"/>
    <cellStyle name="_CN1-2_2011 十一併班 - CIX 2" xfId="859"/>
    <cellStyle name="_CN1-2_2011 十一併班 - CIX 3" xfId="860"/>
    <cellStyle name="_CN1-2_2011 十一併班 - CMS" xfId="861"/>
    <cellStyle name="_CN1-2_2011 十一併班 - CMS 2" xfId="862"/>
    <cellStyle name="_CN1-2_2011 十一併班 - CMS 3" xfId="863"/>
    <cellStyle name="_CN1-2_2011 十一併班 - TMT" xfId="864"/>
    <cellStyle name="_CN1-2_2011 十一併班 - TMT 2" xfId="865"/>
    <cellStyle name="_CN1-2_2011 十一併班 - TMT 3" xfId="866"/>
    <cellStyle name="_CN1-2_2011 十一併班 - WSA ESA" xfId="867"/>
    <cellStyle name="_CN1-2_2011 十一併班 - WSA ESA 2" xfId="868"/>
    <cellStyle name="_CN1-2_2011 十一併班 - WSA ESA 3" xfId="869"/>
    <cellStyle name="_CN1-2_2012 CNY Blank Sailing BC update   (2)" xfId="870"/>
    <cellStyle name="_CN1-2_2012 CNY Blank Sailing BC update   (2) 2" xfId="871"/>
    <cellStyle name="_CN1-2_2012 CNY Blank Sailing BC update   (2) 3" xfId="872"/>
    <cellStyle name="_CN1-2_2012 CNY Blank Sailing BC update   (2)_CVT投入2500船型 study 20120704 (2)" xfId="873"/>
    <cellStyle name="_CN1-2_2012 CNY Blank Sailing BC update   (2)_CVT投入2500船型 study 20120704 (2) 2" xfId="874"/>
    <cellStyle name="_CN1-2_2012 CNY Blank Sailing BC update   (2)_CVT投入2500船型 study 20120704 (2) 3" xfId="875"/>
    <cellStyle name="_CN1-2_2012 CNY Blank Sailing BC update   (2)_HKG線改版 + MAL2線 研究 - 20121019" xfId="876"/>
    <cellStyle name="_CN1-2_2012 CNY Blank Sailing BC update   (2)_HKG線改版 + MAL2線 研究 - 20121019 2" xfId="877"/>
    <cellStyle name="_CN1-2_2012 CNY Blank Sailing BC update   (2)_HKG線改版 + MAL2線 研究 - 20121019 3" xfId="878"/>
    <cellStyle name="_CN1-2_2012 CNY Blank Sailing BC update   (2)_TPS+HPH 整併研究 - 20121012" xfId="879"/>
    <cellStyle name="_CN1-2_2012 CNY Blank Sailing BC update   (2)_TPS+HPH 整併研究 - 20121012 2" xfId="880"/>
    <cellStyle name="_CN1-2_2012 CNY Blank Sailing BC update   (2)_TPS+HPH 整併研究 - 20121012 3" xfId="881"/>
    <cellStyle name="_CN1-2_2012 日本新年併班 - JSH" xfId="882"/>
    <cellStyle name="_CN1-2_2012 日本新年併班 - JSH 2" xfId="883"/>
    <cellStyle name="_CN1-2_2012 日本新年併班 - JSH 3" xfId="884"/>
    <cellStyle name="_CN1-2_2012 日本新年併班 - JST" xfId="885"/>
    <cellStyle name="_CN1-2_2012 日本新年併班 - JST 2" xfId="886"/>
    <cellStyle name="_CN1-2_2012 日本新年併班 - JST 3" xfId="887"/>
    <cellStyle name="_CN1-2_2012 日本新年併班 - JTS" xfId="888"/>
    <cellStyle name="_CN1-2_2012 日本新年併班 - JTS 2" xfId="889"/>
    <cellStyle name="_CN1-2_2012 日本新年併班 - JTS 3" xfId="890"/>
    <cellStyle name="_CN1營運分析" xfId="891"/>
    <cellStyle name="_CN1營運分析 2" xfId="892"/>
    <cellStyle name="_CN1營運分析 3" xfId="893"/>
    <cellStyle name="_contribution" xfId="894"/>
    <cellStyle name="_contribution 2" xfId="895"/>
    <cellStyle name="_contribution 3" xfId="896"/>
    <cellStyle name="_CSE 營運分析" xfId="897"/>
    <cellStyle name="_CSE 營運分析 2" xfId="898"/>
    <cellStyle name="_CSE 營運分析 3" xfId="899"/>
    <cellStyle name="_CVT" xfId="900"/>
    <cellStyle name="_CVT 2" xfId="901"/>
    <cellStyle name="_CVT 3" xfId="902"/>
    <cellStyle name="_CVT 簡報-1007" xfId="903"/>
    <cellStyle name="_CVT 簡報-1007 2" xfId="904"/>
    <cellStyle name="_CVT 簡報-1007 3" xfId="905"/>
    <cellStyle name="_Doris_201009" xfId="906"/>
    <cellStyle name="_Doris_201009 2" xfId="907"/>
    <cellStyle name="_Doris_201009 3" xfId="908"/>
    <cellStyle name="_Doris_201009_2013 潑水節併班-NTE" xfId="909"/>
    <cellStyle name="_Doris_201009_2013 潑水節併班-NTE 2" xfId="910"/>
    <cellStyle name="_Doris_201009_2013 潑水節併班-NTE 3" xfId="911"/>
    <cellStyle name="_Doris_201009_Annie_201302" xfId="912"/>
    <cellStyle name="_Doris_201009_Annie_201302 2" xfId="913"/>
    <cellStyle name="_Doris_201009_Annie_201302 3" xfId="914"/>
    <cellStyle name="_Doris_201102" xfId="915"/>
    <cellStyle name="_Doris_201102 2" xfId="916"/>
    <cellStyle name="_Doris_201102 3" xfId="917"/>
    <cellStyle name="_Doris_201102_2011 十一併班 - CIX" xfId="918"/>
    <cellStyle name="_Doris_201102_2011 十一併班 - CIX 2" xfId="919"/>
    <cellStyle name="_Doris_201102_2011 十一併班 - CIX 3" xfId="920"/>
    <cellStyle name="_Doris_201102_2011 十一併班 - CMS" xfId="921"/>
    <cellStyle name="_Doris_201102_2011 十一併班 - CMS 2" xfId="922"/>
    <cellStyle name="_Doris_201102_2011 十一併班 - CMS 3" xfId="923"/>
    <cellStyle name="_Doris_201102_2011 十一併班 - TMT" xfId="924"/>
    <cellStyle name="_Doris_201102_2011 十一併班 - TMT 2" xfId="925"/>
    <cellStyle name="_Doris_201102_2011 十一併班 - TMT 3" xfId="926"/>
    <cellStyle name="_Doris_201102_2011 十一併班 - WSA ESA" xfId="927"/>
    <cellStyle name="_Doris_201102_2011 十一併班 - WSA ESA 2" xfId="928"/>
    <cellStyle name="_Doris_201102_2011 十一併班 - WSA ESA 3" xfId="929"/>
    <cellStyle name="_Doris_201102_2012 CNY Blank Sailing BC update   (2)" xfId="930"/>
    <cellStyle name="_Doris_201102_2012 CNY Blank Sailing BC update   (2) 2" xfId="931"/>
    <cellStyle name="_Doris_201102_2012 CNY Blank Sailing BC update   (2) 3" xfId="932"/>
    <cellStyle name="_Doris_201102_2012 CNY Blank Sailing BC update   (2)_CVT投入2500船型 study 20120704 (2)" xfId="933"/>
    <cellStyle name="_Doris_201102_2012 CNY Blank Sailing BC update   (2)_CVT投入2500船型 study 20120704 (2) 2" xfId="934"/>
    <cellStyle name="_Doris_201102_2012 CNY Blank Sailing BC update   (2)_CVT投入2500船型 study 20120704 (2) 3" xfId="935"/>
    <cellStyle name="_Doris_201102_2012 CNY Blank Sailing BC update   (2)_HKG線改版 + MAL2線 研究 - 20121019" xfId="936"/>
    <cellStyle name="_Doris_201102_2012 CNY Blank Sailing BC update   (2)_HKG線改版 + MAL2線 研究 - 20121019 2" xfId="937"/>
    <cellStyle name="_Doris_201102_2012 CNY Blank Sailing BC update   (2)_HKG線改版 + MAL2線 研究 - 20121019 3" xfId="938"/>
    <cellStyle name="_Doris_201102_2012 CNY Blank Sailing BC update   (2)_TPS+HPH 整併研究 - 20121012" xfId="939"/>
    <cellStyle name="_Doris_201102_2012 CNY Blank Sailing BC update   (2)_TPS+HPH 整併研究 - 20121012 2" xfId="940"/>
    <cellStyle name="_Doris_201102_2012 CNY Blank Sailing BC update   (2)_TPS+HPH 整併研究 - 20121012 3" xfId="941"/>
    <cellStyle name="_Doris_201102_2012 日本新年併班 - JSH" xfId="942"/>
    <cellStyle name="_Doris_201102_2012 日本新年併班 - JSH 2" xfId="943"/>
    <cellStyle name="_Doris_201102_2012 日本新年併班 - JSH 3" xfId="944"/>
    <cellStyle name="_Doris_201102_2012 日本新年併班 - JST" xfId="945"/>
    <cellStyle name="_Doris_201102_2012 日本新年併班 - JST 2" xfId="946"/>
    <cellStyle name="_Doris_201102_2012 日本新年併班 - JST 3" xfId="947"/>
    <cellStyle name="_Doris_201102_2012 日本新年併班 - JTS" xfId="948"/>
    <cellStyle name="_Doris_201102_2012 日本新年併班 - JTS 2" xfId="949"/>
    <cellStyle name="_Doris_201102_2012 日本新年併班 - JTS 3" xfId="950"/>
    <cellStyle name="_Doris_201103" xfId="951"/>
    <cellStyle name="_Doris_201103 2" xfId="952"/>
    <cellStyle name="_Doris_201103 3" xfId="953"/>
    <cellStyle name="_Doris_201104" xfId="954"/>
    <cellStyle name="_Doris_201104 2" xfId="955"/>
    <cellStyle name="_Doris_201104 3" xfId="956"/>
    <cellStyle name="_Doris_201107" xfId="957"/>
    <cellStyle name="_Doris_201107 2" xfId="958"/>
    <cellStyle name="_Doris_201107 3" xfId="959"/>
    <cellStyle name="_Doris_201112" xfId="960"/>
    <cellStyle name="_Doris_201112 2" xfId="961"/>
    <cellStyle name="_Doris_201112 3" xfId="962"/>
    <cellStyle name="_Doris_201201" xfId="963"/>
    <cellStyle name="_Doris_201201 2" xfId="964"/>
    <cellStyle name="_Doris_201201 3" xfId="965"/>
    <cellStyle name="_Doris_201201_B50306CVI" xfId="966"/>
    <cellStyle name="_Doris_201201_B50306CVI 2" xfId="967"/>
    <cellStyle name="_Doris_201201_B50306CVI 3" xfId="968"/>
    <cellStyle name="_Doris_201208" xfId="969"/>
    <cellStyle name="_Doris_201208 2" xfId="970"/>
    <cellStyle name="_Doris_201208 3" xfId="971"/>
    <cellStyle name="_Doris_201302" xfId="972"/>
    <cellStyle name="_Doris_201302 2" xfId="973"/>
    <cellStyle name="_Doris_201302 3" xfId="974"/>
    <cellStyle name="_EAF" xfId="975"/>
    <cellStyle name="_EAF 2" xfId="976"/>
    <cellStyle name="_EAF 3" xfId="977"/>
    <cellStyle name="_ECSYSTEM" xfId="978"/>
    <cellStyle name="_ECSYSTEM 2" xfId="979"/>
    <cellStyle name="_ECSYSTEM 3" xfId="980"/>
    <cellStyle name="_Elsa_201201" xfId="981"/>
    <cellStyle name="_Elsa_201201 2" xfId="982"/>
    <cellStyle name="_Elsa_201201 3" xfId="983"/>
    <cellStyle name="_ESA 201107以後" xfId="984"/>
    <cellStyle name="_ESA 201107以後 2" xfId="985"/>
    <cellStyle name="_ESA 201107以後 3" xfId="986"/>
    <cellStyle name="_ESA每航次效益" xfId="987"/>
    <cellStyle name="_ESA每航次效益 2" xfId="988"/>
    <cellStyle name="_ESA每航次效益 3" xfId="989"/>
    <cellStyle name="_ESA每航次效益_2011 十一併班 - CIX" xfId="990"/>
    <cellStyle name="_ESA每航次效益_2011 十一併班 - CIX 2" xfId="991"/>
    <cellStyle name="_ESA每航次效益_2011 十一併班 - CIX 3" xfId="992"/>
    <cellStyle name="_ESA每航次效益_2011 十一併班 - CMS" xfId="993"/>
    <cellStyle name="_ESA每航次效益_2011 十一併班 - CMS 2" xfId="994"/>
    <cellStyle name="_ESA每航次效益_2011 十一併班 - CMS 3" xfId="995"/>
    <cellStyle name="_ESA每航次效益_2011 十一併班 - TMT" xfId="996"/>
    <cellStyle name="_ESA每航次效益_2011 十一併班 - TMT 2" xfId="997"/>
    <cellStyle name="_ESA每航次效益_2011 十一併班 - TMT 3" xfId="998"/>
    <cellStyle name="_ESA每航次效益_2011 十一併班 - WSA ESA" xfId="999"/>
    <cellStyle name="_ESA每航次效益_2011 十一併班 - WSA ESA 2" xfId="1000"/>
    <cellStyle name="_ESA每航次效益_2011 十一併班 - WSA ESA 3" xfId="1001"/>
    <cellStyle name="_ESA每航次效益_2012 CNY Blank Sailing BC update   (2)" xfId="1002"/>
    <cellStyle name="_ESA每航次效益_2012 CNY Blank Sailing BC update   (2) 2" xfId="1003"/>
    <cellStyle name="_ESA每航次效益_2012 CNY Blank Sailing BC update   (2) 3" xfId="1004"/>
    <cellStyle name="_ESA每航次效益_2012 CNY Blank Sailing BC update   (2)_CVT投入2500船型 study 20120704 (2)" xfId="1005"/>
    <cellStyle name="_ESA每航次效益_2012 CNY Blank Sailing BC update   (2)_CVT投入2500船型 study 20120704 (2) 2" xfId="1006"/>
    <cellStyle name="_ESA每航次效益_2012 CNY Blank Sailing BC update   (2)_CVT投入2500船型 study 20120704 (2) 3" xfId="1007"/>
    <cellStyle name="_ESA每航次效益_2012 CNY Blank Sailing BC update   (2)_HKG線改版 + MAL2線 研究 - 20121019" xfId="1008"/>
    <cellStyle name="_ESA每航次效益_2012 CNY Blank Sailing BC update   (2)_HKG線改版 + MAL2線 研究 - 20121019 2" xfId="1009"/>
    <cellStyle name="_ESA每航次效益_2012 CNY Blank Sailing BC update   (2)_HKG線改版 + MAL2線 研究 - 20121019 3" xfId="1010"/>
    <cellStyle name="_ESA每航次效益_2012 CNY Blank Sailing BC update   (2)_TPS+HPH 整併研究 - 20121012" xfId="1011"/>
    <cellStyle name="_ESA每航次效益_2012 CNY Blank Sailing BC update   (2)_TPS+HPH 整併研究 - 20121012 2" xfId="1012"/>
    <cellStyle name="_ESA每航次效益_2012 CNY Blank Sailing BC update   (2)_TPS+HPH 整併研究 - 20121012 3" xfId="1013"/>
    <cellStyle name="_ESA每航次效益_2012 日本新年併班 - JSH" xfId="1014"/>
    <cellStyle name="_ESA每航次效益_2012 日本新年併班 - JSH 2" xfId="1015"/>
    <cellStyle name="_ESA每航次效益_2012 日本新年併班 - JSH 3" xfId="1016"/>
    <cellStyle name="_ESA每航次效益_2012 日本新年併班 - JST" xfId="1017"/>
    <cellStyle name="_ESA每航次效益_2012 日本新年併班 - JST 2" xfId="1018"/>
    <cellStyle name="_ESA每航次效益_2012 日本新年併班 - JST 3" xfId="1019"/>
    <cellStyle name="_ESA每航次效益_2012 日本新年併班 - JTS" xfId="1020"/>
    <cellStyle name="_ESA每航次效益_2012 日本新年併班 - JTS 2" xfId="1021"/>
    <cellStyle name="_ESA每航次效益_2012 日本新年併班 - JTS 3" xfId="1022"/>
    <cellStyle name="_ET_STYLE_NoName_00_" xfId="13055"/>
    <cellStyle name="_EURCO AMX KY scheme April 2009" xfId="1023"/>
    <cellStyle name="_EURCO AMX KY scheme April 2009 2" xfId="1024"/>
    <cellStyle name="_EURCO AMX KY scheme April 2009 3" xfId="1025"/>
    <cellStyle name="_EURCOAMXシステムコスト　July28.2009" xfId="1026"/>
    <cellStyle name="_EURCOAMXシステムコスト　July28.2009 2" xfId="1027"/>
    <cellStyle name="_EURCOAMXシステムコスト　July28.2009 3" xfId="1028"/>
    <cellStyle name="_FAS" xfId="1029"/>
    <cellStyle name="_FAS 2" xfId="1030"/>
    <cellStyle name="_FAS 3" xfId="1031"/>
    <cellStyle name="_FES 1st 預估" xfId="1032"/>
    <cellStyle name="_FES 1st 預估 2" xfId="1033"/>
    <cellStyle name="_FES 1st 預估 3" xfId="1034"/>
    <cellStyle name="_FES併班" xfId="1035"/>
    <cellStyle name="_FES併班 2" xfId="1036"/>
    <cellStyle name="_FES併班 3" xfId="1037"/>
    <cellStyle name="_FES併班_2013 潑水節併班-NTE" xfId="1038"/>
    <cellStyle name="_FES併班_2013 潑水節併班-NTE 2" xfId="1039"/>
    <cellStyle name="_FES併班_2013 潑水節併班-NTE 3" xfId="1040"/>
    <cellStyle name="_FES併班_Annie_201302" xfId="1041"/>
    <cellStyle name="_FES併班_Annie_201302 2" xfId="1042"/>
    <cellStyle name="_FES併班_Annie_201302 3" xfId="1043"/>
    <cellStyle name="_FES-第九條 Kota Lumba 租金模擬 19000-II" xfId="1044"/>
    <cellStyle name="_FES-第九條 Kota Lumba 租金模擬 19000-II 2" xfId="1045"/>
    <cellStyle name="_FES-第九條 Kota Lumba 租金模擬 19000-II 3" xfId="1046"/>
    <cellStyle name="_FES-第九條 Kota Lumba 租金模擬 19000-II_2011 十一併班 - CIX" xfId="1047"/>
    <cellStyle name="_FES-第九條 Kota Lumba 租金模擬 19000-II_2011 十一併班 - CIX 2" xfId="1048"/>
    <cellStyle name="_FES-第九條 Kota Lumba 租金模擬 19000-II_2011 十一併班 - CIX 3" xfId="1049"/>
    <cellStyle name="_FES-第九條 Kota Lumba 租金模擬 19000-II_2011 十一併班 - CMS" xfId="1050"/>
    <cellStyle name="_FES-第九條 Kota Lumba 租金模擬 19000-II_2011 十一併班 - CMS 2" xfId="1051"/>
    <cellStyle name="_FES-第九條 Kota Lumba 租金模擬 19000-II_2011 十一併班 - CMS 3" xfId="1052"/>
    <cellStyle name="_FES-第九條 Kota Lumba 租金模擬 19000-II_2011 十一併班 - TMT" xfId="1053"/>
    <cellStyle name="_FES-第九條 Kota Lumba 租金模擬 19000-II_2011 十一併班 - TMT 2" xfId="1054"/>
    <cellStyle name="_FES-第九條 Kota Lumba 租金模擬 19000-II_2011 十一併班 - TMT 3" xfId="1055"/>
    <cellStyle name="_FES-第九條 Kota Lumba 租金模擬 19000-II_2011 十一併班 - WSA ESA" xfId="1056"/>
    <cellStyle name="_FES-第九條 Kota Lumba 租金模擬 19000-II_2011 十一併班 - WSA ESA 2" xfId="1057"/>
    <cellStyle name="_FES-第九條 Kota Lumba 租金模擬 19000-II_2011 十一併班 - WSA ESA 3" xfId="1058"/>
    <cellStyle name="_FES-第九條 Kota Lumba 租金模擬 19000-II_2012 CNY Blank Sailing BC update   (2)" xfId="1059"/>
    <cellStyle name="_FES-第九條 Kota Lumba 租金模擬 19000-II_2012 CNY Blank Sailing BC update   (2) 2" xfId="1060"/>
    <cellStyle name="_FES-第九條 Kota Lumba 租金模擬 19000-II_2012 CNY Blank Sailing BC update   (2) 3" xfId="1061"/>
    <cellStyle name="_FES-第九條 Kota Lumba 租金模擬 19000-II_2012 CNY Blank Sailing BC update   (2)_CVT投入2500船型 study 20120704 (2)" xfId="1062"/>
    <cellStyle name="_FES-第九條 Kota Lumba 租金模擬 19000-II_2012 CNY Blank Sailing BC update   (2)_CVT投入2500船型 study 20120704 (2) 2" xfId="1063"/>
    <cellStyle name="_FES-第九條 Kota Lumba 租金模擬 19000-II_2012 CNY Blank Sailing BC update   (2)_CVT投入2500船型 study 20120704 (2) 3" xfId="1064"/>
    <cellStyle name="_FES-第九條 Kota Lumba 租金模擬 19000-II_2012 CNY Blank Sailing BC update   (2)_HKG線改版 + MAL2線 研究 - 20121019" xfId="1065"/>
    <cellStyle name="_FES-第九條 Kota Lumba 租金模擬 19000-II_2012 CNY Blank Sailing BC update   (2)_HKG線改版 + MAL2線 研究 - 20121019 2" xfId="1066"/>
    <cellStyle name="_FES-第九條 Kota Lumba 租金模擬 19000-II_2012 CNY Blank Sailing BC update   (2)_HKG線改版 + MAL2線 研究 - 20121019 3" xfId="1067"/>
    <cellStyle name="_FES-第九條 Kota Lumba 租金模擬 19000-II_2012 CNY Blank Sailing BC update   (2)_TPS+HPH 整併研究 - 20121012" xfId="1068"/>
    <cellStyle name="_FES-第九條 Kota Lumba 租金模擬 19000-II_2012 CNY Blank Sailing BC update   (2)_TPS+HPH 整併研究 - 20121012 2" xfId="1069"/>
    <cellStyle name="_FES-第九條 Kota Lumba 租金模擬 19000-II_2012 CNY Blank Sailing BC update   (2)_TPS+HPH 整併研究 - 20121012 3" xfId="1070"/>
    <cellStyle name="_FES-第九條 Kota Lumba 租金模擬 19000-II_2012 日本新年併班 - JSH" xfId="1071"/>
    <cellStyle name="_FES-第九條 Kota Lumba 租金模擬 19000-II_2012 日本新年併班 - JSH 2" xfId="1072"/>
    <cellStyle name="_FES-第九條 Kota Lumba 租金模擬 19000-II_2012 日本新年併班 - JSH 3" xfId="1073"/>
    <cellStyle name="_FES-第九條 Kota Lumba 租金模擬 19000-II_2012 日本新年併班 - JST" xfId="1074"/>
    <cellStyle name="_FES-第九條 Kota Lumba 租金模擬 19000-II_2012 日本新年併班 - JST 2" xfId="1075"/>
    <cellStyle name="_FES-第九條 Kota Lumba 租金模擬 19000-II_2012 日本新年併班 - JST 3" xfId="1076"/>
    <cellStyle name="_FES-第九條 Kota Lumba 租金模擬 19000-II_2012 日本新年併班 - JTS" xfId="1077"/>
    <cellStyle name="_FES-第九條 Kota Lumba 租金模擬 19000-II_2012 日本新年併班 - JTS 2" xfId="1078"/>
    <cellStyle name="_FES-第九條 Kota Lumba 租金模擬 19000-II_2012 日本新年併班 - JTS 3" xfId="1079"/>
    <cellStyle name="_FIXCOST-201208" xfId="1080"/>
    <cellStyle name="_FIXCOST-201208 2" xfId="1081"/>
    <cellStyle name="_FIXCOST-201208 3" xfId="1082"/>
    <cellStyle name="_Grace 201006" xfId="1083"/>
    <cellStyle name="_Grace 201006 2" xfId="1084"/>
    <cellStyle name="_Grace 201006 3" xfId="1085"/>
    <cellStyle name="_Grace 201006_2011 十一併班 - CIX" xfId="1086"/>
    <cellStyle name="_Grace 201006_2011 十一併班 - CIX 2" xfId="1087"/>
    <cellStyle name="_Grace 201006_2011 十一併班 - CIX 3" xfId="1088"/>
    <cellStyle name="_Grace 201006_2011 十一併班 - TMT" xfId="1089"/>
    <cellStyle name="_Grace 201006_2011 十一併班 - TMT 2" xfId="1090"/>
    <cellStyle name="_Grace 201006_2011 十一併班 - TMT 3" xfId="1091"/>
    <cellStyle name="_Grace 201006_2011 十一併班 - WSA ESA" xfId="1092"/>
    <cellStyle name="_Grace 201006_2011 十一併班 - WSA ESA 2" xfId="1093"/>
    <cellStyle name="_Grace 201006_2011 十一併班 - WSA ESA 3" xfId="1094"/>
    <cellStyle name="_Grace 201006_2011 十一併班提案" xfId="1095"/>
    <cellStyle name="_Grace 201006_2011 十一併班提案 2" xfId="1096"/>
    <cellStyle name="_Grace 201006_2011 十一併班提案 3" xfId="1097"/>
    <cellStyle name="_Grace 201006_2011 十一併班提案_CVT投入2500船型 study 20120704 (2)" xfId="1098"/>
    <cellStyle name="_Grace 201006_2011 十一併班提案_CVT投入2500船型 study 20120704 (2) 2" xfId="1099"/>
    <cellStyle name="_Grace 201006_2011 十一併班提案_CVT投入2500船型 study 20120704 (2) 3" xfId="1100"/>
    <cellStyle name="_Grace 201006_2011 十一併班提案_HKG線改版 + MAL2線 研究 - 20121019" xfId="1101"/>
    <cellStyle name="_Grace 201006_2011 十一併班提案_HKG線改版 + MAL2線 研究 - 20121019 2" xfId="1102"/>
    <cellStyle name="_Grace 201006_2011 十一併班提案_HKG線改版 + MAL2線 研究 - 20121019 3" xfId="1103"/>
    <cellStyle name="_Grace 201006_2011 十一併班提案_TPS+HPH 整併研究 - 20121012" xfId="1104"/>
    <cellStyle name="_Grace 201006_2011 十一併班提案_TPS+HPH 整併研究 - 20121012 2" xfId="1105"/>
    <cellStyle name="_Grace 201006_2011 十一併班提案_TPS+HPH 整併研究 - 20121012 3" xfId="1106"/>
    <cellStyle name="_Grace 201006_2011十一併班 - NS1" xfId="1107"/>
    <cellStyle name="_Grace 201006_2011十一併班 - NS1 2" xfId="1108"/>
    <cellStyle name="_Grace 201006_2011十一併班 - NS1 3" xfId="1109"/>
    <cellStyle name="_Grace 201006_2012 CNY Blank Sailing BC update   (2)" xfId="1110"/>
    <cellStyle name="_Grace 201006_2012 CNY Blank Sailing BC update   (2) 2" xfId="1111"/>
    <cellStyle name="_Grace 201006_2012 CNY Blank Sailing BC update   (2) 3" xfId="1112"/>
    <cellStyle name="_Grace 201006_2012 CNY Blank Sailing BC update   (2)_CVT投入2500船型 study 20120704 (2)" xfId="1113"/>
    <cellStyle name="_Grace 201006_2012 CNY Blank Sailing BC update   (2)_CVT投入2500船型 study 20120704 (2) 2" xfId="1114"/>
    <cellStyle name="_Grace 201006_2012 CNY Blank Sailing BC update   (2)_CVT投入2500船型 study 20120704 (2) 3" xfId="1115"/>
    <cellStyle name="_Grace 201006_2012 CNY Blank Sailing BC update   (2)_HKG線改版 + MAL2線 研究 - 20121019" xfId="1116"/>
    <cellStyle name="_Grace 201006_2012 CNY Blank Sailing BC update   (2)_HKG線改版 + MAL2線 研究 - 20121019 2" xfId="1117"/>
    <cellStyle name="_Grace 201006_2012 CNY Blank Sailing BC update   (2)_HKG線改版 + MAL2線 研究 - 20121019 3" xfId="1118"/>
    <cellStyle name="_Grace 201006_2012 CNY Blank Sailing BC update   (2)_TPS+HPH 整併研究 - 20121012" xfId="1119"/>
    <cellStyle name="_Grace 201006_2012 CNY Blank Sailing BC update   (2)_TPS+HPH 整併研究 - 20121012 2" xfId="1120"/>
    <cellStyle name="_Grace 201006_2012 CNY Blank Sailing BC update   (2)_TPS+HPH 整併研究 - 20121012 3" xfId="1121"/>
    <cellStyle name="_Grace 201006_2012 日本新年併班 - JSH" xfId="1122"/>
    <cellStyle name="_Grace 201006_2012 日本新年併班 - JSH 2" xfId="1123"/>
    <cellStyle name="_Grace 201006_2012 日本新年併班 - JSH 3" xfId="1124"/>
    <cellStyle name="_Grace 201006_2012 日本新年併班 - JST" xfId="1125"/>
    <cellStyle name="_Grace 201006_2012 日本新年併班 - JST 2" xfId="1126"/>
    <cellStyle name="_Grace 201006_2012 日本新年併班 - JST 3" xfId="1127"/>
    <cellStyle name="_Grace 201006_2012 日本新年併班 - JTS" xfId="1128"/>
    <cellStyle name="_Grace 201006_2012 日本新年併班 - JTS 2" xfId="1129"/>
    <cellStyle name="_Grace 201006_2012 日本新年併班 - JTS 3" xfId="1130"/>
    <cellStyle name="_Grace 201006_2013 潑水節併班-NTE" xfId="1131"/>
    <cellStyle name="_Grace 201006_2013 潑水節併班-NTE 2" xfId="1132"/>
    <cellStyle name="_Grace 201006_2013 潑水節併班-NTE 3" xfId="1133"/>
    <cellStyle name="_Grace 201006_ABX -併班貨量預估 format" xfId="1134"/>
    <cellStyle name="_Grace 201006_ABX -併班貨量預估 format 2" xfId="1135"/>
    <cellStyle name="_Grace 201006_ABX -併班貨量預估 format 3" xfId="1136"/>
    <cellStyle name="_Grace 201006_Annie_201302" xfId="1137"/>
    <cellStyle name="_Grace 201006_Annie_201302 2" xfId="1138"/>
    <cellStyle name="_Grace 201006_Annie_201302 3" xfId="1139"/>
    <cellStyle name="_Grace 201011" xfId="1140"/>
    <cellStyle name="_Grace 201011 2" xfId="1141"/>
    <cellStyle name="_Grace 201011 3" xfId="1142"/>
    <cellStyle name="_Grace 201011_2011 十一併班 - CIX" xfId="1143"/>
    <cellStyle name="_Grace 201011_2011 十一併班 - CIX 2" xfId="1144"/>
    <cellStyle name="_Grace 201011_2011 十一併班 - CIX 3" xfId="1145"/>
    <cellStyle name="_Grace 201011_2011 十一併班 - TMT" xfId="1146"/>
    <cellStyle name="_Grace 201011_2011 十一併班 - TMT 2" xfId="1147"/>
    <cellStyle name="_Grace 201011_2011 十一併班 - TMT 3" xfId="1148"/>
    <cellStyle name="_Grace 201011_2011 十一併班 - WSA ESA" xfId="1149"/>
    <cellStyle name="_Grace 201011_2011 十一併班 - WSA ESA 2" xfId="1150"/>
    <cellStyle name="_Grace 201011_2011 十一併班 - WSA ESA 3" xfId="1151"/>
    <cellStyle name="_Grace 201011_2011 十一併班提案" xfId="1152"/>
    <cellStyle name="_Grace 201011_2011 十一併班提案 2" xfId="1153"/>
    <cellStyle name="_Grace 201011_2011 十一併班提案 3" xfId="1154"/>
    <cellStyle name="_Grace 201011_2011 十一併班提案_CVT投入2500船型 study 20120704 (2)" xfId="1155"/>
    <cellStyle name="_Grace 201011_2011 十一併班提案_CVT投入2500船型 study 20120704 (2) 2" xfId="1156"/>
    <cellStyle name="_Grace 201011_2011 十一併班提案_CVT投入2500船型 study 20120704 (2) 3" xfId="1157"/>
    <cellStyle name="_Grace 201011_2011 十一併班提案_HKG線改版 + MAL2線 研究 - 20121019" xfId="1158"/>
    <cellStyle name="_Grace 201011_2011 十一併班提案_HKG線改版 + MAL2線 研究 - 20121019 2" xfId="1159"/>
    <cellStyle name="_Grace 201011_2011 十一併班提案_HKG線改版 + MAL2線 研究 - 20121019 3" xfId="1160"/>
    <cellStyle name="_Grace 201011_2011 十一併班提案_TPS+HPH 整併研究 - 20121012" xfId="1161"/>
    <cellStyle name="_Grace 201011_2011 十一併班提案_TPS+HPH 整併研究 - 20121012 2" xfId="1162"/>
    <cellStyle name="_Grace 201011_2011 十一併班提案_TPS+HPH 整併研究 - 20121012 3" xfId="1163"/>
    <cellStyle name="_Grace 201011_2011十一併班 - NS1" xfId="1164"/>
    <cellStyle name="_Grace 201011_2011十一併班 - NS1 2" xfId="1165"/>
    <cellStyle name="_Grace 201011_2011十一併班 - NS1 3" xfId="1166"/>
    <cellStyle name="_Grace 201011_2012 CNY Blank Sailing BC update   (2)" xfId="1167"/>
    <cellStyle name="_Grace 201011_2012 CNY Blank Sailing BC update   (2) 2" xfId="1168"/>
    <cellStyle name="_Grace 201011_2012 CNY Blank Sailing BC update   (2) 3" xfId="1169"/>
    <cellStyle name="_Grace 201011_2012 CNY Blank Sailing BC update   (2)_CVT投入2500船型 study 20120704 (2)" xfId="1170"/>
    <cellStyle name="_Grace 201011_2012 CNY Blank Sailing BC update   (2)_CVT投入2500船型 study 20120704 (2) 2" xfId="1171"/>
    <cellStyle name="_Grace 201011_2012 CNY Blank Sailing BC update   (2)_CVT投入2500船型 study 20120704 (2) 3" xfId="1172"/>
    <cellStyle name="_Grace 201011_2012 CNY Blank Sailing BC update   (2)_HKG線改版 + MAL2線 研究 - 20121019" xfId="1173"/>
    <cellStyle name="_Grace 201011_2012 CNY Blank Sailing BC update   (2)_HKG線改版 + MAL2線 研究 - 20121019 2" xfId="1174"/>
    <cellStyle name="_Grace 201011_2012 CNY Blank Sailing BC update   (2)_HKG線改版 + MAL2線 研究 - 20121019 3" xfId="1175"/>
    <cellStyle name="_Grace 201011_2012 CNY Blank Sailing BC update   (2)_TPS+HPH 整併研究 - 20121012" xfId="1176"/>
    <cellStyle name="_Grace 201011_2012 CNY Blank Sailing BC update   (2)_TPS+HPH 整併研究 - 20121012 2" xfId="1177"/>
    <cellStyle name="_Grace 201011_2012 CNY Blank Sailing BC update   (2)_TPS+HPH 整併研究 - 20121012 3" xfId="1178"/>
    <cellStyle name="_Grace 201011_2012 日本新年併班 - JSH" xfId="1179"/>
    <cellStyle name="_Grace 201011_2012 日本新年併班 - JSH 2" xfId="1180"/>
    <cellStyle name="_Grace 201011_2012 日本新年併班 - JSH 3" xfId="1181"/>
    <cellStyle name="_Grace 201011_2012 日本新年併班 - JST" xfId="1182"/>
    <cellStyle name="_Grace 201011_2012 日本新年併班 - JST 2" xfId="1183"/>
    <cellStyle name="_Grace 201011_2012 日本新年併班 - JST 3" xfId="1184"/>
    <cellStyle name="_Grace 201011_2012 日本新年併班 - JTS" xfId="1185"/>
    <cellStyle name="_Grace 201011_2012 日本新年併班 - JTS 2" xfId="1186"/>
    <cellStyle name="_Grace 201011_2012 日本新年併班 - JTS 3" xfId="1187"/>
    <cellStyle name="_Grace 201011_2013 潑水節併班-NTE" xfId="1188"/>
    <cellStyle name="_Grace 201011_2013 潑水節併班-NTE 2" xfId="1189"/>
    <cellStyle name="_Grace 201011_2013 潑水節併班-NTE 3" xfId="1190"/>
    <cellStyle name="_Grace 201011_ABX -併班貨量預估 format" xfId="1191"/>
    <cellStyle name="_Grace 201011_ABX -併班貨量預估 format 2" xfId="1192"/>
    <cellStyle name="_Grace 201011_ABX -併班貨量預估 format 3" xfId="1193"/>
    <cellStyle name="_Grace 201011_Annie_201302" xfId="1194"/>
    <cellStyle name="_Grace 201011_Annie_201302 2" xfId="1195"/>
    <cellStyle name="_Grace 201011_Annie_201302 3" xfId="1196"/>
    <cellStyle name="_Grace 201012" xfId="1197"/>
    <cellStyle name="_Grace 201012 2" xfId="1198"/>
    <cellStyle name="_Grace 201012 3" xfId="1199"/>
    <cellStyle name="_Grace 201012_2011 十一併班 - CIX" xfId="1200"/>
    <cellStyle name="_Grace 201012_2011 十一併班 - CIX 2" xfId="1201"/>
    <cellStyle name="_Grace 201012_2011 十一併班 - CIX 3" xfId="1202"/>
    <cellStyle name="_Grace 201012_2011 十一併班 - TMT" xfId="1203"/>
    <cellStyle name="_Grace 201012_2011 十一併班 - TMT 2" xfId="1204"/>
    <cellStyle name="_Grace 201012_2011 十一併班 - TMT 3" xfId="1205"/>
    <cellStyle name="_Grace 201012_2011 十一併班 - WSA ESA" xfId="1206"/>
    <cellStyle name="_Grace 201012_2011 十一併班 - WSA ESA 2" xfId="1207"/>
    <cellStyle name="_Grace 201012_2011 十一併班 - WSA ESA 3" xfId="1208"/>
    <cellStyle name="_Grace 201012_2011 十一併班提案" xfId="1209"/>
    <cellStyle name="_Grace 201012_2011 十一併班提案 2" xfId="1210"/>
    <cellStyle name="_Grace 201012_2011 十一併班提案 3" xfId="1211"/>
    <cellStyle name="_Grace 201012_2011 十一併班提案_CVT投入2500船型 study 20120704 (2)" xfId="1212"/>
    <cellStyle name="_Grace 201012_2011 十一併班提案_CVT投入2500船型 study 20120704 (2) 2" xfId="1213"/>
    <cellStyle name="_Grace 201012_2011 十一併班提案_CVT投入2500船型 study 20120704 (2) 3" xfId="1214"/>
    <cellStyle name="_Grace 201012_2011 十一併班提案_HKG線改版 + MAL2線 研究 - 20121019" xfId="1215"/>
    <cellStyle name="_Grace 201012_2011 十一併班提案_HKG線改版 + MAL2線 研究 - 20121019 2" xfId="1216"/>
    <cellStyle name="_Grace 201012_2011 十一併班提案_HKG線改版 + MAL2線 研究 - 20121019 3" xfId="1217"/>
    <cellStyle name="_Grace 201012_2011 十一併班提案_TPS+HPH 整併研究 - 20121012" xfId="1218"/>
    <cellStyle name="_Grace 201012_2011 十一併班提案_TPS+HPH 整併研究 - 20121012 2" xfId="1219"/>
    <cellStyle name="_Grace 201012_2011 十一併班提案_TPS+HPH 整併研究 - 20121012 3" xfId="1220"/>
    <cellStyle name="_Grace 201012_2011十一併班 - NS1" xfId="1221"/>
    <cellStyle name="_Grace 201012_2011十一併班 - NS1 2" xfId="1222"/>
    <cellStyle name="_Grace 201012_2011十一併班 - NS1 3" xfId="1223"/>
    <cellStyle name="_Grace 201012_2012 CNY Blank Sailing BC update   (2)" xfId="1224"/>
    <cellStyle name="_Grace 201012_2012 CNY Blank Sailing BC update   (2) 2" xfId="1225"/>
    <cellStyle name="_Grace 201012_2012 CNY Blank Sailing BC update   (2) 3" xfId="1226"/>
    <cellStyle name="_Grace 201012_2012 CNY Blank Sailing BC update   (2)_CVT投入2500船型 study 20120704 (2)" xfId="1227"/>
    <cellStyle name="_Grace 201012_2012 CNY Blank Sailing BC update   (2)_CVT投入2500船型 study 20120704 (2) 2" xfId="1228"/>
    <cellStyle name="_Grace 201012_2012 CNY Blank Sailing BC update   (2)_CVT投入2500船型 study 20120704 (2) 3" xfId="1229"/>
    <cellStyle name="_Grace 201012_2012 CNY Blank Sailing BC update   (2)_HKG線改版 + MAL2線 研究 - 20121019" xfId="1230"/>
    <cellStyle name="_Grace 201012_2012 CNY Blank Sailing BC update   (2)_HKG線改版 + MAL2線 研究 - 20121019 2" xfId="1231"/>
    <cellStyle name="_Grace 201012_2012 CNY Blank Sailing BC update   (2)_HKG線改版 + MAL2線 研究 - 20121019 3" xfId="1232"/>
    <cellStyle name="_Grace 201012_2012 CNY Blank Sailing BC update   (2)_TPS+HPH 整併研究 - 20121012" xfId="1233"/>
    <cellStyle name="_Grace 201012_2012 CNY Blank Sailing BC update   (2)_TPS+HPH 整併研究 - 20121012 2" xfId="1234"/>
    <cellStyle name="_Grace 201012_2012 CNY Blank Sailing BC update   (2)_TPS+HPH 整併研究 - 20121012 3" xfId="1235"/>
    <cellStyle name="_Grace 201012_2012 日本新年併班 - JSH" xfId="1236"/>
    <cellStyle name="_Grace 201012_2012 日本新年併班 - JSH 2" xfId="1237"/>
    <cellStyle name="_Grace 201012_2012 日本新年併班 - JSH 3" xfId="1238"/>
    <cellStyle name="_Grace 201012_2012 日本新年併班 - JST" xfId="1239"/>
    <cellStyle name="_Grace 201012_2012 日本新年併班 - JST 2" xfId="1240"/>
    <cellStyle name="_Grace 201012_2012 日本新年併班 - JST 3" xfId="1241"/>
    <cellStyle name="_Grace 201012_2012 日本新年併班 - JTS" xfId="1242"/>
    <cellStyle name="_Grace 201012_2012 日本新年併班 - JTS 2" xfId="1243"/>
    <cellStyle name="_Grace 201012_2012 日本新年併班 - JTS 3" xfId="1244"/>
    <cellStyle name="_Grace 201012_2013 潑水節併班-NTE" xfId="1245"/>
    <cellStyle name="_Grace 201012_2013 潑水節併班-NTE 2" xfId="1246"/>
    <cellStyle name="_Grace 201012_2013 潑水節併班-NTE 3" xfId="1247"/>
    <cellStyle name="_Grace 201012_ABX -併班貨量預估 format" xfId="1248"/>
    <cellStyle name="_Grace 201012_ABX -併班貨量預估 format 2" xfId="1249"/>
    <cellStyle name="_Grace 201012_ABX -併班貨量預估 format 3" xfId="1250"/>
    <cellStyle name="_Grace 201012_Annie_201302" xfId="1251"/>
    <cellStyle name="_Grace 201012_Annie_201302 2" xfId="1252"/>
    <cellStyle name="_Grace 201012_Annie_201302 3" xfId="1253"/>
    <cellStyle name="_Grace 201104" xfId="1254"/>
    <cellStyle name="_Grace 201104 2" xfId="1255"/>
    <cellStyle name="_Grace 201104 3" xfId="1256"/>
    <cellStyle name="_Grace 201106" xfId="1257"/>
    <cellStyle name="_Grace 201106 2" xfId="1258"/>
    <cellStyle name="_Grace 201106 3" xfId="1259"/>
    <cellStyle name="_Grace 201107" xfId="1260"/>
    <cellStyle name="_Grace 201107 2" xfId="1261"/>
    <cellStyle name="_Grace 201107 3" xfId="1262"/>
    <cellStyle name="_Grace 201111" xfId="1263"/>
    <cellStyle name="_Grace 201111 2" xfId="1264"/>
    <cellStyle name="_Grace 201111 3" xfId="1265"/>
    <cellStyle name="_Grace 201112" xfId="1266"/>
    <cellStyle name="_Grace 201112 2" xfId="1267"/>
    <cellStyle name="_Grace 201112 3" xfId="1268"/>
    <cellStyle name="_Grace_201007" xfId="1269"/>
    <cellStyle name="_Grace_201007 2" xfId="1270"/>
    <cellStyle name="_Grace_201007 3" xfId="1271"/>
    <cellStyle name="_Grace_201007_2011 十一併班 - CIX" xfId="1272"/>
    <cellStyle name="_Grace_201007_2011 十一併班 - CIX 2" xfId="1273"/>
    <cellStyle name="_Grace_201007_2011 十一併班 - CIX 3" xfId="1274"/>
    <cellStyle name="_Grace_201007_2011 十一併班 - TMT" xfId="1275"/>
    <cellStyle name="_Grace_201007_2011 十一併班 - TMT 2" xfId="1276"/>
    <cellStyle name="_Grace_201007_2011 十一併班 - TMT 3" xfId="1277"/>
    <cellStyle name="_Grace_201007_2011 十一併班 - WSA ESA" xfId="1278"/>
    <cellStyle name="_Grace_201007_2011 十一併班 - WSA ESA 2" xfId="1279"/>
    <cellStyle name="_Grace_201007_2011 十一併班 - WSA ESA 3" xfId="1280"/>
    <cellStyle name="_Grace_201007_2011 十一併班提案" xfId="1281"/>
    <cellStyle name="_Grace_201007_2011 十一併班提案 2" xfId="1282"/>
    <cellStyle name="_Grace_201007_2011 十一併班提案 3" xfId="1283"/>
    <cellStyle name="_Grace_201007_2011 十一併班提案_CVT投入2500船型 study 20120704 (2)" xfId="1284"/>
    <cellStyle name="_Grace_201007_2011 十一併班提案_CVT投入2500船型 study 20120704 (2) 2" xfId="1285"/>
    <cellStyle name="_Grace_201007_2011 十一併班提案_CVT投入2500船型 study 20120704 (2) 3" xfId="1286"/>
    <cellStyle name="_Grace_201007_2011 十一併班提案_HKG線改版 + MAL2線 研究 - 20121019" xfId="1287"/>
    <cellStyle name="_Grace_201007_2011 十一併班提案_HKG線改版 + MAL2線 研究 - 20121019 2" xfId="1288"/>
    <cellStyle name="_Grace_201007_2011 十一併班提案_HKG線改版 + MAL2線 研究 - 20121019 3" xfId="1289"/>
    <cellStyle name="_Grace_201007_2011 十一併班提案_TPS+HPH 整併研究 - 20121012" xfId="1290"/>
    <cellStyle name="_Grace_201007_2011 十一併班提案_TPS+HPH 整併研究 - 20121012 2" xfId="1291"/>
    <cellStyle name="_Grace_201007_2011 十一併班提案_TPS+HPH 整併研究 - 20121012 3" xfId="1292"/>
    <cellStyle name="_Grace_201007_2011十一併班 - NS1" xfId="1293"/>
    <cellStyle name="_Grace_201007_2011十一併班 - NS1 2" xfId="1294"/>
    <cellStyle name="_Grace_201007_2011十一併班 - NS1 3" xfId="1295"/>
    <cellStyle name="_Grace_201007_2012 CNY Blank Sailing BC update   (2)" xfId="1296"/>
    <cellStyle name="_Grace_201007_2012 CNY Blank Sailing BC update   (2) 2" xfId="1297"/>
    <cellStyle name="_Grace_201007_2012 CNY Blank Sailing BC update   (2) 3" xfId="1298"/>
    <cellStyle name="_Grace_201007_2012 CNY Blank Sailing BC update   (2)_CVT投入2500船型 study 20120704 (2)" xfId="1299"/>
    <cellStyle name="_Grace_201007_2012 CNY Blank Sailing BC update   (2)_CVT投入2500船型 study 20120704 (2) 2" xfId="1300"/>
    <cellStyle name="_Grace_201007_2012 CNY Blank Sailing BC update   (2)_CVT投入2500船型 study 20120704 (2) 3" xfId="1301"/>
    <cellStyle name="_Grace_201007_2012 CNY Blank Sailing BC update   (2)_HKG線改版 + MAL2線 研究 - 20121019" xfId="1302"/>
    <cellStyle name="_Grace_201007_2012 CNY Blank Sailing BC update   (2)_HKG線改版 + MAL2線 研究 - 20121019 2" xfId="1303"/>
    <cellStyle name="_Grace_201007_2012 CNY Blank Sailing BC update   (2)_HKG線改版 + MAL2線 研究 - 20121019 3" xfId="1304"/>
    <cellStyle name="_Grace_201007_2012 CNY Blank Sailing BC update   (2)_TPS+HPH 整併研究 - 20121012" xfId="1305"/>
    <cellStyle name="_Grace_201007_2012 CNY Blank Sailing BC update   (2)_TPS+HPH 整併研究 - 20121012 2" xfId="1306"/>
    <cellStyle name="_Grace_201007_2012 CNY Blank Sailing BC update   (2)_TPS+HPH 整併研究 - 20121012 3" xfId="1307"/>
    <cellStyle name="_Grace_201007_2012 日本新年併班 - JSH" xfId="1308"/>
    <cellStyle name="_Grace_201007_2012 日本新年併班 - JSH 2" xfId="1309"/>
    <cellStyle name="_Grace_201007_2012 日本新年併班 - JSH 3" xfId="1310"/>
    <cellStyle name="_Grace_201007_2012 日本新年併班 - JST" xfId="1311"/>
    <cellStyle name="_Grace_201007_2012 日本新年併班 - JST 2" xfId="1312"/>
    <cellStyle name="_Grace_201007_2012 日本新年併班 - JST 3" xfId="1313"/>
    <cellStyle name="_Grace_201007_2012 日本新年併班 - JTS" xfId="1314"/>
    <cellStyle name="_Grace_201007_2012 日本新年併班 - JTS 2" xfId="1315"/>
    <cellStyle name="_Grace_201007_2012 日本新年併班 - JTS 3" xfId="1316"/>
    <cellStyle name="_Grace_201007_2013 潑水節併班-NTE" xfId="1317"/>
    <cellStyle name="_Grace_201007_2013 潑水節併班-NTE 2" xfId="1318"/>
    <cellStyle name="_Grace_201007_2013 潑水節併班-NTE 3" xfId="1319"/>
    <cellStyle name="_Grace_201007_ABX -併班貨量預估 format" xfId="1320"/>
    <cellStyle name="_Grace_201007_ABX -併班貨量預估 format 2" xfId="1321"/>
    <cellStyle name="_Grace_201007_ABX -併班貨量預估 format 3" xfId="1322"/>
    <cellStyle name="_Grace_201007_Annie_201302" xfId="1323"/>
    <cellStyle name="_Grace_201007_Annie_201302 2" xfId="1324"/>
    <cellStyle name="_Grace_201007_Annie_201302 3" xfId="1325"/>
    <cellStyle name="_Grace_20109" xfId="1326"/>
    <cellStyle name="_Grace_20109 2" xfId="1327"/>
    <cellStyle name="_Grace_20109 3" xfId="1328"/>
    <cellStyle name="_Grace_201108" xfId="1329"/>
    <cellStyle name="_Grace_201108 2" xfId="1330"/>
    <cellStyle name="_Grace_201108 3" xfId="1331"/>
    <cellStyle name="_Grace_201110" xfId="1332"/>
    <cellStyle name="_Grace_201110 2" xfId="1333"/>
    <cellStyle name="_Grace_201110 3" xfId="1334"/>
    <cellStyle name="_Grace_201202" xfId="1335"/>
    <cellStyle name="_Grace_201202 2" xfId="1336"/>
    <cellStyle name="_Grace_201202 3" xfId="1337"/>
    <cellStyle name="_Grace_201204xls" xfId="1338"/>
    <cellStyle name="_Grace_201204xls 2" xfId="1339"/>
    <cellStyle name="_Grace_201204xls 3" xfId="1340"/>
    <cellStyle name="_Grace_201209" xfId="1341"/>
    <cellStyle name="_Grace_201209 2" xfId="1342"/>
    <cellStyle name="_Grace_201209 3" xfId="1343"/>
    <cellStyle name="_Grace_201301" xfId="1344"/>
    <cellStyle name="_Grace_201301 2" xfId="1345"/>
    <cellStyle name="_Grace_201301 3" xfId="1346"/>
    <cellStyle name="_Grace-201010" xfId="1347"/>
    <cellStyle name="_Grace-201010 2" xfId="1348"/>
    <cellStyle name="_Grace-201010 3" xfId="1349"/>
    <cellStyle name="_Grace-201010_2013 潑水節併班-NTE" xfId="1350"/>
    <cellStyle name="_Grace-201010_2013 潑水節併班-NTE 2" xfId="1351"/>
    <cellStyle name="_Grace-201010_2013 潑水節併班-NTE 3" xfId="1352"/>
    <cellStyle name="_Grace-201010_Annie_201302" xfId="1353"/>
    <cellStyle name="_Grace-201010_Annie_201302 2" xfId="1354"/>
    <cellStyle name="_Grace-201010_Annie_201302 3" xfId="1355"/>
    <cellStyle name="_Grace-21208" xfId="1356"/>
    <cellStyle name="_Grace-21208 2" xfId="1357"/>
    <cellStyle name="_Grace-21208 3" xfId="1358"/>
    <cellStyle name="_GTE" xfId="1359"/>
    <cellStyle name="_GTE 2" xfId="1360"/>
    <cellStyle name="_GTE 3" xfId="1361"/>
    <cellStyle name="_HBS 營運分析" xfId="1362"/>
    <cellStyle name="_HBS 營運分析 2" xfId="1363"/>
    <cellStyle name="_HBS 營運分析 3" xfId="1364"/>
    <cellStyle name="_HK &amp; PRD 效益分析201011" xfId="1365"/>
    <cellStyle name="_HK &amp; PRD 效益分析201011 2" xfId="1366"/>
    <cellStyle name="_HK &amp; PRD 效益分析201011 3" xfId="1367"/>
    <cellStyle name="_HK &amp; PRD 效益分析201011_2013 潑水節併班-NTE" xfId="1368"/>
    <cellStyle name="_HK &amp; PRD 效益分析201011_2013 潑水節併班-NTE 2" xfId="1369"/>
    <cellStyle name="_HK &amp; PRD 效益分析201011_2013 潑水節併班-NTE 3" xfId="1370"/>
    <cellStyle name="_HK &amp; PRD 效益分析201011_Annie_201302" xfId="1371"/>
    <cellStyle name="_HK &amp; PRD 效益分析201011_Annie_201302 2" xfId="1372"/>
    <cellStyle name="_HK &amp; PRD 效益分析201011_Annie_201302 3" xfId="1373"/>
    <cellStyle name="_HK &amp; PRD 效益分析201012" xfId="1374"/>
    <cellStyle name="_HK &amp; PRD 效益分析201012 2" xfId="1375"/>
    <cellStyle name="_HK &amp; PRD 效益分析201012 3" xfId="1376"/>
    <cellStyle name="_HK &amp; PRD 效益分析201012_2013 潑水節併班-NTE" xfId="1377"/>
    <cellStyle name="_HK &amp; PRD 效益分析201012_2013 潑水節併班-NTE 2" xfId="1378"/>
    <cellStyle name="_HK &amp; PRD 效益分析201012_2013 潑水節併班-NTE 3" xfId="1379"/>
    <cellStyle name="_HK &amp; PRD 效益分析201012_Annie_201302" xfId="1380"/>
    <cellStyle name="_HK &amp; PRD 效益分析201012_Annie_201302 2" xfId="1381"/>
    <cellStyle name="_HK &amp; PRD 效益分析201012_Annie_201302 3" xfId="1382"/>
    <cellStyle name="_HKG線改版 + MAL2線 研究 - 20121019" xfId="1383"/>
    <cellStyle name="_HKG線改版 + MAL2線 研究 - 20121019 2" xfId="1384"/>
    <cellStyle name="_HKG線改版 + MAL2線 研究 - 20121019 3" xfId="1385"/>
    <cellStyle name="_HPH3_0429" xfId="1386"/>
    <cellStyle name="_HPH3_0429 2" xfId="1387"/>
    <cellStyle name="_HPH3_0429 3" xfId="1388"/>
    <cellStyle name="_HPH3貨載預估" xfId="1389"/>
    <cellStyle name="_HPH3貨載預估 (2)" xfId="1390"/>
    <cellStyle name="_HPH3貨載預估 (2) 2" xfId="1391"/>
    <cellStyle name="_HPH3貨載預估 (2) 3" xfId="1392"/>
    <cellStyle name="_HPH3貨載預估 2" xfId="1393"/>
    <cellStyle name="_HPH3貨載預估 3" xfId="1394"/>
    <cellStyle name="_IA5" xfId="1395"/>
    <cellStyle name="_IA5 2" xfId="1396"/>
    <cellStyle name="_IA5 3" xfId="1397"/>
    <cellStyle name="_IFX" xfId="1398"/>
    <cellStyle name="_IFX 2" xfId="1399"/>
    <cellStyle name="_IFX 201107後" xfId="1400"/>
    <cellStyle name="_IFX 201107後 2" xfId="1401"/>
    <cellStyle name="_IFX 201107後 3" xfId="1402"/>
    <cellStyle name="_IFX 2012 營運分析" xfId="1403"/>
    <cellStyle name="_IFX 2012 營運分析 2" xfId="1404"/>
    <cellStyle name="_IFX 2012 營運分析 3" xfId="1405"/>
    <cellStyle name="_IFX 3" xfId="1406"/>
    <cellStyle name="_IFX LNY by Gimmy" xfId="1407"/>
    <cellStyle name="_IFX LNY by Gimmy 2" xfId="1408"/>
    <cellStyle name="_IFX LNY by Gimmy 3" xfId="1409"/>
    <cellStyle name="_IFX 營運分析" xfId="1410"/>
    <cellStyle name="_IFX 營運分析 2" xfId="1411"/>
    <cellStyle name="_IFX 營運分析 3" xfId="1412"/>
    <cellStyle name="_IFX 營運分析_2011 十一併班 - CIX" xfId="1413"/>
    <cellStyle name="_IFX 營運分析_2011 十一併班 - CIX 2" xfId="1414"/>
    <cellStyle name="_IFX 營運分析_2011 十一併班 - CIX 3" xfId="1415"/>
    <cellStyle name="_IFX 營運分析_2011 十一併班 - CMS" xfId="1416"/>
    <cellStyle name="_IFX 營運分析_2011 十一併班 - CMS 2" xfId="1417"/>
    <cellStyle name="_IFX 營運分析_2011 十一併班 - CMS 3" xfId="1418"/>
    <cellStyle name="_IFX 營運分析_2011 十一併班 - TMT" xfId="1419"/>
    <cellStyle name="_IFX 營運分析_2011 十一併班 - TMT 2" xfId="1420"/>
    <cellStyle name="_IFX 營運分析_2011 十一併班 - TMT 3" xfId="1421"/>
    <cellStyle name="_IFX 營運分析_2011 十一併班 - WSA ESA" xfId="1422"/>
    <cellStyle name="_IFX 營運分析_2011 十一併班 - WSA ESA 2" xfId="1423"/>
    <cellStyle name="_IFX 營運分析_2011 十一併班 - WSA ESA 3" xfId="1424"/>
    <cellStyle name="_IFX 營運分析_2012 CNY Blank Sailing BC update   (2)" xfId="1425"/>
    <cellStyle name="_IFX 營運分析_2012 CNY Blank Sailing BC update   (2) 2" xfId="1426"/>
    <cellStyle name="_IFX 營運分析_2012 CNY Blank Sailing BC update   (2) 3" xfId="1427"/>
    <cellStyle name="_IFX 營運分析_2012 CNY Blank Sailing BC update   (2)_CVT投入2500船型 study 20120704 (2)" xfId="1428"/>
    <cellStyle name="_IFX 營運分析_2012 CNY Blank Sailing BC update   (2)_CVT投入2500船型 study 20120704 (2) 2" xfId="1429"/>
    <cellStyle name="_IFX 營運分析_2012 CNY Blank Sailing BC update   (2)_CVT投入2500船型 study 20120704 (2) 3" xfId="1430"/>
    <cellStyle name="_IFX 營運分析_2012 CNY Blank Sailing BC update   (2)_HKG線改版 + MAL2線 研究 - 20121019" xfId="1431"/>
    <cellStyle name="_IFX 營運分析_2012 CNY Blank Sailing BC update   (2)_HKG線改版 + MAL2線 研究 - 20121019 2" xfId="1432"/>
    <cellStyle name="_IFX 營運分析_2012 CNY Blank Sailing BC update   (2)_HKG線改版 + MAL2線 研究 - 20121019 3" xfId="1433"/>
    <cellStyle name="_IFX 營運分析_2012 CNY Blank Sailing BC update   (2)_TPS+HPH 整併研究 - 20121012" xfId="1434"/>
    <cellStyle name="_IFX 營運分析_2012 CNY Blank Sailing BC update   (2)_TPS+HPH 整併研究 - 20121012 2" xfId="1435"/>
    <cellStyle name="_IFX 營運分析_2012 CNY Blank Sailing BC update   (2)_TPS+HPH 整併研究 - 20121012 3" xfId="1436"/>
    <cellStyle name="_IFX 營運分析_2012 日本新年併班 - JSH" xfId="1437"/>
    <cellStyle name="_IFX 營運分析_2012 日本新年併班 - JSH 2" xfId="1438"/>
    <cellStyle name="_IFX 營運分析_2012 日本新年併班 - JSH 3" xfId="1439"/>
    <cellStyle name="_IFX 營運分析_2012 日本新年併班 - JST" xfId="1440"/>
    <cellStyle name="_IFX 營運分析_2012 日本新年併班 - JST 2" xfId="1441"/>
    <cellStyle name="_IFX 營運分析_2012 日本新年併班 - JST 3" xfId="1442"/>
    <cellStyle name="_IFX 營運分析_2012 日本新年併班 - JTS" xfId="1443"/>
    <cellStyle name="_IFX 營運分析_2012 日本新年併班 - JTS 2" xfId="1444"/>
    <cellStyle name="_IFX 營運分析_2012 日本新年併班 - JTS 3" xfId="1445"/>
    <cellStyle name="_IMX" xfId="1446"/>
    <cellStyle name="_IMX 2" xfId="1447"/>
    <cellStyle name="_IMX 3" xfId="1448"/>
    <cellStyle name="_JCI 110124 - 2010 DEC 版" xfId="1449"/>
    <cellStyle name="_JCI 110124 - 2010 DEC 版 2" xfId="1450"/>
    <cellStyle name="_JCI 110124 - 2010 DEC 版 3" xfId="1451"/>
    <cellStyle name="_JCV" xfId="1452"/>
    <cellStyle name="_JCV 2" xfId="1453"/>
    <cellStyle name="_JCV 3" xfId="1454"/>
    <cellStyle name="_JPN-HCM SVC study 110328-CV1100版" xfId="1455"/>
    <cellStyle name="_JPN-HCM SVC study 110328-CV1100版 2" xfId="1456"/>
    <cellStyle name="_JPN-HCM SVC study 110328-CV1100版 3" xfId="1457"/>
    <cellStyle name="_JSH add ZHA" xfId="1458"/>
    <cellStyle name="_JSH add ZHA 2" xfId="1459"/>
    <cellStyle name="_JSH add ZHA 3" xfId="1460"/>
    <cellStyle name="_JSH add ZHA_2013 潑水節併班-NTE" xfId="1461"/>
    <cellStyle name="_JSH add ZHA_2013 潑水節併班-NTE 2" xfId="1462"/>
    <cellStyle name="_JSH add ZHA_2013 潑水節併班-NTE 3" xfId="1463"/>
    <cellStyle name="_JSH add ZHA_Annie_201302" xfId="1464"/>
    <cellStyle name="_JSH add ZHA_Annie_201302 2" xfId="1465"/>
    <cellStyle name="_JSH add ZHA_Annie_201302 3" xfId="1466"/>
    <cellStyle name="_JSH Blank voy (企劃版)" xfId="1467"/>
    <cellStyle name="_JSH Blank voy (企劃版) 2" xfId="1468"/>
    <cellStyle name="_JSH Blank voy (企劃版) 3" xfId="1469"/>
    <cellStyle name="_JSH_月營運分析" xfId="1470"/>
    <cellStyle name="_JSH_月營運分析 2" xfId="1471"/>
    <cellStyle name="_JSH_月營運分析 3" xfId="1472"/>
    <cellStyle name="_JSH_月營運分析_1" xfId="1473"/>
    <cellStyle name="_JSH_月營運分析_1 2" xfId="1474"/>
    <cellStyle name="_JSH_月營運分析_1 3" xfId="1475"/>
    <cellStyle name="_JSH_月營運分析_1_B50306CVI" xfId="1476"/>
    <cellStyle name="_JSH_月營運分析_1_B50306CVI 2" xfId="1477"/>
    <cellStyle name="_JSH_月營運分析_1_B50306CVI 3" xfId="1478"/>
    <cellStyle name="_JSH_月營運分析_B50306CVI" xfId="1479"/>
    <cellStyle name="_JSH_月營運分析_B50306CVI 2" xfId="1480"/>
    <cellStyle name="_JSH_月營運分析_B50306CVI 3" xfId="1481"/>
    <cellStyle name="_JSH_月營運分析_JSH_月營運分析" xfId="1482"/>
    <cellStyle name="_JSH_月營運分析_JSH_月營運分析 2" xfId="1483"/>
    <cellStyle name="_JSH_月營運分析_JSH_月營運分析 3" xfId="1484"/>
    <cellStyle name="_JSH_月營運分析_JSH_月營運分析_B50306CVI" xfId="1485"/>
    <cellStyle name="_JSH_月營運分析_JSH_月營運分析_B50306CVI 2" xfId="1486"/>
    <cellStyle name="_JSH_月營運分析_JSH_月營運分析_B50306CVI 3" xfId="1487"/>
    <cellStyle name="_JSH-20130416" xfId="1488"/>
    <cellStyle name="_JSH-20130416 2" xfId="1489"/>
    <cellStyle name="_JSH-20130416 3" xfId="1490"/>
    <cellStyle name="_JST" xfId="1491"/>
    <cellStyle name="_JST 2" xfId="1492"/>
    <cellStyle name="_JST 3" xfId="1493"/>
    <cellStyle name="_JSV" xfId="1494"/>
    <cellStyle name="_JSV 2" xfId="1495"/>
    <cellStyle name="_JSV 2012營運分析 " xfId="1496"/>
    <cellStyle name="_JSV 2012營運分析  2" xfId="1497"/>
    <cellStyle name="_JSV 2012營運分析  3" xfId="1498"/>
    <cellStyle name="_JSV 3" xfId="1499"/>
    <cellStyle name="_JSV add Caimep calling_B10929" xfId="1500"/>
    <cellStyle name="_JSV add Caimep calling_B10929 2" xfId="1501"/>
    <cellStyle name="_JSV add Caimep calling_B10929 3" xfId="1502"/>
    <cellStyle name="_JSV 加靠 Caimep" xfId="1503"/>
    <cellStyle name="_JSV 加靠 Caimep 2" xfId="1504"/>
    <cellStyle name="_JSV 加靠 Caimep 3" xfId="1505"/>
    <cellStyle name="_JTH" xfId="1506"/>
    <cellStyle name="_JTH 2" xfId="1507"/>
    <cellStyle name="_JTH 3" xfId="1508"/>
    <cellStyle name="_JTH_Kelly_201303" xfId="1509"/>
    <cellStyle name="_JTH_Kelly_201303 2" xfId="1510"/>
    <cellStyle name="_JTH_Kelly_201303 3" xfId="1511"/>
    <cellStyle name="_JTH_Kelly_201303_B50306CVI" xfId="1512"/>
    <cellStyle name="_JTH_Kelly_201303_B50306CVI 2" xfId="1513"/>
    <cellStyle name="_JTH_Kelly_201303_B50306CVI 3" xfId="1514"/>
    <cellStyle name="_JTH_Kelly_201303_Mindanao study" xfId="1515"/>
    <cellStyle name="_JTH_Kelly_201303_Mindanao study 2" xfId="1516"/>
    <cellStyle name="_JTH_Kelly_201303_Mindanao study 3" xfId="1517"/>
    <cellStyle name="_JTI" xfId="1518"/>
    <cellStyle name="_JTI 2" xfId="1519"/>
    <cellStyle name="_JTI 3" xfId="1520"/>
    <cellStyle name="_JTP" xfId="1521"/>
    <cellStyle name="_JTP 2" xfId="1522"/>
    <cellStyle name="_JTP 3" xfId="1523"/>
    <cellStyle name="_JTP 與 Coscon CNP 互換 - 20130415" xfId="1524"/>
    <cellStyle name="_JTP 與 Coscon CNP 互換 - 20130415 2" xfId="1525"/>
    <cellStyle name="_JTP 與 Coscon CNP 互換 - 20130415 3" xfId="1526"/>
    <cellStyle name="_JTP_B50306CVI" xfId="1527"/>
    <cellStyle name="_JTP_B50306CVI 2" xfId="1528"/>
    <cellStyle name="_JTP_B50306CVI 3" xfId="1529"/>
    <cellStyle name="_JTP+CJ12_B008" xfId="1530"/>
    <cellStyle name="_JTP+CJ12_B008 2" xfId="1531"/>
    <cellStyle name="_JTP+CJ12_B008 3" xfId="1532"/>
    <cellStyle name="_JTP+CJ12_B008_B50306CVI" xfId="1533"/>
    <cellStyle name="_JTP+CJ12_B008_B50306CVI 2" xfId="1534"/>
    <cellStyle name="_JTP+CJ12_B008_B50306CVI 3" xfId="1535"/>
    <cellStyle name="_JTP-月營運分析" xfId="1536"/>
    <cellStyle name="_JTP-月營運分析 2" xfId="1537"/>
    <cellStyle name="_JTP-月營運分析 3" xfId="1538"/>
    <cellStyle name="_JTP-月營運分析_1" xfId="1539"/>
    <cellStyle name="_JTP-月營運分析_1 2" xfId="1540"/>
    <cellStyle name="_JTP-月營運分析_1 3" xfId="1541"/>
    <cellStyle name="_JTP-月營運分析_1_B50306CVI" xfId="1542"/>
    <cellStyle name="_JTP-月營運分析_1_B50306CVI 2" xfId="1543"/>
    <cellStyle name="_JTP-月營運分析_1_B50306CVI 3" xfId="1544"/>
    <cellStyle name="_JTP-月營運分析_1_JSH_月營運分析" xfId="1545"/>
    <cellStyle name="_JTP-月營運分析_1_JSH_月營運分析 2" xfId="1546"/>
    <cellStyle name="_JTP-月營運分析_1_JSH_月營運分析 3" xfId="1547"/>
    <cellStyle name="_JTP-月營運分析_1_JSH_月營運分析_B50306CVI" xfId="1548"/>
    <cellStyle name="_JTP-月營運分析_1_JSH_月營運分析_B50306CVI 2" xfId="1549"/>
    <cellStyle name="_JTP-月營運分析_1_JSH_月營運分析_B50306CVI 3" xfId="1550"/>
    <cellStyle name="_JTP-月營運分析_ABX ,歐線 201112" xfId="1551"/>
    <cellStyle name="_JTP-月營運分析_ABX ,歐線 201112 2" xfId="1552"/>
    <cellStyle name="_JTP-月營運分析_ABX ,歐線 201112 3" xfId="1553"/>
    <cellStyle name="_JTP-月營運分析_ABX ,歐線 201112_B50306CVI" xfId="1554"/>
    <cellStyle name="_JTP-月營運分析_ABX ,歐線 201112_B50306CVI 2" xfId="1555"/>
    <cellStyle name="_JTP-月營運分析_ABX ,歐線 201112_B50306CVI 3" xfId="1556"/>
    <cellStyle name="_JTP-月營運分析_ABX_月營運分析" xfId="1557"/>
    <cellStyle name="_JTP-月營運分析_ABX_月營運分析 2" xfId="1558"/>
    <cellStyle name="_JTP-月營運分析_ABX_月營運分析 3" xfId="1559"/>
    <cellStyle name="_JTP-月營運分析_ABX_月營運分析_ABX_月營運分析" xfId="1560"/>
    <cellStyle name="_JTP-月營運分析_ABX_月營運分析_ABX_月營運分析 2" xfId="1561"/>
    <cellStyle name="_JTP-月營運分析_ABX_月營運分析_ABX_月營運分析 3" xfId="1562"/>
    <cellStyle name="_JTP-月營運分析_ABX_月營運分析_ABX_月營運分析_B50306CVI" xfId="1563"/>
    <cellStyle name="_JTP-月營運分析_ABX_月營運分析_ABX_月營運分析_B50306CVI 2" xfId="1564"/>
    <cellStyle name="_JTP-月營運分析_ABX_月營運分析_ABX_月營運分析_B50306CVI 3" xfId="1565"/>
    <cellStyle name="_JTP-月營運分析_ABX_月營運分析_B50306CVI" xfId="1566"/>
    <cellStyle name="_JTP-月營運分析_ABX_月營運分析_B50306CVI 2" xfId="1567"/>
    <cellStyle name="_JTP-月營運分析_ABX_月營運分析_B50306CVI 3" xfId="1568"/>
    <cellStyle name="_JTP-月營運分析_B50306CVI" xfId="1569"/>
    <cellStyle name="_JTP-月營運分析_B50306CVI 2" xfId="1570"/>
    <cellStyle name="_JTP-月營運分析_B50306CVI 3" xfId="1571"/>
    <cellStyle name="_JTP-月營運分析_JSH_月營運分析" xfId="1572"/>
    <cellStyle name="_JTP-月營運分析_JSH_月營運分析 2" xfId="1573"/>
    <cellStyle name="_JTP-月營運分析_JSH_月營運分析 3" xfId="1574"/>
    <cellStyle name="_JTP-月營運分析_JSH_月營運分析_B50306CVI" xfId="1575"/>
    <cellStyle name="_JTP-月營運分析_JSH_月營運分析_B50306CVI 2" xfId="1576"/>
    <cellStyle name="_JTP-月營運分析_JSH_月營運分析_B50306CVI 3" xfId="1577"/>
    <cellStyle name="_JTP-月營運分析_JSH_月營運分析_JSH_月營運分析" xfId="1578"/>
    <cellStyle name="_JTP-月營運分析_JSH_月營運分析_JSH_月營運分析 2" xfId="1579"/>
    <cellStyle name="_JTP-月營運分析_JSH_月營運分析_JSH_月營運分析 3" xfId="1580"/>
    <cellStyle name="_JTP-月營運分析_JSH_月營運分析_JSH_月營運分析_B50306CVI" xfId="1581"/>
    <cellStyle name="_JTP-月營運分析_JSH_月營運分析_JSH_月營運分析_B50306CVI 2" xfId="1582"/>
    <cellStyle name="_JTP-月營運分析_JSH_月營運分析_JSH_月營運分析_B50306CVI 3" xfId="1583"/>
    <cellStyle name="_JTP-月營運分析_JTP-月營運分析" xfId="1584"/>
    <cellStyle name="_JTP-月營運分析_JTP-月營運分析 2" xfId="1585"/>
    <cellStyle name="_JTP-月營運分析_JTP-月營運分析 3" xfId="1586"/>
    <cellStyle name="_JTP-月營運分析_JTP-月營運分析_B50306CVI" xfId="1587"/>
    <cellStyle name="_JTP-月營運分析_JTP-月營運分析_B50306CVI 2" xfId="1588"/>
    <cellStyle name="_JTP-月營運分析_JTP-月營運分析_B50306CVI 3" xfId="1589"/>
    <cellStyle name="_JTP-月營運分析_JTP-月營運分析_JSH_月營運分析" xfId="1590"/>
    <cellStyle name="_JTP-月營運分析_JTP-月營運分析_JSH_月營運分析 2" xfId="1591"/>
    <cellStyle name="_JTP-月營運分析_JTP-月營運分析_JSH_月營運分析 3" xfId="1592"/>
    <cellStyle name="_JTP-月營運分析_JTP-月營運分析_JSH_月營運分析_B50306CVI" xfId="1593"/>
    <cellStyle name="_JTP-月營運分析_JTP-月營運分析_JSH_月營運分析_B50306CVI 2" xfId="1594"/>
    <cellStyle name="_JTP-月營運分析_JTP-月營運分析_JSH_月營運分析_B50306CVI 3" xfId="1595"/>
    <cellStyle name="_JTP-月營運分析_NE1+NE3_月營運分析" xfId="1596"/>
    <cellStyle name="_JTP-月營運分析_NE1+NE3_月營運分析 2" xfId="1597"/>
    <cellStyle name="_JTP-月營運分析_NE1+NE3_月營運分析 3" xfId="1598"/>
    <cellStyle name="_JTP-月營運分析_NE1+NE3_月營運分析_B50306CVI" xfId="1599"/>
    <cellStyle name="_JTP-月營運分析_NE1+NE3_月營運分析_B50306CVI 2" xfId="1600"/>
    <cellStyle name="_JTP-月營運分析_NE1+NE3_月營運分析_B50306CVI 3" xfId="1601"/>
    <cellStyle name="_JTP-月營運分析_NE1+NE3_月營運分析_NE1+NE3_月營運分析" xfId="1602"/>
    <cellStyle name="_JTP-月營運分析_NE1+NE3_月營運分析_NE1+NE3_月營運分析 2" xfId="1603"/>
    <cellStyle name="_JTP-月營運分析_NE1+NE3_月營運分析_NE1+NE3_月營運分析 3" xfId="1604"/>
    <cellStyle name="_JTP-月營運分析_NE1+NE3_月營運分析_NE1+NE3_月營運分析_B50306CVI" xfId="1605"/>
    <cellStyle name="_JTP-月營運分析_NE1+NE3_月營運分析_NE1+NE3_月營運分析_B50306CVI 2" xfId="1606"/>
    <cellStyle name="_JTP-月營運分析_NE1+NE3_月營運分析_NE1+NE3_月營運分析_B50306CVI 3" xfId="1607"/>
    <cellStyle name="_JTP-月營運分析_NTE_月營運分析" xfId="1608"/>
    <cellStyle name="_JTP-月營運分析_NTE_月營運分析 2" xfId="1609"/>
    <cellStyle name="_JTP-月營運分析_NTE_月營運分析 3" xfId="1610"/>
    <cellStyle name="_JTP-月營運分析_NTE_月營運分析_B50306CVI" xfId="1611"/>
    <cellStyle name="_JTP-月營運分析_NTE_月營運分析_B50306CVI 2" xfId="1612"/>
    <cellStyle name="_JTP-月營運分析_NTE_月營運分析_B50306CVI 3" xfId="1613"/>
    <cellStyle name="_JTP-月營運分析_PHM - LMD all" xfId="1614"/>
    <cellStyle name="_JTP-月營運分析_PHM - LMD all 2" xfId="1615"/>
    <cellStyle name="_JTP-月營運分析_PHM - LMD all 3" xfId="1616"/>
    <cellStyle name="_JTP-月營運分析_PHM - LMD all_ABX ,歐線 201112" xfId="1617"/>
    <cellStyle name="_JTP-月營運分析_PHM - LMD all_ABX ,歐線 201112 2" xfId="1618"/>
    <cellStyle name="_JTP-月營運分析_PHM - LMD all_ABX ,歐線 201112 3" xfId="1619"/>
    <cellStyle name="_JTP-月營運分析_PHM - LMD all_ABX ,歐線 201112_B50306CVI" xfId="1620"/>
    <cellStyle name="_JTP-月營運分析_PHM - LMD all_ABX ,歐線 201112_B50306CVI 2" xfId="1621"/>
    <cellStyle name="_JTP-月營運分析_PHM - LMD all_ABX ,歐線 201112_B50306CVI 3" xfId="1622"/>
    <cellStyle name="_JTP-月營運分析_PHM - LMD all_B50306CVI" xfId="1623"/>
    <cellStyle name="_JTP-月營運分析_PHM - LMD all_B50306CVI 2" xfId="1624"/>
    <cellStyle name="_JTP-月營運分析_PHM - LMD all_B50306CVI 3" xfId="1625"/>
    <cellStyle name="_JTP-月營運分析_PHM - LMD all_PHM - LMD all" xfId="1626"/>
    <cellStyle name="_JTP-月營運分析_PHM - LMD all_PHM - LMD all 2" xfId="1627"/>
    <cellStyle name="_JTP-月營運分析_PHM - LMD all_PHM - LMD all 3" xfId="1628"/>
    <cellStyle name="_JTP-月營運分析_PHM - LMD all_PHM - LMD all_ABX ,歐線 201112" xfId="1629"/>
    <cellStyle name="_JTP-月營運分析_PHM - LMD all_PHM - LMD all_ABX ,歐線 201112 2" xfId="1630"/>
    <cellStyle name="_JTP-月營運分析_PHM - LMD all_PHM - LMD all_ABX ,歐線 201112 3" xfId="1631"/>
    <cellStyle name="_JTP-月營運分析_PHM - LMD all_PHM - LMD all_ABX ,歐線 201112_B50306CVI" xfId="1632"/>
    <cellStyle name="_JTP-月營運分析_PHM - LMD all_PHM - LMD all_ABX ,歐線 201112_B50306CVI 2" xfId="1633"/>
    <cellStyle name="_JTP-月營運分析_PHM - LMD all_PHM - LMD all_ABX ,歐線 201112_B50306CVI 3" xfId="1634"/>
    <cellStyle name="_JTP-月營運分析_PHM - LMD all_PHM - LMD all_B50306CVI" xfId="1635"/>
    <cellStyle name="_JTP-月營運分析_PHM - LMD all_PHM - LMD all_B50306CVI 2" xfId="1636"/>
    <cellStyle name="_JTP-月營運分析_PHM - LMD all_PHM - LMD all_B50306CVI 3" xfId="1637"/>
    <cellStyle name="_JTP-月營運分析_PHM - LMD all_PHM - LMD all_Teresa 201110" xfId="1638"/>
    <cellStyle name="_JTP-月營運分析_PHM - LMD all_PHM - LMD all_Teresa 201110 2" xfId="1639"/>
    <cellStyle name="_JTP-月營運分析_PHM - LMD all_PHM - LMD all_Teresa 201110 3" xfId="1640"/>
    <cellStyle name="_JTP-月營運分析_PHM - LMD all_PHM - LMD all_Teresa 201110_B50306CVI" xfId="1641"/>
    <cellStyle name="_JTP-月營運分析_PHM - LMD all_PHM - LMD all_Teresa 201110_B50306CVI 2" xfId="1642"/>
    <cellStyle name="_JTP-月營運分析_PHM - LMD all_PHM - LMD all_Teresa 201110_B50306CVI 3" xfId="1643"/>
    <cellStyle name="_JTP-月營運分析_PHM - LMD all_PHM - LMD all_TMT 報告 (2)" xfId="1644"/>
    <cellStyle name="_JTP-月營運分析_PHM - LMD all_PHM - LMD all_TMT 報告 (2) 2" xfId="1645"/>
    <cellStyle name="_JTP-月營運分析_PHM - LMD all_PHM - LMD all_TMT 報告 (2) 3" xfId="1646"/>
    <cellStyle name="_JTP-月營運分析_PHM - LMD all_PHM - LMD all_TMT 報告 (2)_ABX ,歐線 201112" xfId="1647"/>
    <cellStyle name="_JTP-月營運分析_PHM - LMD all_PHM - LMD all_TMT 報告 (2)_ABX ,歐線 201112 2" xfId="1648"/>
    <cellStyle name="_JTP-月營運分析_PHM - LMD all_PHM - LMD all_TMT 報告 (2)_ABX ,歐線 201112 3" xfId="1649"/>
    <cellStyle name="_JTP-月營運分析_PHM - LMD all_PHM - LMD all_TMT 報告 (2)_ABX ,歐線 201112_B50306CVI" xfId="1650"/>
    <cellStyle name="_JTP-月營運分析_PHM - LMD all_PHM - LMD all_TMT 報告 (2)_ABX ,歐線 201112_B50306CVI 2" xfId="1651"/>
    <cellStyle name="_JTP-月營運分析_PHM - LMD all_PHM - LMD all_TMT 報告 (2)_ABX ,歐線 201112_B50306CVI 3" xfId="1652"/>
    <cellStyle name="_JTP-月營運分析_PHM - LMD all_PHM - LMD all_TMT 報告 (2)_B50306CVI" xfId="1653"/>
    <cellStyle name="_JTP-月營運分析_PHM - LMD all_PHM - LMD all_TMT 報告 (2)_B50306CVI 2" xfId="1654"/>
    <cellStyle name="_JTP-月營運分析_PHM - LMD all_PHM - LMD all_TMT 報告 (2)_B50306CVI 3" xfId="1655"/>
    <cellStyle name="_JTP-月營運分析_PHM - LMD all_PHM - LMD all_TMT 報告 (2)_Teresa 201110" xfId="1656"/>
    <cellStyle name="_JTP-月營運分析_PHM - LMD all_PHM - LMD all_TMT 報告 (2)_Teresa 201110 2" xfId="1657"/>
    <cellStyle name="_JTP-月營運分析_PHM - LMD all_PHM - LMD all_TMT 報告 (2)_Teresa 201110 3" xfId="1658"/>
    <cellStyle name="_JTP-月營運分析_PHM - LMD all_PHM - LMD all_TMT 報告 (2)_Teresa 201110_B50306CVI" xfId="1659"/>
    <cellStyle name="_JTP-月營運分析_PHM - LMD all_PHM - LMD all_TMT 報告 (2)_Teresa 201110_B50306CVI 2" xfId="1660"/>
    <cellStyle name="_JTP-月營運分析_PHM - LMD all_PHM - LMD all_TMT 報告 (2)_Teresa 201110_B50306CVI 3" xfId="1661"/>
    <cellStyle name="_JTP-月營運分析_PHM - LMD all_Teresa 201110" xfId="1662"/>
    <cellStyle name="_JTP-月營運分析_PHM - LMD all_Teresa 201110 2" xfId="1663"/>
    <cellStyle name="_JTP-月營運分析_PHM - LMD all_Teresa 201110 3" xfId="1664"/>
    <cellStyle name="_JTP-月營運分析_PHM - LMD all_Teresa 201110_B50306CVI" xfId="1665"/>
    <cellStyle name="_JTP-月營運分析_PHM - LMD all_Teresa 201110_B50306CVI 2" xfId="1666"/>
    <cellStyle name="_JTP-月營運分析_PHM - LMD all_Teresa 201110_B50306CVI 3" xfId="1667"/>
    <cellStyle name="_JTP-月營運分析_PHM - LMD all_TMT 報告 (2)" xfId="1668"/>
    <cellStyle name="_JTP-月營運分析_PHM - LMD all_TMT 報告 (2) 2" xfId="1669"/>
    <cellStyle name="_JTP-月營運分析_PHM - LMD all_TMT 報告 (2) 3" xfId="1670"/>
    <cellStyle name="_JTP-月營運分析_PHM - LMD all_TMT 報告 (2)_ABX ,歐線 201112" xfId="1671"/>
    <cellStyle name="_JTP-月營運分析_PHM - LMD all_TMT 報告 (2)_ABX ,歐線 201112 2" xfId="1672"/>
    <cellStyle name="_JTP-月營運分析_PHM - LMD all_TMT 報告 (2)_ABX ,歐線 201112 3" xfId="1673"/>
    <cellStyle name="_JTP-月營運分析_PHM - LMD all_TMT 報告 (2)_ABX ,歐線 201112_B50306CVI" xfId="1674"/>
    <cellStyle name="_JTP-月營運分析_PHM - LMD all_TMT 報告 (2)_ABX ,歐線 201112_B50306CVI 2" xfId="1675"/>
    <cellStyle name="_JTP-月營運分析_PHM - LMD all_TMT 報告 (2)_ABX ,歐線 201112_B50306CVI 3" xfId="1676"/>
    <cellStyle name="_JTP-月營運分析_PHM - LMD all_TMT 報告 (2)_B50306CVI" xfId="1677"/>
    <cellStyle name="_JTP-月營運分析_PHM - LMD all_TMT 報告 (2)_B50306CVI 2" xfId="1678"/>
    <cellStyle name="_JTP-月營運分析_PHM - LMD all_TMT 報告 (2)_B50306CVI 3" xfId="1679"/>
    <cellStyle name="_JTP-月營運分析_PHM - LMD all_TMT 報告 (2)_Teresa 201110" xfId="1680"/>
    <cellStyle name="_JTP-月營運分析_PHM - LMD all_TMT 報告 (2)_Teresa 201110 2" xfId="1681"/>
    <cellStyle name="_JTP-月營運分析_PHM - LMD all_TMT 報告 (2)_Teresa 201110 3" xfId="1682"/>
    <cellStyle name="_JTP-月營運分析_PHM - LMD all_TMT 報告 (2)_Teresa 201110_B50306CVI" xfId="1683"/>
    <cellStyle name="_JTP-月營運分析_PHM - LMD all_TMT 報告 (2)_Teresa 201110_B50306CVI 2" xfId="1684"/>
    <cellStyle name="_JTP-月營運分析_PHM - LMD all_TMT 報告 (2)_Teresa 201110_B50306CVI 3" xfId="1685"/>
    <cellStyle name="_JTP-月營運分析_PNH-月營運分析" xfId="1686"/>
    <cellStyle name="_JTP-月營運分析_PNH-月營運分析 2" xfId="1687"/>
    <cellStyle name="_JTP-月營運分析_PNH-月營運分析 3" xfId="1688"/>
    <cellStyle name="_JTP-月營運分析_PNH-月營運分析_B50306CVI" xfId="1689"/>
    <cellStyle name="_JTP-月營運分析_PNH-月營運分析_B50306CVI 2" xfId="1690"/>
    <cellStyle name="_JTP-月營運分析_PNH-月營運分析_B50306CVI 3" xfId="1691"/>
    <cellStyle name="_JTP-月營運分析_PNH-月營運分析_PNH-月營運分析" xfId="1692"/>
    <cellStyle name="_JTP-月營運分析_PNH-月營運分析_PNH-月營運分析 2" xfId="1693"/>
    <cellStyle name="_JTP-月營運分析_PNH-月營運分析_PNH-月營運分析 3" xfId="1694"/>
    <cellStyle name="_JTP-月營運分析_PNH-月營運分析_PNH-月營運分析_B50306CVI" xfId="1695"/>
    <cellStyle name="_JTP-月營運分析_PNH-月營運分析_PNH-月營運分析_B50306CVI 2" xfId="1696"/>
    <cellStyle name="_JTP-月營運分析_PNH-月營運分析_PNH-月營運分析_B50306CVI 3" xfId="1697"/>
    <cellStyle name="_JTP-月營運分析_PS1+3_月營運分析" xfId="1698"/>
    <cellStyle name="_JTP-月營運分析_PS1+3_月營運分析 2" xfId="1699"/>
    <cellStyle name="_JTP-月營運分析_PS1+3_月營運分析 3" xfId="1700"/>
    <cellStyle name="_JTP-月營運分析_PS1+3_月營運分析_ABX_月營運分析" xfId="1701"/>
    <cellStyle name="_JTP-月營運分析_PS1+3_月營運分析_ABX_月營運分析 2" xfId="1702"/>
    <cellStyle name="_JTP-月營運分析_PS1+3_月營運分析_ABX_月營運分析 3" xfId="1703"/>
    <cellStyle name="_JTP-月營運分析_PS1+3_月營運分析_ABX_月營運分析_B50306CVI" xfId="1704"/>
    <cellStyle name="_JTP-月營運分析_PS1+3_月營運分析_ABX_月營運分析_B50306CVI 2" xfId="1705"/>
    <cellStyle name="_JTP-月營運分析_PS1+3_月營運分析_ABX_月營運分析_B50306CVI 3" xfId="1706"/>
    <cellStyle name="_JTP-月營運分析_PS1+3_月營運分析_B50306CVI" xfId="1707"/>
    <cellStyle name="_JTP-月營運分析_PS1+3_月營運分析_B50306CVI 2" xfId="1708"/>
    <cellStyle name="_JTP-月營運分析_PS1+3_月營運分析_B50306CVI 3" xfId="1709"/>
    <cellStyle name="_JTP-月營運分析_PS1+3_月營運分析_NE1+NE3_月營運分析" xfId="1710"/>
    <cellStyle name="_JTP-月營運分析_PS1+3_月營運分析_NE1+NE3_月營運分析 2" xfId="1711"/>
    <cellStyle name="_JTP-月營運分析_PS1+3_月營運分析_NE1+NE3_月營運分析 3" xfId="1712"/>
    <cellStyle name="_JTP-月營運分析_PS1+3_月營運分析_NE1+NE3_月營運分析_B50306CVI" xfId="1713"/>
    <cellStyle name="_JTP-月營運分析_PS1+3_月營運分析_NE1+NE3_月營運分析_B50306CVI 2" xfId="1714"/>
    <cellStyle name="_JTP-月營運分析_PS1+3_月營運分析_NE1+NE3_月營運分析_B50306CVI 3" xfId="1715"/>
    <cellStyle name="_JTP-月營運分析_PS1+3_月營運分析_PS1+3_月營運分析" xfId="1716"/>
    <cellStyle name="_JTP-月營運分析_PS1+3_月營運分析_PS1+3_月營運分析 2" xfId="1717"/>
    <cellStyle name="_JTP-月營運分析_PS1+3_月營運分析_PS1+3_月營運分析 3" xfId="1718"/>
    <cellStyle name="_JTP-月營運分析_PS1+3_月營運分析_PS1+3_月營運分析_B50306CVI" xfId="1719"/>
    <cellStyle name="_JTP-月營運分析_PS1+3_月營運分析_PS1+3_月營運分析_B50306CVI 2" xfId="1720"/>
    <cellStyle name="_JTP-月營運分析_PS1+3_月營運分析_PS1+3_月營運分析_B50306CVI 3" xfId="1721"/>
    <cellStyle name="_JTP-月營運分析_Teresa 201110" xfId="1722"/>
    <cellStyle name="_JTP-月營運分析_Teresa 201110 2" xfId="1723"/>
    <cellStyle name="_JTP-月營運分析_Teresa 201110 3" xfId="1724"/>
    <cellStyle name="_JTP-月營運分析_Teresa 201110_B50306CVI" xfId="1725"/>
    <cellStyle name="_JTP-月營運分析_Teresa 201110_B50306CVI 2" xfId="1726"/>
    <cellStyle name="_JTP-月營運分析_Teresa 201110_B50306CVI 3" xfId="1727"/>
    <cellStyle name="_JTP-月營運分析_TMT 報告 (2)" xfId="1728"/>
    <cellStyle name="_JTP-月營運分析_TMT 報告 (2) 2" xfId="1729"/>
    <cellStyle name="_JTP-月營運分析_TMT 報告 (2) 3" xfId="1730"/>
    <cellStyle name="_JTP-月營運分析_TMT 報告 (2)_ABX ,歐線 201112" xfId="1731"/>
    <cellStyle name="_JTP-月營運分析_TMT 報告 (2)_ABX ,歐線 201112 2" xfId="1732"/>
    <cellStyle name="_JTP-月營運分析_TMT 報告 (2)_ABX ,歐線 201112 3" xfId="1733"/>
    <cellStyle name="_JTP-月營運分析_TMT 報告 (2)_ABX ,歐線 201112_B50306CVI" xfId="1734"/>
    <cellStyle name="_JTP-月營運分析_TMT 報告 (2)_ABX ,歐線 201112_B50306CVI 2" xfId="1735"/>
    <cellStyle name="_JTP-月營運分析_TMT 報告 (2)_ABX ,歐線 201112_B50306CVI 3" xfId="1736"/>
    <cellStyle name="_JTP-月營運分析_TMT 報告 (2)_B50306CVI" xfId="1737"/>
    <cellStyle name="_JTP-月營運分析_TMT 報告 (2)_B50306CVI 2" xfId="1738"/>
    <cellStyle name="_JTP-月營運分析_TMT 報告 (2)_B50306CVI 3" xfId="1739"/>
    <cellStyle name="_JTP-月營運分析_TMT 報告 (2)_Teresa 201110" xfId="1740"/>
    <cellStyle name="_JTP-月營運分析_TMT 報告 (2)_Teresa 201110 2" xfId="1741"/>
    <cellStyle name="_JTP-月營運分析_TMT 報告 (2)_Teresa 201110 3" xfId="1742"/>
    <cellStyle name="_JTP-月營運分析_TMT 報告 (2)_Teresa 201110_B50306CVI" xfId="1743"/>
    <cellStyle name="_JTP-月營運分析_TMT 報告 (2)_Teresa 201110_B50306CVI 2" xfId="1744"/>
    <cellStyle name="_JTP-月營運分析_TMT 報告 (2)_Teresa 201110_B50306CVI 3" xfId="1745"/>
    <cellStyle name="_JTP-月營運分析_華中版估貨 (4)" xfId="1746"/>
    <cellStyle name="_JTP-月營運分析_華中版估貨 (4) 2" xfId="1747"/>
    <cellStyle name="_JTP-月營運分析_華中版估貨 (4) 3" xfId="1748"/>
    <cellStyle name="_JTP-月營運分析_華中版估貨 (4)_ABX ,歐線 201112" xfId="1749"/>
    <cellStyle name="_JTP-月營運分析_華中版估貨 (4)_ABX ,歐線 201112 2" xfId="1750"/>
    <cellStyle name="_JTP-月營運分析_華中版估貨 (4)_ABX ,歐線 201112 3" xfId="1751"/>
    <cellStyle name="_JTP-月營運分析_華中版估貨 (4)_ABX ,歐線 201112_B50306CVI" xfId="1752"/>
    <cellStyle name="_JTP-月營運分析_華中版估貨 (4)_ABX ,歐線 201112_B50306CVI 2" xfId="1753"/>
    <cellStyle name="_JTP-月營運分析_華中版估貨 (4)_ABX ,歐線 201112_B50306CVI 3" xfId="1754"/>
    <cellStyle name="_JTP-月營運分析_華中版估貨 (4)_B50306CVI" xfId="1755"/>
    <cellStyle name="_JTP-月營運分析_華中版估貨 (4)_B50306CVI 2" xfId="1756"/>
    <cellStyle name="_JTP-月營運分析_華中版估貨 (4)_B50306CVI 3" xfId="1757"/>
    <cellStyle name="_JTP-月營運分析_華中版估貨 (4)_PHM - LMD all" xfId="1758"/>
    <cellStyle name="_JTP-月營運分析_華中版估貨 (4)_PHM - LMD all 2" xfId="1759"/>
    <cellStyle name="_JTP-月營運分析_華中版估貨 (4)_PHM - LMD all 3" xfId="1760"/>
    <cellStyle name="_JTP-月營運分析_華中版估貨 (4)_PHM - LMD all_ABX ,歐線 201112" xfId="1761"/>
    <cellStyle name="_JTP-月營運分析_華中版估貨 (4)_PHM - LMD all_ABX ,歐線 201112 2" xfId="1762"/>
    <cellStyle name="_JTP-月營運分析_華中版估貨 (4)_PHM - LMD all_ABX ,歐線 201112 3" xfId="1763"/>
    <cellStyle name="_JTP-月營運分析_華中版估貨 (4)_PHM - LMD all_ABX ,歐線 201112_B50306CVI" xfId="1764"/>
    <cellStyle name="_JTP-月營運分析_華中版估貨 (4)_PHM - LMD all_ABX ,歐線 201112_B50306CVI 2" xfId="1765"/>
    <cellStyle name="_JTP-月營運分析_華中版估貨 (4)_PHM - LMD all_ABX ,歐線 201112_B50306CVI 3" xfId="1766"/>
    <cellStyle name="_JTP-月營運分析_華中版估貨 (4)_PHM - LMD all_B50306CVI" xfId="1767"/>
    <cellStyle name="_JTP-月營運分析_華中版估貨 (4)_PHM - LMD all_B50306CVI 2" xfId="1768"/>
    <cellStyle name="_JTP-月營運分析_華中版估貨 (4)_PHM - LMD all_B50306CVI 3" xfId="1769"/>
    <cellStyle name="_JTP-月營運分析_華中版估貨 (4)_PHM - LMD all_PHM - LMD all" xfId="1770"/>
    <cellStyle name="_JTP-月營運分析_華中版估貨 (4)_PHM - LMD all_PHM - LMD all 2" xfId="1771"/>
    <cellStyle name="_JTP-月營運分析_華中版估貨 (4)_PHM - LMD all_PHM - LMD all 3" xfId="1772"/>
    <cellStyle name="_JTP-月營運分析_華中版估貨 (4)_PHM - LMD all_PHM - LMD all_ABX ,歐線 201112" xfId="1773"/>
    <cellStyle name="_JTP-月營運分析_華中版估貨 (4)_PHM - LMD all_PHM - LMD all_ABX ,歐線 201112 2" xfId="1774"/>
    <cellStyle name="_JTP-月營運分析_華中版估貨 (4)_PHM - LMD all_PHM - LMD all_ABX ,歐線 201112 3" xfId="1775"/>
    <cellStyle name="_JTP-月營運分析_華中版估貨 (4)_PHM - LMD all_PHM - LMD all_ABX ,歐線 201112_B50306CVI" xfId="1776"/>
    <cellStyle name="_JTP-月營運分析_華中版估貨 (4)_PHM - LMD all_PHM - LMD all_ABX ,歐線 201112_B50306CVI 2" xfId="1777"/>
    <cellStyle name="_JTP-月營運分析_華中版估貨 (4)_PHM - LMD all_PHM - LMD all_ABX ,歐線 201112_B50306CVI 3" xfId="1778"/>
    <cellStyle name="_JTP-月營運分析_華中版估貨 (4)_PHM - LMD all_PHM - LMD all_B50306CVI" xfId="1779"/>
    <cellStyle name="_JTP-月營運分析_華中版估貨 (4)_PHM - LMD all_PHM - LMD all_B50306CVI 2" xfId="1780"/>
    <cellStyle name="_JTP-月營運分析_華中版估貨 (4)_PHM - LMD all_PHM - LMD all_B50306CVI 3" xfId="1781"/>
    <cellStyle name="_JTP-月營運分析_華中版估貨 (4)_PHM - LMD all_PHM - LMD all_Teresa 201110" xfId="1782"/>
    <cellStyle name="_JTP-月營運分析_華中版估貨 (4)_PHM - LMD all_PHM - LMD all_Teresa 201110 2" xfId="1783"/>
    <cellStyle name="_JTP-月營運分析_華中版估貨 (4)_PHM - LMD all_PHM - LMD all_Teresa 201110 3" xfId="1784"/>
    <cellStyle name="_JTP-月營運分析_華中版估貨 (4)_PHM - LMD all_PHM - LMD all_Teresa 201110_B50306CVI" xfId="1785"/>
    <cellStyle name="_JTP-月營運分析_華中版估貨 (4)_PHM - LMD all_PHM - LMD all_Teresa 201110_B50306CVI 2" xfId="1786"/>
    <cellStyle name="_JTP-月營運分析_華中版估貨 (4)_PHM - LMD all_PHM - LMD all_Teresa 201110_B50306CVI 3" xfId="1787"/>
    <cellStyle name="_JTP-月營運分析_華中版估貨 (4)_PHM - LMD all_PHM - LMD all_TMT 報告 (2)" xfId="1788"/>
    <cellStyle name="_JTP-月營運分析_華中版估貨 (4)_PHM - LMD all_PHM - LMD all_TMT 報告 (2) 2" xfId="1789"/>
    <cellStyle name="_JTP-月營運分析_華中版估貨 (4)_PHM - LMD all_PHM - LMD all_TMT 報告 (2) 3" xfId="1790"/>
    <cellStyle name="_JTP-月營運分析_華中版估貨 (4)_PHM - LMD all_PHM - LMD all_TMT 報告 (2)_ABX ,歐線 201112" xfId="1791"/>
    <cellStyle name="_JTP-月營運分析_華中版估貨 (4)_PHM - LMD all_PHM - LMD all_TMT 報告 (2)_ABX ,歐線 201112 2" xfId="1792"/>
    <cellStyle name="_JTP-月營運分析_華中版估貨 (4)_PHM - LMD all_PHM - LMD all_TMT 報告 (2)_ABX ,歐線 201112 3" xfId="1793"/>
    <cellStyle name="_JTP-月營運分析_華中版估貨 (4)_PHM - LMD all_PHM - LMD all_TMT 報告 (2)_ABX ,歐線 201112_B50306CVI" xfId="1794"/>
    <cellStyle name="_JTP-月營運分析_華中版估貨 (4)_PHM - LMD all_PHM - LMD all_TMT 報告 (2)_ABX ,歐線 201112_B50306CVI 2" xfId="1795"/>
    <cellStyle name="_JTP-月營運分析_華中版估貨 (4)_PHM - LMD all_PHM - LMD all_TMT 報告 (2)_ABX ,歐線 201112_B50306CVI 3" xfId="1796"/>
    <cellStyle name="_JTP-月營運分析_華中版估貨 (4)_PHM - LMD all_PHM - LMD all_TMT 報告 (2)_B50306CVI" xfId="1797"/>
    <cellStyle name="_JTP-月營運分析_華中版估貨 (4)_PHM - LMD all_PHM - LMD all_TMT 報告 (2)_B50306CVI 2" xfId="1798"/>
    <cellStyle name="_JTP-月營運分析_華中版估貨 (4)_PHM - LMD all_PHM - LMD all_TMT 報告 (2)_B50306CVI 3" xfId="1799"/>
    <cellStyle name="_JTP-月營運分析_華中版估貨 (4)_PHM - LMD all_PHM - LMD all_TMT 報告 (2)_Teresa 201110" xfId="1800"/>
    <cellStyle name="_JTP-月營運分析_華中版估貨 (4)_PHM - LMD all_PHM - LMD all_TMT 報告 (2)_Teresa 201110 2" xfId="1801"/>
    <cellStyle name="_JTP-月營運分析_華中版估貨 (4)_PHM - LMD all_PHM - LMD all_TMT 報告 (2)_Teresa 201110 3" xfId="1802"/>
    <cellStyle name="_JTP-月營運分析_華中版估貨 (4)_PHM - LMD all_PHM - LMD all_TMT 報告 (2)_Teresa 201110_B50306CVI" xfId="1803"/>
    <cellStyle name="_JTP-月營運分析_華中版估貨 (4)_PHM - LMD all_PHM - LMD all_TMT 報告 (2)_Teresa 201110_B50306CVI 2" xfId="1804"/>
    <cellStyle name="_JTP-月營運分析_華中版估貨 (4)_PHM - LMD all_PHM - LMD all_TMT 報告 (2)_Teresa 201110_B50306CVI 3" xfId="1805"/>
    <cellStyle name="_JTP-月營運分析_華中版估貨 (4)_PHM - LMD all_Teresa 201110" xfId="1806"/>
    <cellStyle name="_JTP-月營運分析_華中版估貨 (4)_PHM - LMD all_Teresa 201110 2" xfId="1807"/>
    <cellStyle name="_JTP-月營運分析_華中版估貨 (4)_PHM - LMD all_Teresa 201110 3" xfId="1808"/>
    <cellStyle name="_JTP-月營運分析_華中版估貨 (4)_PHM - LMD all_Teresa 201110_B50306CVI" xfId="1809"/>
    <cellStyle name="_JTP-月營運分析_華中版估貨 (4)_PHM - LMD all_Teresa 201110_B50306CVI 2" xfId="1810"/>
    <cellStyle name="_JTP-月營運分析_華中版估貨 (4)_PHM - LMD all_Teresa 201110_B50306CVI 3" xfId="1811"/>
    <cellStyle name="_JTP-月營運分析_華中版估貨 (4)_PHM - LMD all_TMT 報告 (2)" xfId="1812"/>
    <cellStyle name="_JTP-月營運分析_華中版估貨 (4)_PHM - LMD all_TMT 報告 (2) 2" xfId="1813"/>
    <cellStyle name="_JTP-月營運分析_華中版估貨 (4)_PHM - LMD all_TMT 報告 (2) 3" xfId="1814"/>
    <cellStyle name="_JTP-月營運分析_華中版估貨 (4)_PHM - LMD all_TMT 報告 (2)_ABX ,歐線 201112" xfId="1815"/>
    <cellStyle name="_JTP-月營運分析_華中版估貨 (4)_PHM - LMD all_TMT 報告 (2)_ABX ,歐線 201112 2" xfId="1816"/>
    <cellStyle name="_JTP-月營運分析_華中版估貨 (4)_PHM - LMD all_TMT 報告 (2)_ABX ,歐線 201112 3" xfId="1817"/>
    <cellStyle name="_JTP-月營運分析_華中版估貨 (4)_PHM - LMD all_TMT 報告 (2)_ABX ,歐線 201112_B50306CVI" xfId="1818"/>
    <cellStyle name="_JTP-月營運分析_華中版估貨 (4)_PHM - LMD all_TMT 報告 (2)_ABX ,歐線 201112_B50306CVI 2" xfId="1819"/>
    <cellStyle name="_JTP-月營運分析_華中版估貨 (4)_PHM - LMD all_TMT 報告 (2)_ABX ,歐線 201112_B50306CVI 3" xfId="1820"/>
    <cellStyle name="_JTP-月營運分析_華中版估貨 (4)_PHM - LMD all_TMT 報告 (2)_B50306CVI" xfId="1821"/>
    <cellStyle name="_JTP-月營運分析_華中版估貨 (4)_PHM - LMD all_TMT 報告 (2)_B50306CVI 2" xfId="1822"/>
    <cellStyle name="_JTP-月營運分析_華中版估貨 (4)_PHM - LMD all_TMT 報告 (2)_B50306CVI 3" xfId="1823"/>
    <cellStyle name="_JTP-月營運分析_華中版估貨 (4)_PHM - LMD all_TMT 報告 (2)_Teresa 201110" xfId="1824"/>
    <cellStyle name="_JTP-月營運分析_華中版估貨 (4)_PHM - LMD all_TMT 報告 (2)_Teresa 201110 2" xfId="1825"/>
    <cellStyle name="_JTP-月營運分析_華中版估貨 (4)_PHM - LMD all_TMT 報告 (2)_Teresa 201110 3" xfId="1826"/>
    <cellStyle name="_JTP-月營運分析_華中版估貨 (4)_PHM - LMD all_TMT 報告 (2)_Teresa 201110_B50306CVI" xfId="1827"/>
    <cellStyle name="_JTP-月營運分析_華中版估貨 (4)_PHM - LMD all_TMT 報告 (2)_Teresa 201110_B50306CVI 2" xfId="1828"/>
    <cellStyle name="_JTP-月營運分析_華中版估貨 (4)_PHM - LMD all_TMT 報告 (2)_Teresa 201110_B50306CVI 3" xfId="1829"/>
    <cellStyle name="_JTP-月營運分析_華中版估貨 (4)_Teresa 201110" xfId="1830"/>
    <cellStyle name="_JTP-月營運分析_華中版估貨 (4)_Teresa 201110 2" xfId="1831"/>
    <cellStyle name="_JTP-月營運分析_華中版估貨 (4)_Teresa 201110 3" xfId="1832"/>
    <cellStyle name="_JTP-月營運分析_華中版估貨 (4)_Teresa 201110_B50306CVI" xfId="1833"/>
    <cellStyle name="_JTP-月營運分析_華中版估貨 (4)_Teresa 201110_B50306CVI 2" xfId="1834"/>
    <cellStyle name="_JTP-月營運分析_華中版估貨 (4)_Teresa 201110_B50306CVI 3" xfId="1835"/>
    <cellStyle name="_JTP-月營運分析_華中版估貨 (4)_TMT 報告 (2)" xfId="1836"/>
    <cellStyle name="_JTP-月營運分析_華中版估貨 (4)_TMT 報告 (2) 2" xfId="1837"/>
    <cellStyle name="_JTP-月營運分析_華中版估貨 (4)_TMT 報告 (2) 3" xfId="1838"/>
    <cellStyle name="_JTP-月營運分析_華中版估貨 (4)_TMT 報告 (2)_ABX ,歐線 201112" xfId="1839"/>
    <cellStyle name="_JTP-月營運分析_華中版估貨 (4)_TMT 報告 (2)_ABX ,歐線 201112 2" xfId="1840"/>
    <cellStyle name="_JTP-月營運分析_華中版估貨 (4)_TMT 報告 (2)_ABX ,歐線 201112 3" xfId="1841"/>
    <cellStyle name="_JTP-月營運分析_華中版估貨 (4)_TMT 報告 (2)_ABX ,歐線 201112_B50306CVI" xfId="1842"/>
    <cellStyle name="_JTP-月營運分析_華中版估貨 (4)_TMT 報告 (2)_ABX ,歐線 201112_B50306CVI 2" xfId="1843"/>
    <cellStyle name="_JTP-月營運分析_華中版估貨 (4)_TMT 報告 (2)_ABX ,歐線 201112_B50306CVI 3" xfId="1844"/>
    <cellStyle name="_JTP-月營運分析_華中版估貨 (4)_TMT 報告 (2)_B50306CVI" xfId="1845"/>
    <cellStyle name="_JTP-月營運分析_華中版估貨 (4)_TMT 報告 (2)_B50306CVI 2" xfId="1846"/>
    <cellStyle name="_JTP-月營運分析_華中版估貨 (4)_TMT 報告 (2)_B50306CVI 3" xfId="1847"/>
    <cellStyle name="_JTP-月營運分析_華中版估貨 (4)_TMT 報告 (2)_Teresa 201110" xfId="1848"/>
    <cellStyle name="_JTP-月營運分析_華中版估貨 (4)_TMT 報告 (2)_Teresa 201110 2" xfId="1849"/>
    <cellStyle name="_JTP-月營運分析_華中版估貨 (4)_TMT 報告 (2)_Teresa 201110 3" xfId="1850"/>
    <cellStyle name="_JTP-月營運分析_華中版估貨 (4)_TMT 報告 (2)_Teresa 201110_B50306CVI" xfId="1851"/>
    <cellStyle name="_JTP-月營運分析_華中版估貨 (4)_TMT 報告 (2)_Teresa 201110_B50306CVI 2" xfId="1852"/>
    <cellStyle name="_JTP-月營運分析_華中版估貨 (4)_TMT 報告 (2)_Teresa 201110_B50306CVI 3" xfId="1853"/>
    <cellStyle name="_JTP-月營運分析_貨量總表" xfId="1854"/>
    <cellStyle name="_JTP-月營運分析_貨量總表 2" xfId="1855"/>
    <cellStyle name="_JTP-月營運分析_貨量總表 3" xfId="1856"/>
    <cellStyle name="_JTP-月營運分析_貨量總表_ABX ,歐線 201112" xfId="1857"/>
    <cellStyle name="_JTP-月營運分析_貨量總表_ABX ,歐線 201112 2" xfId="1858"/>
    <cellStyle name="_JTP-月營運分析_貨量總表_ABX ,歐線 201112 3" xfId="1859"/>
    <cellStyle name="_JTP-月營運分析_貨量總表_ABX ,歐線 201112_B50306CVI" xfId="1860"/>
    <cellStyle name="_JTP-月營運分析_貨量總表_ABX ,歐線 201112_B50306CVI 2" xfId="1861"/>
    <cellStyle name="_JTP-月營運分析_貨量總表_ABX ,歐線 201112_B50306CVI 3" xfId="1862"/>
    <cellStyle name="_JTP-月營運分析_貨量總表_B50306CVI" xfId="1863"/>
    <cellStyle name="_JTP-月營運分析_貨量總表_B50306CVI 2" xfId="1864"/>
    <cellStyle name="_JTP-月營運分析_貨量總表_B50306CVI 3" xfId="1865"/>
    <cellStyle name="_JTP-月營運分析_貨量總表_PHM - LMD all" xfId="1866"/>
    <cellStyle name="_JTP-月營運分析_貨量總表_PHM - LMD all 2" xfId="1867"/>
    <cellStyle name="_JTP-月營運分析_貨量總表_PHM - LMD all 3" xfId="1868"/>
    <cellStyle name="_JTP-月營運分析_貨量總表_PHM - LMD all_ABX ,歐線 201112" xfId="1869"/>
    <cellStyle name="_JTP-月營運分析_貨量總表_PHM - LMD all_ABX ,歐線 201112 2" xfId="1870"/>
    <cellStyle name="_JTP-月營運分析_貨量總表_PHM - LMD all_ABX ,歐線 201112 3" xfId="1871"/>
    <cellStyle name="_JTP-月營運分析_貨量總表_PHM - LMD all_ABX ,歐線 201112_B50306CVI" xfId="1872"/>
    <cellStyle name="_JTP-月營運分析_貨量總表_PHM - LMD all_ABX ,歐線 201112_B50306CVI 2" xfId="1873"/>
    <cellStyle name="_JTP-月營運分析_貨量總表_PHM - LMD all_ABX ,歐線 201112_B50306CVI 3" xfId="1874"/>
    <cellStyle name="_JTP-月營運分析_貨量總表_PHM - LMD all_B50306CVI" xfId="1875"/>
    <cellStyle name="_JTP-月營運分析_貨量總表_PHM - LMD all_B50306CVI 2" xfId="1876"/>
    <cellStyle name="_JTP-月營運分析_貨量總表_PHM - LMD all_B50306CVI 3" xfId="1877"/>
    <cellStyle name="_JTP-月營運分析_貨量總表_PHM - LMD all_PHM - LMD all" xfId="1878"/>
    <cellStyle name="_JTP-月營運分析_貨量總表_PHM - LMD all_PHM - LMD all 2" xfId="1879"/>
    <cellStyle name="_JTP-月營運分析_貨量總表_PHM - LMD all_PHM - LMD all 3" xfId="1880"/>
    <cellStyle name="_JTP-月營運分析_貨量總表_PHM - LMD all_PHM - LMD all_ABX ,歐線 201112" xfId="1881"/>
    <cellStyle name="_JTP-月營運分析_貨量總表_PHM - LMD all_PHM - LMD all_ABX ,歐線 201112 2" xfId="1882"/>
    <cellStyle name="_JTP-月營運分析_貨量總表_PHM - LMD all_PHM - LMD all_ABX ,歐線 201112 3" xfId="1883"/>
    <cellStyle name="_JTP-月營運分析_貨量總表_PHM - LMD all_PHM - LMD all_ABX ,歐線 201112_B50306CVI" xfId="1884"/>
    <cellStyle name="_JTP-月營運分析_貨量總表_PHM - LMD all_PHM - LMD all_ABX ,歐線 201112_B50306CVI 2" xfId="1885"/>
    <cellStyle name="_JTP-月營運分析_貨量總表_PHM - LMD all_PHM - LMD all_ABX ,歐線 201112_B50306CVI 3" xfId="1886"/>
    <cellStyle name="_JTP-月營運分析_貨量總表_PHM - LMD all_PHM - LMD all_B50306CVI" xfId="1887"/>
    <cellStyle name="_JTP-月營運分析_貨量總表_PHM - LMD all_PHM - LMD all_B50306CVI 2" xfId="1888"/>
    <cellStyle name="_JTP-月營運分析_貨量總表_PHM - LMD all_PHM - LMD all_B50306CVI 3" xfId="1889"/>
    <cellStyle name="_JTP-月營運分析_貨量總表_PHM - LMD all_PHM - LMD all_Teresa 201110" xfId="1890"/>
    <cellStyle name="_JTP-月營運分析_貨量總表_PHM - LMD all_PHM - LMD all_Teresa 201110 2" xfId="1891"/>
    <cellStyle name="_JTP-月營運分析_貨量總表_PHM - LMD all_PHM - LMD all_Teresa 201110 3" xfId="1892"/>
    <cellStyle name="_JTP-月營運分析_貨量總表_PHM - LMD all_PHM - LMD all_Teresa 201110_B50306CVI" xfId="1893"/>
    <cellStyle name="_JTP-月營運分析_貨量總表_PHM - LMD all_PHM - LMD all_Teresa 201110_B50306CVI 2" xfId="1894"/>
    <cellStyle name="_JTP-月營運分析_貨量總表_PHM - LMD all_PHM - LMD all_Teresa 201110_B50306CVI 3" xfId="1895"/>
    <cellStyle name="_JTP-月營運分析_貨量總表_PHM - LMD all_PHM - LMD all_TMT 報告 (2)" xfId="1896"/>
    <cellStyle name="_JTP-月營運分析_貨量總表_PHM - LMD all_PHM - LMD all_TMT 報告 (2) 2" xfId="1897"/>
    <cellStyle name="_JTP-月營運分析_貨量總表_PHM - LMD all_PHM - LMD all_TMT 報告 (2) 3" xfId="1898"/>
    <cellStyle name="_JTP-月營運分析_貨量總表_PHM - LMD all_PHM - LMD all_TMT 報告 (2)_ABX ,歐線 201112" xfId="1899"/>
    <cellStyle name="_JTP-月營運分析_貨量總表_PHM - LMD all_PHM - LMD all_TMT 報告 (2)_ABX ,歐線 201112 2" xfId="1900"/>
    <cellStyle name="_JTP-月營運分析_貨量總表_PHM - LMD all_PHM - LMD all_TMT 報告 (2)_ABX ,歐線 201112 3" xfId="1901"/>
    <cellStyle name="_JTP-月營運分析_貨量總表_PHM - LMD all_PHM - LMD all_TMT 報告 (2)_ABX ,歐線 201112_B50306CVI" xfId="1902"/>
    <cellStyle name="_JTP-月營運分析_貨量總表_PHM - LMD all_PHM - LMD all_TMT 報告 (2)_ABX ,歐線 201112_B50306CVI 2" xfId="1903"/>
    <cellStyle name="_JTP-月營運分析_貨量總表_PHM - LMD all_PHM - LMD all_TMT 報告 (2)_ABX ,歐線 201112_B50306CVI 3" xfId="1904"/>
    <cellStyle name="_JTP-月營運分析_貨量總表_PHM - LMD all_PHM - LMD all_TMT 報告 (2)_B50306CVI" xfId="1905"/>
    <cellStyle name="_JTP-月營運分析_貨量總表_PHM - LMD all_PHM - LMD all_TMT 報告 (2)_B50306CVI 2" xfId="1906"/>
    <cellStyle name="_JTP-月營運分析_貨量總表_PHM - LMD all_PHM - LMD all_TMT 報告 (2)_B50306CVI 3" xfId="1907"/>
    <cellStyle name="_JTP-月營運分析_貨量總表_PHM - LMD all_PHM - LMD all_TMT 報告 (2)_Teresa 201110" xfId="1908"/>
    <cellStyle name="_JTP-月營運分析_貨量總表_PHM - LMD all_PHM - LMD all_TMT 報告 (2)_Teresa 201110 2" xfId="1909"/>
    <cellStyle name="_JTP-月營運分析_貨量總表_PHM - LMD all_PHM - LMD all_TMT 報告 (2)_Teresa 201110 3" xfId="1910"/>
    <cellStyle name="_JTP-月營運分析_貨量總表_PHM - LMD all_PHM - LMD all_TMT 報告 (2)_Teresa 201110_B50306CVI" xfId="1911"/>
    <cellStyle name="_JTP-月營運分析_貨量總表_PHM - LMD all_PHM - LMD all_TMT 報告 (2)_Teresa 201110_B50306CVI 2" xfId="1912"/>
    <cellStyle name="_JTP-月營運分析_貨量總表_PHM - LMD all_PHM - LMD all_TMT 報告 (2)_Teresa 201110_B50306CVI 3" xfId="1913"/>
    <cellStyle name="_JTP-月營運分析_貨量總表_PHM - LMD all_Teresa 201110" xfId="1914"/>
    <cellStyle name="_JTP-月營運分析_貨量總表_PHM - LMD all_Teresa 201110 2" xfId="1915"/>
    <cellStyle name="_JTP-月營運分析_貨量總表_PHM - LMD all_Teresa 201110 3" xfId="1916"/>
    <cellStyle name="_JTP-月營運分析_貨量總表_PHM - LMD all_Teresa 201110_B50306CVI" xfId="1917"/>
    <cellStyle name="_JTP-月營運分析_貨量總表_PHM - LMD all_Teresa 201110_B50306CVI 2" xfId="1918"/>
    <cellStyle name="_JTP-月營運分析_貨量總表_PHM - LMD all_Teresa 201110_B50306CVI 3" xfId="1919"/>
    <cellStyle name="_JTP-月營運分析_貨量總表_PHM - LMD all_TMT 報告 (2)" xfId="1920"/>
    <cellStyle name="_JTP-月營運分析_貨量總表_PHM - LMD all_TMT 報告 (2) 2" xfId="1921"/>
    <cellStyle name="_JTP-月營運分析_貨量總表_PHM - LMD all_TMT 報告 (2) 3" xfId="1922"/>
    <cellStyle name="_JTP-月營運分析_貨量總表_PHM - LMD all_TMT 報告 (2)_ABX ,歐線 201112" xfId="1923"/>
    <cellStyle name="_JTP-月營運分析_貨量總表_PHM - LMD all_TMT 報告 (2)_ABX ,歐線 201112 2" xfId="1924"/>
    <cellStyle name="_JTP-月營運分析_貨量總表_PHM - LMD all_TMT 報告 (2)_ABX ,歐線 201112 3" xfId="1925"/>
    <cellStyle name="_JTP-月營運分析_貨量總表_PHM - LMD all_TMT 報告 (2)_ABX ,歐線 201112_B50306CVI" xfId="1926"/>
    <cellStyle name="_JTP-月營運分析_貨量總表_PHM - LMD all_TMT 報告 (2)_ABX ,歐線 201112_B50306CVI 2" xfId="1927"/>
    <cellStyle name="_JTP-月營運分析_貨量總表_PHM - LMD all_TMT 報告 (2)_ABX ,歐線 201112_B50306CVI 3" xfId="1928"/>
    <cellStyle name="_JTP-月營運分析_貨量總表_PHM - LMD all_TMT 報告 (2)_B50306CVI" xfId="1929"/>
    <cellStyle name="_JTP-月營運分析_貨量總表_PHM - LMD all_TMT 報告 (2)_B50306CVI 2" xfId="1930"/>
    <cellStyle name="_JTP-月營運分析_貨量總表_PHM - LMD all_TMT 報告 (2)_B50306CVI 3" xfId="1931"/>
    <cellStyle name="_JTP-月營運分析_貨量總表_PHM - LMD all_TMT 報告 (2)_Teresa 201110" xfId="1932"/>
    <cellStyle name="_JTP-月營運分析_貨量總表_PHM - LMD all_TMT 報告 (2)_Teresa 201110 2" xfId="1933"/>
    <cellStyle name="_JTP-月營運分析_貨量總表_PHM - LMD all_TMT 報告 (2)_Teresa 201110 3" xfId="1934"/>
    <cellStyle name="_JTP-月營運分析_貨量總表_PHM - LMD all_TMT 報告 (2)_Teresa 201110_B50306CVI" xfId="1935"/>
    <cellStyle name="_JTP-月營運分析_貨量總表_PHM - LMD all_TMT 報告 (2)_Teresa 201110_B50306CVI 2" xfId="1936"/>
    <cellStyle name="_JTP-月營運分析_貨量總表_PHM - LMD all_TMT 報告 (2)_Teresa 201110_B50306CVI 3" xfId="1937"/>
    <cellStyle name="_JTP-月營運分析_貨量總表_Teresa 201110" xfId="1938"/>
    <cellStyle name="_JTP-月營運分析_貨量總表_Teresa 201110 2" xfId="1939"/>
    <cellStyle name="_JTP-月營運分析_貨量總表_Teresa 201110 3" xfId="1940"/>
    <cellStyle name="_JTP-月營運分析_貨量總表_Teresa 201110_B50306CVI" xfId="1941"/>
    <cellStyle name="_JTP-月營運分析_貨量總表_Teresa 201110_B50306CVI 2" xfId="1942"/>
    <cellStyle name="_JTP-月營運分析_貨量總表_Teresa 201110_B50306CVI 3" xfId="1943"/>
    <cellStyle name="_JTP-月營運分析_貨量總表_TMT 報告 (2)" xfId="1944"/>
    <cellStyle name="_JTP-月營運分析_貨量總表_TMT 報告 (2) 2" xfId="1945"/>
    <cellStyle name="_JTP-月營運分析_貨量總表_TMT 報告 (2) 3" xfId="1946"/>
    <cellStyle name="_JTP-月營運分析_貨量總表_TMT 報告 (2)_ABX ,歐線 201112" xfId="1947"/>
    <cellStyle name="_JTP-月營運分析_貨量總表_TMT 報告 (2)_ABX ,歐線 201112 2" xfId="1948"/>
    <cellStyle name="_JTP-月營運分析_貨量總表_TMT 報告 (2)_ABX ,歐線 201112 3" xfId="1949"/>
    <cellStyle name="_JTP-月營運分析_貨量總表_TMT 報告 (2)_ABX ,歐線 201112_B50306CVI" xfId="1950"/>
    <cellStyle name="_JTP-月營運分析_貨量總表_TMT 報告 (2)_ABX ,歐線 201112_B50306CVI 2" xfId="1951"/>
    <cellStyle name="_JTP-月營運分析_貨量總表_TMT 報告 (2)_ABX ,歐線 201112_B50306CVI 3" xfId="1952"/>
    <cellStyle name="_JTP-月營運分析_貨量總表_TMT 報告 (2)_B50306CVI" xfId="1953"/>
    <cellStyle name="_JTP-月營運分析_貨量總表_TMT 報告 (2)_B50306CVI 2" xfId="1954"/>
    <cellStyle name="_JTP-月營運分析_貨量總表_TMT 報告 (2)_B50306CVI 3" xfId="1955"/>
    <cellStyle name="_JTP-月營運分析_貨量總表_TMT 報告 (2)_Teresa 201110" xfId="1956"/>
    <cellStyle name="_JTP-月營運分析_貨量總表_TMT 報告 (2)_Teresa 201110 2" xfId="1957"/>
    <cellStyle name="_JTP-月營運分析_貨量總表_TMT 報告 (2)_Teresa 201110 3" xfId="1958"/>
    <cellStyle name="_JTP-月營運分析_貨量總表_TMT 報告 (2)_Teresa 201110_B50306CVI" xfId="1959"/>
    <cellStyle name="_JTP-月營運分析_貨量總表_TMT 報告 (2)_Teresa 201110_B50306CVI 2" xfId="1960"/>
    <cellStyle name="_JTP-月營運分析_貨量總表_TMT 報告 (2)_Teresa 201110_B50306CVI 3" xfId="1961"/>
    <cellStyle name="_JTS" xfId="1962"/>
    <cellStyle name="_JTS 2" xfId="1963"/>
    <cellStyle name="_JTS 3" xfId="1964"/>
    <cellStyle name="_JTS Omit 2nd PKG &amp; KSS Omit USN &amp; JTT Omit NB TXG, SB KHH study" xfId="1965"/>
    <cellStyle name="_JTS Omit 2nd PKG &amp; KSS Omit USN &amp; JTT Omit NB TXG, SB KHH study 2" xfId="1966"/>
    <cellStyle name="_JTS Omit 2nd PKG &amp; KSS Omit USN &amp; JTT Omit NB TXG, SB KHH study 3" xfId="1967"/>
    <cellStyle name="_JTT" xfId="1968"/>
    <cellStyle name="_JTT 2" xfId="1969"/>
    <cellStyle name="_JTT 3" xfId="1970"/>
    <cellStyle name="_Kelly_201204" xfId="1971"/>
    <cellStyle name="_Kelly_201204 2" xfId="1972"/>
    <cellStyle name="_Kelly_201204 3" xfId="1973"/>
    <cellStyle name="_Kelly_201205" xfId="1974"/>
    <cellStyle name="_Kelly_201205 2" xfId="1975"/>
    <cellStyle name="_Kelly_201205 3" xfId="1976"/>
    <cellStyle name="_Kelly_201207" xfId="1977"/>
    <cellStyle name="_Kelly_201207 2" xfId="1978"/>
    <cellStyle name="_Kelly_201207 3" xfId="1979"/>
    <cellStyle name="_Kelly_201210" xfId="1980"/>
    <cellStyle name="_Kelly_201210 2" xfId="1981"/>
    <cellStyle name="_Kelly_201210 3" xfId="1982"/>
    <cellStyle name="_Kelly_201211" xfId="1983"/>
    <cellStyle name="_Kelly_201211 2" xfId="1984"/>
    <cellStyle name="_Kelly_201211 3" xfId="1985"/>
    <cellStyle name="_KEU Budget bunker 2010FY-29-01-2010" xfId="1986"/>
    <cellStyle name="_KEU Budget bunker 2010FY-29-01-2010 2" xfId="1987"/>
    <cellStyle name="_KEU Budget bunker 2010FY-29-01-2010 2 2" xfId="1988"/>
    <cellStyle name="_KEU Budget bunker 2010FY-29-01-2010 2 3" xfId="1989"/>
    <cellStyle name="_KEU Budget bunker 2010FY-29-01-2010 3" xfId="1990"/>
    <cellStyle name="_KEU Budget bunker 2010FY-29-01-2010 3 2" xfId="1991"/>
    <cellStyle name="_KEU Budget bunker 2010FY-29-01-2010 3 3" xfId="1992"/>
    <cellStyle name="_KEU Budget bunker 2010FY-29-01-2010 4" xfId="1993"/>
    <cellStyle name="_KEU Budget bunker 2010FY-29-01-2010 5" xfId="1994"/>
    <cellStyle name="_KEU Bunker Budget PFS 29-01-2010" xfId="1995"/>
    <cellStyle name="_KEU Bunker Budget PFS 29-01-2010 2" xfId="1996"/>
    <cellStyle name="_KEU Bunker Budget PFS 29-01-2010 2 2" xfId="1997"/>
    <cellStyle name="_KEU Bunker Budget PFS 29-01-2010 2 3" xfId="1998"/>
    <cellStyle name="_KEU Bunker Budget PFS 29-01-2010 3" xfId="1999"/>
    <cellStyle name="_KEU Bunker Budget PFS 29-01-2010 3 2" xfId="2000"/>
    <cellStyle name="_KEU Bunker Budget PFS 29-01-2010 3 3" xfId="2001"/>
    <cellStyle name="_KEU Bunker Budget PFS 29-01-2010 4" xfId="2002"/>
    <cellStyle name="_KEU Bunker Budget PFS 29-01-2010 5" xfId="2003"/>
    <cellStyle name="_KEU Slot Cost Calc 02-02-2010_Simulation (2)" xfId="2004"/>
    <cellStyle name="_KEU Slot Cost Calc 02-02-2010_Simulation (2) 2" xfId="2005"/>
    <cellStyle name="_KEU Slot Cost Calc 02-02-2010_Simulation (2) 2 2" xfId="2006"/>
    <cellStyle name="_KEU Slot Cost Calc 02-02-2010_Simulation (2) 2 3" xfId="2007"/>
    <cellStyle name="_KEU Slot Cost Calc 02-02-2010_Simulation (2) 3" xfId="2008"/>
    <cellStyle name="_KEU Slot Cost Calc 02-02-2010_Simulation (2) 3 2" xfId="2009"/>
    <cellStyle name="_KEU Slot Cost Calc 02-02-2010_Simulation (2) 3 3" xfId="2010"/>
    <cellStyle name="_KEU Slot Cost Calc 02-02-2010_Simulation (2) 4" xfId="2011"/>
    <cellStyle name="_KEU Slot Cost Calc 02-02-2010_Simulation (2) 5" xfId="2012"/>
    <cellStyle name="_KL欧州航路　5500単独配船化　試算改　May27.2009" xfId="2013"/>
    <cellStyle name="_KL欧州航路　5500単独配船化　試算改　May27.2009 2" xfId="2014"/>
    <cellStyle name="_KL欧州航路　5500単独配船化　試算改　May27.2009 3" xfId="2015"/>
    <cellStyle name="_KMC" xfId="2016"/>
    <cellStyle name="_KMC 2" xfId="2017"/>
    <cellStyle name="_KMC 3" xfId="2018"/>
    <cellStyle name="_KSS" xfId="2019"/>
    <cellStyle name="_KSS 2" xfId="2020"/>
    <cellStyle name="_KSS 3" xfId="2021"/>
    <cellStyle name="_KTP 搭配 TPS 研究 20110503" xfId="2022"/>
    <cellStyle name="_KTP 搭配 TPS 研究 20110503 2" xfId="2023"/>
    <cellStyle name="_KTP 搭配 TPS 研究 20110503 3" xfId="2024"/>
    <cellStyle name="_KVS" xfId="2025"/>
    <cellStyle name="_KVS 2" xfId="2026"/>
    <cellStyle name="_KVS 3" xfId="2027"/>
    <cellStyle name="_LMD PA2 study" xfId="2028"/>
    <cellStyle name="_LMD PA2 study (2)" xfId="2029"/>
    <cellStyle name="_LMD PA2 study (2) 2" xfId="2030"/>
    <cellStyle name="_LMD PA2 study (2) 3" xfId="2031"/>
    <cellStyle name="_LMD PA2 study 2" xfId="2032"/>
    <cellStyle name="_LMD PA2 study 3" xfId="2033"/>
    <cellStyle name="_LTS OF JTI1107B" xfId="2034"/>
    <cellStyle name="_LTS OF JTI1107B 2" xfId="2035"/>
    <cellStyle name="_LTS OF JTI1107B 3" xfId="2036"/>
    <cellStyle name="_LTS1107A" xfId="2037"/>
    <cellStyle name="_LTS1107A 2" xfId="2038"/>
    <cellStyle name="_LTS1107A 3" xfId="2039"/>
    <cellStyle name="_MAIL_201101_JTP+CJ12" xfId="2040"/>
    <cellStyle name="_MAIL_201101_JTP+CJ12 2" xfId="2041"/>
    <cellStyle name="_MAIL_201101_JTP+CJ12 3" xfId="2042"/>
    <cellStyle name="_MAIL_201101_JTP+CJ12_B50306CVI" xfId="2043"/>
    <cellStyle name="_MAIL_201101_JTP+CJ12_B50306CVI 2" xfId="2044"/>
    <cellStyle name="_MAIL_201101_JTP+CJ12_B50306CVI 3" xfId="2045"/>
    <cellStyle name="_MEX 換艙貨載預估調整 LMD" xfId="2046"/>
    <cellStyle name="_MEX 換艙貨載預估調整 LMD 2" xfId="2047"/>
    <cellStyle name="_MEX 換艙貨載預估調整 LMD 3" xfId="2048"/>
    <cellStyle name="_NCT 2011" xfId="2049"/>
    <cellStyle name="_NCT 2011 2" xfId="2050"/>
    <cellStyle name="_NCT 2011 3" xfId="2051"/>
    <cellStyle name="_NCT 2011_2011 十一併班 - CIX" xfId="2052"/>
    <cellStyle name="_NCT 2011_2011 十一併班 - CIX 2" xfId="2053"/>
    <cellStyle name="_NCT 2011_2011 十一併班 - CIX 3" xfId="2054"/>
    <cellStyle name="_NCT 2011_2011 十一併班 - CMS" xfId="2055"/>
    <cellStyle name="_NCT 2011_2011 十一併班 - CMS 2" xfId="2056"/>
    <cellStyle name="_NCT 2011_2011 十一併班 - CMS 3" xfId="2057"/>
    <cellStyle name="_NCT 2011_2011 十一併班 - TMT" xfId="2058"/>
    <cellStyle name="_NCT 2011_2011 十一併班 - TMT 2" xfId="2059"/>
    <cellStyle name="_NCT 2011_2011 十一併班 - TMT 3" xfId="2060"/>
    <cellStyle name="_NCT 2011_2011 十一併班 - WSA ESA" xfId="2061"/>
    <cellStyle name="_NCT 2011_2011 十一併班 - WSA ESA 2" xfId="2062"/>
    <cellStyle name="_NCT 2011_2011 十一併班 - WSA ESA 3" xfId="2063"/>
    <cellStyle name="_NCT 2011_2012 CNY Blank Sailing BC update   (2)" xfId="2064"/>
    <cellStyle name="_NCT 2011_2012 CNY Blank Sailing BC update   (2) 2" xfId="2065"/>
    <cellStyle name="_NCT 2011_2012 CNY Blank Sailing BC update   (2) 3" xfId="2066"/>
    <cellStyle name="_NCT 2011_2012 CNY Blank Sailing BC update   (2)_CVT投入2500船型 study 20120704 (2)" xfId="2067"/>
    <cellStyle name="_NCT 2011_2012 CNY Blank Sailing BC update   (2)_CVT投入2500船型 study 20120704 (2) 2" xfId="2068"/>
    <cellStyle name="_NCT 2011_2012 CNY Blank Sailing BC update   (2)_CVT投入2500船型 study 20120704 (2) 3" xfId="2069"/>
    <cellStyle name="_NCT 2011_2012 CNY Blank Sailing BC update   (2)_HKG線改版 + MAL2線 研究 - 20121019" xfId="2070"/>
    <cellStyle name="_NCT 2011_2012 CNY Blank Sailing BC update   (2)_HKG線改版 + MAL2線 研究 - 20121019 2" xfId="2071"/>
    <cellStyle name="_NCT 2011_2012 CNY Blank Sailing BC update   (2)_HKG線改版 + MAL2線 研究 - 20121019 3" xfId="2072"/>
    <cellStyle name="_NCT 2011_2012 CNY Blank Sailing BC update   (2)_TPS+HPH 整併研究 - 20121012" xfId="2073"/>
    <cellStyle name="_NCT 2011_2012 CNY Blank Sailing BC update   (2)_TPS+HPH 整併研究 - 20121012 2" xfId="2074"/>
    <cellStyle name="_NCT 2011_2012 CNY Blank Sailing BC update   (2)_TPS+HPH 整併研究 - 20121012 3" xfId="2075"/>
    <cellStyle name="_NCT 2011_2012 日本新年併班 - JSH" xfId="2076"/>
    <cellStyle name="_NCT 2011_2012 日本新年併班 - JSH 2" xfId="2077"/>
    <cellStyle name="_NCT 2011_2012 日本新年併班 - JSH 3" xfId="2078"/>
    <cellStyle name="_NCT 2011_2012 日本新年併班 - JST" xfId="2079"/>
    <cellStyle name="_NCT 2011_2012 日本新年併班 - JST 2" xfId="2080"/>
    <cellStyle name="_NCT 2011_2012 日本新年併班 - JST 3" xfId="2081"/>
    <cellStyle name="_NCT 2011_2012 日本新年併班 - JTS" xfId="2082"/>
    <cellStyle name="_NCT 2011_2012 日本新年併班 - JTS 2" xfId="2083"/>
    <cellStyle name="_NCT 2011_2012 日本新年併班 - JTS 3" xfId="2084"/>
    <cellStyle name="_NS1KSSJTSWH50X" xfId="2085"/>
    <cellStyle name="_NS1KSSJTSWH50X 2" xfId="2086"/>
    <cellStyle name="_NS1KSSJTSWH50X 3" xfId="2087"/>
    <cellStyle name="_NS3 upsize to 3 x 2,500 (樂觀)" xfId="2088"/>
    <cellStyle name="_NS3 upsize to 3 x 2,500 (樂觀) 2" xfId="2089"/>
    <cellStyle name="_NS3 upsize to 3 x 2,500 (樂觀) 3" xfId="2090"/>
    <cellStyle name="_NS3 upsize to 3 x 2,500 (樂觀)_2013 潑水節併班-NTE" xfId="2091"/>
    <cellStyle name="_NS3 upsize to 3 x 2,500 (樂觀)_2013 潑水節併班-NTE 2" xfId="2092"/>
    <cellStyle name="_NS3 upsize to 3 x 2,500 (樂觀)_2013 潑水節併班-NTE 3" xfId="2093"/>
    <cellStyle name="_NS3 upsize to 3 x 2,500 (樂觀)_Annie_201302" xfId="2094"/>
    <cellStyle name="_NS3 upsize to 3 x 2,500 (樂觀)_Annie_201302 2" xfId="2095"/>
    <cellStyle name="_NS3 upsize to 3 x 2,500 (樂觀)_Annie_201302 3" xfId="2096"/>
    <cellStyle name="_NTE 與 Coscon CNP 互換 - 20130329" xfId="2097"/>
    <cellStyle name="_NTE 與 Coscon CNP 互換 - 20130329 2" xfId="2098"/>
    <cellStyle name="_NTE 與 Coscon CNP 互換 - 20130329 3" xfId="2099"/>
    <cellStyle name="_PA2 1xWH50 無NGB加SKU-20130123" xfId="2100"/>
    <cellStyle name="_PA2 1xWH50 無NGB加SKU-20130123 2" xfId="2101"/>
    <cellStyle name="_PA2 1xWH50 無NGB加SKU-20130123 3" xfId="2102"/>
    <cellStyle name="_Panamax 投入CMS-JTS-KSS-NS1 研究 111013" xfId="2103"/>
    <cellStyle name="_Panamax 投入CMS-JTS-KSS-NS1 研究 111013 2" xfId="2104"/>
    <cellStyle name="_Panamax 投入CMS-JTS-KSS-NS1 研究 111013 3" xfId="2105"/>
    <cellStyle name="_PHX " xfId="2106"/>
    <cellStyle name="_PHX  2" xfId="2107"/>
    <cellStyle name="_PHX  3" xfId="2108"/>
    <cellStyle name="_PHX _2013 潑水節併班-NTE" xfId="2109"/>
    <cellStyle name="_PHX _2013 潑水節併班-NTE 2" xfId="2110"/>
    <cellStyle name="_PHX _2013 潑水節併班-NTE 3" xfId="2111"/>
    <cellStyle name="_PHX _Annie_201302" xfId="2112"/>
    <cellStyle name="_PHX _Annie_201302 2" xfId="2113"/>
    <cellStyle name="_PHX _Annie_201302 3" xfId="2114"/>
    <cellStyle name="_PHX+IF2 201007報告" xfId="2115"/>
    <cellStyle name="_PHX+IF2 201007報告 2" xfId="2116"/>
    <cellStyle name="_PHX+IF2 201007報告 3" xfId="2117"/>
    <cellStyle name="_PHX+IF2 201007報告_2011 十一併班 - CIX" xfId="2118"/>
    <cellStyle name="_PHX+IF2 201007報告_2011 十一併班 - CIX 2" xfId="2119"/>
    <cellStyle name="_PHX+IF2 201007報告_2011 十一併班 - CIX 3" xfId="2120"/>
    <cellStyle name="_PHX+IF2 201007報告_2011 十一併班 - TMT" xfId="2121"/>
    <cellStyle name="_PHX+IF2 201007報告_2011 十一併班 - TMT 2" xfId="2122"/>
    <cellStyle name="_PHX+IF2 201007報告_2011 十一併班 - TMT 3" xfId="2123"/>
    <cellStyle name="_PHX+IF2 201007報告_2011 十一併班 - WSA ESA" xfId="2124"/>
    <cellStyle name="_PHX+IF2 201007報告_2011 十一併班 - WSA ESA 2" xfId="2125"/>
    <cellStyle name="_PHX+IF2 201007報告_2011 十一併班 - WSA ESA 3" xfId="2126"/>
    <cellStyle name="_PHX+IF2 201007報告_2011 十一併班提案" xfId="2127"/>
    <cellStyle name="_PHX+IF2 201007報告_2011 十一併班提案 2" xfId="2128"/>
    <cellStyle name="_PHX+IF2 201007報告_2011 十一併班提案 3" xfId="2129"/>
    <cellStyle name="_PHX+IF2 201007報告_2011 十一併班提案_CVT投入2500船型 study 20120704 (2)" xfId="2130"/>
    <cellStyle name="_PHX+IF2 201007報告_2011 十一併班提案_CVT投入2500船型 study 20120704 (2) 2" xfId="2131"/>
    <cellStyle name="_PHX+IF2 201007報告_2011 十一併班提案_CVT投入2500船型 study 20120704 (2) 3" xfId="2132"/>
    <cellStyle name="_PHX+IF2 201007報告_2011 十一併班提案_HKG線改版 + MAL2線 研究 - 20121019" xfId="2133"/>
    <cellStyle name="_PHX+IF2 201007報告_2011 十一併班提案_HKG線改版 + MAL2線 研究 - 20121019 2" xfId="2134"/>
    <cellStyle name="_PHX+IF2 201007報告_2011 十一併班提案_HKG線改版 + MAL2線 研究 - 20121019 3" xfId="2135"/>
    <cellStyle name="_PHX+IF2 201007報告_2011 十一併班提案_TPS+HPH 整併研究 - 20121012" xfId="2136"/>
    <cellStyle name="_PHX+IF2 201007報告_2011 十一併班提案_TPS+HPH 整併研究 - 20121012 2" xfId="2137"/>
    <cellStyle name="_PHX+IF2 201007報告_2011 十一併班提案_TPS+HPH 整併研究 - 20121012 3" xfId="2138"/>
    <cellStyle name="_PHX+IF2 201007報告_2011十一併班 - NS1" xfId="2139"/>
    <cellStyle name="_PHX+IF2 201007報告_2011十一併班 - NS1 2" xfId="2140"/>
    <cellStyle name="_PHX+IF2 201007報告_2011十一併班 - NS1 3" xfId="2141"/>
    <cellStyle name="_PHX+IF2 201007報告_2012 CNY Blank Sailing BC update   (2)" xfId="2142"/>
    <cellStyle name="_PHX+IF2 201007報告_2012 CNY Blank Sailing BC update   (2) 2" xfId="2143"/>
    <cellStyle name="_PHX+IF2 201007報告_2012 CNY Blank Sailing BC update   (2) 3" xfId="2144"/>
    <cellStyle name="_PHX+IF2 201007報告_2012 CNY Blank Sailing BC update   (2)_CVT投入2500船型 study 20120704 (2)" xfId="2145"/>
    <cellStyle name="_PHX+IF2 201007報告_2012 CNY Blank Sailing BC update   (2)_CVT投入2500船型 study 20120704 (2) 2" xfId="2146"/>
    <cellStyle name="_PHX+IF2 201007報告_2012 CNY Blank Sailing BC update   (2)_CVT投入2500船型 study 20120704 (2) 3" xfId="2147"/>
    <cellStyle name="_PHX+IF2 201007報告_2012 CNY Blank Sailing BC update   (2)_HKG線改版 + MAL2線 研究 - 20121019" xfId="2148"/>
    <cellStyle name="_PHX+IF2 201007報告_2012 CNY Blank Sailing BC update   (2)_HKG線改版 + MAL2線 研究 - 20121019 2" xfId="2149"/>
    <cellStyle name="_PHX+IF2 201007報告_2012 CNY Blank Sailing BC update   (2)_HKG線改版 + MAL2線 研究 - 20121019 3" xfId="2150"/>
    <cellStyle name="_PHX+IF2 201007報告_2012 CNY Blank Sailing BC update   (2)_TPS+HPH 整併研究 - 20121012" xfId="2151"/>
    <cellStyle name="_PHX+IF2 201007報告_2012 CNY Blank Sailing BC update   (2)_TPS+HPH 整併研究 - 20121012 2" xfId="2152"/>
    <cellStyle name="_PHX+IF2 201007報告_2012 CNY Blank Sailing BC update   (2)_TPS+HPH 整併研究 - 20121012 3" xfId="2153"/>
    <cellStyle name="_PHX+IF2 201007報告_2012 日本新年併班 - JSH" xfId="2154"/>
    <cellStyle name="_PHX+IF2 201007報告_2012 日本新年併班 - JSH 2" xfId="2155"/>
    <cellStyle name="_PHX+IF2 201007報告_2012 日本新年併班 - JSH 3" xfId="2156"/>
    <cellStyle name="_PHX+IF2 201007報告_2012 日本新年併班 - JST" xfId="2157"/>
    <cellStyle name="_PHX+IF2 201007報告_2012 日本新年併班 - JST 2" xfId="2158"/>
    <cellStyle name="_PHX+IF2 201007報告_2012 日本新年併班 - JST 3" xfId="2159"/>
    <cellStyle name="_PHX+IF2 201007報告_2012 日本新年併班 - JTS" xfId="2160"/>
    <cellStyle name="_PHX+IF2 201007報告_2012 日本新年併班 - JTS 2" xfId="2161"/>
    <cellStyle name="_PHX+IF2 201007報告_2012 日本新年併班 - JTS 3" xfId="2162"/>
    <cellStyle name="_PHX+IF2 201007報告_2013 潑水節併班-NTE" xfId="2163"/>
    <cellStyle name="_PHX+IF2 201007報告_2013 潑水節併班-NTE 2" xfId="2164"/>
    <cellStyle name="_PHX+IF2 201007報告_2013 潑水節併班-NTE 3" xfId="2165"/>
    <cellStyle name="_PHX+IF2 201007報告_ABX -併班貨量預估 format" xfId="2166"/>
    <cellStyle name="_PHX+IF2 201007報告_ABX -併班貨量預估 format 2" xfId="2167"/>
    <cellStyle name="_PHX+IF2 201007報告_ABX -併班貨量預估 format 3" xfId="2168"/>
    <cellStyle name="_PHX+IF2 201007報告_Annie_201302" xfId="2169"/>
    <cellStyle name="_PHX+IF2 201007報告_Annie_201302 2" xfId="2170"/>
    <cellStyle name="_PHX+IF2 201007報告_Annie_201302 3" xfId="2171"/>
    <cellStyle name="_PNH-月營運分析" xfId="2172"/>
    <cellStyle name="_PNH-月營運分析 2" xfId="2173"/>
    <cellStyle name="_PNH-月營運分析 3" xfId="2174"/>
    <cellStyle name="_PNH-月營運分析_B50306CVI" xfId="2175"/>
    <cellStyle name="_PNH-月營運分析_B50306CVI 2" xfId="2176"/>
    <cellStyle name="_PNH-月營運分析_B50306CVI 3" xfId="2177"/>
    <cellStyle name="_PNH-月營運分析_PNH-月營運分析" xfId="2178"/>
    <cellStyle name="_PNH-月營運分析_PNH-月營運分析 2" xfId="2179"/>
    <cellStyle name="_PNH-月營運分析_PNH-月營運分析 3" xfId="2180"/>
    <cellStyle name="_PNH-月營運分析_PNH-月營運分析_B50306CVI" xfId="2181"/>
    <cellStyle name="_PNH-月營運分析_PNH-月營運分析_B50306CVI 2" xfId="2182"/>
    <cellStyle name="_PNH-月營運分析_PNH-月營運分析_B50306CVI 3" xfId="2183"/>
    <cellStyle name="_PSW_2_3_6_20091008 (3)" xfId="2184"/>
    <cellStyle name="_PSW_2_3_6_20091008 (3) 2" xfId="2185"/>
    <cellStyle name="_PSW_2_3_6_20091008 (3) 3" xfId="2186"/>
    <cellStyle name="_SHA" xfId="2187"/>
    <cellStyle name="_SHA 2" xfId="2188"/>
    <cellStyle name="_SHA 201107後" xfId="2189"/>
    <cellStyle name="_SHA 201107後 2" xfId="2190"/>
    <cellStyle name="_SHA 201107後 3" xfId="2191"/>
    <cellStyle name="_SHA 3" xfId="2192"/>
    <cellStyle name="_SHA-2009後" xfId="2193"/>
    <cellStyle name="_SHA-2009後 2" xfId="2194"/>
    <cellStyle name="_SHA-2009後 3" xfId="2195"/>
    <cellStyle name="_SHA-2009後_2011 十一併班 - CIX" xfId="2196"/>
    <cellStyle name="_SHA-2009後_2011 十一併班 - CIX 2" xfId="2197"/>
    <cellStyle name="_SHA-2009後_2011 十一併班 - CIX 3" xfId="2198"/>
    <cellStyle name="_SHA-2009後_2011 十一併班 - CMS" xfId="2199"/>
    <cellStyle name="_SHA-2009後_2011 十一併班 - CMS 2" xfId="2200"/>
    <cellStyle name="_SHA-2009後_2011 十一併班 - CMS 3" xfId="2201"/>
    <cellStyle name="_SHA-2009後_2011 十一併班 - TMT" xfId="2202"/>
    <cellStyle name="_SHA-2009後_2011 十一併班 - TMT 2" xfId="2203"/>
    <cellStyle name="_SHA-2009後_2011 十一併班 - TMT 3" xfId="2204"/>
    <cellStyle name="_SHA-2009後_2011 十一併班 - WSA ESA" xfId="2205"/>
    <cellStyle name="_SHA-2009後_2011 十一併班 - WSA ESA 2" xfId="2206"/>
    <cellStyle name="_SHA-2009後_2011 十一併班 - WSA ESA 3" xfId="2207"/>
    <cellStyle name="_SHA-2009後_2012 CNY Blank Sailing BC update   (2)" xfId="2208"/>
    <cellStyle name="_SHA-2009後_2012 CNY Blank Sailing BC update   (2) 2" xfId="2209"/>
    <cellStyle name="_SHA-2009後_2012 CNY Blank Sailing BC update   (2) 3" xfId="2210"/>
    <cellStyle name="_SHA-2009後_2012 CNY Blank Sailing BC update   (2)_CVT投入2500船型 study 20120704 (2)" xfId="2211"/>
    <cellStyle name="_SHA-2009後_2012 CNY Blank Sailing BC update   (2)_CVT投入2500船型 study 20120704 (2) 2" xfId="2212"/>
    <cellStyle name="_SHA-2009後_2012 CNY Blank Sailing BC update   (2)_CVT投入2500船型 study 20120704 (2) 3" xfId="2213"/>
    <cellStyle name="_SHA-2009後_2012 CNY Blank Sailing BC update   (2)_HKG線改版 + MAL2線 研究 - 20121019" xfId="2214"/>
    <cellStyle name="_SHA-2009後_2012 CNY Blank Sailing BC update   (2)_HKG線改版 + MAL2線 研究 - 20121019 2" xfId="2215"/>
    <cellStyle name="_SHA-2009後_2012 CNY Blank Sailing BC update   (2)_HKG線改版 + MAL2線 研究 - 20121019 3" xfId="2216"/>
    <cellStyle name="_SHA-2009後_2012 CNY Blank Sailing BC update   (2)_TPS+HPH 整併研究 - 20121012" xfId="2217"/>
    <cellStyle name="_SHA-2009後_2012 CNY Blank Sailing BC update   (2)_TPS+HPH 整併研究 - 20121012 2" xfId="2218"/>
    <cellStyle name="_SHA-2009後_2012 CNY Blank Sailing BC update   (2)_TPS+HPH 整併研究 - 20121012 3" xfId="2219"/>
    <cellStyle name="_SHA-2009後_2012 日本新年併班 - JSH" xfId="2220"/>
    <cellStyle name="_SHA-2009後_2012 日本新年併班 - JSH 2" xfId="2221"/>
    <cellStyle name="_SHA-2009後_2012 日本新年併班 - JSH 3" xfId="2222"/>
    <cellStyle name="_SHA-2009後_2012 日本新年併班 - JST" xfId="2223"/>
    <cellStyle name="_SHA-2009後_2012 日本新年併班 - JST 2" xfId="2224"/>
    <cellStyle name="_SHA-2009後_2012 日本新年併班 - JST 3" xfId="2225"/>
    <cellStyle name="_SHA-2009後_2012 日本新年併班 - JTS" xfId="2226"/>
    <cellStyle name="_SHA-2009後_2012 日本新年併班 - JTS 2" xfId="2227"/>
    <cellStyle name="_SHA-2009後_2012 日本新年併班 - JTS 3" xfId="2228"/>
    <cellStyle name="_Sheet1" xfId="2229"/>
    <cellStyle name="_Sheet1 2" xfId="2230"/>
    <cellStyle name="_Sheet1 3" xfId="2231"/>
    <cellStyle name="_Sheet1_1" xfId="2232"/>
    <cellStyle name="_Sheet1_1 2" xfId="2233"/>
    <cellStyle name="_Sheet1_1 3" xfId="2234"/>
    <cellStyle name="_Sheet1_1004 MAL II線" xfId="2235"/>
    <cellStyle name="_Sheet1_1004 MAL II線 2" xfId="2236"/>
    <cellStyle name="_Sheet1_1004 MAL II線 3" xfId="2237"/>
    <cellStyle name="_Sheet1_麥寮二線研究HK 版" xfId="2238"/>
    <cellStyle name="_Sheet1_麥寮二線研究HK 版 2" xfId="2239"/>
    <cellStyle name="_Sheet1_麥寮二線研究HK 版 3" xfId="2240"/>
    <cellStyle name="_Slot cost" xfId="2241"/>
    <cellStyle name="_Slot cost 2" xfId="2242"/>
    <cellStyle name="_Slot cost 2 2" xfId="2243"/>
    <cellStyle name="_Slot cost 2 3" xfId="2244"/>
    <cellStyle name="_Slot cost 3" xfId="2245"/>
    <cellStyle name="_Slot cost 3 2" xfId="2246"/>
    <cellStyle name="_Slot cost 3 3" xfId="2247"/>
    <cellStyle name="_Slot cost 4" xfId="2248"/>
    <cellStyle name="_Slot cost 5" xfId="2249"/>
    <cellStyle name="_Slot Cost Calculations Sept08" xfId="2250"/>
    <cellStyle name="_Slot Cost Calculations Sept08 2" xfId="2251"/>
    <cellStyle name="_Slot Cost Calculations Sept08 2 2" xfId="2252"/>
    <cellStyle name="_Slot Cost Calculations Sept08 2 3" xfId="2253"/>
    <cellStyle name="_Slot Cost Calculations Sept08 3" xfId="2254"/>
    <cellStyle name="_Slot Cost Calculations Sept08 3 2" xfId="2255"/>
    <cellStyle name="_Slot Cost Calculations Sept08 3 3" xfId="2256"/>
    <cellStyle name="_Slot Cost Calculations Sept08 4" xfId="2257"/>
    <cellStyle name="_Slot Cost Calculations Sept08 5" xfId="2258"/>
    <cellStyle name="_Slot Cost Calculations Sept08_KEU Slot Cost Calc 02-02-2010_Simulation" xfId="2259"/>
    <cellStyle name="_Slot Cost Calculations Sept08_KEU Slot Cost Calc 02-02-2010_Simulation 2" xfId="2260"/>
    <cellStyle name="_Slot Cost Calculations Sept08_KEU Slot Cost Calc 02-02-2010_Simulation 2 2" xfId="2261"/>
    <cellStyle name="_Slot Cost Calculations Sept08_KEU Slot Cost Calc 02-02-2010_Simulation 2 3" xfId="2262"/>
    <cellStyle name="_Slot Cost Calculations Sept08_KEU Slot Cost Calc 02-02-2010_Simulation 3" xfId="2263"/>
    <cellStyle name="_Slot Cost Calculations Sept08_KEU Slot Cost Calc 02-02-2010_Simulation 3 2" xfId="2264"/>
    <cellStyle name="_Slot Cost Calculations Sept08_KEU Slot Cost Calc 02-02-2010_Simulation 3 3" xfId="2265"/>
    <cellStyle name="_Slot Cost Calculations Sept08_KEU Slot Cost Calc 02-02-2010_Simulation 4" xfId="2266"/>
    <cellStyle name="_Slot Cost Calculations Sept08_KEU Slot Cost Calc 02-02-2010_Simulation 5" xfId="2267"/>
    <cellStyle name="_Slot Cost Calculations Sept08_Slot Cost Calculations - Nov09" xfId="2268"/>
    <cellStyle name="_Slot Cost Calculations Sept08_Slot Cost Calculations - Nov09 2" xfId="2269"/>
    <cellStyle name="_Slot Cost Calculations Sept08_Slot Cost Calculations - Nov09 2 2" xfId="2270"/>
    <cellStyle name="_Slot Cost Calculations Sept08_Slot Cost Calculations - Nov09 2 3" xfId="2271"/>
    <cellStyle name="_Slot Cost Calculations Sept08_Slot Cost Calculations - Nov09 3" xfId="2272"/>
    <cellStyle name="_Slot Cost Calculations Sept08_Slot Cost Calculations - Nov09 3 2" xfId="2273"/>
    <cellStyle name="_Slot Cost Calculations Sept08_Slot Cost Calculations - Nov09 3 3" xfId="2274"/>
    <cellStyle name="_Slot Cost Calculations Sept08_Slot Cost Calculations - Nov09 4" xfId="2275"/>
    <cellStyle name="_Slot Cost Calculations Sept08_Slot Cost Calculations - Nov09 5" xfId="2276"/>
    <cellStyle name="_Slot cost_KEU Slot Cost Calc 02-02-2010_Simulation" xfId="2277"/>
    <cellStyle name="_Slot cost_KEU Slot Cost Calc 02-02-2010_Simulation 2" xfId="2278"/>
    <cellStyle name="_Slot cost_KEU Slot Cost Calc 02-02-2010_Simulation 2 2" xfId="2279"/>
    <cellStyle name="_Slot cost_KEU Slot Cost Calc 02-02-2010_Simulation 2 3" xfId="2280"/>
    <cellStyle name="_Slot cost_KEU Slot Cost Calc 02-02-2010_Simulation 3" xfId="2281"/>
    <cellStyle name="_Slot cost_KEU Slot Cost Calc 02-02-2010_Simulation 3 2" xfId="2282"/>
    <cellStyle name="_Slot cost_KEU Slot Cost Calc 02-02-2010_Simulation 3 3" xfId="2283"/>
    <cellStyle name="_Slot cost_KEU Slot Cost Calc 02-02-2010_Simulation 4" xfId="2284"/>
    <cellStyle name="_Slot cost_KEU Slot Cost Calc 02-02-2010_Simulation 5" xfId="2285"/>
    <cellStyle name="_Slot cost_Slot Cost Calculations - Nov09" xfId="2286"/>
    <cellStyle name="_Slot cost_Slot Cost Calculations - Nov09 2" xfId="2287"/>
    <cellStyle name="_Slot cost_Slot Cost Calculations - Nov09 2 2" xfId="2288"/>
    <cellStyle name="_Slot cost_Slot Cost Calculations - Nov09 2 3" xfId="2289"/>
    <cellStyle name="_Slot cost_Slot Cost Calculations - Nov09 3" xfId="2290"/>
    <cellStyle name="_Slot cost_Slot Cost Calculations - Nov09 3 2" xfId="2291"/>
    <cellStyle name="_Slot cost_Slot Cost Calculations - Nov09 3 3" xfId="2292"/>
    <cellStyle name="_Slot cost_Slot Cost Calculations - Nov09 4" xfId="2293"/>
    <cellStyle name="_Slot cost_Slot Cost Calculations - Nov09 5" xfId="2294"/>
    <cellStyle name="_StartUp" xfId="2295"/>
    <cellStyle name="_StartUp 2" xfId="2296"/>
    <cellStyle name="_StartUp 3" xfId="2297"/>
    <cellStyle name="_StartUp_1004 MAL II線" xfId="2298"/>
    <cellStyle name="_StartUp_1004 MAL II線 2" xfId="2299"/>
    <cellStyle name="_StartUp_1004 MAL II線 3" xfId="2300"/>
    <cellStyle name="_StartUp_2012_1st_Qtr_SKD_Review" xfId="2301"/>
    <cellStyle name="_StartUp_2012_1st_Qtr_SKD_Review 2" xfId="2302"/>
    <cellStyle name="_StartUp_2012_1st_Qtr_SKD_Review 3" xfId="2303"/>
    <cellStyle name="_StartUp_2012_1st_Qtr_SKD_Review_B50306CVI" xfId="2304"/>
    <cellStyle name="_StartUp_2012_1st_Qtr_SKD_Review_B50306CVI 2" xfId="2305"/>
    <cellStyle name="_StartUp_2012_1st_Qtr_SKD_Review_B50306CVI 3" xfId="2306"/>
    <cellStyle name="_StartUp_2012Q1" xfId="2307"/>
    <cellStyle name="_StartUp_2012Q1 2" xfId="2308"/>
    <cellStyle name="_StartUp_2012Q1 3" xfId="2309"/>
    <cellStyle name="_StartUp_2012Q1_B50306CVI" xfId="2310"/>
    <cellStyle name="_StartUp_2012Q1_B50306CVI 2" xfId="2311"/>
    <cellStyle name="_StartUp_2012Q1_B50306CVI 3" xfId="2312"/>
    <cellStyle name="_StartUp_2013 JP Golden Week 試算" xfId="2313"/>
    <cellStyle name="_StartUp_2013 JP Golden Week 試算 2" xfId="2314"/>
    <cellStyle name="_StartUp_2013 JP Golden Week 試算 3" xfId="2315"/>
    <cellStyle name="_StartUp_2013 JP Golden Week 試算rvs" xfId="2316"/>
    <cellStyle name="_StartUp_2013 JP Golden Week 試算rvs 2" xfId="2317"/>
    <cellStyle name="_StartUp_2013 JP Golden Week 試算rvs 3" xfId="2318"/>
    <cellStyle name="_StartUp_JSH-20130416" xfId="2319"/>
    <cellStyle name="_StartUp_JSH-20130416 2" xfId="2320"/>
    <cellStyle name="_StartUp_JSH-20130416 3" xfId="2321"/>
    <cellStyle name="_StartUp_JSH-20130416_B50306CVI" xfId="2322"/>
    <cellStyle name="_StartUp_JSH-20130416_B50306CVI 2" xfId="2323"/>
    <cellStyle name="_StartUp_JSH-20130416_B50306CVI 3" xfId="2324"/>
    <cellStyle name="_StartUp_JTP 與 Coscon CNP 互換 - 20130415" xfId="2325"/>
    <cellStyle name="_StartUp_JTP 與 Coscon CNP 互換 - 20130415 2" xfId="2326"/>
    <cellStyle name="_StartUp_JTP 與 Coscon CNP 互換 - 20130415 3" xfId="2327"/>
    <cellStyle name="_StartUp_JTP 與 Coscon CNP 互換 - 20130415_B50306CVI" xfId="2328"/>
    <cellStyle name="_StartUp_JTP 與 Coscon CNP 互換 - 20130415_B50306CVI 2" xfId="2329"/>
    <cellStyle name="_StartUp_JTP 與 Coscon CNP 互換 - 20130415_B50306CVI 3" xfId="2330"/>
    <cellStyle name="_StartUp_LMD PA2 study" xfId="2331"/>
    <cellStyle name="_StartUp_LMD PA2 study (2)" xfId="2332"/>
    <cellStyle name="_StartUp_LMD PA2 study (2) 2" xfId="2333"/>
    <cellStyle name="_StartUp_LMD PA2 study (2) 3" xfId="2334"/>
    <cellStyle name="_StartUp_LMD PA2 study 2" xfId="2335"/>
    <cellStyle name="_StartUp_LMD PA2 study 3" xfId="2336"/>
    <cellStyle name="_StartUp_NTE NOW" xfId="2337"/>
    <cellStyle name="_StartUp_NTE NOW 2" xfId="2338"/>
    <cellStyle name="_StartUp_NTE NOW 3" xfId="2339"/>
    <cellStyle name="_StartUp_NTE NOW_B50306CVI" xfId="2340"/>
    <cellStyle name="_StartUp_NTE NOW_B50306CVI 2" xfId="2341"/>
    <cellStyle name="_StartUp_NTE NOW_B50306CVI 3" xfId="2342"/>
    <cellStyle name="_StartUp_NTE NOW_Mindanao study" xfId="2343"/>
    <cellStyle name="_StartUp_NTE NOW_Mindanao study 2" xfId="2344"/>
    <cellStyle name="_StartUp_NTE NOW_Mindanao study 3" xfId="2345"/>
    <cellStyle name="_StartUp_PA2 1xWH50 無NGB加SKU-20130123" xfId="2346"/>
    <cellStyle name="_StartUp_PA2 1xWH50 無NGB加SKU-20130123 2" xfId="2347"/>
    <cellStyle name="_StartUp_PA2 1xWH50 無NGB加SKU-20130123 3" xfId="2348"/>
    <cellStyle name="_StartUp_PA2 1xWH50 無NGB加SKU-20130123_B50306CVI" xfId="2349"/>
    <cellStyle name="_StartUp_PA2 1xWH50 無NGB加SKU-20130123_B50306CVI 2" xfId="2350"/>
    <cellStyle name="_StartUp_PA2 1xWH50 無NGB加SKU-20130123_B50306CVI 3" xfId="2351"/>
    <cellStyle name="_StartUp_PA2 NOW" xfId="2352"/>
    <cellStyle name="_StartUp_PA2 NOW 2" xfId="2353"/>
    <cellStyle name="_StartUp_PA2 NOW 3" xfId="2354"/>
    <cellStyle name="_StartUp_PA2 NOW_B50306CVI" xfId="2355"/>
    <cellStyle name="_StartUp_PA2 NOW_B50306CVI 2" xfId="2356"/>
    <cellStyle name="_StartUp_PA2 NOW_B50306CVI 3" xfId="2357"/>
    <cellStyle name="_StartUp_PA2 NOW_Mindanao study" xfId="2358"/>
    <cellStyle name="_StartUp_PA2 NOW_Mindanao study 2" xfId="2359"/>
    <cellStyle name="_StartUp_PA2 NOW_Mindanao study 3" xfId="2360"/>
    <cellStyle name="_StartUp_TPS TISPROFORMA120917A (2)" xfId="2361"/>
    <cellStyle name="_StartUp_TPS TISPROFORMA120917A (2) 2" xfId="2362"/>
    <cellStyle name="_StartUp_TPS TISPROFORMA120917A (2) 3" xfId="2363"/>
    <cellStyle name="_StartUp_航發會100810A" xfId="2364"/>
    <cellStyle name="_StartUp_航發會100810A 2" xfId="2365"/>
    <cellStyle name="_StartUp_航發會100810A 3" xfId="2366"/>
    <cellStyle name="_StartUp_麥寮二線研究HK 版" xfId="2367"/>
    <cellStyle name="_StartUp_麥寮二線研究HK 版 2" xfId="2368"/>
    <cellStyle name="_StartUp_麥寮二線研究HK 版 3" xfId="2369"/>
    <cellStyle name="_Teresa 201010" xfId="2370"/>
    <cellStyle name="_Teresa 201010 2" xfId="2371"/>
    <cellStyle name="_Teresa 201010 3" xfId="2372"/>
    <cellStyle name="_Teresa 201010_2013 潑水節併班-NTE" xfId="2373"/>
    <cellStyle name="_Teresa 201010_2013 潑水節併班-NTE 2" xfId="2374"/>
    <cellStyle name="_Teresa 201010_2013 潑水節併班-NTE 3" xfId="2375"/>
    <cellStyle name="_Teresa 201010_Annie_201302" xfId="2376"/>
    <cellStyle name="_Teresa 201010_Annie_201302 2" xfId="2377"/>
    <cellStyle name="_Teresa 201010_Annie_201302 3" xfId="2378"/>
    <cellStyle name="_Teresa 201103" xfId="2379"/>
    <cellStyle name="_Teresa 201103 2" xfId="2380"/>
    <cellStyle name="_Teresa 201103 3" xfId="2381"/>
    <cellStyle name="_Teresa 201105" xfId="2382"/>
    <cellStyle name="_Teresa 201105 2" xfId="2383"/>
    <cellStyle name="_Teresa 201105 3" xfId="2384"/>
    <cellStyle name="_Teresa 201105_2013 潑水節併班-NTE" xfId="2385"/>
    <cellStyle name="_Teresa 201105_2013 潑水節併班-NTE 2" xfId="2386"/>
    <cellStyle name="_Teresa 201105_2013 潑水節併班-NTE 3" xfId="2387"/>
    <cellStyle name="_Teresa 201105_Annie_201302" xfId="2388"/>
    <cellStyle name="_Teresa 201105_Annie_201302 2" xfId="2389"/>
    <cellStyle name="_Teresa 201105_Annie_201302 3" xfId="2390"/>
    <cellStyle name="_Teresa 201108" xfId="2391"/>
    <cellStyle name="_Teresa 201108 2" xfId="2392"/>
    <cellStyle name="_Teresa 201108 3" xfId="2393"/>
    <cellStyle name="_Teresa 201109" xfId="2394"/>
    <cellStyle name="_Teresa 201109 2" xfId="2395"/>
    <cellStyle name="_Teresa 201109 3" xfId="2396"/>
    <cellStyle name="_Teresa 201110" xfId="2397"/>
    <cellStyle name="_Teresa 201110 2" xfId="2398"/>
    <cellStyle name="_Teresa 201110 3" xfId="2399"/>
    <cellStyle name="_Teresa 201111" xfId="2400"/>
    <cellStyle name="_Teresa 201111 2" xfId="2401"/>
    <cellStyle name="_Teresa 201111 3" xfId="2402"/>
    <cellStyle name="_Teresa 201112" xfId="2403"/>
    <cellStyle name="_Teresa 201112 2" xfId="2404"/>
    <cellStyle name="_Teresa 201112 3" xfId="2405"/>
    <cellStyle name="_Teresa 201203" xfId="2406"/>
    <cellStyle name="_Teresa 201203 2" xfId="2407"/>
    <cellStyle name="_Teresa 201203 3" xfId="2408"/>
    <cellStyle name="_TIS" xfId="2409"/>
    <cellStyle name="_TIS 2" xfId="2410"/>
    <cellStyle name="_TIS 3" xfId="2411"/>
    <cellStyle name="_TJS" xfId="2412"/>
    <cellStyle name="_TJS 2" xfId="2413"/>
    <cellStyle name="_TJS 3" xfId="2414"/>
    <cellStyle name="_TJS_Kelly_201303" xfId="2415"/>
    <cellStyle name="_TJS_Kelly_201303 2" xfId="2416"/>
    <cellStyle name="_TJS_Kelly_201303 3" xfId="2417"/>
    <cellStyle name="_TJS_Kelly_201303_B50306CVI" xfId="2418"/>
    <cellStyle name="_TJS_Kelly_201303_B50306CVI 2" xfId="2419"/>
    <cellStyle name="_TJS_Kelly_201303_B50306CVI 3" xfId="2420"/>
    <cellStyle name="_TJS_Kelly_201303_Mindanao study" xfId="2421"/>
    <cellStyle name="_TJS_Kelly_201303_Mindanao study 2" xfId="2422"/>
    <cellStyle name="_TJS_Kelly_201303_Mindanao study 3" xfId="2423"/>
    <cellStyle name="_TMT OMIT" xfId="2424"/>
    <cellStyle name="_TMT OMIT 2" xfId="2425"/>
    <cellStyle name="_TMT OMIT 3" xfId="2426"/>
    <cellStyle name="_TMT 報告" xfId="2427"/>
    <cellStyle name="_TMT 報告 2" xfId="2428"/>
    <cellStyle name="_TMT 報告 3" xfId="2429"/>
    <cellStyle name="_TPI" xfId="2430"/>
    <cellStyle name="_TPI 2" xfId="2431"/>
    <cellStyle name="_TPI 201107後" xfId="2432"/>
    <cellStyle name="_TPI 201107後 2" xfId="2433"/>
    <cellStyle name="_TPI 201107後 3" xfId="2434"/>
    <cellStyle name="_TPI 3" xfId="2435"/>
    <cellStyle name="_TPI_2011 十一併班 - CIX" xfId="2436"/>
    <cellStyle name="_TPI_2011 十一併班 - CIX 2" xfId="2437"/>
    <cellStyle name="_TPI_2011 十一併班 - CIX 3" xfId="2438"/>
    <cellStyle name="_TPI_2011 十一併班 - CMS" xfId="2439"/>
    <cellStyle name="_TPI_2011 十一併班 - CMS 2" xfId="2440"/>
    <cellStyle name="_TPI_2011 十一併班 - CMS 3" xfId="2441"/>
    <cellStyle name="_TPI_2011 十一併班 - TMT" xfId="2442"/>
    <cellStyle name="_TPI_2011 十一併班 - TMT 2" xfId="2443"/>
    <cellStyle name="_TPI_2011 十一併班 - TMT 3" xfId="2444"/>
    <cellStyle name="_TPI_2011 十一併班 - WSA ESA" xfId="2445"/>
    <cellStyle name="_TPI_2011 十一併班 - WSA ESA 2" xfId="2446"/>
    <cellStyle name="_TPI_2011 十一併班 - WSA ESA 3" xfId="2447"/>
    <cellStyle name="_TPI_2012 CNY Blank Sailing BC update   (2)" xfId="2448"/>
    <cellStyle name="_TPI_2012 CNY Blank Sailing BC update   (2) 2" xfId="2449"/>
    <cellStyle name="_TPI_2012 CNY Blank Sailing BC update   (2) 3" xfId="2450"/>
    <cellStyle name="_TPI_2012 CNY Blank Sailing BC update   (2)_CVT投入2500船型 study 20120704 (2)" xfId="2451"/>
    <cellStyle name="_TPI_2012 CNY Blank Sailing BC update   (2)_CVT投入2500船型 study 20120704 (2) 2" xfId="2452"/>
    <cellStyle name="_TPI_2012 CNY Blank Sailing BC update   (2)_CVT投入2500船型 study 20120704 (2) 3" xfId="2453"/>
    <cellStyle name="_TPI_2012 CNY Blank Sailing BC update   (2)_HKG線改版 + MAL2線 研究 - 20121019" xfId="2454"/>
    <cellStyle name="_TPI_2012 CNY Blank Sailing BC update   (2)_HKG線改版 + MAL2線 研究 - 20121019 2" xfId="2455"/>
    <cellStyle name="_TPI_2012 CNY Blank Sailing BC update   (2)_HKG線改版 + MAL2線 研究 - 20121019 3" xfId="2456"/>
    <cellStyle name="_TPI_2012 CNY Blank Sailing BC update   (2)_TPS+HPH 整併研究 - 20121012" xfId="2457"/>
    <cellStyle name="_TPI_2012 CNY Blank Sailing BC update   (2)_TPS+HPH 整併研究 - 20121012 2" xfId="2458"/>
    <cellStyle name="_TPI_2012 CNY Blank Sailing BC update   (2)_TPS+HPH 整併研究 - 20121012 3" xfId="2459"/>
    <cellStyle name="_TPI_2012 日本新年併班 - JSH" xfId="2460"/>
    <cellStyle name="_TPI_2012 日本新年併班 - JSH 2" xfId="2461"/>
    <cellStyle name="_TPI_2012 日本新年併班 - JSH 3" xfId="2462"/>
    <cellStyle name="_TPI_2012 日本新年併班 - JST" xfId="2463"/>
    <cellStyle name="_TPI_2012 日本新年併班 - JST 2" xfId="2464"/>
    <cellStyle name="_TPI_2012 日本新年併班 - JST 3" xfId="2465"/>
    <cellStyle name="_TPI_2012 日本新年併班 - JTS" xfId="2466"/>
    <cellStyle name="_TPI_2012 日本新年併班 - JTS 2" xfId="2467"/>
    <cellStyle name="_TPI_2012 日本新年併班 - JTS 3" xfId="2468"/>
    <cellStyle name="_TPI_Kelly_201303" xfId="2469"/>
    <cellStyle name="_TPI_Kelly_201303 2" xfId="2470"/>
    <cellStyle name="_TPI_Kelly_201303 3" xfId="2471"/>
    <cellStyle name="_TPI_Kelly_201303_B50306CVI" xfId="2472"/>
    <cellStyle name="_TPI_Kelly_201303_B50306CVI 2" xfId="2473"/>
    <cellStyle name="_TPI_Kelly_201303_B50306CVI 3" xfId="2474"/>
    <cellStyle name="_TPI_Kelly_201303_Mindanao study" xfId="2475"/>
    <cellStyle name="_TPI_Kelly_201303_Mindanao study 2" xfId="2476"/>
    <cellStyle name="_TPI_Kelly_201303_Mindanao study 3" xfId="2477"/>
    <cellStyle name="_TPS" xfId="2478"/>
    <cellStyle name="_TPS 2" xfId="2479"/>
    <cellStyle name="_TPS 3" xfId="2480"/>
    <cellStyle name="_TPS Rotation (CKYH)" xfId="2481"/>
    <cellStyle name="_TPS Rotation (CKYH) 2" xfId="2482"/>
    <cellStyle name="_TPS Rotation (CKYH) 20090721" xfId="2483"/>
    <cellStyle name="_TPS Rotation (CKYH) 20090721 2" xfId="2484"/>
    <cellStyle name="_TPS Rotation (CKYH) 20090721 3" xfId="2485"/>
    <cellStyle name="_TPS Rotation (CKYH) 3" xfId="2486"/>
    <cellStyle name="_TPS TISPROFORMA120917A (2)" xfId="2487"/>
    <cellStyle name="_TPS TISPROFORMA120917A (2) 2" xfId="2488"/>
    <cellStyle name="_TPS TISPROFORMA120917A (2) 3" xfId="2489"/>
    <cellStyle name="_TPS_AWE_CKYH_2009system_cost　Market Hire" xfId="2490"/>
    <cellStyle name="_TPS_AWE_CKYH_2009system_cost　Market Hire 2" xfId="2491"/>
    <cellStyle name="_TPS_AWE_CKYH_2009system_cost　Market Hire 3" xfId="2492"/>
    <cellStyle name="_TPSシステムコスト　2009July23" xfId="2493"/>
    <cellStyle name="_TPSシステムコスト　2009July23 2" xfId="2494"/>
    <cellStyle name="_TPSシステムコスト　2009July23 3" xfId="2495"/>
    <cellStyle name="_Vizag study-1" xfId="2496"/>
    <cellStyle name="_Vizag study-1 2" xfId="2497"/>
    <cellStyle name="_Vizag study-1 3" xfId="2498"/>
    <cellStyle name="_WCSA study_for BC" xfId="2499"/>
    <cellStyle name="_WCSA study_for BC 2" xfId="2500"/>
    <cellStyle name="_WCSA study_for BC 3" xfId="2501"/>
    <cellStyle name="_White Sea voayge 021 cancellation 試算" xfId="2502"/>
    <cellStyle name="_White Sea voayge 021 cancellation 試算 2" xfId="2503"/>
    <cellStyle name="_White Sea voayge 021 cancellation 試算 3" xfId="2504"/>
    <cellStyle name="_Winter Plan_Service Comparison" xfId="2505"/>
    <cellStyle name="_Winter Plan_Service Comparison 2" xfId="2506"/>
    <cellStyle name="_Winter Plan_Service Comparison 2 2" xfId="2507"/>
    <cellStyle name="_Winter Plan_Service Comparison 2 3" xfId="2508"/>
    <cellStyle name="_Winter Plan_Service Comparison 3" xfId="2509"/>
    <cellStyle name="_Winter Plan_Service Comparison 3 2" xfId="2510"/>
    <cellStyle name="_Winter Plan_Service Comparison 3 3" xfId="2511"/>
    <cellStyle name="_Winter Plan_Service Comparison 4" xfId="2512"/>
    <cellStyle name="_Winter Plan_Service Comparison 4 2" xfId="2513"/>
    <cellStyle name="_Winter Plan_Service Comparison 4 3" xfId="2514"/>
    <cellStyle name="_Winter Plan_Service Comparison 5" xfId="2515"/>
    <cellStyle name="_Winter Plan_Service Comparison 6" xfId="2516"/>
    <cellStyle name="_WSA" xfId="2517"/>
    <cellStyle name="_WSA 12月份報告 (3)" xfId="2518"/>
    <cellStyle name="_WSA 12月份報告 (3) 2" xfId="2519"/>
    <cellStyle name="_WSA 12月份報告 (3) 3" xfId="2520"/>
    <cellStyle name="_WSA 2" xfId="2521"/>
    <cellStyle name="_WSA 3" xfId="2522"/>
    <cellStyle name="_WSA Cost" xfId="2523"/>
    <cellStyle name="_WSA Cost 2" xfId="2524"/>
    <cellStyle name="_WSA Cost 3" xfId="2525"/>
    <cellStyle name="_WSA 買艙 (2)" xfId="2526"/>
    <cellStyle name="_WSA 買艙 (2) 2" xfId="2527"/>
    <cellStyle name="_WSA 買艙 (2) 3" xfId="2528"/>
    <cellStyle name="_YG2" xfId="2529"/>
    <cellStyle name="_YG2 2" xfId="2530"/>
    <cellStyle name="_YG2 3" xfId="2531"/>
    <cellStyle name="_YGN" xfId="2532"/>
    <cellStyle name="_YGN 2" xfId="2533"/>
    <cellStyle name="_YGN 2012營運分析" xfId="2534"/>
    <cellStyle name="_YGN 2012營運分析 2" xfId="2535"/>
    <cellStyle name="_YGN 2012營運分析 3" xfId="2536"/>
    <cellStyle name="_YGN 3" xfId="2537"/>
    <cellStyle name="_YML-AES-AME-Jan09" xfId="2538"/>
    <cellStyle name="_YML-AES-AME-Jan09 2" xfId="2539"/>
    <cellStyle name="_YML-AES-AME-Jan09 2 2" xfId="2540"/>
    <cellStyle name="_YML-AES-AME-Jan09 2 3" xfId="2541"/>
    <cellStyle name="_YML-AES-AME-Jan09 3" xfId="2542"/>
    <cellStyle name="_YML-AES-AME-Jan09 3 2" xfId="2543"/>
    <cellStyle name="_YML-AES-AME-Jan09 3 3" xfId="2544"/>
    <cellStyle name="_YML-AES-AME-Jan09 4" xfId="2545"/>
    <cellStyle name="_YML-AES-AME-Jan09 5" xfId="2546"/>
    <cellStyle name="_YML-AES-AME-Jan09_ABX - C7 Slot Cost" xfId="2547"/>
    <cellStyle name="_YML-AES-AME-Jan09_ABX - C7 Slot Cost 2" xfId="2548"/>
    <cellStyle name="_YML-AES-AME-Jan09_ABX - C7 Slot Cost 2 2" xfId="2549"/>
    <cellStyle name="_YML-AES-AME-Jan09_ABX - C7 Slot Cost 2 3" xfId="2550"/>
    <cellStyle name="_YML-AES-AME-Jan09_ABX - C7 Slot Cost 3" xfId="2551"/>
    <cellStyle name="_YML-AES-AME-Jan09_ABX - C7 Slot Cost 3 2" xfId="2552"/>
    <cellStyle name="_YML-AES-AME-Jan09_ABX - C7 Slot Cost 3 3" xfId="2553"/>
    <cellStyle name="_YML-AES-AME-Jan09_ABX - C7 Slot Cost 4" xfId="2554"/>
    <cellStyle name="_YML-AES-AME-Jan09_ABX - C7 Slot Cost 5" xfId="2555"/>
    <cellStyle name="_YML-AES-AME-Jan09_KEU Slot Cost Calc 02-02-2010_Simulation" xfId="2556"/>
    <cellStyle name="_YML-AES-AME-Jan09_KEU Slot Cost Calc 02-02-2010_Simulation 2" xfId="2557"/>
    <cellStyle name="_YML-AES-AME-Jan09_KEU Slot Cost Calc 02-02-2010_Simulation 2 2" xfId="2558"/>
    <cellStyle name="_YML-AES-AME-Jan09_KEU Slot Cost Calc 02-02-2010_Simulation 2 3" xfId="2559"/>
    <cellStyle name="_YML-AES-AME-Jan09_KEU Slot Cost Calc 02-02-2010_Simulation 3" xfId="2560"/>
    <cellStyle name="_YML-AES-AME-Jan09_KEU Slot Cost Calc 02-02-2010_Simulation 3 2" xfId="2561"/>
    <cellStyle name="_YML-AES-AME-Jan09_KEU Slot Cost Calc 02-02-2010_Simulation 3 3" xfId="2562"/>
    <cellStyle name="_YML-AES-AME-Jan09_KEU Slot Cost Calc 02-02-2010_Simulation 4" xfId="2563"/>
    <cellStyle name="_YML-AES-AME-Jan09_KEU Slot Cost Calc 02-02-2010_Simulation 5" xfId="2564"/>
    <cellStyle name="_YML-AES-AME-Jan09_Slot Cost Calculations - Nov09" xfId="2565"/>
    <cellStyle name="_YML-AES-AME-Jan09_Slot Cost Calculations - Nov09 2" xfId="2566"/>
    <cellStyle name="_YML-AES-AME-Jan09_Slot Cost Calculations - Nov09 2 2" xfId="2567"/>
    <cellStyle name="_YML-AES-AME-Jan09_Slot Cost Calculations - Nov09 2 3" xfId="2568"/>
    <cellStyle name="_YML-AES-AME-Jan09_Slot Cost Calculations - Nov09 3" xfId="2569"/>
    <cellStyle name="_YML-AES-AME-Jan09_Slot Cost Calculations - Nov09 3 2" xfId="2570"/>
    <cellStyle name="_YML-AES-AME-Jan09_Slot Cost Calculations - Nov09 3 3" xfId="2571"/>
    <cellStyle name="_YML-AES-AME-Jan09_Slot Cost Calculations - Nov09 4" xfId="2572"/>
    <cellStyle name="_YML-AES-AME-Jan09_Slot Cost Calculations - Nov09 5" xfId="2573"/>
    <cellStyle name="_YML-AES-MCS-Mar09" xfId="2574"/>
    <cellStyle name="_YML-AES-MCS-Mar09 2" xfId="2575"/>
    <cellStyle name="_YML-AES-MCS-Mar09 2 2" xfId="2576"/>
    <cellStyle name="_YML-AES-MCS-Mar09 2 3" xfId="2577"/>
    <cellStyle name="_YML-AES-MCS-Mar09 3" xfId="2578"/>
    <cellStyle name="_YML-AES-MCS-Mar09 3 2" xfId="2579"/>
    <cellStyle name="_YML-AES-MCS-Mar09 3 3" xfId="2580"/>
    <cellStyle name="_YML-AES-MCS-Mar09 4" xfId="2581"/>
    <cellStyle name="_YML-AES-MCS-Mar09 5" xfId="2582"/>
    <cellStyle name="_YML-AES-MCS-Mar09_KEU Slot Cost Calc 02-02-2010_Simulation" xfId="2583"/>
    <cellStyle name="_YML-AES-MCS-Mar09_KEU Slot Cost Calc 02-02-2010_Simulation 2" xfId="2584"/>
    <cellStyle name="_YML-AES-MCS-Mar09_KEU Slot Cost Calc 02-02-2010_Simulation 2 2" xfId="2585"/>
    <cellStyle name="_YML-AES-MCS-Mar09_KEU Slot Cost Calc 02-02-2010_Simulation 2 3" xfId="2586"/>
    <cellStyle name="_YML-AES-MCS-Mar09_KEU Slot Cost Calc 02-02-2010_Simulation 3" xfId="2587"/>
    <cellStyle name="_YML-AES-MCS-Mar09_KEU Slot Cost Calc 02-02-2010_Simulation 3 2" xfId="2588"/>
    <cellStyle name="_YML-AES-MCS-Mar09_KEU Slot Cost Calc 02-02-2010_Simulation 3 3" xfId="2589"/>
    <cellStyle name="_YML-AES-MCS-Mar09_KEU Slot Cost Calc 02-02-2010_Simulation 4" xfId="2590"/>
    <cellStyle name="_YML-AES-MCS-Mar09_KEU Slot Cost Calc 02-02-2010_Simulation 5" xfId="2591"/>
    <cellStyle name="_YML-AES-MCS-Mar09_Slot Cost Calculations - Nov09" xfId="2592"/>
    <cellStyle name="_YML-AES-MCS-Mar09_Slot Cost Calculations - Nov09 2" xfId="2593"/>
    <cellStyle name="_YML-AES-MCS-Mar09_Slot Cost Calculations - Nov09 2 2" xfId="2594"/>
    <cellStyle name="_YML-AES-MCS-Mar09_Slot Cost Calculations - Nov09 2 3" xfId="2595"/>
    <cellStyle name="_YML-AES-MCS-Mar09_Slot Cost Calculations - Nov09 3" xfId="2596"/>
    <cellStyle name="_YML-AES-MCS-Mar09_Slot Cost Calculations - Nov09 3 2" xfId="2597"/>
    <cellStyle name="_YML-AES-MCS-Mar09_Slot Cost Calculations - Nov09 3 3" xfId="2598"/>
    <cellStyle name="_YML-AES-MCS-Mar09_Slot Cost Calculations - Nov09 4" xfId="2599"/>
    <cellStyle name="_YML-AES-MCS-Mar09_Slot Cost Calculations - Nov09 5" xfId="2600"/>
    <cellStyle name="_Zhiyu 201106" xfId="2601"/>
    <cellStyle name="_Zhiyu 201106 2" xfId="2602"/>
    <cellStyle name="_Zhiyu 201106 3" xfId="2603"/>
    <cellStyle name="_Zhiyu 201110" xfId="2604"/>
    <cellStyle name="_Zhiyu 201110 2" xfId="2605"/>
    <cellStyle name="_Zhiyu 201110 3" xfId="2606"/>
    <cellStyle name="_Zhiyu_201209" xfId="2607"/>
    <cellStyle name="_Zhiyu_201209 2" xfId="2608"/>
    <cellStyle name="_Zhiyu_201209 3" xfId="2609"/>
    <cellStyle name="_Zhiyu_201302" xfId="2610"/>
    <cellStyle name="_Zhiyu_201302 2" xfId="2611"/>
    <cellStyle name="_Zhiyu_201302 3" xfId="2612"/>
    <cellStyle name="_表格_FIXCOST" xfId="2613"/>
    <cellStyle name="_表格_FIXCOST 2" xfId="2614"/>
    <cellStyle name="_表格_FIXCOST 3" xfId="2615"/>
    <cellStyle name="_併班貨量預估 format (2)" xfId="2616"/>
    <cellStyle name="_併班貨量預估 format (2) 2" xfId="2617"/>
    <cellStyle name="_併班貨量預估 format (2) 3" xfId="2618"/>
    <cellStyle name="_採算database2009_20090522_1920" xfId="2619"/>
    <cellStyle name="_採算database2009_20090522_1920 2" xfId="2620"/>
    <cellStyle name="_採算database2009_20090522_1920 3" xfId="2621"/>
    <cellStyle name="_航發會100810A" xfId="2622"/>
    <cellStyle name="_航發會100810A 2" xfId="2623"/>
    <cellStyle name="_航發會100810A 3" xfId="2624"/>
    <cellStyle name="_黑海2線(share 3 vsl)-update slot" xfId="2625"/>
    <cellStyle name="_黑海2線(share 3 vsl)-update slot 2" xfId="2626"/>
    <cellStyle name="_黑海2線(share 3 vsl)-update slot 3" xfId="2627"/>
    <cellStyle name="_華北KHI Cost" xfId="2628"/>
    <cellStyle name="_華北KHI Cost 2" xfId="2629"/>
    <cellStyle name="_華北KHI Cost 3" xfId="2630"/>
    <cellStyle name="_華中版 - C Oil, 500" xfId="2631"/>
    <cellStyle name="_華中版 - C Oil, 500 2" xfId="2632"/>
    <cellStyle name="_華中版 - C Oil, 500 3" xfId="2633"/>
    <cellStyle name="_麥寮二線研究HK 版" xfId="2634"/>
    <cellStyle name="_麥寮二線研究HK 版 2" xfId="2635"/>
    <cellStyle name="_麥寮二線研究HK 版 3" xfId="2636"/>
    <cellStyle name="_南美 2012 敏感度 OIL 653.63" xfId="2637"/>
    <cellStyle name="_南美 2012 敏感度 OIL 653.63 2" xfId="2638"/>
    <cellStyle name="_南美 2012 敏感度 OIL 653.63 3" xfId="2639"/>
    <cellStyle name="_新航線 版子" xfId="2640"/>
    <cellStyle name="_新航線 版子 2" xfId="2641"/>
    <cellStyle name="_新航線 版子 3" xfId="2642"/>
    <cellStyle name="_星馬版 - C Oil, 500" xfId="2643"/>
    <cellStyle name="_星馬版 - C Oil, 500 2" xfId="2644"/>
    <cellStyle name="_星馬版 - C Oil, 500 3" xfId="2645"/>
    <cellStyle name="_印度線(套用自有船成本)" xfId="2646"/>
    <cellStyle name="_印度線(套用自有船成本) 2" xfId="2647"/>
    <cellStyle name="_印度線(套用自有船成本) 3" xfId="2648"/>
    <cellStyle name="_印度線自營" xfId="2649"/>
    <cellStyle name="_印度線自營 2" xfId="2650"/>
    <cellStyle name="_印度線自營 3" xfId="2651"/>
    <cellStyle name="_資料整理Example" xfId="2652"/>
    <cellStyle name="_資料整理Example 2" xfId="2653"/>
    <cellStyle name="_資料整理Example 3" xfId="2654"/>
    <cellStyle name="¿­¾îº» ÇÏÀÌÆÛ¸µÅ©" xfId="2655"/>
    <cellStyle name="¿­¾îº» ÇÏÀÌÆÛ¸µÅ© 2" xfId="2656"/>
    <cellStyle name="¿­¾îº» ÇÏÀÌÆÛ¸µÅ© 2 2" xfId="2657"/>
    <cellStyle name="¿­¾îº» ÇÏÀÌÆÛ¸µÅ© 2 3" xfId="2658"/>
    <cellStyle name="¿­¾îº» ÇÏÀÌÆÛ¸µÅ© 3" xfId="2659"/>
    <cellStyle name="¿­¾îº» ÇÏÀÌÆÛ¸µÅ© 3 2" xfId="2660"/>
    <cellStyle name="¿­¾îº» ÇÏÀÌÆÛ¸µÅ© 3 3" xfId="2661"/>
    <cellStyle name="¿­¾îº» ÇÏÀÌÆÛ¸µÅ© 4" xfId="2662"/>
    <cellStyle name="¿­¾îº» ÇÏÀÌÆÛ¸µÅ© 4 2" xfId="2663"/>
    <cellStyle name="¿­¾îº» ÇÏÀÌÆÛ¸µÅ© 4 3" xfId="2664"/>
    <cellStyle name="¿­¾îº» ÇÏÀÌÆÛ¸µÅ© 5" xfId="2665"/>
    <cellStyle name="¿­¾îº» ÇÏÀÌÆÛ¸µÅ© 6" xfId="2666"/>
    <cellStyle name="•W?_BOOKSHIP" xfId="2667"/>
    <cellStyle name="ÊÝ [0.00]_Region Orders (2)" xfId="2668"/>
    <cellStyle name="ÊÝ_Region Orders (2)" xfId="2669"/>
    <cellStyle name="fEñY [0.00]_Region Orders (2)" xfId="2670"/>
    <cellStyle name="fEñY_Region Orders (2)" xfId="2671"/>
    <cellStyle name="W_Pacific Region P&amp;L" xfId="2672"/>
    <cellStyle name="20% - Accent1" xfId="2673"/>
    <cellStyle name="20% - Accent1 2" xfId="2674"/>
    <cellStyle name="20% - Accent1 2 2" xfId="2675"/>
    <cellStyle name="20% - Accent1 2 2 2" xfId="2676"/>
    <cellStyle name="20% - Accent1 2 2 2 2" xfId="2677"/>
    <cellStyle name="20% - Accent1 2 2 2 2 2" xfId="13213"/>
    <cellStyle name="20% - Accent1 2 2 2 3" xfId="2678"/>
    <cellStyle name="20% - Accent1 2 2 2 3 2" xfId="13214"/>
    <cellStyle name="20% - Accent1 2 2 2 4" xfId="13215"/>
    <cellStyle name="20% - Accent1 2 2 3" xfId="2679"/>
    <cellStyle name="20% - Accent1 2 2 3 2" xfId="2680"/>
    <cellStyle name="20% - Accent1 2 2 3 3" xfId="2681"/>
    <cellStyle name="20% - Accent1 2 2 4" xfId="2682"/>
    <cellStyle name="20% - Accent1 2 2 4 2" xfId="13216"/>
    <cellStyle name="20% - Accent1 2 2 5" xfId="2683"/>
    <cellStyle name="20% - Accent1 2 3" xfId="2684"/>
    <cellStyle name="20% - Accent1 2 3 2" xfId="2685"/>
    <cellStyle name="20% - Accent1 2 3 2 2" xfId="2686"/>
    <cellStyle name="20% - Accent1 2 3 2 3" xfId="2687"/>
    <cellStyle name="20% - Accent1 2 3 3" xfId="2688"/>
    <cellStyle name="20% - Accent1 2 3 3 2" xfId="2689"/>
    <cellStyle name="20% - Accent1 2 3 3 3" xfId="2690"/>
    <cellStyle name="20% - Accent1 2 3 4" xfId="2691"/>
    <cellStyle name="20% - Accent1 2 3 5" xfId="2692"/>
    <cellStyle name="20% - Accent1 2 4" xfId="2693"/>
    <cellStyle name="20% - Accent1 2 4 2" xfId="2694"/>
    <cellStyle name="20% - Accent1 2 4 3" xfId="2695"/>
    <cellStyle name="20% - Accent1 2 5" xfId="2696"/>
    <cellStyle name="20% - Accent1 2 5 2" xfId="2697"/>
    <cellStyle name="20% - Accent1 2 5 3" xfId="2698"/>
    <cellStyle name="20% - Accent1 2 6" xfId="2699"/>
    <cellStyle name="20% - Accent1 2 6 2" xfId="2700"/>
    <cellStyle name="20% - Accent1 2 6 3" xfId="2701"/>
    <cellStyle name="20% - Accent1 2 7" xfId="2702"/>
    <cellStyle name="20% - Accent1 2 8" xfId="2703"/>
    <cellStyle name="20% - Accent1 3" xfId="2704"/>
    <cellStyle name="20% - Accent1 3 2" xfId="2705"/>
    <cellStyle name="20% - Accent1 3 2 2" xfId="2706"/>
    <cellStyle name="20% - Accent1 3 2 2 2" xfId="13217"/>
    <cellStyle name="20% - Accent1 3 2 3" xfId="2707"/>
    <cellStyle name="20% - Accent1 3 2 3 2" xfId="13218"/>
    <cellStyle name="20% - Accent1 3 2 4" xfId="13219"/>
    <cellStyle name="20% - Accent1 3 3" xfId="2708"/>
    <cellStyle name="20% - Accent1 3 3 2" xfId="2709"/>
    <cellStyle name="20% - Accent1 3 3 3" xfId="2710"/>
    <cellStyle name="20% - Accent1 3 4" xfId="2711"/>
    <cellStyle name="20% - Accent1 3 4 2" xfId="13220"/>
    <cellStyle name="20% - Accent1 3 5" xfId="2712"/>
    <cellStyle name="20% - Accent1 4" xfId="2713"/>
    <cellStyle name="20% - Accent1 4 2" xfId="2714"/>
    <cellStyle name="20% - Accent1 4 2 2" xfId="13221"/>
    <cellStyle name="20% - Accent1 4 2 2 2" xfId="13222"/>
    <cellStyle name="20% - Accent1 4 2 3" xfId="13223"/>
    <cellStyle name="20% - Accent1 4 2 3 2" xfId="13224"/>
    <cellStyle name="20% - Accent1 4 2 4" xfId="13225"/>
    <cellStyle name="20% - Accent1 4 3" xfId="2715"/>
    <cellStyle name="20% - Accent1 4 3 2" xfId="13226"/>
    <cellStyle name="20% - Accent1 4 4" xfId="13227"/>
    <cellStyle name="20% - Accent1 4 4 2" xfId="13228"/>
    <cellStyle name="20% - Accent1 4 5" xfId="13229"/>
    <cellStyle name="20% - Accent1 5" xfId="2716"/>
    <cellStyle name="20% - Accent1 5 2" xfId="2717"/>
    <cellStyle name="20% - Accent1 5 3" xfId="2718"/>
    <cellStyle name="20% - Accent1 6" xfId="2719"/>
    <cellStyle name="20% - Accent1 6 2" xfId="2720"/>
    <cellStyle name="20% - Accent1 6 3" xfId="2721"/>
    <cellStyle name="20% - Accent1 7" xfId="2722"/>
    <cellStyle name="20% - Accent1 8" xfId="2723"/>
    <cellStyle name="20% - Accent1_012-(KMX) BTL Schedules for KHH_Cebu" xfId="2724"/>
    <cellStyle name="20% - Accent2" xfId="2725"/>
    <cellStyle name="20% - Accent2 2" xfId="2726"/>
    <cellStyle name="20% - Accent2 2 2" xfId="2727"/>
    <cellStyle name="20% - Accent2 2 2 2" xfId="2728"/>
    <cellStyle name="20% - Accent2 2 2 2 2" xfId="2729"/>
    <cellStyle name="20% - Accent2 2 2 2 2 2" xfId="13230"/>
    <cellStyle name="20% - Accent2 2 2 2 3" xfId="2730"/>
    <cellStyle name="20% - Accent2 2 2 2 3 2" xfId="13231"/>
    <cellStyle name="20% - Accent2 2 2 2 4" xfId="13232"/>
    <cellStyle name="20% - Accent2 2 2 3" xfId="2731"/>
    <cellStyle name="20% - Accent2 2 2 3 2" xfId="2732"/>
    <cellStyle name="20% - Accent2 2 2 3 3" xfId="2733"/>
    <cellStyle name="20% - Accent2 2 2 4" xfId="2734"/>
    <cellStyle name="20% - Accent2 2 2 4 2" xfId="13233"/>
    <cellStyle name="20% - Accent2 2 2 5" xfId="2735"/>
    <cellStyle name="20% - Accent2 2 3" xfId="2736"/>
    <cellStyle name="20% - Accent2 2 3 2" xfId="2737"/>
    <cellStyle name="20% - Accent2 2 3 2 2" xfId="2738"/>
    <cellStyle name="20% - Accent2 2 3 2 3" xfId="2739"/>
    <cellStyle name="20% - Accent2 2 3 3" xfId="2740"/>
    <cellStyle name="20% - Accent2 2 3 3 2" xfId="2741"/>
    <cellStyle name="20% - Accent2 2 3 3 3" xfId="2742"/>
    <cellStyle name="20% - Accent2 2 3 4" xfId="2743"/>
    <cellStyle name="20% - Accent2 2 3 5" xfId="2744"/>
    <cellStyle name="20% - Accent2 2 4" xfId="2745"/>
    <cellStyle name="20% - Accent2 2 4 2" xfId="2746"/>
    <cellStyle name="20% - Accent2 2 4 3" xfId="2747"/>
    <cellStyle name="20% - Accent2 2 5" xfId="2748"/>
    <cellStyle name="20% - Accent2 2 5 2" xfId="2749"/>
    <cellStyle name="20% - Accent2 2 5 3" xfId="2750"/>
    <cellStyle name="20% - Accent2 2 6" xfId="2751"/>
    <cellStyle name="20% - Accent2 2 6 2" xfId="2752"/>
    <cellStyle name="20% - Accent2 2 6 3" xfId="2753"/>
    <cellStyle name="20% - Accent2 2 7" xfId="2754"/>
    <cellStyle name="20% - Accent2 2 8" xfId="2755"/>
    <cellStyle name="20% - Accent2 3" xfId="2756"/>
    <cellStyle name="20% - Accent2 3 2" xfId="2757"/>
    <cellStyle name="20% - Accent2 3 2 2" xfId="2758"/>
    <cellStyle name="20% - Accent2 3 2 2 2" xfId="13234"/>
    <cellStyle name="20% - Accent2 3 2 3" xfId="2759"/>
    <cellStyle name="20% - Accent2 3 2 3 2" xfId="13235"/>
    <cellStyle name="20% - Accent2 3 2 4" xfId="13236"/>
    <cellStyle name="20% - Accent2 3 3" xfId="2760"/>
    <cellStyle name="20% - Accent2 3 3 2" xfId="2761"/>
    <cellStyle name="20% - Accent2 3 3 3" xfId="2762"/>
    <cellStyle name="20% - Accent2 3 4" xfId="2763"/>
    <cellStyle name="20% - Accent2 3 4 2" xfId="13237"/>
    <cellStyle name="20% - Accent2 3 5" xfId="2764"/>
    <cellStyle name="20% - Accent2 4" xfId="2765"/>
    <cellStyle name="20% - Accent2 4 2" xfId="2766"/>
    <cellStyle name="20% - Accent2 4 2 2" xfId="13238"/>
    <cellStyle name="20% - Accent2 4 2 2 2" xfId="13239"/>
    <cellStyle name="20% - Accent2 4 2 3" xfId="13240"/>
    <cellStyle name="20% - Accent2 4 2 3 2" xfId="13241"/>
    <cellStyle name="20% - Accent2 4 2 4" xfId="13242"/>
    <cellStyle name="20% - Accent2 4 3" xfId="2767"/>
    <cellStyle name="20% - Accent2 4 3 2" xfId="13243"/>
    <cellStyle name="20% - Accent2 4 4" xfId="13244"/>
    <cellStyle name="20% - Accent2 4 4 2" xfId="13245"/>
    <cellStyle name="20% - Accent2 4 5" xfId="13246"/>
    <cellStyle name="20% - Accent2 5" xfId="2768"/>
    <cellStyle name="20% - Accent2 5 2" xfId="2769"/>
    <cellStyle name="20% - Accent2 5 3" xfId="2770"/>
    <cellStyle name="20% - Accent2 6" xfId="2771"/>
    <cellStyle name="20% - Accent2 6 2" xfId="2772"/>
    <cellStyle name="20% - Accent2 6 3" xfId="2773"/>
    <cellStyle name="20% - Accent2 7" xfId="2774"/>
    <cellStyle name="20% - Accent2 8" xfId="2775"/>
    <cellStyle name="20% - Accent2_012-(KMX) BTL Schedules for KHH_Cebu" xfId="2776"/>
    <cellStyle name="20% - Accent3" xfId="2777"/>
    <cellStyle name="20% - Accent3 2" xfId="2778"/>
    <cellStyle name="20% - Accent3 2 2" xfId="2779"/>
    <cellStyle name="20% - Accent3 2 2 2" xfId="2780"/>
    <cellStyle name="20% - Accent3 2 2 2 2" xfId="2781"/>
    <cellStyle name="20% - Accent3 2 2 2 2 2" xfId="13247"/>
    <cellStyle name="20% - Accent3 2 2 2 3" xfId="2782"/>
    <cellStyle name="20% - Accent3 2 2 2 3 2" xfId="13248"/>
    <cellStyle name="20% - Accent3 2 2 2 4" xfId="13249"/>
    <cellStyle name="20% - Accent3 2 2 3" xfId="2783"/>
    <cellStyle name="20% - Accent3 2 2 3 2" xfId="2784"/>
    <cellStyle name="20% - Accent3 2 2 3 3" xfId="2785"/>
    <cellStyle name="20% - Accent3 2 2 4" xfId="2786"/>
    <cellStyle name="20% - Accent3 2 2 4 2" xfId="13250"/>
    <cellStyle name="20% - Accent3 2 2 5" xfId="2787"/>
    <cellStyle name="20% - Accent3 2 3" xfId="2788"/>
    <cellStyle name="20% - Accent3 2 3 2" xfId="2789"/>
    <cellStyle name="20% - Accent3 2 3 2 2" xfId="2790"/>
    <cellStyle name="20% - Accent3 2 3 2 3" xfId="2791"/>
    <cellStyle name="20% - Accent3 2 3 3" xfId="2792"/>
    <cellStyle name="20% - Accent3 2 3 3 2" xfId="2793"/>
    <cellStyle name="20% - Accent3 2 3 3 3" xfId="2794"/>
    <cellStyle name="20% - Accent3 2 3 4" xfId="2795"/>
    <cellStyle name="20% - Accent3 2 3 5" xfId="2796"/>
    <cellStyle name="20% - Accent3 2 4" xfId="2797"/>
    <cellStyle name="20% - Accent3 2 4 2" xfId="2798"/>
    <cellStyle name="20% - Accent3 2 4 3" xfId="2799"/>
    <cellStyle name="20% - Accent3 2 5" xfId="2800"/>
    <cellStyle name="20% - Accent3 2 5 2" xfId="2801"/>
    <cellStyle name="20% - Accent3 2 5 3" xfId="2802"/>
    <cellStyle name="20% - Accent3 2 6" xfId="2803"/>
    <cellStyle name="20% - Accent3 2 6 2" xfId="2804"/>
    <cellStyle name="20% - Accent3 2 6 3" xfId="2805"/>
    <cellStyle name="20% - Accent3 2 7" xfId="2806"/>
    <cellStyle name="20% - Accent3 2 8" xfId="2807"/>
    <cellStyle name="20% - Accent3 3" xfId="2808"/>
    <cellStyle name="20% - Accent3 3 2" xfId="2809"/>
    <cellStyle name="20% - Accent3 3 2 2" xfId="2810"/>
    <cellStyle name="20% - Accent3 3 2 2 2" xfId="13251"/>
    <cellStyle name="20% - Accent3 3 2 3" xfId="2811"/>
    <cellStyle name="20% - Accent3 3 2 3 2" xfId="13252"/>
    <cellStyle name="20% - Accent3 3 2 4" xfId="13253"/>
    <cellStyle name="20% - Accent3 3 3" xfId="2812"/>
    <cellStyle name="20% - Accent3 3 3 2" xfId="2813"/>
    <cellStyle name="20% - Accent3 3 3 3" xfId="2814"/>
    <cellStyle name="20% - Accent3 3 4" xfId="2815"/>
    <cellStyle name="20% - Accent3 3 4 2" xfId="13254"/>
    <cellStyle name="20% - Accent3 3 5" xfId="2816"/>
    <cellStyle name="20% - Accent3 4" xfId="2817"/>
    <cellStyle name="20% - Accent3 4 2" xfId="2818"/>
    <cellStyle name="20% - Accent3 4 2 2" xfId="13255"/>
    <cellStyle name="20% - Accent3 4 2 2 2" xfId="13256"/>
    <cellStyle name="20% - Accent3 4 2 3" xfId="13257"/>
    <cellStyle name="20% - Accent3 4 2 3 2" xfId="13258"/>
    <cellStyle name="20% - Accent3 4 2 4" xfId="13259"/>
    <cellStyle name="20% - Accent3 4 3" xfId="2819"/>
    <cellStyle name="20% - Accent3 4 3 2" xfId="13260"/>
    <cellStyle name="20% - Accent3 4 4" xfId="13261"/>
    <cellStyle name="20% - Accent3 4 4 2" xfId="13262"/>
    <cellStyle name="20% - Accent3 4 5" xfId="13263"/>
    <cellStyle name="20% - Accent3 5" xfId="2820"/>
    <cellStyle name="20% - Accent3 5 2" xfId="2821"/>
    <cellStyle name="20% - Accent3 5 3" xfId="2822"/>
    <cellStyle name="20% - Accent3 6" xfId="2823"/>
    <cellStyle name="20% - Accent3 6 2" xfId="2824"/>
    <cellStyle name="20% - Accent3 6 3" xfId="2825"/>
    <cellStyle name="20% - Accent3 7" xfId="2826"/>
    <cellStyle name="20% - Accent3 8" xfId="2827"/>
    <cellStyle name="20% - Accent3_012-(KMX) BTL Schedules for KHH_Cebu" xfId="2828"/>
    <cellStyle name="20% - Accent4" xfId="2829"/>
    <cellStyle name="20% - Accent4 2" xfId="2830"/>
    <cellStyle name="20% - Accent4 2 2" xfId="2831"/>
    <cellStyle name="20% - Accent4 2 2 2" xfId="2832"/>
    <cellStyle name="20% - Accent4 2 2 2 2" xfId="2833"/>
    <cellStyle name="20% - Accent4 2 2 2 2 2" xfId="13264"/>
    <cellStyle name="20% - Accent4 2 2 2 3" xfId="2834"/>
    <cellStyle name="20% - Accent4 2 2 2 3 2" xfId="13265"/>
    <cellStyle name="20% - Accent4 2 2 2 4" xfId="13266"/>
    <cellStyle name="20% - Accent4 2 2 3" xfId="2835"/>
    <cellStyle name="20% - Accent4 2 2 3 2" xfId="2836"/>
    <cellStyle name="20% - Accent4 2 2 3 3" xfId="2837"/>
    <cellStyle name="20% - Accent4 2 2 4" xfId="2838"/>
    <cellStyle name="20% - Accent4 2 2 4 2" xfId="13267"/>
    <cellStyle name="20% - Accent4 2 2 5" xfId="2839"/>
    <cellStyle name="20% - Accent4 2 3" xfId="2840"/>
    <cellStyle name="20% - Accent4 2 3 2" xfId="2841"/>
    <cellStyle name="20% - Accent4 2 3 2 2" xfId="2842"/>
    <cellStyle name="20% - Accent4 2 3 2 3" xfId="2843"/>
    <cellStyle name="20% - Accent4 2 3 3" xfId="2844"/>
    <cellStyle name="20% - Accent4 2 3 3 2" xfId="2845"/>
    <cellStyle name="20% - Accent4 2 3 3 3" xfId="2846"/>
    <cellStyle name="20% - Accent4 2 3 4" xfId="2847"/>
    <cellStyle name="20% - Accent4 2 3 5" xfId="2848"/>
    <cellStyle name="20% - Accent4 2 4" xfId="2849"/>
    <cellStyle name="20% - Accent4 2 4 2" xfId="2850"/>
    <cellStyle name="20% - Accent4 2 4 3" xfId="2851"/>
    <cellStyle name="20% - Accent4 2 5" xfId="2852"/>
    <cellStyle name="20% - Accent4 2 5 2" xfId="2853"/>
    <cellStyle name="20% - Accent4 2 5 3" xfId="2854"/>
    <cellStyle name="20% - Accent4 2 6" xfId="2855"/>
    <cellStyle name="20% - Accent4 2 6 2" xfId="2856"/>
    <cellStyle name="20% - Accent4 2 6 3" xfId="2857"/>
    <cellStyle name="20% - Accent4 2 7" xfId="2858"/>
    <cellStyle name="20% - Accent4 2 8" xfId="2859"/>
    <cellStyle name="20% - Accent4 3" xfId="2860"/>
    <cellStyle name="20% - Accent4 3 2" xfId="2861"/>
    <cellStyle name="20% - Accent4 3 2 2" xfId="2862"/>
    <cellStyle name="20% - Accent4 3 2 2 2" xfId="13268"/>
    <cellStyle name="20% - Accent4 3 2 3" xfId="2863"/>
    <cellStyle name="20% - Accent4 3 2 3 2" xfId="13269"/>
    <cellStyle name="20% - Accent4 3 2 4" xfId="13270"/>
    <cellStyle name="20% - Accent4 3 3" xfId="2864"/>
    <cellStyle name="20% - Accent4 3 3 2" xfId="2865"/>
    <cellStyle name="20% - Accent4 3 3 3" xfId="2866"/>
    <cellStyle name="20% - Accent4 3 4" xfId="2867"/>
    <cellStyle name="20% - Accent4 3 4 2" xfId="13271"/>
    <cellStyle name="20% - Accent4 3 5" xfId="2868"/>
    <cellStyle name="20% - Accent4 4" xfId="2869"/>
    <cellStyle name="20% - Accent4 4 2" xfId="2870"/>
    <cellStyle name="20% - Accent4 4 2 2" xfId="13272"/>
    <cellStyle name="20% - Accent4 4 2 2 2" xfId="13273"/>
    <cellStyle name="20% - Accent4 4 2 3" xfId="13274"/>
    <cellStyle name="20% - Accent4 4 2 3 2" xfId="13275"/>
    <cellStyle name="20% - Accent4 4 2 4" xfId="13276"/>
    <cellStyle name="20% - Accent4 4 3" xfId="2871"/>
    <cellStyle name="20% - Accent4 4 3 2" xfId="13277"/>
    <cellStyle name="20% - Accent4 4 4" xfId="13278"/>
    <cellStyle name="20% - Accent4 4 4 2" xfId="13279"/>
    <cellStyle name="20% - Accent4 4 5" xfId="13280"/>
    <cellStyle name="20% - Accent4 5" xfId="2872"/>
    <cellStyle name="20% - Accent4 5 2" xfId="2873"/>
    <cellStyle name="20% - Accent4 5 3" xfId="2874"/>
    <cellStyle name="20% - Accent4 6" xfId="2875"/>
    <cellStyle name="20% - Accent4 6 2" xfId="2876"/>
    <cellStyle name="20% - Accent4 6 3" xfId="2877"/>
    <cellStyle name="20% - Accent4 7" xfId="2878"/>
    <cellStyle name="20% - Accent4 8" xfId="2879"/>
    <cellStyle name="20% - Accent4_012-(KMX) BTL Schedules for KHH_Cebu" xfId="2880"/>
    <cellStyle name="20% - Accent5" xfId="2881"/>
    <cellStyle name="20% - Accent5 2" xfId="2882"/>
    <cellStyle name="20% - Accent5 2 2" xfId="2883"/>
    <cellStyle name="20% - Accent5 2 2 2" xfId="2884"/>
    <cellStyle name="20% - Accent5 2 2 2 2" xfId="2885"/>
    <cellStyle name="20% - Accent5 2 2 2 2 2" xfId="13281"/>
    <cellStyle name="20% - Accent5 2 2 2 3" xfId="2886"/>
    <cellStyle name="20% - Accent5 2 2 2 3 2" xfId="13282"/>
    <cellStyle name="20% - Accent5 2 2 2 4" xfId="13283"/>
    <cellStyle name="20% - Accent5 2 2 3" xfId="2887"/>
    <cellStyle name="20% - Accent5 2 2 3 2" xfId="2888"/>
    <cellStyle name="20% - Accent5 2 2 3 3" xfId="2889"/>
    <cellStyle name="20% - Accent5 2 2 4" xfId="2890"/>
    <cellStyle name="20% - Accent5 2 2 4 2" xfId="13284"/>
    <cellStyle name="20% - Accent5 2 2 5" xfId="2891"/>
    <cellStyle name="20% - Accent5 2 3" xfId="2892"/>
    <cellStyle name="20% - Accent5 2 3 2" xfId="2893"/>
    <cellStyle name="20% - Accent5 2 3 2 2" xfId="2894"/>
    <cellStyle name="20% - Accent5 2 3 2 3" xfId="2895"/>
    <cellStyle name="20% - Accent5 2 3 3" xfId="2896"/>
    <cellStyle name="20% - Accent5 2 3 3 2" xfId="2897"/>
    <cellStyle name="20% - Accent5 2 3 3 3" xfId="2898"/>
    <cellStyle name="20% - Accent5 2 3 4" xfId="2899"/>
    <cellStyle name="20% - Accent5 2 3 5" xfId="2900"/>
    <cellStyle name="20% - Accent5 2 4" xfId="2901"/>
    <cellStyle name="20% - Accent5 2 4 2" xfId="2902"/>
    <cellStyle name="20% - Accent5 2 4 3" xfId="2903"/>
    <cellStyle name="20% - Accent5 2 5" xfId="2904"/>
    <cellStyle name="20% - Accent5 2 5 2" xfId="2905"/>
    <cellStyle name="20% - Accent5 2 5 3" xfId="2906"/>
    <cellStyle name="20% - Accent5 2 6" xfId="2907"/>
    <cellStyle name="20% - Accent5 2 6 2" xfId="2908"/>
    <cellStyle name="20% - Accent5 2 6 3" xfId="2909"/>
    <cellStyle name="20% - Accent5 2 7" xfId="2910"/>
    <cellStyle name="20% - Accent5 2 8" xfId="2911"/>
    <cellStyle name="20% - Accent5 3" xfId="2912"/>
    <cellStyle name="20% - Accent5 3 2" xfId="2913"/>
    <cellStyle name="20% - Accent5 3 2 2" xfId="2914"/>
    <cellStyle name="20% - Accent5 3 2 2 2" xfId="13285"/>
    <cellStyle name="20% - Accent5 3 2 3" xfId="2915"/>
    <cellStyle name="20% - Accent5 3 2 3 2" xfId="13286"/>
    <cellStyle name="20% - Accent5 3 2 4" xfId="13287"/>
    <cellStyle name="20% - Accent5 3 3" xfId="2916"/>
    <cellStyle name="20% - Accent5 3 3 2" xfId="2917"/>
    <cellStyle name="20% - Accent5 3 3 3" xfId="2918"/>
    <cellStyle name="20% - Accent5 3 4" xfId="2919"/>
    <cellStyle name="20% - Accent5 3 4 2" xfId="13288"/>
    <cellStyle name="20% - Accent5 3 5" xfId="2920"/>
    <cellStyle name="20% - Accent5 4" xfId="2921"/>
    <cellStyle name="20% - Accent5 4 2" xfId="2922"/>
    <cellStyle name="20% - Accent5 4 2 2" xfId="13289"/>
    <cellStyle name="20% - Accent5 4 2 2 2" xfId="13290"/>
    <cellStyle name="20% - Accent5 4 2 3" xfId="13291"/>
    <cellStyle name="20% - Accent5 4 2 3 2" xfId="13292"/>
    <cellStyle name="20% - Accent5 4 2 4" xfId="13293"/>
    <cellStyle name="20% - Accent5 4 3" xfId="2923"/>
    <cellStyle name="20% - Accent5 4 3 2" xfId="13294"/>
    <cellStyle name="20% - Accent5 4 4" xfId="13295"/>
    <cellStyle name="20% - Accent5 4 4 2" xfId="13296"/>
    <cellStyle name="20% - Accent5 4 5" xfId="13297"/>
    <cellStyle name="20% - Accent5 5" xfId="2924"/>
    <cellStyle name="20% - Accent5 5 2" xfId="2925"/>
    <cellStyle name="20% - Accent5 5 3" xfId="2926"/>
    <cellStyle name="20% - Accent5 6" xfId="2927"/>
    <cellStyle name="20% - Accent5 6 2" xfId="2928"/>
    <cellStyle name="20% - Accent5 6 3" xfId="2929"/>
    <cellStyle name="20% - Accent5 7" xfId="2930"/>
    <cellStyle name="20% - Accent5 8" xfId="2931"/>
    <cellStyle name="20% - Accent5_2012_1st_Qtr_SKD_Review" xfId="2932"/>
    <cellStyle name="20% - Accent6" xfId="2933"/>
    <cellStyle name="20% - Accent6 2" xfId="2934"/>
    <cellStyle name="20% - Accent6 2 2" xfId="2935"/>
    <cellStyle name="20% - Accent6 2 2 2" xfId="2936"/>
    <cellStyle name="20% - Accent6 2 2 2 2" xfId="2937"/>
    <cellStyle name="20% - Accent6 2 2 2 2 2" xfId="13298"/>
    <cellStyle name="20% - Accent6 2 2 2 3" xfId="2938"/>
    <cellStyle name="20% - Accent6 2 2 2 3 2" xfId="13299"/>
    <cellStyle name="20% - Accent6 2 2 2 4" xfId="13300"/>
    <cellStyle name="20% - Accent6 2 2 3" xfId="2939"/>
    <cellStyle name="20% - Accent6 2 2 3 2" xfId="2940"/>
    <cellStyle name="20% - Accent6 2 2 3 3" xfId="2941"/>
    <cellStyle name="20% - Accent6 2 2 4" xfId="2942"/>
    <cellStyle name="20% - Accent6 2 2 4 2" xfId="13301"/>
    <cellStyle name="20% - Accent6 2 2 5" xfId="2943"/>
    <cellStyle name="20% - Accent6 2 3" xfId="2944"/>
    <cellStyle name="20% - Accent6 2 3 2" xfId="2945"/>
    <cellStyle name="20% - Accent6 2 3 2 2" xfId="2946"/>
    <cellStyle name="20% - Accent6 2 3 2 3" xfId="2947"/>
    <cellStyle name="20% - Accent6 2 3 3" xfId="2948"/>
    <cellStyle name="20% - Accent6 2 3 3 2" xfId="2949"/>
    <cellStyle name="20% - Accent6 2 3 3 3" xfId="2950"/>
    <cellStyle name="20% - Accent6 2 3 4" xfId="2951"/>
    <cellStyle name="20% - Accent6 2 3 5" xfId="2952"/>
    <cellStyle name="20% - Accent6 2 4" xfId="2953"/>
    <cellStyle name="20% - Accent6 2 4 2" xfId="2954"/>
    <cellStyle name="20% - Accent6 2 4 3" xfId="2955"/>
    <cellStyle name="20% - Accent6 2 5" xfId="2956"/>
    <cellStyle name="20% - Accent6 2 5 2" xfId="2957"/>
    <cellStyle name="20% - Accent6 2 5 3" xfId="2958"/>
    <cellStyle name="20% - Accent6 2 6" xfId="2959"/>
    <cellStyle name="20% - Accent6 2 6 2" xfId="2960"/>
    <cellStyle name="20% - Accent6 2 6 3" xfId="2961"/>
    <cellStyle name="20% - Accent6 2 7" xfId="2962"/>
    <cellStyle name="20% - Accent6 2 8" xfId="2963"/>
    <cellStyle name="20% - Accent6 3" xfId="2964"/>
    <cellStyle name="20% - Accent6 3 2" xfId="2965"/>
    <cellStyle name="20% - Accent6 3 2 2" xfId="2966"/>
    <cellStyle name="20% - Accent6 3 2 2 2" xfId="13302"/>
    <cellStyle name="20% - Accent6 3 2 3" xfId="2967"/>
    <cellStyle name="20% - Accent6 3 2 3 2" xfId="13303"/>
    <cellStyle name="20% - Accent6 3 2 4" xfId="13304"/>
    <cellStyle name="20% - Accent6 3 3" xfId="2968"/>
    <cellStyle name="20% - Accent6 3 3 2" xfId="2969"/>
    <cellStyle name="20% - Accent6 3 3 3" xfId="2970"/>
    <cellStyle name="20% - Accent6 3 4" xfId="2971"/>
    <cellStyle name="20% - Accent6 3 4 2" xfId="13305"/>
    <cellStyle name="20% - Accent6 3 5" xfId="2972"/>
    <cellStyle name="20% - Accent6 4" xfId="2973"/>
    <cellStyle name="20% - Accent6 4 2" xfId="2974"/>
    <cellStyle name="20% - Accent6 4 2 2" xfId="13306"/>
    <cellStyle name="20% - Accent6 4 2 2 2" xfId="13307"/>
    <cellStyle name="20% - Accent6 4 2 3" xfId="13308"/>
    <cellStyle name="20% - Accent6 4 2 3 2" xfId="13309"/>
    <cellStyle name="20% - Accent6 4 2 4" xfId="13310"/>
    <cellStyle name="20% - Accent6 4 3" xfId="2975"/>
    <cellStyle name="20% - Accent6 4 3 2" xfId="13311"/>
    <cellStyle name="20% - Accent6 4 4" xfId="13312"/>
    <cellStyle name="20% - Accent6 4 4 2" xfId="13313"/>
    <cellStyle name="20% - Accent6 4 5" xfId="13314"/>
    <cellStyle name="20% - Accent6 5" xfId="2976"/>
    <cellStyle name="20% - Accent6 5 2" xfId="2977"/>
    <cellStyle name="20% - Accent6 5 3" xfId="2978"/>
    <cellStyle name="20% - Accent6 6" xfId="2979"/>
    <cellStyle name="20% - Accent6 6 2" xfId="2980"/>
    <cellStyle name="20% - Accent6 6 3" xfId="2981"/>
    <cellStyle name="20% - Accent6 7" xfId="2982"/>
    <cellStyle name="20% - Accent6 8" xfId="2983"/>
    <cellStyle name="20% - Accent6_012-(KMX) BTL Schedules for KHH_Cebu" xfId="2984"/>
    <cellStyle name="20% - Акцент1" xfId="2985"/>
    <cellStyle name="20% - Акцент1 2" xfId="2986"/>
    <cellStyle name="20% - Акцент1 3" xfId="2987"/>
    <cellStyle name="20% - Акцент2" xfId="2988"/>
    <cellStyle name="20% - Акцент2 2" xfId="2989"/>
    <cellStyle name="20% - Акцент2 3" xfId="2990"/>
    <cellStyle name="20% - Акцент3" xfId="2991"/>
    <cellStyle name="20% - Акцент3 2" xfId="2992"/>
    <cellStyle name="20% - Акцент3 3" xfId="2993"/>
    <cellStyle name="20% - Акцент4" xfId="2994"/>
    <cellStyle name="20% - Акцент4 2" xfId="2995"/>
    <cellStyle name="20% - Акцент4 3" xfId="2996"/>
    <cellStyle name="20% - Акцент5" xfId="2997"/>
    <cellStyle name="20% - Акцент5 2" xfId="2998"/>
    <cellStyle name="20% - Акцент5 3" xfId="2999"/>
    <cellStyle name="20% - Акцент6" xfId="3000"/>
    <cellStyle name="20% - Акцент6 2" xfId="3001"/>
    <cellStyle name="20% - Акцент6 3" xfId="3002"/>
    <cellStyle name="20% - アクセント 1" xfId="3003"/>
    <cellStyle name="20% - アクセント 1 2" xfId="3004"/>
    <cellStyle name="20% - アクセント 1 2 2" xfId="3005"/>
    <cellStyle name="20% - アクセント 1 2 3" xfId="3006"/>
    <cellStyle name="20% - アクセント 1 3" xfId="3007"/>
    <cellStyle name="20% - アクセント 1 3 2" xfId="3008"/>
    <cellStyle name="20% - アクセント 1 3 3" xfId="3009"/>
    <cellStyle name="20% - アクセント 1 4" xfId="3010"/>
    <cellStyle name="20% - アクセント 1 4 2" xfId="3011"/>
    <cellStyle name="20% - アクセント 1 4 3" xfId="3012"/>
    <cellStyle name="20% - アクセント 1 5" xfId="3013"/>
    <cellStyle name="20% - アクセント 1 6" xfId="3014"/>
    <cellStyle name="20% - アクセント 2" xfId="3015"/>
    <cellStyle name="20% - アクセント 2 2" xfId="3016"/>
    <cellStyle name="20% - アクセント 2 2 2" xfId="3017"/>
    <cellStyle name="20% - アクセント 2 2 3" xfId="3018"/>
    <cellStyle name="20% - アクセント 2 3" xfId="3019"/>
    <cellStyle name="20% - アクセント 2 3 2" xfId="3020"/>
    <cellStyle name="20% - アクセント 2 3 3" xfId="3021"/>
    <cellStyle name="20% - アクセント 2 4" xfId="3022"/>
    <cellStyle name="20% - アクセント 2 4 2" xfId="3023"/>
    <cellStyle name="20% - アクセント 2 4 3" xfId="3024"/>
    <cellStyle name="20% - アクセント 2 5" xfId="3025"/>
    <cellStyle name="20% - アクセント 2 6" xfId="3026"/>
    <cellStyle name="20% - アクセント 3" xfId="3027"/>
    <cellStyle name="20% - アクセント 3 2" xfId="3028"/>
    <cellStyle name="20% - アクセント 3 2 2" xfId="3029"/>
    <cellStyle name="20% - アクセント 3 2 3" xfId="3030"/>
    <cellStyle name="20% - アクセント 3 3" xfId="3031"/>
    <cellStyle name="20% - アクセント 3 3 2" xfId="3032"/>
    <cellStyle name="20% - アクセント 3 3 3" xfId="3033"/>
    <cellStyle name="20% - アクセント 3 4" xfId="3034"/>
    <cellStyle name="20% - アクセント 3 4 2" xfId="3035"/>
    <cellStyle name="20% - アクセント 3 4 3" xfId="3036"/>
    <cellStyle name="20% - アクセント 3 5" xfId="3037"/>
    <cellStyle name="20% - アクセント 3 6" xfId="3038"/>
    <cellStyle name="20% - アクセント 4" xfId="3039"/>
    <cellStyle name="20% - アクセント 4 2" xfId="3040"/>
    <cellStyle name="20% - アクセント 4 2 2" xfId="3041"/>
    <cellStyle name="20% - アクセント 4 2 3" xfId="3042"/>
    <cellStyle name="20% - アクセント 4 3" xfId="3043"/>
    <cellStyle name="20% - アクセント 4 3 2" xfId="3044"/>
    <cellStyle name="20% - アクセント 4 3 3" xfId="3045"/>
    <cellStyle name="20% - アクセント 4 4" xfId="3046"/>
    <cellStyle name="20% - アクセント 4 4 2" xfId="3047"/>
    <cellStyle name="20% - アクセント 4 4 3" xfId="3048"/>
    <cellStyle name="20% - アクセント 4 5" xfId="3049"/>
    <cellStyle name="20% - アクセント 4 6" xfId="3050"/>
    <cellStyle name="20% - アクセント 5" xfId="3051"/>
    <cellStyle name="20% - アクセント 5 2" xfId="3052"/>
    <cellStyle name="20% - アクセント 5 2 2" xfId="3053"/>
    <cellStyle name="20% - アクセント 5 2 3" xfId="3054"/>
    <cellStyle name="20% - アクセント 5 3" xfId="3055"/>
    <cellStyle name="20% - アクセント 5 3 2" xfId="3056"/>
    <cellStyle name="20% - アクセント 5 3 3" xfId="3057"/>
    <cellStyle name="20% - アクセント 5 4" xfId="3058"/>
    <cellStyle name="20% - アクセント 5 4 2" xfId="3059"/>
    <cellStyle name="20% - アクセント 5 4 3" xfId="3060"/>
    <cellStyle name="20% - アクセント 5 5" xfId="3061"/>
    <cellStyle name="20% - アクセント 5 6" xfId="3062"/>
    <cellStyle name="20% - アクセント 6" xfId="3063"/>
    <cellStyle name="20% - アクセント 6 2" xfId="3064"/>
    <cellStyle name="20% - アクセント 6 2 2" xfId="3065"/>
    <cellStyle name="20% - アクセント 6 2 3" xfId="3066"/>
    <cellStyle name="20% - アクセント 6 3" xfId="3067"/>
    <cellStyle name="20% - アクセント 6 3 2" xfId="3068"/>
    <cellStyle name="20% - アクセント 6 3 3" xfId="3069"/>
    <cellStyle name="20% - アクセント 6 4" xfId="3070"/>
    <cellStyle name="20% - アクセント 6 4 2" xfId="3071"/>
    <cellStyle name="20% - アクセント 6 4 3" xfId="3072"/>
    <cellStyle name="20% - アクセント 6 5" xfId="3073"/>
    <cellStyle name="20% - アクセント 6 6" xfId="3074"/>
    <cellStyle name="20% - 강조색1" xfId="3075"/>
    <cellStyle name="20% - 강조색1 2" xfId="3076"/>
    <cellStyle name="20% - 강조색1 2 2" xfId="3077"/>
    <cellStyle name="20% - 강조색1 2 2 2" xfId="3078"/>
    <cellStyle name="20% - 강조색1 2 2 2 2" xfId="3079"/>
    <cellStyle name="20% - 강조색1 2 2 2 3" xfId="3080"/>
    <cellStyle name="20% - 강조색1 2 2 3" xfId="3081"/>
    <cellStyle name="20% - 강조색1 2 2 3 2" xfId="3082"/>
    <cellStyle name="20% - 강조색1 2 2 3 3" xfId="3083"/>
    <cellStyle name="20% - 강조색1 2 2 4" xfId="3084"/>
    <cellStyle name="20% - 강조색1 2 2 5" xfId="3085"/>
    <cellStyle name="20% - 강조색1 2 3" xfId="3086"/>
    <cellStyle name="20% - 강조색1 2 3 2" xfId="3087"/>
    <cellStyle name="20% - 강조색1 2 3 3" xfId="3088"/>
    <cellStyle name="20% - 강조색1 2 4" xfId="3089"/>
    <cellStyle name="20% - 강조색1 2 4 2" xfId="3090"/>
    <cellStyle name="20% - 강조색1 2 4 3" xfId="3091"/>
    <cellStyle name="20% - 강조색1 2 5" xfId="3092"/>
    <cellStyle name="20% - 강조색1 2 6" xfId="3093"/>
    <cellStyle name="20% - 강조색1 3" xfId="3094"/>
    <cellStyle name="20% - 강조색1 3 2" xfId="3095"/>
    <cellStyle name="20% - 강조색1 3 3" xfId="3096"/>
    <cellStyle name="20% - 강조색1 4" xfId="3097"/>
    <cellStyle name="20% - 강조색1 4 2" xfId="3098"/>
    <cellStyle name="20% - 강조색1 4 3" xfId="3099"/>
    <cellStyle name="20% - 강조색1 5" xfId="3100"/>
    <cellStyle name="20% - 강조색1 5 2" xfId="3101"/>
    <cellStyle name="20% - 강조색1 5 3" xfId="3102"/>
    <cellStyle name="20% - 강조색1 6" xfId="3103"/>
    <cellStyle name="20% - 강조색1 7" xfId="3104"/>
    <cellStyle name="20% - 강조색2" xfId="3105"/>
    <cellStyle name="20% - 강조색2 2" xfId="3106"/>
    <cellStyle name="20% - 강조색2 2 2" xfId="3107"/>
    <cellStyle name="20% - 강조색2 2 2 2" xfId="3108"/>
    <cellStyle name="20% - 강조색2 2 2 2 2" xfId="3109"/>
    <cellStyle name="20% - 강조색2 2 2 2 3" xfId="3110"/>
    <cellStyle name="20% - 강조색2 2 2 3" xfId="3111"/>
    <cellStyle name="20% - 강조색2 2 2 3 2" xfId="3112"/>
    <cellStyle name="20% - 강조색2 2 2 3 3" xfId="3113"/>
    <cellStyle name="20% - 강조색2 2 2 4" xfId="3114"/>
    <cellStyle name="20% - 강조색2 2 2 5" xfId="3115"/>
    <cellStyle name="20% - 강조색2 2 3" xfId="3116"/>
    <cellStyle name="20% - 강조색2 2 3 2" xfId="3117"/>
    <cellStyle name="20% - 강조색2 2 3 3" xfId="3118"/>
    <cellStyle name="20% - 강조색2 2 4" xfId="3119"/>
    <cellStyle name="20% - 강조색2 2 4 2" xfId="3120"/>
    <cellStyle name="20% - 강조색2 2 4 3" xfId="3121"/>
    <cellStyle name="20% - 강조색2 2 5" xfId="3122"/>
    <cellStyle name="20% - 강조색2 2 6" xfId="3123"/>
    <cellStyle name="20% - 강조색2 3" xfId="3124"/>
    <cellStyle name="20% - 강조색2 3 2" xfId="3125"/>
    <cellStyle name="20% - 강조색2 3 3" xfId="3126"/>
    <cellStyle name="20% - 강조색2 4" xfId="3127"/>
    <cellStyle name="20% - 강조색2 4 2" xfId="3128"/>
    <cellStyle name="20% - 강조색2 4 3" xfId="3129"/>
    <cellStyle name="20% - 강조색2 5" xfId="3130"/>
    <cellStyle name="20% - 강조색2 5 2" xfId="3131"/>
    <cellStyle name="20% - 강조색2 5 3" xfId="3132"/>
    <cellStyle name="20% - 강조색2 6" xfId="3133"/>
    <cellStyle name="20% - 강조색2 7" xfId="3134"/>
    <cellStyle name="20% - 강조색3" xfId="3135"/>
    <cellStyle name="20% - 강조색3 2" xfId="3136"/>
    <cellStyle name="20% - 강조색3 2 2" xfId="3137"/>
    <cellStyle name="20% - 강조색3 2 2 2" xfId="3138"/>
    <cellStyle name="20% - 강조색3 2 2 2 2" xfId="3139"/>
    <cellStyle name="20% - 강조색3 2 2 2 3" xfId="3140"/>
    <cellStyle name="20% - 강조색3 2 2 3" xfId="3141"/>
    <cellStyle name="20% - 강조색3 2 2 3 2" xfId="3142"/>
    <cellStyle name="20% - 강조색3 2 2 3 3" xfId="3143"/>
    <cellStyle name="20% - 강조색3 2 2 4" xfId="3144"/>
    <cellStyle name="20% - 강조색3 2 2 5" xfId="3145"/>
    <cellStyle name="20% - 강조색3 2 3" xfId="3146"/>
    <cellStyle name="20% - 강조색3 2 3 2" xfId="3147"/>
    <cellStyle name="20% - 강조색3 2 3 3" xfId="3148"/>
    <cellStyle name="20% - 강조색3 2 4" xfId="3149"/>
    <cellStyle name="20% - 강조색3 2 4 2" xfId="3150"/>
    <cellStyle name="20% - 강조색3 2 4 3" xfId="3151"/>
    <cellStyle name="20% - 강조색3 2 5" xfId="3152"/>
    <cellStyle name="20% - 강조색3 2 6" xfId="3153"/>
    <cellStyle name="20% - 강조색3 3" xfId="3154"/>
    <cellStyle name="20% - 강조색3 3 2" xfId="3155"/>
    <cellStyle name="20% - 강조색3 3 3" xfId="3156"/>
    <cellStyle name="20% - 강조색3 4" xfId="3157"/>
    <cellStyle name="20% - 강조색3 4 2" xfId="3158"/>
    <cellStyle name="20% - 강조색3 4 3" xfId="3159"/>
    <cellStyle name="20% - 강조색3 5" xfId="3160"/>
    <cellStyle name="20% - 강조색3 5 2" xfId="3161"/>
    <cellStyle name="20% - 강조색3 5 3" xfId="3162"/>
    <cellStyle name="20% - 강조색3 6" xfId="3163"/>
    <cellStyle name="20% - 강조색3 7" xfId="3164"/>
    <cellStyle name="20% - 강조색4" xfId="3165"/>
    <cellStyle name="20% - 강조색4 2" xfId="3166"/>
    <cellStyle name="20% - 강조색4 2 2" xfId="3167"/>
    <cellStyle name="20% - 강조색4 2 2 2" xfId="3168"/>
    <cellStyle name="20% - 강조색4 2 2 2 2" xfId="3169"/>
    <cellStyle name="20% - 강조색4 2 2 2 3" xfId="3170"/>
    <cellStyle name="20% - 강조색4 2 2 3" xfId="3171"/>
    <cellStyle name="20% - 강조색4 2 2 3 2" xfId="3172"/>
    <cellStyle name="20% - 강조색4 2 2 3 3" xfId="3173"/>
    <cellStyle name="20% - 강조색4 2 2 4" xfId="3174"/>
    <cellStyle name="20% - 강조색4 2 2 5" xfId="3175"/>
    <cellStyle name="20% - 강조색4 2 3" xfId="3176"/>
    <cellStyle name="20% - 강조색4 2 3 2" xfId="3177"/>
    <cellStyle name="20% - 강조색4 2 3 3" xfId="3178"/>
    <cellStyle name="20% - 강조색4 2 4" xfId="3179"/>
    <cellStyle name="20% - 강조색4 2 4 2" xfId="3180"/>
    <cellStyle name="20% - 강조색4 2 4 3" xfId="3181"/>
    <cellStyle name="20% - 강조색4 2 5" xfId="3182"/>
    <cellStyle name="20% - 강조색4 2 6" xfId="3183"/>
    <cellStyle name="20% - 강조색4 3" xfId="3184"/>
    <cellStyle name="20% - 강조색4 3 2" xfId="3185"/>
    <cellStyle name="20% - 강조색4 3 3" xfId="3186"/>
    <cellStyle name="20% - 강조색4 4" xfId="3187"/>
    <cellStyle name="20% - 강조색4 4 2" xfId="3188"/>
    <cellStyle name="20% - 강조색4 4 3" xfId="3189"/>
    <cellStyle name="20% - 강조색4 5" xfId="3190"/>
    <cellStyle name="20% - 강조색4 5 2" xfId="3191"/>
    <cellStyle name="20% - 강조색4 5 3" xfId="3192"/>
    <cellStyle name="20% - 강조색4 6" xfId="3193"/>
    <cellStyle name="20% - 강조색4 7" xfId="3194"/>
    <cellStyle name="20% - 강조색5" xfId="3195"/>
    <cellStyle name="20% - 강조색5 2" xfId="3196"/>
    <cellStyle name="20% - 강조색5 2 2" xfId="3197"/>
    <cellStyle name="20% - 강조색5 2 2 2" xfId="3198"/>
    <cellStyle name="20% - 강조색5 2 2 2 2" xfId="3199"/>
    <cellStyle name="20% - 강조색5 2 2 2 3" xfId="3200"/>
    <cellStyle name="20% - 강조색5 2 2 3" xfId="3201"/>
    <cellStyle name="20% - 강조색5 2 2 3 2" xfId="3202"/>
    <cellStyle name="20% - 강조색5 2 2 3 3" xfId="3203"/>
    <cellStyle name="20% - 강조색5 2 2 4" xfId="3204"/>
    <cellStyle name="20% - 강조색5 2 2 5" xfId="3205"/>
    <cellStyle name="20% - 강조색5 2 3" xfId="3206"/>
    <cellStyle name="20% - 강조색5 2 3 2" xfId="3207"/>
    <cellStyle name="20% - 강조색5 2 3 3" xfId="3208"/>
    <cellStyle name="20% - 강조색5 2 4" xfId="3209"/>
    <cellStyle name="20% - 강조색5 2 4 2" xfId="3210"/>
    <cellStyle name="20% - 강조색5 2 4 3" xfId="3211"/>
    <cellStyle name="20% - 강조색5 2 5" xfId="3212"/>
    <cellStyle name="20% - 강조색5 2 6" xfId="3213"/>
    <cellStyle name="20% - 강조색5 3" xfId="3214"/>
    <cellStyle name="20% - 강조색5 3 2" xfId="3215"/>
    <cellStyle name="20% - 강조색5 3 3" xfId="3216"/>
    <cellStyle name="20% - 강조색5 4" xfId="3217"/>
    <cellStyle name="20% - 강조색5 4 2" xfId="3218"/>
    <cellStyle name="20% - 강조색5 4 3" xfId="3219"/>
    <cellStyle name="20% - 강조색5 5" xfId="3220"/>
    <cellStyle name="20% - 강조색5 5 2" xfId="3221"/>
    <cellStyle name="20% - 강조색5 5 3" xfId="3222"/>
    <cellStyle name="20% - 강조색5 6" xfId="3223"/>
    <cellStyle name="20% - 강조색5 7" xfId="3224"/>
    <cellStyle name="20% - 강조색6" xfId="3225"/>
    <cellStyle name="20% - 강조색6 2" xfId="3226"/>
    <cellStyle name="20% - 강조색6 2 2" xfId="3227"/>
    <cellStyle name="20% - 강조색6 2 2 2" xfId="3228"/>
    <cellStyle name="20% - 강조색6 2 2 2 2" xfId="3229"/>
    <cellStyle name="20% - 강조색6 2 2 2 3" xfId="3230"/>
    <cellStyle name="20% - 강조색6 2 2 3" xfId="3231"/>
    <cellStyle name="20% - 강조색6 2 2 3 2" xfId="3232"/>
    <cellStyle name="20% - 강조색6 2 2 3 3" xfId="3233"/>
    <cellStyle name="20% - 강조색6 2 2 4" xfId="3234"/>
    <cellStyle name="20% - 강조색6 2 2 5" xfId="3235"/>
    <cellStyle name="20% - 강조색6 2 3" xfId="3236"/>
    <cellStyle name="20% - 강조색6 2 3 2" xfId="3237"/>
    <cellStyle name="20% - 강조색6 2 3 3" xfId="3238"/>
    <cellStyle name="20% - 강조색6 2 4" xfId="3239"/>
    <cellStyle name="20% - 강조색6 2 4 2" xfId="3240"/>
    <cellStyle name="20% - 강조색6 2 4 3" xfId="3241"/>
    <cellStyle name="20% - 강조색6 2 5" xfId="3242"/>
    <cellStyle name="20% - 강조색6 2 6" xfId="3243"/>
    <cellStyle name="20% - 강조색6 3" xfId="3244"/>
    <cellStyle name="20% - 강조색6 3 2" xfId="3245"/>
    <cellStyle name="20% - 강조색6 3 3" xfId="3246"/>
    <cellStyle name="20% - 강조색6 4" xfId="3247"/>
    <cellStyle name="20% - 강조색6 4 2" xfId="3248"/>
    <cellStyle name="20% - 강조색6 4 3" xfId="3249"/>
    <cellStyle name="20% - 강조색6 5" xfId="3250"/>
    <cellStyle name="20% - 강조색6 5 2" xfId="3251"/>
    <cellStyle name="20% - 강조색6 5 3" xfId="3252"/>
    <cellStyle name="20% - 강조색6 6" xfId="3253"/>
    <cellStyle name="20% - 강조색6 7" xfId="3254"/>
    <cellStyle name="20% - 輔色1" xfId="3255"/>
    <cellStyle name="20% - 輔色1 2" xfId="3256"/>
    <cellStyle name="20% - 輔色1 2 2" xfId="3257"/>
    <cellStyle name="20% - 輔色1 2 3" xfId="3258"/>
    <cellStyle name="20% - 輔色1 3" xfId="3259"/>
    <cellStyle name="20% - 輔色1 3 2" xfId="3260"/>
    <cellStyle name="20% - 輔色1 3 3" xfId="3261"/>
    <cellStyle name="20% - 輔色1 4" xfId="3262"/>
    <cellStyle name="20% - 輔色1 5" xfId="3263"/>
    <cellStyle name="20% - 輔色2" xfId="3264"/>
    <cellStyle name="20% - 輔色2 2" xfId="3265"/>
    <cellStyle name="20% - 輔色2 2 2" xfId="3266"/>
    <cellStyle name="20% - 輔色2 2 3" xfId="3267"/>
    <cellStyle name="20% - 輔色2 3" xfId="3268"/>
    <cellStyle name="20% - 輔色2 3 2" xfId="3269"/>
    <cellStyle name="20% - 輔色2 3 3" xfId="3270"/>
    <cellStyle name="20% - 輔色2 4" xfId="3271"/>
    <cellStyle name="20% - 輔色2 5" xfId="3272"/>
    <cellStyle name="20% - 輔色3" xfId="3273"/>
    <cellStyle name="20% - 輔色3 2" xfId="3274"/>
    <cellStyle name="20% - 輔色3 2 2" xfId="3275"/>
    <cellStyle name="20% - 輔色3 2 3" xfId="3276"/>
    <cellStyle name="20% - 輔色3 3" xfId="3277"/>
    <cellStyle name="20% - 輔色3 3 2" xfId="3278"/>
    <cellStyle name="20% - 輔色3 3 3" xfId="3279"/>
    <cellStyle name="20% - 輔色3 4" xfId="3280"/>
    <cellStyle name="20% - 輔色3 5" xfId="3281"/>
    <cellStyle name="20% - 輔色4" xfId="3282"/>
    <cellStyle name="20% - 輔色4 2" xfId="3283"/>
    <cellStyle name="20% - 輔色4 2 2" xfId="3284"/>
    <cellStyle name="20% - 輔色4 2 3" xfId="3285"/>
    <cellStyle name="20% - 輔色4 3" xfId="3286"/>
    <cellStyle name="20% - 輔色4 3 2" xfId="3287"/>
    <cellStyle name="20% - 輔色4 3 3" xfId="3288"/>
    <cellStyle name="20% - 輔色4 4" xfId="3289"/>
    <cellStyle name="20% - 輔色4 5" xfId="3290"/>
    <cellStyle name="20% - 輔色5" xfId="3291"/>
    <cellStyle name="20% - 輔色5 2" xfId="3292"/>
    <cellStyle name="20% - 輔色5 2 2" xfId="3293"/>
    <cellStyle name="20% - 輔色5 2 3" xfId="3294"/>
    <cellStyle name="20% - 輔色5 3" xfId="3295"/>
    <cellStyle name="20% - 輔色5 3 2" xfId="3296"/>
    <cellStyle name="20% - 輔色5 3 3" xfId="3297"/>
    <cellStyle name="20% - 輔色5 4" xfId="3298"/>
    <cellStyle name="20% - 輔色5 5" xfId="3299"/>
    <cellStyle name="20% - 輔色6" xfId="3300"/>
    <cellStyle name="20% - 輔色6 2" xfId="3301"/>
    <cellStyle name="20% - 輔色6 2 2" xfId="3302"/>
    <cellStyle name="20% - 輔色6 2 3" xfId="3303"/>
    <cellStyle name="20% - 輔色6 3" xfId="3304"/>
    <cellStyle name="20% - 輔色6 3 2" xfId="3305"/>
    <cellStyle name="20% - 輔色6 3 3" xfId="3306"/>
    <cellStyle name="20% - 輔色6 4" xfId="3307"/>
    <cellStyle name="20% - 輔色6 5" xfId="3308"/>
    <cellStyle name="20% - 强调文字颜色 1" xfId="3309" builtinId="30" customBuiltin="1"/>
    <cellStyle name="20% - 强调文字颜色 1 2" xfId="3310"/>
    <cellStyle name="20% - 强调文字颜色 1 2 2" xfId="3311"/>
    <cellStyle name="20% - 强调文字颜色 1 2 2 2" xfId="3312"/>
    <cellStyle name="20% - 强调文字颜色 1 2 2 2 2" xfId="3313"/>
    <cellStyle name="20% - 强调文字颜色 1 2 2 2 3" xfId="3314"/>
    <cellStyle name="20% - 强调文字颜色 1 2 2 3" xfId="3315"/>
    <cellStyle name="20% - 强调文字颜色 1 2 2 3 2" xfId="3316"/>
    <cellStyle name="20% - 强调文字颜色 1 2 2 3 3" xfId="3317"/>
    <cellStyle name="20% - 强调文字颜色 1 2 2 4" xfId="3318"/>
    <cellStyle name="20% - 强调文字颜色 1 2 2 5" xfId="3319"/>
    <cellStyle name="20% - 强调文字颜色 1 2 3" xfId="3320"/>
    <cellStyle name="20% - 强调文字颜色 1 2 3 2" xfId="3321"/>
    <cellStyle name="20% - 强调文字颜色 1 2 3 2 2" xfId="3322"/>
    <cellStyle name="20% - 强调文字颜色 1 2 3 2 3" xfId="3323"/>
    <cellStyle name="20% - 强调文字颜色 1 2 3 3" xfId="3324"/>
    <cellStyle name="20% - 强调文字颜色 1 2 3 3 2" xfId="3325"/>
    <cellStyle name="20% - 强调文字颜色 1 2 3 3 3" xfId="3326"/>
    <cellStyle name="20% - 强调文字颜色 1 2 3 4" xfId="3327"/>
    <cellStyle name="20% - 强调文字颜色 1 2 3 5" xfId="3328"/>
    <cellStyle name="20% - 强调文字颜色 1 2 4" xfId="3329"/>
    <cellStyle name="20% - 强调文字颜色 1 2 4 2" xfId="3330"/>
    <cellStyle name="20% - 强调文字颜色 1 2 4 3" xfId="3331"/>
    <cellStyle name="20% - 强调文字颜色 1 2 5" xfId="3332"/>
    <cellStyle name="20% - 强调文字颜色 1 2 5 2" xfId="3333"/>
    <cellStyle name="20% - 强调文字颜色 1 2 5 3" xfId="3334"/>
    <cellStyle name="20% - 强调文字颜色 1 2 6" xfId="3335"/>
    <cellStyle name="20% - 强调文字颜色 1 2 6 2" xfId="3336"/>
    <cellStyle name="20% - 强调文字颜色 1 2 6 3" xfId="3337"/>
    <cellStyle name="20% - 强调文字颜色 1 2 7" xfId="3338"/>
    <cellStyle name="20% - 强调文字颜色 1 2 8" xfId="3339"/>
    <cellStyle name="20% - 强调文字颜色 1 3" xfId="13056"/>
    <cellStyle name="20% - 强调文字颜色 1 4" xfId="13057"/>
    <cellStyle name="20% - 强调文字颜色 2" xfId="3340" builtinId="34" customBuiltin="1"/>
    <cellStyle name="20% - 强调文字颜色 2 2" xfId="3341"/>
    <cellStyle name="20% - 强调文字颜色 2 2 2" xfId="3342"/>
    <cellStyle name="20% - 强调文字颜色 2 2 2 2" xfId="3343"/>
    <cellStyle name="20% - 强调文字颜色 2 2 2 2 2" xfId="3344"/>
    <cellStyle name="20% - 强调文字颜色 2 2 2 2 3" xfId="3345"/>
    <cellStyle name="20% - 强调文字颜色 2 2 2 3" xfId="3346"/>
    <cellStyle name="20% - 强调文字颜色 2 2 2 3 2" xfId="3347"/>
    <cellStyle name="20% - 强调文字颜色 2 2 2 3 3" xfId="3348"/>
    <cellStyle name="20% - 强调文字颜色 2 2 2 4" xfId="3349"/>
    <cellStyle name="20% - 强调文字颜色 2 2 2 5" xfId="3350"/>
    <cellStyle name="20% - 强调文字颜色 2 2 3" xfId="3351"/>
    <cellStyle name="20% - 强调文字颜色 2 2 3 2" xfId="3352"/>
    <cellStyle name="20% - 强调文字颜色 2 2 3 2 2" xfId="3353"/>
    <cellStyle name="20% - 强调文字颜色 2 2 3 2 3" xfId="3354"/>
    <cellStyle name="20% - 强调文字颜色 2 2 3 3" xfId="3355"/>
    <cellStyle name="20% - 强调文字颜色 2 2 3 3 2" xfId="3356"/>
    <cellStyle name="20% - 强调文字颜色 2 2 3 3 3" xfId="3357"/>
    <cellStyle name="20% - 强调文字颜色 2 2 3 4" xfId="3358"/>
    <cellStyle name="20% - 强调文字颜色 2 2 3 5" xfId="3359"/>
    <cellStyle name="20% - 强调文字颜色 2 2 4" xfId="3360"/>
    <cellStyle name="20% - 强调文字颜色 2 2 4 2" xfId="3361"/>
    <cellStyle name="20% - 强调文字颜色 2 2 4 3" xfId="3362"/>
    <cellStyle name="20% - 强调文字颜色 2 2 5" xfId="3363"/>
    <cellStyle name="20% - 强调文字颜色 2 2 5 2" xfId="3364"/>
    <cellStyle name="20% - 强调文字颜色 2 2 5 3" xfId="3365"/>
    <cellStyle name="20% - 强调文字颜色 2 2 6" xfId="3366"/>
    <cellStyle name="20% - 强调文字颜色 2 2 6 2" xfId="3367"/>
    <cellStyle name="20% - 强调文字颜色 2 2 6 3" xfId="3368"/>
    <cellStyle name="20% - 强调文字颜色 2 2 7" xfId="3369"/>
    <cellStyle name="20% - 强调文字颜色 2 2 8" xfId="3370"/>
    <cellStyle name="20% - 强调文字颜色 2 3" xfId="13058"/>
    <cellStyle name="20% - 强调文字颜色 2 4" xfId="13059"/>
    <cellStyle name="20% - 强调文字颜色 3" xfId="3371" builtinId="38" customBuiltin="1"/>
    <cellStyle name="20% - 强调文字颜色 3 2" xfId="3372"/>
    <cellStyle name="20% - 强调文字颜色 3 2 2" xfId="3373"/>
    <cellStyle name="20% - 强调文字颜色 3 2 2 2" xfId="3374"/>
    <cellStyle name="20% - 强调文字颜色 3 2 2 2 2" xfId="3375"/>
    <cellStyle name="20% - 强调文字颜色 3 2 2 2 3" xfId="3376"/>
    <cellStyle name="20% - 强调文字颜色 3 2 2 3" xfId="3377"/>
    <cellStyle name="20% - 强调文字颜色 3 2 2 3 2" xfId="3378"/>
    <cellStyle name="20% - 强调文字颜色 3 2 2 3 3" xfId="3379"/>
    <cellStyle name="20% - 强调文字颜色 3 2 2 4" xfId="3380"/>
    <cellStyle name="20% - 强调文字颜色 3 2 2 5" xfId="3381"/>
    <cellStyle name="20% - 强调文字颜色 3 2 3" xfId="3382"/>
    <cellStyle name="20% - 强调文字颜色 3 2 3 2" xfId="3383"/>
    <cellStyle name="20% - 强调文字颜色 3 2 3 2 2" xfId="3384"/>
    <cellStyle name="20% - 强调文字颜色 3 2 3 2 3" xfId="3385"/>
    <cellStyle name="20% - 强调文字颜色 3 2 3 3" xfId="3386"/>
    <cellStyle name="20% - 强调文字颜色 3 2 3 3 2" xfId="3387"/>
    <cellStyle name="20% - 强调文字颜色 3 2 3 3 3" xfId="3388"/>
    <cellStyle name="20% - 强调文字颜色 3 2 3 4" xfId="3389"/>
    <cellStyle name="20% - 强调文字颜色 3 2 3 5" xfId="3390"/>
    <cellStyle name="20% - 强调文字颜色 3 2 4" xfId="3391"/>
    <cellStyle name="20% - 强调文字颜色 3 2 4 2" xfId="3392"/>
    <cellStyle name="20% - 强调文字颜色 3 2 4 3" xfId="3393"/>
    <cellStyle name="20% - 强调文字颜色 3 2 5" xfId="3394"/>
    <cellStyle name="20% - 强调文字颜色 3 2 5 2" xfId="3395"/>
    <cellStyle name="20% - 强调文字颜色 3 2 5 3" xfId="3396"/>
    <cellStyle name="20% - 强调文字颜色 3 2 6" xfId="3397"/>
    <cellStyle name="20% - 强调文字颜色 3 2 6 2" xfId="3398"/>
    <cellStyle name="20% - 强调文字颜色 3 2 6 3" xfId="3399"/>
    <cellStyle name="20% - 强调文字颜色 3 2 7" xfId="3400"/>
    <cellStyle name="20% - 强调文字颜色 3 2 8" xfId="3401"/>
    <cellStyle name="20% - 强调文字颜色 3 3" xfId="13060"/>
    <cellStyle name="20% - 强调文字颜色 3 4" xfId="13061"/>
    <cellStyle name="20% - 强调文字颜色 4" xfId="3402" builtinId="42" customBuiltin="1"/>
    <cellStyle name="20% - 强调文字颜色 4 2" xfId="3403"/>
    <cellStyle name="20% - 强调文字颜色 4 2 2" xfId="3404"/>
    <cellStyle name="20% - 强调文字颜色 4 2 2 2" xfId="3405"/>
    <cellStyle name="20% - 强调文字颜色 4 2 2 2 2" xfId="3406"/>
    <cellStyle name="20% - 强调文字颜色 4 2 2 2 3" xfId="3407"/>
    <cellStyle name="20% - 强调文字颜色 4 2 2 3" xfId="3408"/>
    <cellStyle name="20% - 强调文字颜色 4 2 2 3 2" xfId="3409"/>
    <cellStyle name="20% - 强调文字颜色 4 2 2 3 3" xfId="3410"/>
    <cellStyle name="20% - 强调文字颜色 4 2 2 4" xfId="3411"/>
    <cellStyle name="20% - 强调文字颜色 4 2 2 5" xfId="3412"/>
    <cellStyle name="20% - 强调文字颜色 4 2 3" xfId="3413"/>
    <cellStyle name="20% - 强调文字颜色 4 2 3 2" xfId="3414"/>
    <cellStyle name="20% - 强调文字颜色 4 2 3 2 2" xfId="3415"/>
    <cellStyle name="20% - 强调文字颜色 4 2 3 2 3" xfId="3416"/>
    <cellStyle name="20% - 强调文字颜色 4 2 3 3" xfId="3417"/>
    <cellStyle name="20% - 强调文字颜色 4 2 3 3 2" xfId="3418"/>
    <cellStyle name="20% - 强调文字颜色 4 2 3 3 3" xfId="3419"/>
    <cellStyle name="20% - 强调文字颜色 4 2 3 4" xfId="3420"/>
    <cellStyle name="20% - 强调文字颜色 4 2 3 5" xfId="3421"/>
    <cellStyle name="20% - 强调文字颜色 4 2 4" xfId="3422"/>
    <cellStyle name="20% - 强调文字颜色 4 2 4 2" xfId="3423"/>
    <cellStyle name="20% - 强调文字颜色 4 2 4 3" xfId="3424"/>
    <cellStyle name="20% - 强调文字颜色 4 2 5" xfId="3425"/>
    <cellStyle name="20% - 强调文字颜色 4 2 5 2" xfId="3426"/>
    <cellStyle name="20% - 强调文字颜色 4 2 5 3" xfId="3427"/>
    <cellStyle name="20% - 强调文字颜色 4 2 6" xfId="3428"/>
    <cellStyle name="20% - 强调文字颜色 4 2 6 2" xfId="3429"/>
    <cellStyle name="20% - 强调文字颜色 4 2 6 3" xfId="3430"/>
    <cellStyle name="20% - 强调文字颜色 4 2 7" xfId="3431"/>
    <cellStyle name="20% - 强调文字颜色 4 2 8" xfId="3432"/>
    <cellStyle name="20% - 强调文字颜色 4 3" xfId="13062"/>
    <cellStyle name="20% - 强调文字颜色 4 4" xfId="13063"/>
    <cellStyle name="20% - 强调文字颜色 5" xfId="3433" builtinId="46" customBuiltin="1"/>
    <cellStyle name="20% - 强调文字颜色 5 2" xfId="3434"/>
    <cellStyle name="20% - 强调文字颜色 5 2 2" xfId="3435"/>
    <cellStyle name="20% - 强调文字颜色 5 2 2 2" xfId="3436"/>
    <cellStyle name="20% - 强调文字颜色 5 2 2 2 2" xfId="3437"/>
    <cellStyle name="20% - 强调文字颜色 5 2 2 2 3" xfId="3438"/>
    <cellStyle name="20% - 强调文字颜色 5 2 2 3" xfId="3439"/>
    <cellStyle name="20% - 强调文字颜色 5 2 2 3 2" xfId="3440"/>
    <cellStyle name="20% - 强调文字颜色 5 2 2 3 3" xfId="3441"/>
    <cellStyle name="20% - 强调文字颜色 5 2 2 4" xfId="3442"/>
    <cellStyle name="20% - 强调文字颜色 5 2 2 5" xfId="3443"/>
    <cellStyle name="20% - 强调文字颜色 5 2 3" xfId="3444"/>
    <cellStyle name="20% - 强调文字颜色 5 2 3 2" xfId="3445"/>
    <cellStyle name="20% - 强调文字颜色 5 2 3 2 2" xfId="3446"/>
    <cellStyle name="20% - 强调文字颜色 5 2 3 2 3" xfId="3447"/>
    <cellStyle name="20% - 强调文字颜色 5 2 3 3" xfId="3448"/>
    <cellStyle name="20% - 强调文字颜色 5 2 3 3 2" xfId="3449"/>
    <cellStyle name="20% - 强调文字颜色 5 2 3 3 3" xfId="3450"/>
    <cellStyle name="20% - 强调文字颜色 5 2 3 4" xfId="3451"/>
    <cellStyle name="20% - 强调文字颜色 5 2 3 5" xfId="3452"/>
    <cellStyle name="20% - 强调文字颜色 5 2 4" xfId="3453"/>
    <cellStyle name="20% - 强调文字颜色 5 2 4 2" xfId="3454"/>
    <cellStyle name="20% - 强调文字颜色 5 2 4 3" xfId="3455"/>
    <cellStyle name="20% - 强调文字颜色 5 2 5" xfId="3456"/>
    <cellStyle name="20% - 强调文字颜色 5 2 5 2" xfId="3457"/>
    <cellStyle name="20% - 强调文字颜色 5 2 5 3" xfId="3458"/>
    <cellStyle name="20% - 强调文字颜色 5 2 6" xfId="3459"/>
    <cellStyle name="20% - 强调文字颜色 5 2 6 2" xfId="3460"/>
    <cellStyle name="20% - 强调文字颜色 5 2 6 3" xfId="3461"/>
    <cellStyle name="20% - 强调文字颜色 5 2 7" xfId="3462"/>
    <cellStyle name="20% - 强调文字颜色 5 2 8" xfId="3463"/>
    <cellStyle name="20% - 强调文字颜色 5 3" xfId="13064"/>
    <cellStyle name="20% - 强调文字颜色 5 4" xfId="13065"/>
    <cellStyle name="20% - 强调文字颜色 6" xfId="3464" builtinId="50" customBuiltin="1"/>
    <cellStyle name="20% - 强调文字颜色 6 2" xfId="3465"/>
    <cellStyle name="20% - 强调文字颜色 6 2 2" xfId="3466"/>
    <cellStyle name="20% - 强调文字颜色 6 2 2 2" xfId="3467"/>
    <cellStyle name="20% - 强调文字颜色 6 2 2 2 2" xfId="3468"/>
    <cellStyle name="20% - 强调文字颜色 6 2 2 2 3" xfId="3469"/>
    <cellStyle name="20% - 强调文字颜色 6 2 2 3" xfId="3470"/>
    <cellStyle name="20% - 强调文字颜色 6 2 2 3 2" xfId="3471"/>
    <cellStyle name="20% - 强调文字颜色 6 2 2 3 3" xfId="3472"/>
    <cellStyle name="20% - 强调文字颜色 6 2 2 4" xfId="3473"/>
    <cellStyle name="20% - 强调文字颜色 6 2 2 5" xfId="3474"/>
    <cellStyle name="20% - 强调文字颜色 6 2 3" xfId="3475"/>
    <cellStyle name="20% - 强调文字颜色 6 2 3 2" xfId="3476"/>
    <cellStyle name="20% - 强调文字颜色 6 2 3 2 2" xfId="3477"/>
    <cellStyle name="20% - 强调文字颜色 6 2 3 2 3" xfId="3478"/>
    <cellStyle name="20% - 强调文字颜色 6 2 3 3" xfId="3479"/>
    <cellStyle name="20% - 强调文字颜色 6 2 3 3 2" xfId="3480"/>
    <cellStyle name="20% - 强调文字颜色 6 2 3 3 3" xfId="3481"/>
    <cellStyle name="20% - 强调文字颜色 6 2 3 4" xfId="3482"/>
    <cellStyle name="20% - 强调文字颜色 6 2 3 5" xfId="3483"/>
    <cellStyle name="20% - 强调文字颜色 6 2 4" xfId="3484"/>
    <cellStyle name="20% - 强调文字颜色 6 2 4 2" xfId="3485"/>
    <cellStyle name="20% - 强调文字颜色 6 2 4 3" xfId="3486"/>
    <cellStyle name="20% - 强调文字颜色 6 2 5" xfId="3487"/>
    <cellStyle name="20% - 强调文字颜色 6 2 5 2" xfId="3488"/>
    <cellStyle name="20% - 强调文字颜色 6 2 5 3" xfId="3489"/>
    <cellStyle name="20% - 强调文字颜色 6 2 6" xfId="3490"/>
    <cellStyle name="20% - 强调文字颜色 6 2 6 2" xfId="3491"/>
    <cellStyle name="20% - 强调文字颜色 6 2 6 3" xfId="3492"/>
    <cellStyle name="20% - 强调文字颜色 6 2 7" xfId="3493"/>
    <cellStyle name="20% - 强调文字颜色 6 2 8" xfId="3494"/>
    <cellStyle name="20% - 强调文字颜色 6 3" xfId="13066"/>
    <cellStyle name="20% - 强调文字颜色 6 4" xfId="13067"/>
    <cellStyle name="20% - 着色 1 2" xfId="13315"/>
    <cellStyle name="20% - 着色 1 2 2" xfId="13316"/>
    <cellStyle name="20% - 着色 2 2" xfId="13317"/>
    <cellStyle name="20% - 着色 2 2 2" xfId="13318"/>
    <cellStyle name="20% - 着色 3 2" xfId="13319"/>
    <cellStyle name="20% - 着色 3 2 2" xfId="13320"/>
    <cellStyle name="20% - 着色 4 2" xfId="13321"/>
    <cellStyle name="20% - 着色 4 2 2" xfId="13322"/>
    <cellStyle name="20% - 着色 5 2" xfId="13323"/>
    <cellStyle name="20% - 着色 5 2 2" xfId="13324"/>
    <cellStyle name="20% - 着色 6 2" xfId="13325"/>
    <cellStyle name="20% - 着色 6 2 2" xfId="13326"/>
    <cellStyle name="40% - Accent1" xfId="3495"/>
    <cellStyle name="40% - Accent1 2" xfId="3496"/>
    <cellStyle name="40% - Accent1 2 2" xfId="3497"/>
    <cellStyle name="40% - Accent1 2 2 2" xfId="3498"/>
    <cellStyle name="40% - Accent1 2 2 2 2" xfId="3499"/>
    <cellStyle name="40% - Accent1 2 2 2 2 2" xfId="13327"/>
    <cellStyle name="40% - Accent1 2 2 2 3" xfId="3500"/>
    <cellStyle name="40% - Accent1 2 2 2 3 2" xfId="13328"/>
    <cellStyle name="40% - Accent1 2 2 2 4" xfId="13329"/>
    <cellStyle name="40% - Accent1 2 2 3" xfId="3501"/>
    <cellStyle name="40% - Accent1 2 2 3 2" xfId="3502"/>
    <cellStyle name="40% - Accent1 2 2 3 3" xfId="3503"/>
    <cellStyle name="40% - Accent1 2 2 4" xfId="3504"/>
    <cellStyle name="40% - Accent1 2 2 4 2" xfId="13330"/>
    <cellStyle name="40% - Accent1 2 2 5" xfId="3505"/>
    <cellStyle name="40% - Accent1 2 3" xfId="3506"/>
    <cellStyle name="40% - Accent1 2 3 2" xfId="3507"/>
    <cellStyle name="40% - Accent1 2 3 2 2" xfId="3508"/>
    <cellStyle name="40% - Accent1 2 3 2 3" xfId="3509"/>
    <cellStyle name="40% - Accent1 2 3 3" xfId="3510"/>
    <cellStyle name="40% - Accent1 2 3 3 2" xfId="3511"/>
    <cellStyle name="40% - Accent1 2 3 3 3" xfId="3512"/>
    <cellStyle name="40% - Accent1 2 3 4" xfId="3513"/>
    <cellStyle name="40% - Accent1 2 3 5" xfId="3514"/>
    <cellStyle name="40% - Accent1 2 4" xfId="3515"/>
    <cellStyle name="40% - Accent1 2 4 2" xfId="3516"/>
    <cellStyle name="40% - Accent1 2 4 3" xfId="3517"/>
    <cellStyle name="40% - Accent1 2 5" xfId="3518"/>
    <cellStyle name="40% - Accent1 2 5 2" xfId="3519"/>
    <cellStyle name="40% - Accent1 2 5 3" xfId="3520"/>
    <cellStyle name="40% - Accent1 2 6" xfId="3521"/>
    <cellStyle name="40% - Accent1 2 6 2" xfId="3522"/>
    <cellStyle name="40% - Accent1 2 6 3" xfId="3523"/>
    <cellStyle name="40% - Accent1 2 7" xfId="3524"/>
    <cellStyle name="40% - Accent1 2 8" xfId="3525"/>
    <cellStyle name="40% - Accent1 3" xfId="3526"/>
    <cellStyle name="40% - Accent1 3 2" xfId="3527"/>
    <cellStyle name="40% - Accent1 3 2 2" xfId="3528"/>
    <cellStyle name="40% - Accent1 3 2 2 2" xfId="13331"/>
    <cellStyle name="40% - Accent1 3 2 3" xfId="3529"/>
    <cellStyle name="40% - Accent1 3 2 3 2" xfId="13332"/>
    <cellStyle name="40% - Accent1 3 2 4" xfId="13333"/>
    <cellStyle name="40% - Accent1 3 3" xfId="3530"/>
    <cellStyle name="40% - Accent1 3 3 2" xfId="3531"/>
    <cellStyle name="40% - Accent1 3 3 3" xfId="3532"/>
    <cellStyle name="40% - Accent1 3 4" xfId="3533"/>
    <cellStyle name="40% - Accent1 3 4 2" xfId="13334"/>
    <cellStyle name="40% - Accent1 3 5" xfId="3534"/>
    <cellStyle name="40% - Accent1 4" xfId="3535"/>
    <cellStyle name="40% - Accent1 4 2" xfId="3536"/>
    <cellStyle name="40% - Accent1 4 2 2" xfId="13335"/>
    <cellStyle name="40% - Accent1 4 2 2 2" xfId="13336"/>
    <cellStyle name="40% - Accent1 4 2 3" xfId="13337"/>
    <cellStyle name="40% - Accent1 4 2 3 2" xfId="13338"/>
    <cellStyle name="40% - Accent1 4 2 4" xfId="13339"/>
    <cellStyle name="40% - Accent1 4 3" xfId="3537"/>
    <cellStyle name="40% - Accent1 4 3 2" xfId="13340"/>
    <cellStyle name="40% - Accent1 4 4" xfId="13341"/>
    <cellStyle name="40% - Accent1 4 4 2" xfId="13342"/>
    <cellStyle name="40% - Accent1 4 5" xfId="13343"/>
    <cellStyle name="40% - Accent1 5" xfId="3538"/>
    <cellStyle name="40% - Accent1 5 2" xfId="3539"/>
    <cellStyle name="40% - Accent1 5 3" xfId="3540"/>
    <cellStyle name="40% - Accent1 6" xfId="3541"/>
    <cellStyle name="40% - Accent1 6 2" xfId="3542"/>
    <cellStyle name="40% - Accent1 6 3" xfId="3543"/>
    <cellStyle name="40% - Accent1 7" xfId="3544"/>
    <cellStyle name="40% - Accent1 8" xfId="3545"/>
    <cellStyle name="40% - Accent1_012-(KMX) BTL Schedules for KHH_Cebu" xfId="3546"/>
    <cellStyle name="40% - Accent2" xfId="3547"/>
    <cellStyle name="40% - Accent2 2" xfId="3548"/>
    <cellStyle name="40% - Accent2 2 2" xfId="3549"/>
    <cellStyle name="40% - Accent2 2 2 2" xfId="3550"/>
    <cellStyle name="40% - Accent2 2 2 2 2" xfId="3551"/>
    <cellStyle name="40% - Accent2 2 2 2 2 2" xfId="13344"/>
    <cellStyle name="40% - Accent2 2 2 2 3" xfId="3552"/>
    <cellStyle name="40% - Accent2 2 2 2 3 2" xfId="13345"/>
    <cellStyle name="40% - Accent2 2 2 2 4" xfId="13346"/>
    <cellStyle name="40% - Accent2 2 2 3" xfId="3553"/>
    <cellStyle name="40% - Accent2 2 2 3 2" xfId="3554"/>
    <cellStyle name="40% - Accent2 2 2 3 3" xfId="3555"/>
    <cellStyle name="40% - Accent2 2 2 4" xfId="3556"/>
    <cellStyle name="40% - Accent2 2 2 4 2" xfId="13347"/>
    <cellStyle name="40% - Accent2 2 2 5" xfId="3557"/>
    <cellStyle name="40% - Accent2 2 3" xfId="3558"/>
    <cellStyle name="40% - Accent2 2 3 2" xfId="3559"/>
    <cellStyle name="40% - Accent2 2 3 2 2" xfId="3560"/>
    <cellStyle name="40% - Accent2 2 3 2 3" xfId="3561"/>
    <cellStyle name="40% - Accent2 2 3 3" xfId="3562"/>
    <cellStyle name="40% - Accent2 2 3 3 2" xfId="3563"/>
    <cellStyle name="40% - Accent2 2 3 3 3" xfId="3564"/>
    <cellStyle name="40% - Accent2 2 3 4" xfId="3565"/>
    <cellStyle name="40% - Accent2 2 3 5" xfId="3566"/>
    <cellStyle name="40% - Accent2 2 4" xfId="3567"/>
    <cellStyle name="40% - Accent2 2 4 2" xfId="3568"/>
    <cellStyle name="40% - Accent2 2 4 3" xfId="3569"/>
    <cellStyle name="40% - Accent2 2 5" xfId="3570"/>
    <cellStyle name="40% - Accent2 2 5 2" xfId="3571"/>
    <cellStyle name="40% - Accent2 2 5 3" xfId="3572"/>
    <cellStyle name="40% - Accent2 2 6" xfId="3573"/>
    <cellStyle name="40% - Accent2 2 6 2" xfId="3574"/>
    <cellStyle name="40% - Accent2 2 6 3" xfId="3575"/>
    <cellStyle name="40% - Accent2 2 7" xfId="3576"/>
    <cellStyle name="40% - Accent2 2 8" xfId="3577"/>
    <cellStyle name="40% - Accent2 3" xfId="3578"/>
    <cellStyle name="40% - Accent2 3 2" xfId="3579"/>
    <cellStyle name="40% - Accent2 3 2 2" xfId="3580"/>
    <cellStyle name="40% - Accent2 3 2 2 2" xfId="13348"/>
    <cellStyle name="40% - Accent2 3 2 3" xfId="3581"/>
    <cellStyle name="40% - Accent2 3 2 3 2" xfId="13349"/>
    <cellStyle name="40% - Accent2 3 2 4" xfId="13350"/>
    <cellStyle name="40% - Accent2 3 3" xfId="3582"/>
    <cellStyle name="40% - Accent2 3 3 2" xfId="3583"/>
    <cellStyle name="40% - Accent2 3 3 3" xfId="3584"/>
    <cellStyle name="40% - Accent2 3 4" xfId="3585"/>
    <cellStyle name="40% - Accent2 3 4 2" xfId="13351"/>
    <cellStyle name="40% - Accent2 3 5" xfId="3586"/>
    <cellStyle name="40% - Accent2 4" xfId="3587"/>
    <cellStyle name="40% - Accent2 4 2" xfId="3588"/>
    <cellStyle name="40% - Accent2 4 2 2" xfId="13352"/>
    <cellStyle name="40% - Accent2 4 2 2 2" xfId="13353"/>
    <cellStyle name="40% - Accent2 4 2 3" xfId="13354"/>
    <cellStyle name="40% - Accent2 4 2 3 2" xfId="13355"/>
    <cellStyle name="40% - Accent2 4 2 4" xfId="13356"/>
    <cellStyle name="40% - Accent2 4 3" xfId="3589"/>
    <cellStyle name="40% - Accent2 4 3 2" xfId="13357"/>
    <cellStyle name="40% - Accent2 4 4" xfId="13358"/>
    <cellStyle name="40% - Accent2 4 4 2" xfId="13359"/>
    <cellStyle name="40% - Accent2 4 5" xfId="13360"/>
    <cellStyle name="40% - Accent2 5" xfId="3590"/>
    <cellStyle name="40% - Accent2 5 2" xfId="3591"/>
    <cellStyle name="40% - Accent2 5 3" xfId="3592"/>
    <cellStyle name="40% - Accent2 6" xfId="3593"/>
    <cellStyle name="40% - Accent2 6 2" xfId="3594"/>
    <cellStyle name="40% - Accent2 6 3" xfId="3595"/>
    <cellStyle name="40% - Accent2 7" xfId="3596"/>
    <cellStyle name="40% - Accent2 8" xfId="3597"/>
    <cellStyle name="40% - Accent2_2012_1st_Qtr_SKD_Review" xfId="3598"/>
    <cellStyle name="40% - Accent3" xfId="3599"/>
    <cellStyle name="40% - Accent3 2" xfId="3600"/>
    <cellStyle name="40% - Accent3 2 2" xfId="3601"/>
    <cellStyle name="40% - Accent3 2 2 2" xfId="3602"/>
    <cellStyle name="40% - Accent3 2 2 2 2" xfId="3603"/>
    <cellStyle name="40% - Accent3 2 2 2 2 2" xfId="13361"/>
    <cellStyle name="40% - Accent3 2 2 2 3" xfId="3604"/>
    <cellStyle name="40% - Accent3 2 2 2 3 2" xfId="13362"/>
    <cellStyle name="40% - Accent3 2 2 2 4" xfId="13363"/>
    <cellStyle name="40% - Accent3 2 2 3" xfId="3605"/>
    <cellStyle name="40% - Accent3 2 2 3 2" xfId="3606"/>
    <cellStyle name="40% - Accent3 2 2 3 3" xfId="3607"/>
    <cellStyle name="40% - Accent3 2 2 4" xfId="3608"/>
    <cellStyle name="40% - Accent3 2 2 4 2" xfId="13364"/>
    <cellStyle name="40% - Accent3 2 2 5" xfId="3609"/>
    <cellStyle name="40% - Accent3 2 3" xfId="3610"/>
    <cellStyle name="40% - Accent3 2 3 2" xfId="3611"/>
    <cellStyle name="40% - Accent3 2 3 2 2" xfId="3612"/>
    <cellStyle name="40% - Accent3 2 3 2 3" xfId="3613"/>
    <cellStyle name="40% - Accent3 2 3 3" xfId="3614"/>
    <cellStyle name="40% - Accent3 2 3 3 2" xfId="3615"/>
    <cellStyle name="40% - Accent3 2 3 3 3" xfId="3616"/>
    <cellStyle name="40% - Accent3 2 3 4" xfId="3617"/>
    <cellStyle name="40% - Accent3 2 3 5" xfId="3618"/>
    <cellStyle name="40% - Accent3 2 4" xfId="3619"/>
    <cellStyle name="40% - Accent3 2 4 2" xfId="3620"/>
    <cellStyle name="40% - Accent3 2 4 3" xfId="3621"/>
    <cellStyle name="40% - Accent3 2 5" xfId="3622"/>
    <cellStyle name="40% - Accent3 2 5 2" xfId="3623"/>
    <cellStyle name="40% - Accent3 2 5 3" xfId="3624"/>
    <cellStyle name="40% - Accent3 2 6" xfId="3625"/>
    <cellStyle name="40% - Accent3 2 6 2" xfId="3626"/>
    <cellStyle name="40% - Accent3 2 6 3" xfId="3627"/>
    <cellStyle name="40% - Accent3 2 7" xfId="3628"/>
    <cellStyle name="40% - Accent3 2 8" xfId="3629"/>
    <cellStyle name="40% - Accent3 3" xfId="3630"/>
    <cellStyle name="40% - Accent3 3 2" xfId="3631"/>
    <cellStyle name="40% - Accent3 3 2 2" xfId="3632"/>
    <cellStyle name="40% - Accent3 3 2 2 2" xfId="13365"/>
    <cellStyle name="40% - Accent3 3 2 3" xfId="3633"/>
    <cellStyle name="40% - Accent3 3 2 3 2" xfId="13366"/>
    <cellStyle name="40% - Accent3 3 2 4" xfId="13367"/>
    <cellStyle name="40% - Accent3 3 3" xfId="3634"/>
    <cellStyle name="40% - Accent3 3 3 2" xfId="3635"/>
    <cellStyle name="40% - Accent3 3 3 3" xfId="3636"/>
    <cellStyle name="40% - Accent3 3 4" xfId="3637"/>
    <cellStyle name="40% - Accent3 3 4 2" xfId="13368"/>
    <cellStyle name="40% - Accent3 3 5" xfId="3638"/>
    <cellStyle name="40% - Accent3 4" xfId="3639"/>
    <cellStyle name="40% - Accent3 4 2" xfId="3640"/>
    <cellStyle name="40% - Accent3 4 2 2" xfId="13369"/>
    <cellStyle name="40% - Accent3 4 2 2 2" xfId="13370"/>
    <cellStyle name="40% - Accent3 4 2 3" xfId="13371"/>
    <cellStyle name="40% - Accent3 4 2 3 2" xfId="13372"/>
    <cellStyle name="40% - Accent3 4 2 4" xfId="13373"/>
    <cellStyle name="40% - Accent3 4 3" xfId="3641"/>
    <cellStyle name="40% - Accent3 4 3 2" xfId="13374"/>
    <cellStyle name="40% - Accent3 4 4" xfId="13375"/>
    <cellStyle name="40% - Accent3 4 4 2" xfId="13376"/>
    <cellStyle name="40% - Accent3 4 5" xfId="13377"/>
    <cellStyle name="40% - Accent3 5" xfId="3642"/>
    <cellStyle name="40% - Accent3 5 2" xfId="3643"/>
    <cellStyle name="40% - Accent3 5 3" xfId="3644"/>
    <cellStyle name="40% - Accent3 6" xfId="3645"/>
    <cellStyle name="40% - Accent3 6 2" xfId="3646"/>
    <cellStyle name="40% - Accent3 6 3" xfId="3647"/>
    <cellStyle name="40% - Accent3 7" xfId="3648"/>
    <cellStyle name="40% - Accent3 8" xfId="3649"/>
    <cellStyle name="40% - Accent3_012-(KMX) BTL Schedules for KHH_Cebu" xfId="3650"/>
    <cellStyle name="40% - Accent4" xfId="3651"/>
    <cellStyle name="40% - Accent4 2" xfId="3652"/>
    <cellStyle name="40% - Accent4 2 2" xfId="3653"/>
    <cellStyle name="40% - Accent4 2 2 2" xfId="3654"/>
    <cellStyle name="40% - Accent4 2 2 2 2" xfId="3655"/>
    <cellStyle name="40% - Accent4 2 2 2 2 2" xfId="13378"/>
    <cellStyle name="40% - Accent4 2 2 2 3" xfId="3656"/>
    <cellStyle name="40% - Accent4 2 2 2 3 2" xfId="13379"/>
    <cellStyle name="40% - Accent4 2 2 2 4" xfId="13380"/>
    <cellStyle name="40% - Accent4 2 2 3" xfId="3657"/>
    <cellStyle name="40% - Accent4 2 2 3 2" xfId="3658"/>
    <cellStyle name="40% - Accent4 2 2 3 3" xfId="3659"/>
    <cellStyle name="40% - Accent4 2 2 4" xfId="3660"/>
    <cellStyle name="40% - Accent4 2 2 4 2" xfId="13381"/>
    <cellStyle name="40% - Accent4 2 2 5" xfId="3661"/>
    <cellStyle name="40% - Accent4 2 3" xfId="3662"/>
    <cellStyle name="40% - Accent4 2 3 2" xfId="3663"/>
    <cellStyle name="40% - Accent4 2 3 2 2" xfId="3664"/>
    <cellStyle name="40% - Accent4 2 3 2 3" xfId="3665"/>
    <cellStyle name="40% - Accent4 2 3 3" xfId="3666"/>
    <cellStyle name="40% - Accent4 2 3 3 2" xfId="3667"/>
    <cellStyle name="40% - Accent4 2 3 3 3" xfId="3668"/>
    <cellStyle name="40% - Accent4 2 3 4" xfId="3669"/>
    <cellStyle name="40% - Accent4 2 3 5" xfId="3670"/>
    <cellStyle name="40% - Accent4 2 4" xfId="3671"/>
    <cellStyle name="40% - Accent4 2 4 2" xfId="3672"/>
    <cellStyle name="40% - Accent4 2 4 3" xfId="3673"/>
    <cellStyle name="40% - Accent4 2 5" xfId="3674"/>
    <cellStyle name="40% - Accent4 2 5 2" xfId="3675"/>
    <cellStyle name="40% - Accent4 2 5 3" xfId="3676"/>
    <cellStyle name="40% - Accent4 2 6" xfId="3677"/>
    <cellStyle name="40% - Accent4 2 6 2" xfId="3678"/>
    <cellStyle name="40% - Accent4 2 6 3" xfId="3679"/>
    <cellStyle name="40% - Accent4 2 7" xfId="3680"/>
    <cellStyle name="40% - Accent4 2 8" xfId="3681"/>
    <cellStyle name="40% - Accent4 3" xfId="3682"/>
    <cellStyle name="40% - Accent4 3 2" xfId="3683"/>
    <cellStyle name="40% - Accent4 3 2 2" xfId="3684"/>
    <cellStyle name="40% - Accent4 3 2 2 2" xfId="13382"/>
    <cellStyle name="40% - Accent4 3 2 3" xfId="3685"/>
    <cellStyle name="40% - Accent4 3 2 3 2" xfId="13383"/>
    <cellStyle name="40% - Accent4 3 2 4" xfId="13384"/>
    <cellStyle name="40% - Accent4 3 3" xfId="3686"/>
    <cellStyle name="40% - Accent4 3 3 2" xfId="3687"/>
    <cellStyle name="40% - Accent4 3 3 3" xfId="3688"/>
    <cellStyle name="40% - Accent4 3 4" xfId="3689"/>
    <cellStyle name="40% - Accent4 3 4 2" xfId="13385"/>
    <cellStyle name="40% - Accent4 3 5" xfId="3690"/>
    <cellStyle name="40% - Accent4 4" xfId="3691"/>
    <cellStyle name="40% - Accent4 4 2" xfId="3692"/>
    <cellStyle name="40% - Accent4 4 2 2" xfId="13386"/>
    <cellStyle name="40% - Accent4 4 2 2 2" xfId="13387"/>
    <cellStyle name="40% - Accent4 4 2 3" xfId="13388"/>
    <cellStyle name="40% - Accent4 4 2 3 2" xfId="13389"/>
    <cellStyle name="40% - Accent4 4 2 4" xfId="13390"/>
    <cellStyle name="40% - Accent4 4 3" xfId="3693"/>
    <cellStyle name="40% - Accent4 4 3 2" xfId="13391"/>
    <cellStyle name="40% - Accent4 4 4" xfId="13392"/>
    <cellStyle name="40% - Accent4 4 4 2" xfId="13393"/>
    <cellStyle name="40% - Accent4 4 5" xfId="13394"/>
    <cellStyle name="40% - Accent4 5" xfId="3694"/>
    <cellStyle name="40% - Accent4 5 2" xfId="3695"/>
    <cellStyle name="40% - Accent4 5 3" xfId="3696"/>
    <cellStyle name="40% - Accent4 6" xfId="3697"/>
    <cellStyle name="40% - Accent4 6 2" xfId="3698"/>
    <cellStyle name="40% - Accent4 6 3" xfId="3699"/>
    <cellStyle name="40% - Accent4 7" xfId="3700"/>
    <cellStyle name="40% - Accent4 8" xfId="3701"/>
    <cellStyle name="40% - Accent4_012-(KMX) BTL Schedules for KHH_Cebu" xfId="3702"/>
    <cellStyle name="40% - Accent5" xfId="3703"/>
    <cellStyle name="40% - Accent5 2" xfId="3704"/>
    <cellStyle name="40% - Accent5 2 2" xfId="3705"/>
    <cellStyle name="40% - Accent5 2 2 2" xfId="3706"/>
    <cellStyle name="40% - Accent5 2 2 2 2" xfId="3707"/>
    <cellStyle name="40% - Accent5 2 2 2 2 2" xfId="13395"/>
    <cellStyle name="40% - Accent5 2 2 2 3" xfId="3708"/>
    <cellStyle name="40% - Accent5 2 2 2 3 2" xfId="13396"/>
    <cellStyle name="40% - Accent5 2 2 2 4" xfId="13397"/>
    <cellStyle name="40% - Accent5 2 2 3" xfId="3709"/>
    <cellStyle name="40% - Accent5 2 2 3 2" xfId="3710"/>
    <cellStyle name="40% - Accent5 2 2 3 3" xfId="3711"/>
    <cellStyle name="40% - Accent5 2 2 4" xfId="3712"/>
    <cellStyle name="40% - Accent5 2 2 4 2" xfId="13398"/>
    <cellStyle name="40% - Accent5 2 2 5" xfId="3713"/>
    <cellStyle name="40% - Accent5 2 3" xfId="3714"/>
    <cellStyle name="40% - Accent5 2 3 2" xfId="3715"/>
    <cellStyle name="40% - Accent5 2 3 2 2" xfId="3716"/>
    <cellStyle name="40% - Accent5 2 3 2 3" xfId="3717"/>
    <cellStyle name="40% - Accent5 2 3 3" xfId="3718"/>
    <cellStyle name="40% - Accent5 2 3 3 2" xfId="3719"/>
    <cellStyle name="40% - Accent5 2 3 3 3" xfId="3720"/>
    <cellStyle name="40% - Accent5 2 3 4" xfId="3721"/>
    <cellStyle name="40% - Accent5 2 3 5" xfId="3722"/>
    <cellStyle name="40% - Accent5 2 4" xfId="3723"/>
    <cellStyle name="40% - Accent5 2 4 2" xfId="3724"/>
    <cellStyle name="40% - Accent5 2 4 3" xfId="3725"/>
    <cellStyle name="40% - Accent5 2 5" xfId="3726"/>
    <cellStyle name="40% - Accent5 2 5 2" xfId="3727"/>
    <cellStyle name="40% - Accent5 2 5 3" xfId="3728"/>
    <cellStyle name="40% - Accent5 2 6" xfId="3729"/>
    <cellStyle name="40% - Accent5 2 6 2" xfId="3730"/>
    <cellStyle name="40% - Accent5 2 6 3" xfId="3731"/>
    <cellStyle name="40% - Accent5 2 7" xfId="3732"/>
    <cellStyle name="40% - Accent5 2 8" xfId="3733"/>
    <cellStyle name="40% - Accent5 3" xfId="3734"/>
    <cellStyle name="40% - Accent5 3 2" xfId="3735"/>
    <cellStyle name="40% - Accent5 3 2 2" xfId="3736"/>
    <cellStyle name="40% - Accent5 3 2 2 2" xfId="13399"/>
    <cellStyle name="40% - Accent5 3 2 3" xfId="3737"/>
    <cellStyle name="40% - Accent5 3 2 3 2" xfId="13400"/>
    <cellStyle name="40% - Accent5 3 2 4" xfId="13401"/>
    <cellStyle name="40% - Accent5 3 3" xfId="3738"/>
    <cellStyle name="40% - Accent5 3 3 2" xfId="3739"/>
    <cellStyle name="40% - Accent5 3 3 3" xfId="3740"/>
    <cellStyle name="40% - Accent5 3 4" xfId="3741"/>
    <cellStyle name="40% - Accent5 3 4 2" xfId="13402"/>
    <cellStyle name="40% - Accent5 3 5" xfId="3742"/>
    <cellStyle name="40% - Accent5 4" xfId="3743"/>
    <cellStyle name="40% - Accent5 4 2" xfId="3744"/>
    <cellStyle name="40% - Accent5 4 2 2" xfId="13403"/>
    <cellStyle name="40% - Accent5 4 2 2 2" xfId="13404"/>
    <cellStyle name="40% - Accent5 4 2 3" xfId="13405"/>
    <cellStyle name="40% - Accent5 4 2 3 2" xfId="13406"/>
    <cellStyle name="40% - Accent5 4 2 4" xfId="13407"/>
    <cellStyle name="40% - Accent5 4 3" xfId="3745"/>
    <cellStyle name="40% - Accent5 4 3 2" xfId="13408"/>
    <cellStyle name="40% - Accent5 4 4" xfId="13409"/>
    <cellStyle name="40% - Accent5 4 4 2" xfId="13410"/>
    <cellStyle name="40% - Accent5 4 5" xfId="13411"/>
    <cellStyle name="40% - Accent5 5" xfId="3746"/>
    <cellStyle name="40% - Accent5 5 2" xfId="3747"/>
    <cellStyle name="40% - Accent5 5 3" xfId="3748"/>
    <cellStyle name="40% - Accent5 6" xfId="3749"/>
    <cellStyle name="40% - Accent5 6 2" xfId="3750"/>
    <cellStyle name="40% - Accent5 6 3" xfId="3751"/>
    <cellStyle name="40% - Accent5 7" xfId="3752"/>
    <cellStyle name="40% - Accent5 8" xfId="3753"/>
    <cellStyle name="40% - Accent5_2012_1st_Qtr_SKD_Review" xfId="3754"/>
    <cellStyle name="40% - Accent6" xfId="3755"/>
    <cellStyle name="40% - Accent6 2" xfId="3756"/>
    <cellStyle name="40% - Accent6 2 2" xfId="3757"/>
    <cellStyle name="40% - Accent6 2 2 2" xfId="3758"/>
    <cellStyle name="40% - Accent6 2 2 2 2" xfId="3759"/>
    <cellStyle name="40% - Accent6 2 2 2 2 2" xfId="13412"/>
    <cellStyle name="40% - Accent6 2 2 2 3" xfId="3760"/>
    <cellStyle name="40% - Accent6 2 2 2 3 2" xfId="13413"/>
    <cellStyle name="40% - Accent6 2 2 2 4" xfId="13414"/>
    <cellStyle name="40% - Accent6 2 2 3" xfId="3761"/>
    <cellStyle name="40% - Accent6 2 2 3 2" xfId="3762"/>
    <cellStyle name="40% - Accent6 2 2 3 3" xfId="3763"/>
    <cellStyle name="40% - Accent6 2 2 4" xfId="3764"/>
    <cellStyle name="40% - Accent6 2 2 4 2" xfId="13415"/>
    <cellStyle name="40% - Accent6 2 2 5" xfId="3765"/>
    <cellStyle name="40% - Accent6 2 3" xfId="3766"/>
    <cellStyle name="40% - Accent6 2 3 2" xfId="3767"/>
    <cellStyle name="40% - Accent6 2 3 2 2" xfId="3768"/>
    <cellStyle name="40% - Accent6 2 3 2 3" xfId="3769"/>
    <cellStyle name="40% - Accent6 2 3 3" xfId="3770"/>
    <cellStyle name="40% - Accent6 2 3 3 2" xfId="3771"/>
    <cellStyle name="40% - Accent6 2 3 3 3" xfId="3772"/>
    <cellStyle name="40% - Accent6 2 3 4" xfId="3773"/>
    <cellStyle name="40% - Accent6 2 3 5" xfId="3774"/>
    <cellStyle name="40% - Accent6 2 4" xfId="3775"/>
    <cellStyle name="40% - Accent6 2 4 2" xfId="3776"/>
    <cellStyle name="40% - Accent6 2 4 3" xfId="3777"/>
    <cellStyle name="40% - Accent6 2 5" xfId="3778"/>
    <cellStyle name="40% - Accent6 2 5 2" xfId="3779"/>
    <cellStyle name="40% - Accent6 2 5 3" xfId="3780"/>
    <cellStyle name="40% - Accent6 2 6" xfId="3781"/>
    <cellStyle name="40% - Accent6 2 6 2" xfId="3782"/>
    <cellStyle name="40% - Accent6 2 6 3" xfId="3783"/>
    <cellStyle name="40% - Accent6 2 7" xfId="3784"/>
    <cellStyle name="40% - Accent6 2 8" xfId="3785"/>
    <cellStyle name="40% - Accent6 3" xfId="3786"/>
    <cellStyle name="40% - Accent6 3 2" xfId="3787"/>
    <cellStyle name="40% - Accent6 3 2 2" xfId="3788"/>
    <cellStyle name="40% - Accent6 3 2 2 2" xfId="13416"/>
    <cellStyle name="40% - Accent6 3 2 3" xfId="3789"/>
    <cellStyle name="40% - Accent6 3 2 3 2" xfId="13417"/>
    <cellStyle name="40% - Accent6 3 2 4" xfId="13418"/>
    <cellStyle name="40% - Accent6 3 3" xfId="3790"/>
    <cellStyle name="40% - Accent6 3 3 2" xfId="3791"/>
    <cellStyle name="40% - Accent6 3 3 3" xfId="3792"/>
    <cellStyle name="40% - Accent6 3 4" xfId="3793"/>
    <cellStyle name="40% - Accent6 3 4 2" xfId="13419"/>
    <cellStyle name="40% - Accent6 3 5" xfId="3794"/>
    <cellStyle name="40% - Accent6 4" xfId="3795"/>
    <cellStyle name="40% - Accent6 4 2" xfId="3796"/>
    <cellStyle name="40% - Accent6 4 2 2" xfId="13420"/>
    <cellStyle name="40% - Accent6 4 2 2 2" xfId="13421"/>
    <cellStyle name="40% - Accent6 4 2 3" xfId="13422"/>
    <cellStyle name="40% - Accent6 4 2 3 2" xfId="13423"/>
    <cellStyle name="40% - Accent6 4 2 4" xfId="13424"/>
    <cellStyle name="40% - Accent6 4 3" xfId="3797"/>
    <cellStyle name="40% - Accent6 4 3 2" xfId="13425"/>
    <cellStyle name="40% - Accent6 4 4" xfId="13426"/>
    <cellStyle name="40% - Accent6 4 4 2" xfId="13427"/>
    <cellStyle name="40% - Accent6 4 5" xfId="13428"/>
    <cellStyle name="40% - Accent6 5" xfId="3798"/>
    <cellStyle name="40% - Accent6 5 2" xfId="3799"/>
    <cellStyle name="40% - Accent6 5 3" xfId="3800"/>
    <cellStyle name="40% - Accent6 6" xfId="3801"/>
    <cellStyle name="40% - Accent6 6 2" xfId="3802"/>
    <cellStyle name="40% - Accent6 6 3" xfId="3803"/>
    <cellStyle name="40% - Accent6 7" xfId="3804"/>
    <cellStyle name="40% - Accent6 8" xfId="3805"/>
    <cellStyle name="40% - Accent6_012-(KMX) BTL Schedules for KHH_Cebu" xfId="3806"/>
    <cellStyle name="40% - Акцент1" xfId="3807"/>
    <cellStyle name="40% - Акцент1 2" xfId="3808"/>
    <cellStyle name="40% - Акцент1 3" xfId="3809"/>
    <cellStyle name="40% - Акцент2" xfId="3810"/>
    <cellStyle name="40% - Акцент2 2" xfId="3811"/>
    <cellStyle name="40% - Акцент2 3" xfId="3812"/>
    <cellStyle name="40% - Акцент3" xfId="3813"/>
    <cellStyle name="40% - Акцент3 2" xfId="3814"/>
    <cellStyle name="40% - Акцент3 3" xfId="3815"/>
    <cellStyle name="40% - Акцент4" xfId="3816"/>
    <cellStyle name="40% - Акцент4 2" xfId="3817"/>
    <cellStyle name="40% - Акцент4 3" xfId="3818"/>
    <cellStyle name="40% - Акцент5" xfId="3819"/>
    <cellStyle name="40% - Акцент5 2" xfId="3820"/>
    <cellStyle name="40% - Акцент5 3" xfId="3821"/>
    <cellStyle name="40% - Акцент6" xfId="3822"/>
    <cellStyle name="40% - Акцент6 2" xfId="3823"/>
    <cellStyle name="40% - Акцент6 3" xfId="3824"/>
    <cellStyle name="40% - アクセント 1" xfId="3825"/>
    <cellStyle name="40% - アクセント 1 2" xfId="3826"/>
    <cellStyle name="40% - アクセント 1 2 2" xfId="3827"/>
    <cellStyle name="40% - アクセント 1 2 3" xfId="3828"/>
    <cellStyle name="40% - アクセント 1 3" xfId="3829"/>
    <cellStyle name="40% - アクセント 1 3 2" xfId="3830"/>
    <cellStyle name="40% - アクセント 1 3 3" xfId="3831"/>
    <cellStyle name="40% - アクセント 1 4" xfId="3832"/>
    <cellStyle name="40% - アクセント 1 4 2" xfId="3833"/>
    <cellStyle name="40% - アクセント 1 4 3" xfId="3834"/>
    <cellStyle name="40% - アクセント 1 5" xfId="3835"/>
    <cellStyle name="40% - アクセント 1 6" xfId="3836"/>
    <cellStyle name="40% - アクセント 2" xfId="3837"/>
    <cellStyle name="40% - アクセント 2 2" xfId="3838"/>
    <cellStyle name="40% - アクセント 2 2 2" xfId="3839"/>
    <cellStyle name="40% - アクセント 2 2 3" xfId="3840"/>
    <cellStyle name="40% - アクセント 2 3" xfId="3841"/>
    <cellStyle name="40% - アクセント 2 3 2" xfId="3842"/>
    <cellStyle name="40% - アクセント 2 3 3" xfId="3843"/>
    <cellStyle name="40% - アクセント 2 4" xfId="3844"/>
    <cellStyle name="40% - アクセント 2 4 2" xfId="3845"/>
    <cellStyle name="40% - アクセント 2 4 3" xfId="3846"/>
    <cellStyle name="40% - アクセント 2 5" xfId="3847"/>
    <cellStyle name="40% - アクセント 2 6" xfId="3848"/>
    <cellStyle name="40% - アクセント 3" xfId="3849"/>
    <cellStyle name="40% - アクセント 3 2" xfId="3850"/>
    <cellStyle name="40% - アクセント 3 2 2" xfId="3851"/>
    <cellStyle name="40% - アクセント 3 2 3" xfId="3852"/>
    <cellStyle name="40% - アクセント 3 3" xfId="3853"/>
    <cellStyle name="40% - アクセント 3 3 2" xfId="3854"/>
    <cellStyle name="40% - アクセント 3 3 3" xfId="3855"/>
    <cellStyle name="40% - アクセント 3 4" xfId="3856"/>
    <cellStyle name="40% - アクセント 3 4 2" xfId="3857"/>
    <cellStyle name="40% - アクセント 3 4 3" xfId="3858"/>
    <cellStyle name="40% - アクセント 3 5" xfId="3859"/>
    <cellStyle name="40% - アクセント 3 6" xfId="3860"/>
    <cellStyle name="40% - アクセント 4" xfId="3861"/>
    <cellStyle name="40% - アクセント 4 2" xfId="3862"/>
    <cellStyle name="40% - アクセント 4 2 2" xfId="3863"/>
    <cellStyle name="40% - アクセント 4 2 3" xfId="3864"/>
    <cellStyle name="40% - アクセント 4 3" xfId="3865"/>
    <cellStyle name="40% - アクセント 4 3 2" xfId="3866"/>
    <cellStyle name="40% - アクセント 4 3 3" xfId="3867"/>
    <cellStyle name="40% - アクセント 4 4" xfId="3868"/>
    <cellStyle name="40% - アクセント 4 4 2" xfId="3869"/>
    <cellStyle name="40% - アクセント 4 4 3" xfId="3870"/>
    <cellStyle name="40% - アクセント 4 5" xfId="3871"/>
    <cellStyle name="40% - アクセント 4 6" xfId="3872"/>
    <cellStyle name="40% - アクセント 5" xfId="3873"/>
    <cellStyle name="40% - アクセント 5 2" xfId="3874"/>
    <cellStyle name="40% - アクセント 5 2 2" xfId="3875"/>
    <cellStyle name="40% - アクセント 5 2 3" xfId="3876"/>
    <cellStyle name="40% - アクセント 5 3" xfId="3877"/>
    <cellStyle name="40% - アクセント 5 3 2" xfId="3878"/>
    <cellStyle name="40% - アクセント 5 3 3" xfId="3879"/>
    <cellStyle name="40% - アクセント 5 4" xfId="3880"/>
    <cellStyle name="40% - アクセント 5 4 2" xfId="3881"/>
    <cellStyle name="40% - アクセント 5 4 3" xfId="3882"/>
    <cellStyle name="40% - アクセント 5 5" xfId="3883"/>
    <cellStyle name="40% - アクセント 5 6" xfId="3884"/>
    <cellStyle name="40% - アクセント 6" xfId="3885"/>
    <cellStyle name="40% - アクセント 6 2" xfId="3886"/>
    <cellStyle name="40% - アクセント 6 2 2" xfId="3887"/>
    <cellStyle name="40% - アクセント 6 2 3" xfId="3888"/>
    <cellStyle name="40% - アクセント 6 3" xfId="3889"/>
    <cellStyle name="40% - アクセント 6 3 2" xfId="3890"/>
    <cellStyle name="40% - アクセント 6 3 3" xfId="3891"/>
    <cellStyle name="40% - アクセント 6 4" xfId="3892"/>
    <cellStyle name="40% - アクセント 6 4 2" xfId="3893"/>
    <cellStyle name="40% - アクセント 6 4 3" xfId="3894"/>
    <cellStyle name="40% - アクセント 6 5" xfId="3895"/>
    <cellStyle name="40% - アクセント 6 6" xfId="3896"/>
    <cellStyle name="40% - 강조색1" xfId="3897"/>
    <cellStyle name="40% - 강조색1 2" xfId="3898"/>
    <cellStyle name="40% - 강조색1 2 2" xfId="3899"/>
    <cellStyle name="40% - 강조색1 2 2 2" xfId="3900"/>
    <cellStyle name="40% - 강조색1 2 2 2 2" xfId="3901"/>
    <cellStyle name="40% - 강조색1 2 2 2 3" xfId="3902"/>
    <cellStyle name="40% - 강조색1 2 2 3" xfId="3903"/>
    <cellStyle name="40% - 강조색1 2 2 3 2" xfId="3904"/>
    <cellStyle name="40% - 강조색1 2 2 3 3" xfId="3905"/>
    <cellStyle name="40% - 강조색1 2 2 4" xfId="3906"/>
    <cellStyle name="40% - 강조색1 2 2 5" xfId="3907"/>
    <cellStyle name="40% - 강조색1 2 3" xfId="3908"/>
    <cellStyle name="40% - 강조색1 2 3 2" xfId="3909"/>
    <cellStyle name="40% - 강조색1 2 3 3" xfId="3910"/>
    <cellStyle name="40% - 강조색1 2 4" xfId="3911"/>
    <cellStyle name="40% - 강조색1 2 4 2" xfId="3912"/>
    <cellStyle name="40% - 강조색1 2 4 3" xfId="3913"/>
    <cellStyle name="40% - 강조색1 2 5" xfId="3914"/>
    <cellStyle name="40% - 강조색1 2 6" xfId="3915"/>
    <cellStyle name="40% - 강조색1 3" xfId="3916"/>
    <cellStyle name="40% - 강조색1 3 2" xfId="3917"/>
    <cellStyle name="40% - 강조색1 3 3" xfId="3918"/>
    <cellStyle name="40% - 강조색1 4" xfId="3919"/>
    <cellStyle name="40% - 강조색1 4 2" xfId="3920"/>
    <cellStyle name="40% - 강조색1 4 3" xfId="3921"/>
    <cellStyle name="40% - 강조색1 5" xfId="3922"/>
    <cellStyle name="40% - 강조색1 5 2" xfId="3923"/>
    <cellStyle name="40% - 강조색1 5 3" xfId="3924"/>
    <cellStyle name="40% - 강조색1 6" xfId="3925"/>
    <cellStyle name="40% - 강조색1 7" xfId="3926"/>
    <cellStyle name="40% - 강조색2" xfId="3927"/>
    <cellStyle name="40% - 강조색2 2" xfId="3928"/>
    <cellStyle name="40% - 강조색2 2 2" xfId="3929"/>
    <cellStyle name="40% - 강조색2 2 2 2" xfId="3930"/>
    <cellStyle name="40% - 강조색2 2 2 2 2" xfId="3931"/>
    <cellStyle name="40% - 강조색2 2 2 2 3" xfId="3932"/>
    <cellStyle name="40% - 강조색2 2 2 3" xfId="3933"/>
    <cellStyle name="40% - 강조색2 2 2 3 2" xfId="3934"/>
    <cellStyle name="40% - 강조색2 2 2 3 3" xfId="3935"/>
    <cellStyle name="40% - 강조색2 2 2 4" xfId="3936"/>
    <cellStyle name="40% - 강조색2 2 2 5" xfId="3937"/>
    <cellStyle name="40% - 강조색2 2 3" xfId="3938"/>
    <cellStyle name="40% - 강조색2 2 3 2" xfId="3939"/>
    <cellStyle name="40% - 강조색2 2 3 3" xfId="3940"/>
    <cellStyle name="40% - 강조색2 2 4" xfId="3941"/>
    <cellStyle name="40% - 강조색2 2 4 2" xfId="3942"/>
    <cellStyle name="40% - 강조색2 2 4 3" xfId="3943"/>
    <cellStyle name="40% - 강조색2 2 5" xfId="3944"/>
    <cellStyle name="40% - 강조색2 2 6" xfId="3945"/>
    <cellStyle name="40% - 강조색2 3" xfId="3946"/>
    <cellStyle name="40% - 강조색2 3 2" xfId="3947"/>
    <cellStyle name="40% - 강조색2 3 3" xfId="3948"/>
    <cellStyle name="40% - 강조색2 4" xfId="3949"/>
    <cellStyle name="40% - 강조색2 4 2" xfId="3950"/>
    <cellStyle name="40% - 강조색2 4 3" xfId="3951"/>
    <cellStyle name="40% - 강조색2 5" xfId="3952"/>
    <cellStyle name="40% - 강조색2 5 2" xfId="3953"/>
    <cellStyle name="40% - 강조색2 5 3" xfId="3954"/>
    <cellStyle name="40% - 강조색2 6" xfId="3955"/>
    <cellStyle name="40% - 강조색2 7" xfId="3956"/>
    <cellStyle name="40% - 강조색3" xfId="3957"/>
    <cellStyle name="40% - 강조색3 2" xfId="3958"/>
    <cellStyle name="40% - 강조색3 2 2" xfId="3959"/>
    <cellStyle name="40% - 강조색3 2 2 2" xfId="3960"/>
    <cellStyle name="40% - 강조색3 2 2 2 2" xfId="3961"/>
    <cellStyle name="40% - 강조색3 2 2 2 3" xfId="3962"/>
    <cellStyle name="40% - 강조색3 2 2 3" xfId="3963"/>
    <cellStyle name="40% - 강조색3 2 2 3 2" xfId="3964"/>
    <cellStyle name="40% - 강조색3 2 2 3 3" xfId="3965"/>
    <cellStyle name="40% - 강조색3 2 2 4" xfId="3966"/>
    <cellStyle name="40% - 강조색3 2 2 5" xfId="3967"/>
    <cellStyle name="40% - 강조색3 2 3" xfId="3968"/>
    <cellStyle name="40% - 강조색3 2 3 2" xfId="3969"/>
    <cellStyle name="40% - 강조색3 2 3 3" xfId="3970"/>
    <cellStyle name="40% - 강조색3 2 4" xfId="3971"/>
    <cellStyle name="40% - 강조색3 2 4 2" xfId="3972"/>
    <cellStyle name="40% - 강조색3 2 4 3" xfId="3973"/>
    <cellStyle name="40% - 강조색3 2 5" xfId="3974"/>
    <cellStyle name="40% - 강조색3 2 6" xfId="3975"/>
    <cellStyle name="40% - 강조색3 3" xfId="3976"/>
    <cellStyle name="40% - 강조색3 3 2" xfId="3977"/>
    <cellStyle name="40% - 강조색3 3 3" xfId="3978"/>
    <cellStyle name="40% - 강조색3 4" xfId="3979"/>
    <cellStyle name="40% - 강조색3 4 2" xfId="3980"/>
    <cellStyle name="40% - 강조색3 4 3" xfId="3981"/>
    <cellStyle name="40% - 강조색3 5" xfId="3982"/>
    <cellStyle name="40% - 강조색3 5 2" xfId="3983"/>
    <cellStyle name="40% - 강조색3 5 3" xfId="3984"/>
    <cellStyle name="40% - 강조색3 6" xfId="3985"/>
    <cellStyle name="40% - 강조색3 7" xfId="3986"/>
    <cellStyle name="40% - 강조색4" xfId="3987"/>
    <cellStyle name="40% - 강조색4 2" xfId="3988"/>
    <cellStyle name="40% - 강조색4 2 2" xfId="3989"/>
    <cellStyle name="40% - 강조색4 2 2 2" xfId="3990"/>
    <cellStyle name="40% - 강조색4 2 2 2 2" xfId="3991"/>
    <cellStyle name="40% - 강조색4 2 2 2 3" xfId="3992"/>
    <cellStyle name="40% - 강조색4 2 2 3" xfId="3993"/>
    <cellStyle name="40% - 강조색4 2 2 3 2" xfId="3994"/>
    <cellStyle name="40% - 강조색4 2 2 3 3" xfId="3995"/>
    <cellStyle name="40% - 강조색4 2 2 4" xfId="3996"/>
    <cellStyle name="40% - 강조색4 2 2 5" xfId="3997"/>
    <cellStyle name="40% - 강조색4 2 3" xfId="3998"/>
    <cellStyle name="40% - 강조색4 2 3 2" xfId="3999"/>
    <cellStyle name="40% - 강조색4 2 3 3" xfId="4000"/>
    <cellStyle name="40% - 강조색4 2 4" xfId="4001"/>
    <cellStyle name="40% - 강조색4 2 4 2" xfId="4002"/>
    <cellStyle name="40% - 강조색4 2 4 3" xfId="4003"/>
    <cellStyle name="40% - 강조색4 2 5" xfId="4004"/>
    <cellStyle name="40% - 강조색4 2 6" xfId="4005"/>
    <cellStyle name="40% - 강조색4 3" xfId="4006"/>
    <cellStyle name="40% - 강조색4 3 2" xfId="4007"/>
    <cellStyle name="40% - 강조색4 3 3" xfId="4008"/>
    <cellStyle name="40% - 강조색4 4" xfId="4009"/>
    <cellStyle name="40% - 강조색4 4 2" xfId="4010"/>
    <cellStyle name="40% - 강조색4 4 3" xfId="4011"/>
    <cellStyle name="40% - 강조색4 5" xfId="4012"/>
    <cellStyle name="40% - 강조색4 5 2" xfId="4013"/>
    <cellStyle name="40% - 강조색4 5 3" xfId="4014"/>
    <cellStyle name="40% - 강조색4 6" xfId="4015"/>
    <cellStyle name="40% - 강조색4 7" xfId="4016"/>
    <cellStyle name="40% - 강조색5" xfId="4017"/>
    <cellStyle name="40% - 강조색5 2" xfId="4018"/>
    <cellStyle name="40% - 강조색5 2 2" xfId="4019"/>
    <cellStyle name="40% - 강조색5 2 2 2" xfId="4020"/>
    <cellStyle name="40% - 강조색5 2 2 2 2" xfId="4021"/>
    <cellStyle name="40% - 강조색5 2 2 2 3" xfId="4022"/>
    <cellStyle name="40% - 강조색5 2 2 3" xfId="4023"/>
    <cellStyle name="40% - 강조색5 2 2 3 2" xfId="4024"/>
    <cellStyle name="40% - 강조색5 2 2 3 3" xfId="4025"/>
    <cellStyle name="40% - 강조색5 2 2 4" xfId="4026"/>
    <cellStyle name="40% - 강조색5 2 2 5" xfId="4027"/>
    <cellStyle name="40% - 강조색5 2 3" xfId="4028"/>
    <cellStyle name="40% - 강조색5 2 3 2" xfId="4029"/>
    <cellStyle name="40% - 강조색5 2 3 3" xfId="4030"/>
    <cellStyle name="40% - 강조색5 2 4" xfId="4031"/>
    <cellStyle name="40% - 강조색5 2 4 2" xfId="4032"/>
    <cellStyle name="40% - 강조색5 2 4 3" xfId="4033"/>
    <cellStyle name="40% - 강조색5 2 5" xfId="4034"/>
    <cellStyle name="40% - 강조색5 2 6" xfId="4035"/>
    <cellStyle name="40% - 강조색5 3" xfId="4036"/>
    <cellStyle name="40% - 강조색5 3 2" xfId="4037"/>
    <cellStyle name="40% - 강조색5 3 3" xfId="4038"/>
    <cellStyle name="40% - 강조색5 4" xfId="4039"/>
    <cellStyle name="40% - 강조색5 4 2" xfId="4040"/>
    <cellStyle name="40% - 강조색5 4 3" xfId="4041"/>
    <cellStyle name="40% - 강조색5 5" xfId="4042"/>
    <cellStyle name="40% - 강조색5 5 2" xfId="4043"/>
    <cellStyle name="40% - 강조색5 5 3" xfId="4044"/>
    <cellStyle name="40% - 강조색5 6" xfId="4045"/>
    <cellStyle name="40% - 강조색5 7" xfId="4046"/>
    <cellStyle name="40% - 강조색6" xfId="4047"/>
    <cellStyle name="40% - 강조색6 2" xfId="4048"/>
    <cellStyle name="40% - 강조색6 2 2" xfId="4049"/>
    <cellStyle name="40% - 강조색6 2 2 2" xfId="4050"/>
    <cellStyle name="40% - 강조색6 2 2 2 2" xfId="4051"/>
    <cellStyle name="40% - 강조색6 2 2 2 3" xfId="4052"/>
    <cellStyle name="40% - 강조색6 2 2 3" xfId="4053"/>
    <cellStyle name="40% - 강조색6 2 2 3 2" xfId="4054"/>
    <cellStyle name="40% - 강조색6 2 2 3 3" xfId="4055"/>
    <cellStyle name="40% - 강조색6 2 2 4" xfId="4056"/>
    <cellStyle name="40% - 강조색6 2 2 5" xfId="4057"/>
    <cellStyle name="40% - 강조색6 2 3" xfId="4058"/>
    <cellStyle name="40% - 강조색6 2 3 2" xfId="4059"/>
    <cellStyle name="40% - 강조색6 2 3 3" xfId="4060"/>
    <cellStyle name="40% - 강조색6 2 4" xfId="4061"/>
    <cellStyle name="40% - 강조색6 2 4 2" xfId="4062"/>
    <cellStyle name="40% - 강조색6 2 4 3" xfId="4063"/>
    <cellStyle name="40% - 강조색6 2 5" xfId="4064"/>
    <cellStyle name="40% - 강조색6 2 6" xfId="4065"/>
    <cellStyle name="40% - 강조색6 3" xfId="4066"/>
    <cellStyle name="40% - 강조색6 3 2" xfId="4067"/>
    <cellStyle name="40% - 강조색6 3 3" xfId="4068"/>
    <cellStyle name="40% - 강조색6 4" xfId="4069"/>
    <cellStyle name="40% - 강조색6 4 2" xfId="4070"/>
    <cellStyle name="40% - 강조색6 4 3" xfId="4071"/>
    <cellStyle name="40% - 강조색6 5" xfId="4072"/>
    <cellStyle name="40% - 강조색6 5 2" xfId="4073"/>
    <cellStyle name="40% - 강조색6 5 3" xfId="4074"/>
    <cellStyle name="40% - 강조색6 6" xfId="4075"/>
    <cellStyle name="40% - 강조색6 7" xfId="4076"/>
    <cellStyle name="40% - 輔色1" xfId="4077"/>
    <cellStyle name="40% - 輔色1 2" xfId="4078"/>
    <cellStyle name="40% - 輔色1 2 2" xfId="4079"/>
    <cellStyle name="40% - 輔色1 2 3" xfId="4080"/>
    <cellStyle name="40% - 輔色1 3" xfId="4081"/>
    <cellStyle name="40% - 輔色1 3 2" xfId="4082"/>
    <cellStyle name="40% - 輔色1 3 3" xfId="4083"/>
    <cellStyle name="40% - 輔色1 4" xfId="4084"/>
    <cellStyle name="40% - 輔色1 5" xfId="4085"/>
    <cellStyle name="40% - 輔色2" xfId="4086"/>
    <cellStyle name="40% - 輔色2 2" xfId="4087"/>
    <cellStyle name="40% - 輔色2 2 2" xfId="4088"/>
    <cellStyle name="40% - 輔色2 2 3" xfId="4089"/>
    <cellStyle name="40% - 輔色2 3" xfId="4090"/>
    <cellStyle name="40% - 輔色2 3 2" xfId="4091"/>
    <cellStyle name="40% - 輔色2 3 3" xfId="4092"/>
    <cellStyle name="40% - 輔色2 4" xfId="4093"/>
    <cellStyle name="40% - 輔色2 5" xfId="4094"/>
    <cellStyle name="40% - 輔色3" xfId="4095"/>
    <cellStyle name="40% - 輔色3 2" xfId="4096"/>
    <cellStyle name="40% - 輔色3 2 2" xfId="4097"/>
    <cellStyle name="40% - 輔色3 2 3" xfId="4098"/>
    <cellStyle name="40% - 輔色3 3" xfId="4099"/>
    <cellStyle name="40% - 輔色3 3 2" xfId="4100"/>
    <cellStyle name="40% - 輔色3 3 3" xfId="4101"/>
    <cellStyle name="40% - 輔色3 4" xfId="4102"/>
    <cellStyle name="40% - 輔色3 5" xfId="4103"/>
    <cellStyle name="40% - 輔色4" xfId="4104"/>
    <cellStyle name="40% - 輔色4 2" xfId="4105"/>
    <cellStyle name="40% - 輔色4 2 2" xfId="4106"/>
    <cellStyle name="40% - 輔色4 2 3" xfId="4107"/>
    <cellStyle name="40% - 輔色4 3" xfId="4108"/>
    <cellStyle name="40% - 輔色4 3 2" xfId="4109"/>
    <cellStyle name="40% - 輔色4 3 3" xfId="4110"/>
    <cellStyle name="40% - 輔色4 4" xfId="4111"/>
    <cellStyle name="40% - 輔色4 5" xfId="4112"/>
    <cellStyle name="40% - 輔色5" xfId="4113"/>
    <cellStyle name="40% - 輔色5 2" xfId="4114"/>
    <cellStyle name="40% - 輔色5 2 2" xfId="4115"/>
    <cellStyle name="40% - 輔色5 2 3" xfId="4116"/>
    <cellStyle name="40% - 輔色5 3" xfId="4117"/>
    <cellStyle name="40% - 輔色5 3 2" xfId="4118"/>
    <cellStyle name="40% - 輔色5 3 3" xfId="4119"/>
    <cellStyle name="40% - 輔色5 4" xfId="4120"/>
    <cellStyle name="40% - 輔色5 5" xfId="4121"/>
    <cellStyle name="40% - 輔色6" xfId="4122"/>
    <cellStyle name="40% - 輔色6 2" xfId="4123"/>
    <cellStyle name="40% - 輔色6 2 2" xfId="4124"/>
    <cellStyle name="40% - 輔色6 2 3" xfId="4125"/>
    <cellStyle name="40% - 輔色6 3" xfId="4126"/>
    <cellStyle name="40% - 輔色6 3 2" xfId="4127"/>
    <cellStyle name="40% - 輔色6 3 3" xfId="4128"/>
    <cellStyle name="40% - 輔色6 4" xfId="4129"/>
    <cellStyle name="40% - 輔色6 5" xfId="4130"/>
    <cellStyle name="40% - 强调文字颜色 1" xfId="4131" builtinId="31" customBuiltin="1"/>
    <cellStyle name="40% - 强调文字颜色 1 2" xfId="4132"/>
    <cellStyle name="40% - 强调文字颜色 1 2 2" xfId="4133"/>
    <cellStyle name="40% - 强调文字颜色 1 2 2 2" xfId="4134"/>
    <cellStyle name="40% - 强调文字颜色 1 2 2 2 2" xfId="4135"/>
    <cellStyle name="40% - 强调文字颜色 1 2 2 2 3" xfId="4136"/>
    <cellStyle name="40% - 强调文字颜色 1 2 2 3" xfId="4137"/>
    <cellStyle name="40% - 强调文字颜色 1 2 2 3 2" xfId="4138"/>
    <cellStyle name="40% - 强调文字颜色 1 2 2 3 3" xfId="4139"/>
    <cellStyle name="40% - 强调文字颜色 1 2 2 4" xfId="4140"/>
    <cellStyle name="40% - 强调文字颜色 1 2 2 5" xfId="4141"/>
    <cellStyle name="40% - 强调文字颜色 1 2 3" xfId="4142"/>
    <cellStyle name="40% - 强调文字颜色 1 2 3 2" xfId="4143"/>
    <cellStyle name="40% - 强调文字颜色 1 2 3 2 2" xfId="4144"/>
    <cellStyle name="40% - 强调文字颜色 1 2 3 2 3" xfId="4145"/>
    <cellStyle name="40% - 强调文字颜色 1 2 3 3" xfId="4146"/>
    <cellStyle name="40% - 强调文字颜色 1 2 3 3 2" xfId="4147"/>
    <cellStyle name="40% - 强调文字颜色 1 2 3 3 3" xfId="4148"/>
    <cellStyle name="40% - 强调文字颜色 1 2 3 4" xfId="4149"/>
    <cellStyle name="40% - 强调文字颜色 1 2 3 5" xfId="4150"/>
    <cellStyle name="40% - 强调文字颜色 1 2 4" xfId="4151"/>
    <cellStyle name="40% - 强调文字颜色 1 2 4 2" xfId="4152"/>
    <cellStyle name="40% - 强调文字颜色 1 2 4 3" xfId="4153"/>
    <cellStyle name="40% - 强调文字颜色 1 2 5" xfId="4154"/>
    <cellStyle name="40% - 强调文字颜色 1 2 5 2" xfId="4155"/>
    <cellStyle name="40% - 强调文字颜色 1 2 5 3" xfId="4156"/>
    <cellStyle name="40% - 强调文字颜色 1 2 6" xfId="4157"/>
    <cellStyle name="40% - 强调文字颜色 1 2 6 2" xfId="4158"/>
    <cellStyle name="40% - 强调文字颜色 1 2 6 3" xfId="4159"/>
    <cellStyle name="40% - 强调文字颜色 1 2 7" xfId="4160"/>
    <cellStyle name="40% - 强调文字颜色 1 2 8" xfId="4161"/>
    <cellStyle name="40% - 强调文字颜色 1 3" xfId="13068"/>
    <cellStyle name="40% - 强调文字颜色 1 4" xfId="13069"/>
    <cellStyle name="40% - 强调文字颜色 2" xfId="4162" builtinId="35" customBuiltin="1"/>
    <cellStyle name="40% - 强调文字颜色 2 2" xfId="4163"/>
    <cellStyle name="40% - 强调文字颜色 2 2 2" xfId="4164"/>
    <cellStyle name="40% - 强调文字颜色 2 2 2 2" xfId="4165"/>
    <cellStyle name="40% - 强调文字颜色 2 2 2 2 2" xfId="4166"/>
    <cellStyle name="40% - 强调文字颜色 2 2 2 2 3" xfId="4167"/>
    <cellStyle name="40% - 强调文字颜色 2 2 2 3" xfId="4168"/>
    <cellStyle name="40% - 强调文字颜色 2 2 2 3 2" xfId="4169"/>
    <cellStyle name="40% - 强调文字颜色 2 2 2 3 3" xfId="4170"/>
    <cellStyle name="40% - 强调文字颜色 2 2 2 4" xfId="4171"/>
    <cellStyle name="40% - 强调文字颜色 2 2 2 5" xfId="4172"/>
    <cellStyle name="40% - 强调文字颜色 2 2 3" xfId="4173"/>
    <cellStyle name="40% - 强调文字颜色 2 2 3 2" xfId="4174"/>
    <cellStyle name="40% - 强调文字颜色 2 2 3 2 2" xfId="4175"/>
    <cellStyle name="40% - 强调文字颜色 2 2 3 2 3" xfId="4176"/>
    <cellStyle name="40% - 强调文字颜色 2 2 3 3" xfId="4177"/>
    <cellStyle name="40% - 强调文字颜色 2 2 3 3 2" xfId="4178"/>
    <cellStyle name="40% - 强调文字颜色 2 2 3 3 3" xfId="4179"/>
    <cellStyle name="40% - 强调文字颜色 2 2 3 4" xfId="4180"/>
    <cellStyle name="40% - 强调文字颜色 2 2 3 5" xfId="4181"/>
    <cellStyle name="40% - 强调文字颜色 2 2 4" xfId="4182"/>
    <cellStyle name="40% - 强调文字颜色 2 2 4 2" xfId="4183"/>
    <cellStyle name="40% - 强调文字颜色 2 2 4 3" xfId="4184"/>
    <cellStyle name="40% - 强调文字颜色 2 2 5" xfId="4185"/>
    <cellStyle name="40% - 强调文字颜色 2 2 5 2" xfId="4186"/>
    <cellStyle name="40% - 强调文字颜色 2 2 5 3" xfId="4187"/>
    <cellStyle name="40% - 强调文字颜色 2 2 6" xfId="4188"/>
    <cellStyle name="40% - 强调文字颜色 2 2 6 2" xfId="4189"/>
    <cellStyle name="40% - 强调文字颜色 2 2 6 3" xfId="4190"/>
    <cellStyle name="40% - 强调文字颜色 2 2 7" xfId="4191"/>
    <cellStyle name="40% - 强调文字颜色 2 2 8" xfId="4192"/>
    <cellStyle name="40% - 强调文字颜色 2 3" xfId="13070"/>
    <cellStyle name="40% - 强调文字颜色 2 4" xfId="13071"/>
    <cellStyle name="40% - 强调文字颜色 3" xfId="4193" builtinId="39" customBuiltin="1"/>
    <cellStyle name="40% - 强调文字颜色 3 2" xfId="4194"/>
    <cellStyle name="40% - 强调文字颜色 3 2 2" xfId="4195"/>
    <cellStyle name="40% - 强调文字颜色 3 2 2 2" xfId="4196"/>
    <cellStyle name="40% - 强调文字颜色 3 2 2 2 2" xfId="4197"/>
    <cellStyle name="40% - 强调文字颜色 3 2 2 2 3" xfId="4198"/>
    <cellStyle name="40% - 强调文字颜色 3 2 2 3" xfId="4199"/>
    <cellStyle name="40% - 强调文字颜色 3 2 2 3 2" xfId="4200"/>
    <cellStyle name="40% - 强调文字颜色 3 2 2 3 3" xfId="4201"/>
    <cellStyle name="40% - 强调文字颜色 3 2 2 4" xfId="4202"/>
    <cellStyle name="40% - 强调文字颜色 3 2 2 5" xfId="4203"/>
    <cellStyle name="40% - 强调文字颜色 3 2 3" xfId="4204"/>
    <cellStyle name="40% - 强调文字颜色 3 2 3 2" xfId="4205"/>
    <cellStyle name="40% - 强调文字颜色 3 2 3 2 2" xfId="4206"/>
    <cellStyle name="40% - 强调文字颜色 3 2 3 2 3" xfId="4207"/>
    <cellStyle name="40% - 强调文字颜色 3 2 3 3" xfId="4208"/>
    <cellStyle name="40% - 强调文字颜色 3 2 3 3 2" xfId="4209"/>
    <cellStyle name="40% - 强调文字颜色 3 2 3 3 3" xfId="4210"/>
    <cellStyle name="40% - 强调文字颜色 3 2 3 4" xfId="4211"/>
    <cellStyle name="40% - 强调文字颜色 3 2 3 5" xfId="4212"/>
    <cellStyle name="40% - 强调文字颜色 3 2 4" xfId="4213"/>
    <cellStyle name="40% - 强调文字颜色 3 2 4 2" xfId="4214"/>
    <cellStyle name="40% - 强调文字颜色 3 2 4 3" xfId="4215"/>
    <cellStyle name="40% - 强调文字颜色 3 2 5" xfId="4216"/>
    <cellStyle name="40% - 强调文字颜色 3 2 5 2" xfId="4217"/>
    <cellStyle name="40% - 强调文字颜色 3 2 5 3" xfId="4218"/>
    <cellStyle name="40% - 强调文字颜色 3 2 6" xfId="4219"/>
    <cellStyle name="40% - 强调文字颜色 3 2 6 2" xfId="4220"/>
    <cellStyle name="40% - 强调文字颜色 3 2 6 3" xfId="4221"/>
    <cellStyle name="40% - 强调文字颜色 3 2 7" xfId="4222"/>
    <cellStyle name="40% - 强调文字颜色 3 2 8" xfId="4223"/>
    <cellStyle name="40% - 强调文字颜色 3 3" xfId="13072"/>
    <cellStyle name="40% - 强调文字颜色 3 4" xfId="13073"/>
    <cellStyle name="40% - 强调文字颜色 4" xfId="4224" builtinId="43" customBuiltin="1"/>
    <cellStyle name="40% - 强调文字颜色 4 2" xfId="4225"/>
    <cellStyle name="40% - 强调文字颜色 4 2 2" xfId="4226"/>
    <cellStyle name="40% - 强调文字颜色 4 2 2 2" xfId="4227"/>
    <cellStyle name="40% - 强调文字颜色 4 2 2 2 2" xfId="4228"/>
    <cellStyle name="40% - 强调文字颜色 4 2 2 2 3" xfId="4229"/>
    <cellStyle name="40% - 强调文字颜色 4 2 2 3" xfId="4230"/>
    <cellStyle name="40% - 强调文字颜色 4 2 2 3 2" xfId="4231"/>
    <cellStyle name="40% - 强调文字颜色 4 2 2 3 3" xfId="4232"/>
    <cellStyle name="40% - 强调文字颜色 4 2 2 4" xfId="4233"/>
    <cellStyle name="40% - 强调文字颜色 4 2 2 5" xfId="4234"/>
    <cellStyle name="40% - 强调文字颜色 4 2 3" xfId="4235"/>
    <cellStyle name="40% - 强调文字颜色 4 2 3 2" xfId="4236"/>
    <cellStyle name="40% - 强调文字颜色 4 2 3 2 2" xfId="4237"/>
    <cellStyle name="40% - 强调文字颜色 4 2 3 2 3" xfId="4238"/>
    <cellStyle name="40% - 强调文字颜色 4 2 3 3" xfId="4239"/>
    <cellStyle name="40% - 强调文字颜色 4 2 3 3 2" xfId="4240"/>
    <cellStyle name="40% - 强调文字颜色 4 2 3 3 3" xfId="4241"/>
    <cellStyle name="40% - 强调文字颜色 4 2 3 4" xfId="4242"/>
    <cellStyle name="40% - 强调文字颜色 4 2 3 5" xfId="4243"/>
    <cellStyle name="40% - 强调文字颜色 4 2 4" xfId="4244"/>
    <cellStyle name="40% - 强调文字颜色 4 2 4 2" xfId="4245"/>
    <cellStyle name="40% - 强调文字颜色 4 2 4 3" xfId="4246"/>
    <cellStyle name="40% - 强调文字颜色 4 2 5" xfId="4247"/>
    <cellStyle name="40% - 强调文字颜色 4 2 5 2" xfId="4248"/>
    <cellStyle name="40% - 强调文字颜色 4 2 5 3" xfId="4249"/>
    <cellStyle name="40% - 强调文字颜色 4 2 6" xfId="4250"/>
    <cellStyle name="40% - 强调文字颜色 4 2 6 2" xfId="4251"/>
    <cellStyle name="40% - 强调文字颜色 4 2 6 3" xfId="4252"/>
    <cellStyle name="40% - 强调文字颜色 4 2 7" xfId="4253"/>
    <cellStyle name="40% - 强调文字颜色 4 2 8" xfId="4254"/>
    <cellStyle name="40% - 强调文字颜色 4 3" xfId="13074"/>
    <cellStyle name="40% - 强调文字颜色 4 4" xfId="13075"/>
    <cellStyle name="40% - 强调文字颜色 5" xfId="4255" builtinId="47" customBuiltin="1"/>
    <cellStyle name="40% - 强调文字颜色 5 2" xfId="4256"/>
    <cellStyle name="40% - 强调文字颜色 5 2 2" xfId="4257"/>
    <cellStyle name="40% - 强调文字颜色 5 2 2 2" xfId="4258"/>
    <cellStyle name="40% - 强调文字颜色 5 2 2 2 2" xfId="4259"/>
    <cellStyle name="40% - 强调文字颜色 5 2 2 2 3" xfId="4260"/>
    <cellStyle name="40% - 强调文字颜色 5 2 2 3" xfId="4261"/>
    <cellStyle name="40% - 强调文字颜色 5 2 2 3 2" xfId="4262"/>
    <cellStyle name="40% - 强调文字颜色 5 2 2 3 3" xfId="4263"/>
    <cellStyle name="40% - 强调文字颜色 5 2 2 4" xfId="4264"/>
    <cellStyle name="40% - 强调文字颜色 5 2 2 5" xfId="4265"/>
    <cellStyle name="40% - 强调文字颜色 5 2 3" xfId="4266"/>
    <cellStyle name="40% - 强调文字颜色 5 2 3 2" xfId="4267"/>
    <cellStyle name="40% - 强调文字颜色 5 2 3 2 2" xfId="4268"/>
    <cellStyle name="40% - 强调文字颜色 5 2 3 2 3" xfId="4269"/>
    <cellStyle name="40% - 强调文字颜色 5 2 3 3" xfId="4270"/>
    <cellStyle name="40% - 强调文字颜色 5 2 3 3 2" xfId="4271"/>
    <cellStyle name="40% - 强调文字颜色 5 2 3 3 3" xfId="4272"/>
    <cellStyle name="40% - 强调文字颜色 5 2 3 4" xfId="4273"/>
    <cellStyle name="40% - 强调文字颜色 5 2 3 5" xfId="4274"/>
    <cellStyle name="40% - 强调文字颜色 5 2 4" xfId="4275"/>
    <cellStyle name="40% - 强调文字颜色 5 2 4 2" xfId="4276"/>
    <cellStyle name="40% - 强调文字颜色 5 2 4 3" xfId="4277"/>
    <cellStyle name="40% - 强调文字颜色 5 2 5" xfId="4278"/>
    <cellStyle name="40% - 强调文字颜色 5 2 5 2" xfId="4279"/>
    <cellStyle name="40% - 强调文字颜色 5 2 5 3" xfId="4280"/>
    <cellStyle name="40% - 强调文字颜色 5 2 6" xfId="4281"/>
    <cellStyle name="40% - 强调文字颜色 5 2 6 2" xfId="4282"/>
    <cellStyle name="40% - 强调文字颜色 5 2 6 3" xfId="4283"/>
    <cellStyle name="40% - 强调文字颜色 5 2 7" xfId="4284"/>
    <cellStyle name="40% - 强调文字颜色 5 2 8" xfId="4285"/>
    <cellStyle name="40% - 强调文字颜色 5 3" xfId="13076"/>
    <cellStyle name="40% - 强调文字颜色 5 4" xfId="13077"/>
    <cellStyle name="40% - 强调文字颜色 6" xfId="4286" builtinId="51" customBuiltin="1"/>
    <cellStyle name="40% - 强调文字颜色 6 2" xfId="4287"/>
    <cellStyle name="40% - 强调文字颜色 6 2 2" xfId="4288"/>
    <cellStyle name="40% - 强调文字颜色 6 2 2 2" xfId="4289"/>
    <cellStyle name="40% - 强调文字颜色 6 2 2 2 2" xfId="4290"/>
    <cellStyle name="40% - 强调文字颜色 6 2 2 2 3" xfId="4291"/>
    <cellStyle name="40% - 强调文字颜色 6 2 2 3" xfId="4292"/>
    <cellStyle name="40% - 强调文字颜色 6 2 2 3 2" xfId="4293"/>
    <cellStyle name="40% - 强调文字颜色 6 2 2 3 3" xfId="4294"/>
    <cellStyle name="40% - 强调文字颜色 6 2 2 4" xfId="4295"/>
    <cellStyle name="40% - 强调文字颜色 6 2 2 5" xfId="4296"/>
    <cellStyle name="40% - 强调文字颜色 6 2 3" xfId="4297"/>
    <cellStyle name="40% - 强调文字颜色 6 2 3 2" xfId="4298"/>
    <cellStyle name="40% - 强调文字颜色 6 2 3 2 2" xfId="4299"/>
    <cellStyle name="40% - 强调文字颜色 6 2 3 2 3" xfId="4300"/>
    <cellStyle name="40% - 强调文字颜色 6 2 3 3" xfId="4301"/>
    <cellStyle name="40% - 强调文字颜色 6 2 3 3 2" xfId="4302"/>
    <cellStyle name="40% - 强调文字颜色 6 2 3 3 3" xfId="4303"/>
    <cellStyle name="40% - 强调文字颜色 6 2 3 4" xfId="4304"/>
    <cellStyle name="40% - 强调文字颜色 6 2 3 5" xfId="4305"/>
    <cellStyle name="40% - 强调文字颜色 6 2 4" xfId="4306"/>
    <cellStyle name="40% - 强调文字颜色 6 2 4 2" xfId="4307"/>
    <cellStyle name="40% - 强调文字颜色 6 2 4 3" xfId="4308"/>
    <cellStyle name="40% - 强调文字颜色 6 2 5" xfId="4309"/>
    <cellStyle name="40% - 强调文字颜色 6 2 5 2" xfId="4310"/>
    <cellStyle name="40% - 强调文字颜色 6 2 5 3" xfId="4311"/>
    <cellStyle name="40% - 强调文字颜色 6 2 6" xfId="4312"/>
    <cellStyle name="40% - 强调文字颜色 6 2 6 2" xfId="4313"/>
    <cellStyle name="40% - 强调文字颜色 6 2 6 3" xfId="4314"/>
    <cellStyle name="40% - 强调文字颜色 6 2 7" xfId="4315"/>
    <cellStyle name="40% - 强调文字颜色 6 2 8" xfId="4316"/>
    <cellStyle name="40% - 强调文字颜色 6 3" xfId="13078"/>
    <cellStyle name="40% - 强调文字颜色 6 4" xfId="13079"/>
    <cellStyle name="40% - 着色 1 2" xfId="13429"/>
    <cellStyle name="40% - 着色 1 2 2" xfId="13430"/>
    <cellStyle name="40% - 着色 2 2" xfId="13431"/>
    <cellStyle name="40% - 着色 2 2 2" xfId="13432"/>
    <cellStyle name="40% - 着色 3 2" xfId="13433"/>
    <cellStyle name="40% - 着色 3 2 2" xfId="13434"/>
    <cellStyle name="40% - 着色 4 2" xfId="13435"/>
    <cellStyle name="40% - 着色 4 2 2" xfId="13436"/>
    <cellStyle name="40% - 着色 5 2" xfId="13437"/>
    <cellStyle name="40% - 着色 5 2 2" xfId="13438"/>
    <cellStyle name="40% - 着色 6 2" xfId="13439"/>
    <cellStyle name="40% - 着色 6 2 2" xfId="13440"/>
    <cellStyle name="60% - Accent1" xfId="4317"/>
    <cellStyle name="60% - Accent1 2" xfId="4318"/>
    <cellStyle name="60% - Accent1 2 2" xfId="4319"/>
    <cellStyle name="60% - Accent1 2 2 2" xfId="13441"/>
    <cellStyle name="60% - Accent1 2 2 2 2" xfId="13442"/>
    <cellStyle name="60% - Accent1 2 2 2 2 2" xfId="13443"/>
    <cellStyle name="60% - Accent1 2 2 2 3" xfId="13444"/>
    <cellStyle name="60% - Accent1 2 2 2 3 2" xfId="13445"/>
    <cellStyle name="60% - Accent1 2 2 2 4" xfId="13446"/>
    <cellStyle name="60% - Accent1 2 2 3" xfId="13447"/>
    <cellStyle name="60% - Accent1 2 2 3 2" xfId="13448"/>
    <cellStyle name="60% - Accent1 2 2 4" xfId="13449"/>
    <cellStyle name="60% - Accent1 2 2 4 2" xfId="13450"/>
    <cellStyle name="60% - Accent1 2 2 5" xfId="13451"/>
    <cellStyle name="60% - Accent1 2 3" xfId="4320"/>
    <cellStyle name="60% - Accent1 2 3 2" xfId="13452"/>
    <cellStyle name="60% - Accent1 2 4" xfId="13453"/>
    <cellStyle name="60% - Accent1 2 4 2" xfId="13454"/>
    <cellStyle name="60% - Accent1 2 5" xfId="13455"/>
    <cellStyle name="60% - Accent1 3" xfId="4321"/>
    <cellStyle name="60% - Accent1 3 2" xfId="4322"/>
    <cellStyle name="60% - Accent1 3 2 2" xfId="13456"/>
    <cellStyle name="60% - Accent1 3 3" xfId="4323"/>
    <cellStyle name="60% - Accent1 3 3 2" xfId="13457"/>
    <cellStyle name="60% - Accent1 3 4" xfId="13458"/>
    <cellStyle name="60% - Accent1 4" xfId="4324"/>
    <cellStyle name="60% - Accent1 4 2" xfId="4325"/>
    <cellStyle name="60% - Accent1 4 2 2" xfId="13459"/>
    <cellStyle name="60% - Accent1 4 2 2 2" xfId="13460"/>
    <cellStyle name="60% - Accent1 4 2 3" xfId="13461"/>
    <cellStyle name="60% - Accent1 4 2 3 2" xfId="13462"/>
    <cellStyle name="60% - Accent1 4 2 4" xfId="13463"/>
    <cellStyle name="60% - Accent1 4 3" xfId="4326"/>
    <cellStyle name="60% - Accent1 4 3 2" xfId="13464"/>
    <cellStyle name="60% - Accent1 4 4" xfId="13465"/>
    <cellStyle name="60% - Accent1 4 4 2" xfId="13466"/>
    <cellStyle name="60% - Accent1 4 5" xfId="13467"/>
    <cellStyle name="60% - Accent1 5" xfId="4327"/>
    <cellStyle name="60% - Accent1 5 2" xfId="4328"/>
    <cellStyle name="60% - Accent1 5 3" xfId="4329"/>
    <cellStyle name="60% - Accent1 6" xfId="4330"/>
    <cellStyle name="60% - Accent1 7" xfId="4331"/>
    <cellStyle name="60% - Accent1_012-(KMX) BTL Schedules for KHH_Cebu" xfId="4332"/>
    <cellStyle name="60% - Accent2" xfId="4333"/>
    <cellStyle name="60% - Accent2 2" xfId="4334"/>
    <cellStyle name="60% - Accent2 2 2" xfId="4335"/>
    <cellStyle name="60% - Accent2 2 2 2" xfId="13468"/>
    <cellStyle name="60% - Accent2 2 2 2 2" xfId="13469"/>
    <cellStyle name="60% - Accent2 2 2 2 2 2" xfId="13470"/>
    <cellStyle name="60% - Accent2 2 2 2 3" xfId="13471"/>
    <cellStyle name="60% - Accent2 2 2 2 3 2" xfId="13472"/>
    <cellStyle name="60% - Accent2 2 2 2 4" xfId="13473"/>
    <cellStyle name="60% - Accent2 2 2 3" xfId="13474"/>
    <cellStyle name="60% - Accent2 2 2 3 2" xfId="13475"/>
    <cellStyle name="60% - Accent2 2 2 4" xfId="13476"/>
    <cellStyle name="60% - Accent2 2 2 4 2" xfId="13477"/>
    <cellStyle name="60% - Accent2 2 2 5" xfId="13478"/>
    <cellStyle name="60% - Accent2 2 3" xfId="4336"/>
    <cellStyle name="60% - Accent2 2 3 2" xfId="13479"/>
    <cellStyle name="60% - Accent2 2 4" xfId="13480"/>
    <cellStyle name="60% - Accent2 2 4 2" xfId="13481"/>
    <cellStyle name="60% - Accent2 2 5" xfId="13482"/>
    <cellStyle name="60% - Accent2 3" xfId="4337"/>
    <cellStyle name="60% - Accent2 3 2" xfId="4338"/>
    <cellStyle name="60% - Accent2 3 2 2" xfId="13483"/>
    <cellStyle name="60% - Accent2 3 3" xfId="4339"/>
    <cellStyle name="60% - Accent2 3 3 2" xfId="13484"/>
    <cellStyle name="60% - Accent2 3 4" xfId="13485"/>
    <cellStyle name="60% - Accent2 4" xfId="4340"/>
    <cellStyle name="60% - Accent2 4 2" xfId="4341"/>
    <cellStyle name="60% - Accent2 4 2 2" xfId="13486"/>
    <cellStyle name="60% - Accent2 4 2 2 2" xfId="13487"/>
    <cellStyle name="60% - Accent2 4 2 3" xfId="13488"/>
    <cellStyle name="60% - Accent2 4 2 3 2" xfId="13489"/>
    <cellStyle name="60% - Accent2 4 2 4" xfId="13490"/>
    <cellStyle name="60% - Accent2 4 3" xfId="4342"/>
    <cellStyle name="60% - Accent2 4 3 2" xfId="13491"/>
    <cellStyle name="60% - Accent2 4 4" xfId="13492"/>
    <cellStyle name="60% - Accent2 4 4 2" xfId="13493"/>
    <cellStyle name="60% - Accent2 4 5" xfId="13494"/>
    <cellStyle name="60% - Accent2 5" xfId="4343"/>
    <cellStyle name="60% - Accent2 5 2" xfId="4344"/>
    <cellStyle name="60% - Accent2 5 3" xfId="4345"/>
    <cellStyle name="60% - Accent2 6" xfId="4346"/>
    <cellStyle name="60% - Accent2 7" xfId="4347"/>
    <cellStyle name="60% - Accent2_2012_1st_Qtr_SKD_Review" xfId="4348"/>
    <cellStyle name="60% - Accent3" xfId="4349"/>
    <cellStyle name="60% - Accent3 2" xfId="4350"/>
    <cellStyle name="60% - Accent3 2 2" xfId="4351"/>
    <cellStyle name="60% - Accent3 2 2 2" xfId="13495"/>
    <cellStyle name="60% - Accent3 2 2 2 2" xfId="13496"/>
    <cellStyle name="60% - Accent3 2 2 2 2 2" xfId="13497"/>
    <cellStyle name="60% - Accent3 2 2 2 3" xfId="13498"/>
    <cellStyle name="60% - Accent3 2 2 2 3 2" xfId="13499"/>
    <cellStyle name="60% - Accent3 2 2 2 4" xfId="13500"/>
    <cellStyle name="60% - Accent3 2 2 3" xfId="13501"/>
    <cellStyle name="60% - Accent3 2 2 3 2" xfId="13502"/>
    <cellStyle name="60% - Accent3 2 2 4" xfId="13503"/>
    <cellStyle name="60% - Accent3 2 2 4 2" xfId="13504"/>
    <cellStyle name="60% - Accent3 2 2 5" xfId="13505"/>
    <cellStyle name="60% - Accent3 2 3" xfId="4352"/>
    <cellStyle name="60% - Accent3 2 3 2" xfId="13506"/>
    <cellStyle name="60% - Accent3 2 4" xfId="13507"/>
    <cellStyle name="60% - Accent3 2 4 2" xfId="13508"/>
    <cellStyle name="60% - Accent3 2 5" xfId="13509"/>
    <cellStyle name="60% - Accent3 3" xfId="4353"/>
    <cellStyle name="60% - Accent3 3 2" xfId="4354"/>
    <cellStyle name="60% - Accent3 3 2 2" xfId="13510"/>
    <cellStyle name="60% - Accent3 3 3" xfId="4355"/>
    <cellStyle name="60% - Accent3 3 3 2" xfId="13511"/>
    <cellStyle name="60% - Accent3 3 4" xfId="13512"/>
    <cellStyle name="60% - Accent3 4" xfId="4356"/>
    <cellStyle name="60% - Accent3 4 2" xfId="4357"/>
    <cellStyle name="60% - Accent3 4 2 2" xfId="13513"/>
    <cellStyle name="60% - Accent3 4 2 2 2" xfId="13514"/>
    <cellStyle name="60% - Accent3 4 2 3" xfId="13515"/>
    <cellStyle name="60% - Accent3 4 2 3 2" xfId="13516"/>
    <cellStyle name="60% - Accent3 4 2 4" xfId="13517"/>
    <cellStyle name="60% - Accent3 4 3" xfId="4358"/>
    <cellStyle name="60% - Accent3 4 3 2" xfId="13518"/>
    <cellStyle name="60% - Accent3 4 4" xfId="13519"/>
    <cellStyle name="60% - Accent3 4 4 2" xfId="13520"/>
    <cellStyle name="60% - Accent3 4 5" xfId="13521"/>
    <cellStyle name="60% - Accent3 5" xfId="4359"/>
    <cellStyle name="60% - Accent3 5 2" xfId="4360"/>
    <cellStyle name="60% - Accent3 5 3" xfId="4361"/>
    <cellStyle name="60% - Accent3 6" xfId="4362"/>
    <cellStyle name="60% - Accent3 7" xfId="4363"/>
    <cellStyle name="60% - Accent3_012-(KMX) BTL Schedules for KHH_Cebu" xfId="4364"/>
    <cellStyle name="60% - Accent4" xfId="4365"/>
    <cellStyle name="60% - Accent4 2" xfId="4366"/>
    <cellStyle name="60% - Accent4 2 2" xfId="4367"/>
    <cellStyle name="60% - Accent4 2 2 2" xfId="13522"/>
    <cellStyle name="60% - Accent4 2 2 2 2" xfId="13523"/>
    <cellStyle name="60% - Accent4 2 2 2 2 2" xfId="13524"/>
    <cellStyle name="60% - Accent4 2 2 2 3" xfId="13525"/>
    <cellStyle name="60% - Accent4 2 2 2 3 2" xfId="13526"/>
    <cellStyle name="60% - Accent4 2 2 2 4" xfId="13527"/>
    <cellStyle name="60% - Accent4 2 2 3" xfId="13528"/>
    <cellStyle name="60% - Accent4 2 2 3 2" xfId="13529"/>
    <cellStyle name="60% - Accent4 2 2 4" xfId="13530"/>
    <cellStyle name="60% - Accent4 2 2 4 2" xfId="13531"/>
    <cellStyle name="60% - Accent4 2 2 5" xfId="13532"/>
    <cellStyle name="60% - Accent4 2 3" xfId="4368"/>
    <cellStyle name="60% - Accent4 2 3 2" xfId="13533"/>
    <cellStyle name="60% - Accent4 2 4" xfId="13534"/>
    <cellStyle name="60% - Accent4 2 4 2" xfId="13535"/>
    <cellStyle name="60% - Accent4 2 5" xfId="13536"/>
    <cellStyle name="60% - Accent4 3" xfId="4369"/>
    <cellStyle name="60% - Accent4 3 2" xfId="4370"/>
    <cellStyle name="60% - Accent4 3 2 2" xfId="13537"/>
    <cellStyle name="60% - Accent4 3 3" xfId="4371"/>
    <cellStyle name="60% - Accent4 3 3 2" xfId="13538"/>
    <cellStyle name="60% - Accent4 3 4" xfId="13539"/>
    <cellStyle name="60% - Accent4 4" xfId="4372"/>
    <cellStyle name="60% - Accent4 4 2" xfId="4373"/>
    <cellStyle name="60% - Accent4 4 2 2" xfId="13540"/>
    <cellStyle name="60% - Accent4 4 2 2 2" xfId="13541"/>
    <cellStyle name="60% - Accent4 4 2 3" xfId="13542"/>
    <cellStyle name="60% - Accent4 4 2 3 2" xfId="13543"/>
    <cellStyle name="60% - Accent4 4 2 4" xfId="13544"/>
    <cellStyle name="60% - Accent4 4 3" xfId="4374"/>
    <cellStyle name="60% - Accent4 4 3 2" xfId="13545"/>
    <cellStyle name="60% - Accent4 4 4" xfId="13546"/>
    <cellStyle name="60% - Accent4 4 4 2" xfId="13547"/>
    <cellStyle name="60% - Accent4 4 5" xfId="13548"/>
    <cellStyle name="60% - Accent4 5" xfId="4375"/>
    <cellStyle name="60% - Accent4 5 2" xfId="4376"/>
    <cellStyle name="60% - Accent4 5 3" xfId="4377"/>
    <cellStyle name="60% - Accent4 6" xfId="4378"/>
    <cellStyle name="60% - Accent4 7" xfId="4379"/>
    <cellStyle name="60% - Accent4_012-(KMX) BTL Schedules for KHH_Cebu" xfId="4380"/>
    <cellStyle name="60% - Accent5" xfId="4381"/>
    <cellStyle name="60% - Accent5 2" xfId="4382"/>
    <cellStyle name="60% - Accent5 2 2" xfId="4383"/>
    <cellStyle name="60% - Accent5 2 2 2" xfId="13549"/>
    <cellStyle name="60% - Accent5 2 2 2 2" xfId="13550"/>
    <cellStyle name="60% - Accent5 2 2 2 2 2" xfId="13551"/>
    <cellStyle name="60% - Accent5 2 2 2 3" xfId="13552"/>
    <cellStyle name="60% - Accent5 2 2 2 3 2" xfId="13553"/>
    <cellStyle name="60% - Accent5 2 2 2 4" xfId="13554"/>
    <cellStyle name="60% - Accent5 2 2 3" xfId="13555"/>
    <cellStyle name="60% - Accent5 2 2 3 2" xfId="13556"/>
    <cellStyle name="60% - Accent5 2 2 4" xfId="13557"/>
    <cellStyle name="60% - Accent5 2 2 4 2" xfId="13558"/>
    <cellStyle name="60% - Accent5 2 2 5" xfId="13559"/>
    <cellStyle name="60% - Accent5 2 3" xfId="4384"/>
    <cellStyle name="60% - Accent5 2 3 2" xfId="13560"/>
    <cellStyle name="60% - Accent5 2 4" xfId="13561"/>
    <cellStyle name="60% - Accent5 2 4 2" xfId="13562"/>
    <cellStyle name="60% - Accent5 2 5" xfId="13563"/>
    <cellStyle name="60% - Accent5 3" xfId="4385"/>
    <cellStyle name="60% - Accent5 3 2" xfId="4386"/>
    <cellStyle name="60% - Accent5 3 2 2" xfId="13564"/>
    <cellStyle name="60% - Accent5 3 3" xfId="4387"/>
    <cellStyle name="60% - Accent5 3 3 2" xfId="13565"/>
    <cellStyle name="60% - Accent5 3 4" xfId="13566"/>
    <cellStyle name="60% - Accent5 4" xfId="4388"/>
    <cellStyle name="60% - Accent5 4 2" xfId="4389"/>
    <cellStyle name="60% - Accent5 4 2 2" xfId="13567"/>
    <cellStyle name="60% - Accent5 4 2 2 2" xfId="13568"/>
    <cellStyle name="60% - Accent5 4 2 3" xfId="13569"/>
    <cellStyle name="60% - Accent5 4 2 3 2" xfId="13570"/>
    <cellStyle name="60% - Accent5 4 2 4" xfId="13571"/>
    <cellStyle name="60% - Accent5 4 3" xfId="4390"/>
    <cellStyle name="60% - Accent5 4 3 2" xfId="13572"/>
    <cellStyle name="60% - Accent5 4 4" xfId="13573"/>
    <cellStyle name="60% - Accent5 4 4 2" xfId="13574"/>
    <cellStyle name="60% - Accent5 4 5" xfId="13575"/>
    <cellStyle name="60% - Accent5 5" xfId="4391"/>
    <cellStyle name="60% - Accent5 5 2" xfId="4392"/>
    <cellStyle name="60% - Accent5 5 3" xfId="4393"/>
    <cellStyle name="60% - Accent5 6" xfId="4394"/>
    <cellStyle name="60% - Accent5 7" xfId="4395"/>
    <cellStyle name="60% - Accent5_2012_1st_Qtr_SKD_Review" xfId="4396"/>
    <cellStyle name="60% - Accent6" xfId="4397"/>
    <cellStyle name="60% - Accent6 2" xfId="4398"/>
    <cellStyle name="60% - Accent6 2 2" xfId="4399"/>
    <cellStyle name="60% - Accent6 2 2 2" xfId="13576"/>
    <cellStyle name="60% - Accent6 2 2 2 2" xfId="13577"/>
    <cellStyle name="60% - Accent6 2 2 2 2 2" xfId="13578"/>
    <cellStyle name="60% - Accent6 2 2 2 3" xfId="13579"/>
    <cellStyle name="60% - Accent6 2 2 2 3 2" xfId="13580"/>
    <cellStyle name="60% - Accent6 2 2 2 4" xfId="13581"/>
    <cellStyle name="60% - Accent6 2 2 3" xfId="13582"/>
    <cellStyle name="60% - Accent6 2 2 3 2" xfId="13583"/>
    <cellStyle name="60% - Accent6 2 2 4" xfId="13584"/>
    <cellStyle name="60% - Accent6 2 2 4 2" xfId="13585"/>
    <cellStyle name="60% - Accent6 2 2 5" xfId="13586"/>
    <cellStyle name="60% - Accent6 2 3" xfId="4400"/>
    <cellStyle name="60% - Accent6 2 3 2" xfId="13587"/>
    <cellStyle name="60% - Accent6 2 4" xfId="13588"/>
    <cellStyle name="60% - Accent6 2 4 2" xfId="13589"/>
    <cellStyle name="60% - Accent6 2 5" xfId="13590"/>
    <cellStyle name="60% - Accent6 3" xfId="4401"/>
    <cellStyle name="60% - Accent6 3 2" xfId="4402"/>
    <cellStyle name="60% - Accent6 3 2 2" xfId="13591"/>
    <cellStyle name="60% - Accent6 3 3" xfId="4403"/>
    <cellStyle name="60% - Accent6 3 3 2" xfId="13592"/>
    <cellStyle name="60% - Accent6 3 4" xfId="13593"/>
    <cellStyle name="60% - Accent6 4" xfId="4404"/>
    <cellStyle name="60% - Accent6 4 2" xfId="4405"/>
    <cellStyle name="60% - Accent6 4 2 2" xfId="13594"/>
    <cellStyle name="60% - Accent6 4 2 2 2" xfId="13595"/>
    <cellStyle name="60% - Accent6 4 2 3" xfId="13596"/>
    <cellStyle name="60% - Accent6 4 2 3 2" xfId="13597"/>
    <cellStyle name="60% - Accent6 4 2 4" xfId="13598"/>
    <cellStyle name="60% - Accent6 4 3" xfId="4406"/>
    <cellStyle name="60% - Accent6 4 3 2" xfId="13599"/>
    <cellStyle name="60% - Accent6 4 4" xfId="13600"/>
    <cellStyle name="60% - Accent6 4 4 2" xfId="13601"/>
    <cellStyle name="60% - Accent6 4 5" xfId="13602"/>
    <cellStyle name="60% - Accent6 5" xfId="4407"/>
    <cellStyle name="60% - Accent6 5 2" xfId="4408"/>
    <cellStyle name="60% - Accent6 5 3" xfId="4409"/>
    <cellStyle name="60% - Accent6 6" xfId="4410"/>
    <cellStyle name="60% - Accent6 7" xfId="4411"/>
    <cellStyle name="60% - Accent6_012-(KMX) BTL Schedules for KHH_Cebu" xfId="4412"/>
    <cellStyle name="60% - Акцент1" xfId="4413"/>
    <cellStyle name="60% - Акцент1 2" xfId="4414"/>
    <cellStyle name="60% - Акцент1 3" xfId="4415"/>
    <cellStyle name="60% - Акцент2" xfId="4416"/>
    <cellStyle name="60% - Акцент2 2" xfId="4417"/>
    <cellStyle name="60% - Акцент2 3" xfId="4418"/>
    <cellStyle name="60% - Акцент3" xfId="4419"/>
    <cellStyle name="60% - Акцент3 2" xfId="4420"/>
    <cellStyle name="60% - Акцент3 3" xfId="4421"/>
    <cellStyle name="60% - Акцент4" xfId="4422"/>
    <cellStyle name="60% - Акцент4 2" xfId="4423"/>
    <cellStyle name="60% - Акцент4 3" xfId="4424"/>
    <cellStyle name="60% - Акцент5" xfId="4425"/>
    <cellStyle name="60% - Акцент5 2" xfId="4426"/>
    <cellStyle name="60% - Акцент5 3" xfId="4427"/>
    <cellStyle name="60% - Акцент6" xfId="4428"/>
    <cellStyle name="60% - Акцент6 2" xfId="4429"/>
    <cellStyle name="60% - Акцент6 3" xfId="4430"/>
    <cellStyle name="60% - アクセント 1" xfId="4431"/>
    <cellStyle name="60% - アクセント 1 2" xfId="4432"/>
    <cellStyle name="60% - アクセント 1 2 2" xfId="4433"/>
    <cellStyle name="60% - アクセント 1 2 3" xfId="4434"/>
    <cellStyle name="60% - アクセント 1 3" xfId="4435"/>
    <cellStyle name="60% - アクセント 1 3 2" xfId="4436"/>
    <cellStyle name="60% - アクセント 1 3 3" xfId="4437"/>
    <cellStyle name="60% - アクセント 1 4" xfId="4438"/>
    <cellStyle name="60% - アクセント 1 4 2" xfId="4439"/>
    <cellStyle name="60% - アクセント 1 4 3" xfId="4440"/>
    <cellStyle name="60% - アクセント 1 5" xfId="4441"/>
    <cellStyle name="60% - アクセント 1 6" xfId="4442"/>
    <cellStyle name="60% - アクセント 2" xfId="4443"/>
    <cellStyle name="60% - アクセント 2 2" xfId="4444"/>
    <cellStyle name="60% - アクセント 2 2 2" xfId="4445"/>
    <cellStyle name="60% - アクセント 2 2 3" xfId="4446"/>
    <cellStyle name="60% - アクセント 2 3" xfId="4447"/>
    <cellStyle name="60% - アクセント 2 3 2" xfId="4448"/>
    <cellStyle name="60% - アクセント 2 3 3" xfId="4449"/>
    <cellStyle name="60% - アクセント 2 4" xfId="4450"/>
    <cellStyle name="60% - アクセント 2 4 2" xfId="4451"/>
    <cellStyle name="60% - アクセント 2 4 3" xfId="4452"/>
    <cellStyle name="60% - アクセント 2 5" xfId="4453"/>
    <cellStyle name="60% - アクセント 2 6" xfId="4454"/>
    <cellStyle name="60% - アクセント 3" xfId="4455"/>
    <cellStyle name="60% - アクセント 3 2" xfId="4456"/>
    <cellStyle name="60% - アクセント 3 2 2" xfId="4457"/>
    <cellStyle name="60% - アクセント 3 2 3" xfId="4458"/>
    <cellStyle name="60% - アクセント 3 3" xfId="4459"/>
    <cellStyle name="60% - アクセント 3 3 2" xfId="4460"/>
    <cellStyle name="60% - アクセント 3 3 3" xfId="4461"/>
    <cellStyle name="60% - アクセント 3 4" xfId="4462"/>
    <cellStyle name="60% - アクセント 3 4 2" xfId="4463"/>
    <cellStyle name="60% - アクセント 3 4 3" xfId="4464"/>
    <cellStyle name="60% - アクセント 3 5" xfId="4465"/>
    <cellStyle name="60% - アクセント 3 6" xfId="4466"/>
    <cellStyle name="60% - アクセント 4" xfId="4467"/>
    <cellStyle name="60% - アクセント 4 2" xfId="4468"/>
    <cellStyle name="60% - アクセント 4 2 2" xfId="4469"/>
    <cellStyle name="60% - アクセント 4 2 3" xfId="4470"/>
    <cellStyle name="60% - アクセント 4 3" xfId="4471"/>
    <cellStyle name="60% - アクセント 4 3 2" xfId="4472"/>
    <cellStyle name="60% - アクセント 4 3 3" xfId="4473"/>
    <cellStyle name="60% - アクセント 4 4" xfId="4474"/>
    <cellStyle name="60% - アクセント 4 4 2" xfId="4475"/>
    <cellStyle name="60% - アクセント 4 4 3" xfId="4476"/>
    <cellStyle name="60% - アクセント 4 5" xfId="4477"/>
    <cellStyle name="60% - アクセント 4 6" xfId="4478"/>
    <cellStyle name="60% - アクセント 5" xfId="4479"/>
    <cellStyle name="60% - アクセント 5 2" xfId="4480"/>
    <cellStyle name="60% - アクセント 5 2 2" xfId="4481"/>
    <cellStyle name="60% - アクセント 5 2 3" xfId="4482"/>
    <cellStyle name="60% - アクセント 5 3" xfId="4483"/>
    <cellStyle name="60% - アクセント 5 3 2" xfId="4484"/>
    <cellStyle name="60% - アクセント 5 3 3" xfId="4485"/>
    <cellStyle name="60% - アクセント 5 4" xfId="4486"/>
    <cellStyle name="60% - アクセント 5 4 2" xfId="4487"/>
    <cellStyle name="60% - アクセント 5 4 3" xfId="4488"/>
    <cellStyle name="60% - アクセント 5 5" xfId="4489"/>
    <cellStyle name="60% - アクセント 5 6" xfId="4490"/>
    <cellStyle name="60% - アクセント 6" xfId="4491"/>
    <cellStyle name="60% - アクセント 6 2" xfId="4492"/>
    <cellStyle name="60% - アクセント 6 2 2" xfId="4493"/>
    <cellStyle name="60% - アクセント 6 2 3" xfId="4494"/>
    <cellStyle name="60% - アクセント 6 3" xfId="4495"/>
    <cellStyle name="60% - アクセント 6 3 2" xfId="4496"/>
    <cellStyle name="60% - アクセント 6 3 3" xfId="4497"/>
    <cellStyle name="60% - アクセント 6 4" xfId="4498"/>
    <cellStyle name="60% - アクセント 6 4 2" xfId="4499"/>
    <cellStyle name="60% - アクセント 6 4 3" xfId="4500"/>
    <cellStyle name="60% - アクセント 6 5" xfId="4501"/>
    <cellStyle name="60% - アクセント 6 6" xfId="4502"/>
    <cellStyle name="60% - 강조색1" xfId="4503"/>
    <cellStyle name="60% - 강조색1 2" xfId="4504"/>
    <cellStyle name="60% - 강조색1 2 2" xfId="4505"/>
    <cellStyle name="60% - 강조색1 2 2 2" xfId="4506"/>
    <cellStyle name="60% - 강조색1 2 2 2 2" xfId="4507"/>
    <cellStyle name="60% - 강조색1 2 2 2 3" xfId="4508"/>
    <cellStyle name="60% - 강조색1 2 2 3" xfId="4509"/>
    <cellStyle name="60% - 강조색1 2 2 3 2" xfId="4510"/>
    <cellStyle name="60% - 강조색1 2 2 3 3" xfId="4511"/>
    <cellStyle name="60% - 강조색1 2 2 4" xfId="4512"/>
    <cellStyle name="60% - 강조색1 2 2 5" xfId="4513"/>
    <cellStyle name="60% - 강조색1 2 3" xfId="4514"/>
    <cellStyle name="60% - 강조색1 2 3 2" xfId="4515"/>
    <cellStyle name="60% - 강조색1 2 3 3" xfId="4516"/>
    <cellStyle name="60% - 강조색1 2 4" xfId="4517"/>
    <cellStyle name="60% - 강조색1 2 4 2" xfId="4518"/>
    <cellStyle name="60% - 강조색1 2 4 3" xfId="4519"/>
    <cellStyle name="60% - 강조색1 2 5" xfId="4520"/>
    <cellStyle name="60% - 강조색1 2 6" xfId="4521"/>
    <cellStyle name="60% - 강조색1 3" xfId="4522"/>
    <cellStyle name="60% - 강조색1 3 2" xfId="4523"/>
    <cellStyle name="60% - 강조색1 3 3" xfId="4524"/>
    <cellStyle name="60% - 강조색1 4" xfId="4525"/>
    <cellStyle name="60% - 강조색1 4 2" xfId="4526"/>
    <cellStyle name="60% - 강조색1 4 3" xfId="4527"/>
    <cellStyle name="60% - 강조색1 5" xfId="4528"/>
    <cellStyle name="60% - 강조색1 5 2" xfId="4529"/>
    <cellStyle name="60% - 강조색1 5 3" xfId="4530"/>
    <cellStyle name="60% - 강조색1 6" xfId="4531"/>
    <cellStyle name="60% - 강조색1 7" xfId="4532"/>
    <cellStyle name="60% - 강조색2" xfId="4533"/>
    <cellStyle name="60% - 강조색2 2" xfId="4534"/>
    <cellStyle name="60% - 강조색2 2 2" xfId="4535"/>
    <cellStyle name="60% - 강조색2 2 2 2" xfId="4536"/>
    <cellStyle name="60% - 강조색2 2 2 2 2" xfId="4537"/>
    <cellStyle name="60% - 강조색2 2 2 2 3" xfId="4538"/>
    <cellStyle name="60% - 강조색2 2 2 3" xfId="4539"/>
    <cellStyle name="60% - 강조색2 2 2 3 2" xfId="4540"/>
    <cellStyle name="60% - 강조색2 2 2 3 3" xfId="4541"/>
    <cellStyle name="60% - 강조색2 2 2 4" xfId="4542"/>
    <cellStyle name="60% - 강조색2 2 2 5" xfId="4543"/>
    <cellStyle name="60% - 강조색2 2 3" xfId="4544"/>
    <cellStyle name="60% - 강조색2 2 3 2" xfId="4545"/>
    <cellStyle name="60% - 강조색2 2 3 3" xfId="4546"/>
    <cellStyle name="60% - 강조색2 2 4" xfId="4547"/>
    <cellStyle name="60% - 강조색2 2 4 2" xfId="4548"/>
    <cellStyle name="60% - 강조색2 2 4 3" xfId="4549"/>
    <cellStyle name="60% - 강조색2 2 5" xfId="4550"/>
    <cellStyle name="60% - 강조색2 2 6" xfId="4551"/>
    <cellStyle name="60% - 강조색2 3" xfId="4552"/>
    <cellStyle name="60% - 강조색2 3 2" xfId="4553"/>
    <cellStyle name="60% - 강조색2 3 3" xfId="4554"/>
    <cellStyle name="60% - 강조색2 4" xfId="4555"/>
    <cellStyle name="60% - 강조색2 4 2" xfId="4556"/>
    <cellStyle name="60% - 강조색2 4 3" xfId="4557"/>
    <cellStyle name="60% - 강조색2 5" xfId="4558"/>
    <cellStyle name="60% - 강조색2 5 2" xfId="4559"/>
    <cellStyle name="60% - 강조색2 5 3" xfId="4560"/>
    <cellStyle name="60% - 강조색2 6" xfId="4561"/>
    <cellStyle name="60% - 강조색2 7" xfId="4562"/>
    <cellStyle name="60% - 강조색3" xfId="4563"/>
    <cellStyle name="60% - 강조색3 2" xfId="4564"/>
    <cellStyle name="60% - 강조색3 2 2" xfId="4565"/>
    <cellStyle name="60% - 강조색3 2 2 2" xfId="4566"/>
    <cellStyle name="60% - 강조색3 2 2 2 2" xfId="4567"/>
    <cellStyle name="60% - 강조색3 2 2 2 3" xfId="4568"/>
    <cellStyle name="60% - 강조색3 2 2 3" xfId="4569"/>
    <cellStyle name="60% - 강조색3 2 2 3 2" xfId="4570"/>
    <cellStyle name="60% - 강조색3 2 2 3 3" xfId="4571"/>
    <cellStyle name="60% - 강조색3 2 2 4" xfId="4572"/>
    <cellStyle name="60% - 강조색3 2 2 5" xfId="4573"/>
    <cellStyle name="60% - 강조색3 2 3" xfId="4574"/>
    <cellStyle name="60% - 강조색3 2 3 2" xfId="4575"/>
    <cellStyle name="60% - 강조색3 2 3 3" xfId="4576"/>
    <cellStyle name="60% - 강조색3 2 4" xfId="4577"/>
    <cellStyle name="60% - 강조색3 2 4 2" xfId="4578"/>
    <cellStyle name="60% - 강조색3 2 4 3" xfId="4579"/>
    <cellStyle name="60% - 강조색3 2 5" xfId="4580"/>
    <cellStyle name="60% - 강조색3 2 6" xfId="4581"/>
    <cellStyle name="60% - 강조색3 3" xfId="4582"/>
    <cellStyle name="60% - 강조색3 3 2" xfId="4583"/>
    <cellStyle name="60% - 강조색3 3 3" xfId="4584"/>
    <cellStyle name="60% - 강조색3 4" xfId="4585"/>
    <cellStyle name="60% - 강조색3 4 2" xfId="4586"/>
    <cellStyle name="60% - 강조색3 4 3" xfId="4587"/>
    <cellStyle name="60% - 강조색3 5" xfId="4588"/>
    <cellStyle name="60% - 강조색3 5 2" xfId="4589"/>
    <cellStyle name="60% - 강조색3 5 3" xfId="4590"/>
    <cellStyle name="60% - 강조색3 6" xfId="4591"/>
    <cellStyle name="60% - 강조색3 7" xfId="4592"/>
    <cellStyle name="60% - 강조색4" xfId="4593"/>
    <cellStyle name="60% - 강조색4 2" xfId="4594"/>
    <cellStyle name="60% - 강조색4 2 2" xfId="4595"/>
    <cellStyle name="60% - 강조색4 2 2 2" xfId="4596"/>
    <cellStyle name="60% - 강조색4 2 2 2 2" xfId="4597"/>
    <cellStyle name="60% - 강조색4 2 2 2 3" xfId="4598"/>
    <cellStyle name="60% - 강조색4 2 2 3" xfId="4599"/>
    <cellStyle name="60% - 강조색4 2 2 3 2" xfId="4600"/>
    <cellStyle name="60% - 강조색4 2 2 3 3" xfId="4601"/>
    <cellStyle name="60% - 강조색4 2 2 4" xfId="4602"/>
    <cellStyle name="60% - 강조색4 2 2 5" xfId="4603"/>
    <cellStyle name="60% - 강조색4 2 3" xfId="4604"/>
    <cellStyle name="60% - 강조색4 2 3 2" xfId="4605"/>
    <cellStyle name="60% - 강조색4 2 3 3" xfId="4606"/>
    <cellStyle name="60% - 강조색4 2 4" xfId="4607"/>
    <cellStyle name="60% - 강조색4 2 4 2" xfId="4608"/>
    <cellStyle name="60% - 강조색4 2 4 3" xfId="4609"/>
    <cellStyle name="60% - 강조색4 2 5" xfId="4610"/>
    <cellStyle name="60% - 강조색4 2 6" xfId="4611"/>
    <cellStyle name="60% - 강조색4 3" xfId="4612"/>
    <cellStyle name="60% - 강조색4 3 2" xfId="4613"/>
    <cellStyle name="60% - 강조색4 3 3" xfId="4614"/>
    <cellStyle name="60% - 강조색4 4" xfId="4615"/>
    <cellStyle name="60% - 강조색4 4 2" xfId="4616"/>
    <cellStyle name="60% - 강조색4 4 3" xfId="4617"/>
    <cellStyle name="60% - 강조색4 5" xfId="4618"/>
    <cellStyle name="60% - 강조색4 5 2" xfId="4619"/>
    <cellStyle name="60% - 강조색4 5 3" xfId="4620"/>
    <cellStyle name="60% - 강조색4 6" xfId="4621"/>
    <cellStyle name="60% - 강조색4 7" xfId="4622"/>
    <cellStyle name="60% - 강조색5" xfId="4623"/>
    <cellStyle name="60% - 강조색5 2" xfId="4624"/>
    <cellStyle name="60% - 강조색5 2 2" xfId="4625"/>
    <cellStyle name="60% - 강조색5 2 2 2" xfId="4626"/>
    <cellStyle name="60% - 강조색5 2 2 2 2" xfId="4627"/>
    <cellStyle name="60% - 강조색5 2 2 2 3" xfId="4628"/>
    <cellStyle name="60% - 강조색5 2 2 3" xfId="4629"/>
    <cellStyle name="60% - 강조색5 2 2 3 2" xfId="4630"/>
    <cellStyle name="60% - 강조색5 2 2 3 3" xfId="4631"/>
    <cellStyle name="60% - 강조색5 2 2 4" xfId="4632"/>
    <cellStyle name="60% - 강조색5 2 2 5" xfId="4633"/>
    <cellStyle name="60% - 강조색5 2 3" xfId="4634"/>
    <cellStyle name="60% - 강조색5 2 3 2" xfId="4635"/>
    <cellStyle name="60% - 강조색5 2 3 3" xfId="4636"/>
    <cellStyle name="60% - 강조색5 2 4" xfId="4637"/>
    <cellStyle name="60% - 강조색5 2 4 2" xfId="4638"/>
    <cellStyle name="60% - 강조색5 2 4 3" xfId="4639"/>
    <cellStyle name="60% - 강조색5 2 5" xfId="4640"/>
    <cellStyle name="60% - 강조색5 2 6" xfId="4641"/>
    <cellStyle name="60% - 강조색5 3" xfId="4642"/>
    <cellStyle name="60% - 강조색5 3 2" xfId="4643"/>
    <cellStyle name="60% - 강조색5 3 3" xfId="4644"/>
    <cellStyle name="60% - 강조색5 4" xfId="4645"/>
    <cellStyle name="60% - 강조색5 4 2" xfId="4646"/>
    <cellStyle name="60% - 강조색5 4 3" xfId="4647"/>
    <cellStyle name="60% - 강조색5 5" xfId="4648"/>
    <cellStyle name="60% - 강조색5 5 2" xfId="4649"/>
    <cellStyle name="60% - 강조색5 5 3" xfId="4650"/>
    <cellStyle name="60% - 강조색5 6" xfId="4651"/>
    <cellStyle name="60% - 강조색5 7" xfId="4652"/>
    <cellStyle name="60% - 강조색6" xfId="4653"/>
    <cellStyle name="60% - 강조색6 2" xfId="4654"/>
    <cellStyle name="60% - 강조색6 2 2" xfId="4655"/>
    <cellStyle name="60% - 강조색6 2 2 2" xfId="4656"/>
    <cellStyle name="60% - 강조색6 2 2 2 2" xfId="4657"/>
    <cellStyle name="60% - 강조색6 2 2 2 3" xfId="4658"/>
    <cellStyle name="60% - 강조색6 2 2 3" xfId="4659"/>
    <cellStyle name="60% - 강조색6 2 2 3 2" xfId="4660"/>
    <cellStyle name="60% - 강조색6 2 2 3 3" xfId="4661"/>
    <cellStyle name="60% - 강조색6 2 2 4" xfId="4662"/>
    <cellStyle name="60% - 강조색6 2 2 5" xfId="4663"/>
    <cellStyle name="60% - 강조색6 2 3" xfId="4664"/>
    <cellStyle name="60% - 강조색6 2 3 2" xfId="4665"/>
    <cellStyle name="60% - 강조색6 2 3 3" xfId="4666"/>
    <cellStyle name="60% - 강조색6 2 4" xfId="4667"/>
    <cellStyle name="60% - 강조색6 2 4 2" xfId="4668"/>
    <cellStyle name="60% - 강조색6 2 4 3" xfId="4669"/>
    <cellStyle name="60% - 강조색6 2 5" xfId="4670"/>
    <cellStyle name="60% - 강조색6 2 6" xfId="4671"/>
    <cellStyle name="60% - 강조색6 3" xfId="4672"/>
    <cellStyle name="60% - 강조색6 3 2" xfId="4673"/>
    <cellStyle name="60% - 강조색6 3 3" xfId="4674"/>
    <cellStyle name="60% - 강조색6 4" xfId="4675"/>
    <cellStyle name="60% - 강조색6 4 2" xfId="4676"/>
    <cellStyle name="60% - 강조색6 4 3" xfId="4677"/>
    <cellStyle name="60% - 강조색6 5" xfId="4678"/>
    <cellStyle name="60% - 강조색6 5 2" xfId="4679"/>
    <cellStyle name="60% - 강조색6 5 3" xfId="4680"/>
    <cellStyle name="60% - 강조색6 6" xfId="4681"/>
    <cellStyle name="60% - 강조색6 7" xfId="4682"/>
    <cellStyle name="60% - 輔色1" xfId="4683"/>
    <cellStyle name="60% - 輔色1 2" xfId="4684"/>
    <cellStyle name="60% - 輔色1 2 2" xfId="4685"/>
    <cellStyle name="60% - 輔色1 2 3" xfId="4686"/>
    <cellStyle name="60% - 輔色1 3" xfId="4687"/>
    <cellStyle name="60% - 輔色1 3 2" xfId="4688"/>
    <cellStyle name="60% - 輔色1 3 3" xfId="4689"/>
    <cellStyle name="60% - 輔色1 4" xfId="4690"/>
    <cellStyle name="60% - 輔色1 5" xfId="4691"/>
    <cellStyle name="60% - 輔色2" xfId="4692"/>
    <cellStyle name="60% - 輔色2 2" xfId="4693"/>
    <cellStyle name="60% - 輔色2 2 2" xfId="4694"/>
    <cellStyle name="60% - 輔色2 2 3" xfId="4695"/>
    <cellStyle name="60% - 輔色2 3" xfId="4696"/>
    <cellStyle name="60% - 輔色2 3 2" xfId="4697"/>
    <cellStyle name="60% - 輔色2 3 3" xfId="4698"/>
    <cellStyle name="60% - 輔色2 4" xfId="4699"/>
    <cellStyle name="60% - 輔色2 5" xfId="4700"/>
    <cellStyle name="60% - 輔色3" xfId="4701"/>
    <cellStyle name="60% - 輔色3 2" xfId="4702"/>
    <cellStyle name="60% - 輔色3 2 2" xfId="4703"/>
    <cellStyle name="60% - 輔色3 2 3" xfId="4704"/>
    <cellStyle name="60% - 輔色3 3" xfId="4705"/>
    <cellStyle name="60% - 輔色3 3 2" xfId="4706"/>
    <cellStyle name="60% - 輔色3 3 3" xfId="4707"/>
    <cellStyle name="60% - 輔色3 4" xfId="4708"/>
    <cellStyle name="60% - 輔色3 5" xfId="4709"/>
    <cellStyle name="60% - 輔色4" xfId="4710"/>
    <cellStyle name="60% - 輔色4 2" xfId="4711"/>
    <cellStyle name="60% - 輔色4 2 2" xfId="4712"/>
    <cellStyle name="60% - 輔色4 2 3" xfId="4713"/>
    <cellStyle name="60% - 輔色4 3" xfId="4714"/>
    <cellStyle name="60% - 輔色4 3 2" xfId="4715"/>
    <cellStyle name="60% - 輔色4 3 3" xfId="4716"/>
    <cellStyle name="60% - 輔色4 4" xfId="4717"/>
    <cellStyle name="60% - 輔色4 5" xfId="4718"/>
    <cellStyle name="60% - 輔色5" xfId="4719"/>
    <cellStyle name="60% - 輔色5 2" xfId="4720"/>
    <cellStyle name="60% - 輔色5 2 2" xfId="4721"/>
    <cellStyle name="60% - 輔色5 2 3" xfId="4722"/>
    <cellStyle name="60% - 輔色5 3" xfId="4723"/>
    <cellStyle name="60% - 輔色5 3 2" xfId="4724"/>
    <cellStyle name="60% - 輔色5 3 3" xfId="4725"/>
    <cellStyle name="60% - 輔色5 4" xfId="4726"/>
    <cellStyle name="60% - 輔色5 5" xfId="4727"/>
    <cellStyle name="60% - 輔色6" xfId="4728"/>
    <cellStyle name="60% - 輔色6 2" xfId="4729"/>
    <cellStyle name="60% - 輔色6 2 2" xfId="4730"/>
    <cellStyle name="60% - 輔色6 2 3" xfId="4731"/>
    <cellStyle name="60% - 輔色6 3" xfId="4732"/>
    <cellStyle name="60% - 輔色6 3 2" xfId="4733"/>
    <cellStyle name="60% - 輔色6 3 3" xfId="4734"/>
    <cellStyle name="60% - 輔色6 4" xfId="4735"/>
    <cellStyle name="60% - 輔色6 5" xfId="4736"/>
    <cellStyle name="60% - 强调文字颜色 1" xfId="4737" builtinId="32" customBuiltin="1"/>
    <cellStyle name="60% - 强调文字颜色 1 2" xfId="4738"/>
    <cellStyle name="60% - 强调文字颜色 1 2 2" xfId="4739"/>
    <cellStyle name="60% - 强调文字颜色 1 2 2 2" xfId="4740"/>
    <cellStyle name="60% - 强调文字颜色 1 2 2 3" xfId="4741"/>
    <cellStyle name="60% - 强调文字颜色 1 2 3" xfId="4742"/>
    <cellStyle name="60% - 强调文字颜色 1 2 3 2" xfId="4743"/>
    <cellStyle name="60% - 强调文字颜色 1 2 3 3" xfId="4744"/>
    <cellStyle name="60% - 强调文字颜色 1 2 4" xfId="4745"/>
    <cellStyle name="60% - 强调文字颜色 1 2 4 2" xfId="4746"/>
    <cellStyle name="60% - 强调文字颜色 1 2 4 3" xfId="4747"/>
    <cellStyle name="60% - 强调文字颜色 1 2 5" xfId="4748"/>
    <cellStyle name="60% - 强调文字颜色 1 2 6" xfId="4749"/>
    <cellStyle name="60% - 强调文字颜色 1 3" xfId="13080"/>
    <cellStyle name="60% - 强调文字颜色 1 4" xfId="13081"/>
    <cellStyle name="60% - 强调文字颜色 2" xfId="4750" builtinId="36" customBuiltin="1"/>
    <cellStyle name="60% - 强调文字颜色 2 2" xfId="4751"/>
    <cellStyle name="60% - 强调文字颜色 2 2 2" xfId="4752"/>
    <cellStyle name="60% - 强调文字颜色 2 2 2 2" xfId="4753"/>
    <cellStyle name="60% - 强调文字颜色 2 2 2 3" xfId="4754"/>
    <cellStyle name="60% - 强调文字颜色 2 2 3" xfId="4755"/>
    <cellStyle name="60% - 强调文字颜色 2 2 3 2" xfId="4756"/>
    <cellStyle name="60% - 强调文字颜色 2 2 3 3" xfId="4757"/>
    <cellStyle name="60% - 强调文字颜色 2 2 4" xfId="4758"/>
    <cellStyle name="60% - 强调文字颜色 2 2 4 2" xfId="4759"/>
    <cellStyle name="60% - 强调文字颜色 2 2 4 3" xfId="4760"/>
    <cellStyle name="60% - 强调文字颜色 2 2 5" xfId="4761"/>
    <cellStyle name="60% - 强调文字颜色 2 2 6" xfId="4762"/>
    <cellStyle name="60% - 强调文字颜色 2 3" xfId="13082"/>
    <cellStyle name="60% - 强调文字颜色 2 4" xfId="13083"/>
    <cellStyle name="60% - 强调文字颜色 3" xfId="4763" builtinId="40" customBuiltin="1"/>
    <cellStyle name="60% - 强调文字颜色 3 2" xfId="4764"/>
    <cellStyle name="60% - 强调文字颜色 3 2 2" xfId="4765"/>
    <cellStyle name="60% - 强调文字颜色 3 2 2 2" xfId="4766"/>
    <cellStyle name="60% - 强调文字颜色 3 2 2 3" xfId="4767"/>
    <cellStyle name="60% - 强调文字颜色 3 2 3" xfId="4768"/>
    <cellStyle name="60% - 强调文字颜色 3 2 3 2" xfId="4769"/>
    <cellStyle name="60% - 强调文字颜色 3 2 3 3" xfId="4770"/>
    <cellStyle name="60% - 强调文字颜色 3 2 4" xfId="4771"/>
    <cellStyle name="60% - 强调文字颜色 3 2 4 2" xfId="4772"/>
    <cellStyle name="60% - 强调文字颜色 3 2 4 3" xfId="4773"/>
    <cellStyle name="60% - 强调文字颜色 3 2 5" xfId="4774"/>
    <cellStyle name="60% - 强调文字颜色 3 2 6" xfId="4775"/>
    <cellStyle name="60% - 强调文字颜色 3 3" xfId="13084"/>
    <cellStyle name="60% - 强调文字颜色 3 4" xfId="13085"/>
    <cellStyle name="60% - 强调文字颜色 4" xfId="4776" builtinId="44" customBuiltin="1"/>
    <cellStyle name="60% - 强调文字颜色 4 2" xfId="4777"/>
    <cellStyle name="60% - 强调文字颜色 4 2 2" xfId="4778"/>
    <cellStyle name="60% - 强调文字颜色 4 2 2 2" xfId="4779"/>
    <cellStyle name="60% - 强调文字颜色 4 2 2 3" xfId="4780"/>
    <cellStyle name="60% - 强调文字颜色 4 2 3" xfId="4781"/>
    <cellStyle name="60% - 强调文字颜色 4 2 3 2" xfId="4782"/>
    <cellStyle name="60% - 强调文字颜色 4 2 3 3" xfId="4783"/>
    <cellStyle name="60% - 强调文字颜色 4 2 4" xfId="4784"/>
    <cellStyle name="60% - 强调文字颜色 4 2 4 2" xfId="4785"/>
    <cellStyle name="60% - 强调文字颜色 4 2 4 3" xfId="4786"/>
    <cellStyle name="60% - 强调文字颜色 4 2 5" xfId="4787"/>
    <cellStyle name="60% - 强调文字颜色 4 2 6" xfId="4788"/>
    <cellStyle name="60% - 强调文字颜色 4 3" xfId="13086"/>
    <cellStyle name="60% - 强调文字颜色 4 4" xfId="13087"/>
    <cellStyle name="60% - 强调文字颜色 5" xfId="4789" builtinId="48" customBuiltin="1"/>
    <cellStyle name="60% - 强调文字颜色 5 2" xfId="4790"/>
    <cellStyle name="60% - 强调文字颜色 5 2 2" xfId="4791"/>
    <cellStyle name="60% - 强调文字颜色 5 2 2 2" xfId="4792"/>
    <cellStyle name="60% - 强调文字颜色 5 2 2 3" xfId="4793"/>
    <cellStyle name="60% - 强调文字颜色 5 2 3" xfId="4794"/>
    <cellStyle name="60% - 强调文字颜色 5 2 3 2" xfId="4795"/>
    <cellStyle name="60% - 强调文字颜色 5 2 3 3" xfId="4796"/>
    <cellStyle name="60% - 强调文字颜色 5 2 4" xfId="4797"/>
    <cellStyle name="60% - 强调文字颜色 5 2 4 2" xfId="4798"/>
    <cellStyle name="60% - 强调文字颜色 5 2 4 3" xfId="4799"/>
    <cellStyle name="60% - 强调文字颜色 5 2 5" xfId="4800"/>
    <cellStyle name="60% - 强调文字颜色 5 2 6" xfId="4801"/>
    <cellStyle name="60% - 强调文字颜色 5 3" xfId="13088"/>
    <cellStyle name="60% - 强调文字颜色 5 4" xfId="13089"/>
    <cellStyle name="60% - 强调文字颜色 6" xfId="4802" builtinId="52" customBuiltin="1"/>
    <cellStyle name="60% - 强调文字颜色 6 2" xfId="4803"/>
    <cellStyle name="60% - 强调文字颜色 6 2 2" xfId="4804"/>
    <cellStyle name="60% - 强调文字颜色 6 2 2 2" xfId="4805"/>
    <cellStyle name="60% - 强调文字颜色 6 2 2 3" xfId="4806"/>
    <cellStyle name="60% - 强调文字颜色 6 2 3" xfId="4807"/>
    <cellStyle name="60% - 强调文字颜色 6 2 3 2" xfId="4808"/>
    <cellStyle name="60% - 强调文字颜色 6 2 3 3" xfId="4809"/>
    <cellStyle name="60% - 强调文字颜色 6 2 4" xfId="4810"/>
    <cellStyle name="60% - 强调文字颜色 6 2 4 2" xfId="4811"/>
    <cellStyle name="60% - 强调文字颜色 6 2 4 3" xfId="4812"/>
    <cellStyle name="60% - 强调文字颜色 6 2 5" xfId="4813"/>
    <cellStyle name="60% - 强调文字颜色 6 2 6" xfId="4814"/>
    <cellStyle name="60% - 强调文字颜色 6 3" xfId="13090"/>
    <cellStyle name="60% - 强调文字颜色 6 4" xfId="13091"/>
    <cellStyle name="60% - 着色 1 2" xfId="13603"/>
    <cellStyle name="60% - 着色 1 2 2" xfId="13604"/>
    <cellStyle name="60% - 着色 2 2" xfId="13605"/>
    <cellStyle name="60% - 着色 2 2 2" xfId="13606"/>
    <cellStyle name="60% - 着色 3 2" xfId="13607"/>
    <cellStyle name="60% - 着色 3 2 2" xfId="13608"/>
    <cellStyle name="60% - 着色 4 2" xfId="13609"/>
    <cellStyle name="60% - 着色 4 2 2" xfId="13610"/>
    <cellStyle name="60% - 着色 5 2" xfId="13611"/>
    <cellStyle name="60% - 着色 5 2 2" xfId="13612"/>
    <cellStyle name="60% - 着色 6 2" xfId="13613"/>
    <cellStyle name="60% - 着色 6 2 2" xfId="13614"/>
    <cellStyle name="A??? [0]_INQUIRY ???÷A?A? " xfId="4815"/>
    <cellStyle name="A???_INQUIRY ???÷A?A? " xfId="4816"/>
    <cellStyle name="A¨­￠￢￠O [0]_laroux" xfId="4817"/>
    <cellStyle name="A¨­￠￢￠O_laroux" xfId="4818"/>
    <cellStyle name="Accent1" xfId="4819"/>
    <cellStyle name="Accent1 2" xfId="4820"/>
    <cellStyle name="Accent1 2 2" xfId="4821"/>
    <cellStyle name="Accent1 2 2 2" xfId="13615"/>
    <cellStyle name="Accent1 2 2 2 2" xfId="13616"/>
    <cellStyle name="Accent1 2 2 2 2 2" xfId="13617"/>
    <cellStyle name="Accent1 2 2 2 3" xfId="13618"/>
    <cellStyle name="Accent1 2 2 2 3 2" xfId="13619"/>
    <cellStyle name="Accent1 2 2 2 4" xfId="13620"/>
    <cellStyle name="Accent1 2 2 3" xfId="13621"/>
    <cellStyle name="Accent1 2 2 3 2" xfId="13622"/>
    <cellStyle name="Accent1 2 2 4" xfId="13623"/>
    <cellStyle name="Accent1 2 2 4 2" xfId="13624"/>
    <cellStyle name="Accent1 2 2 5" xfId="13625"/>
    <cellStyle name="Accent1 2 3" xfId="4822"/>
    <cellStyle name="Accent1 2 3 2" xfId="13626"/>
    <cellStyle name="Accent1 2 4" xfId="13627"/>
    <cellStyle name="Accent1 2 4 2" xfId="13628"/>
    <cellStyle name="Accent1 2 5" xfId="13629"/>
    <cellStyle name="Accent1 3" xfId="4823"/>
    <cellStyle name="Accent1 3 2" xfId="4824"/>
    <cellStyle name="Accent1 3 2 2" xfId="13630"/>
    <cellStyle name="Accent1 3 3" xfId="4825"/>
    <cellStyle name="Accent1 3 3 2" xfId="13631"/>
    <cellStyle name="Accent1 3 4" xfId="13632"/>
    <cellStyle name="Accent1 4" xfId="4826"/>
    <cellStyle name="Accent1 4 2" xfId="4827"/>
    <cellStyle name="Accent1 4 2 2" xfId="13633"/>
    <cellStyle name="Accent1 4 2 2 2" xfId="13634"/>
    <cellStyle name="Accent1 4 2 3" xfId="13635"/>
    <cellStyle name="Accent1 4 2 3 2" xfId="13636"/>
    <cellStyle name="Accent1 4 2 4" xfId="13637"/>
    <cellStyle name="Accent1 4 3" xfId="4828"/>
    <cellStyle name="Accent1 4 3 2" xfId="13638"/>
    <cellStyle name="Accent1 4 4" xfId="13639"/>
    <cellStyle name="Accent1 4 4 2" xfId="13640"/>
    <cellStyle name="Accent1 4 5" xfId="13641"/>
    <cellStyle name="Accent1 5" xfId="4829"/>
    <cellStyle name="Accent1 5 2" xfId="4830"/>
    <cellStyle name="Accent1 5 3" xfId="4831"/>
    <cellStyle name="Accent1 6" xfId="4832"/>
    <cellStyle name="Accent1 7" xfId="4833"/>
    <cellStyle name="Accent1_012-(KMX) BTL Schedules for KHH_Cebu" xfId="4834"/>
    <cellStyle name="Accent2" xfId="4835"/>
    <cellStyle name="Accent2 2" xfId="4836"/>
    <cellStyle name="Accent2 2 2" xfId="4837"/>
    <cellStyle name="Accent2 2 2 2" xfId="13642"/>
    <cellStyle name="Accent2 2 2 2 2" xfId="13643"/>
    <cellStyle name="Accent2 2 2 2 2 2" xfId="13644"/>
    <cellStyle name="Accent2 2 2 2 3" xfId="13645"/>
    <cellStyle name="Accent2 2 2 2 3 2" xfId="13646"/>
    <cellStyle name="Accent2 2 2 2 4" xfId="13647"/>
    <cellStyle name="Accent2 2 2 3" xfId="13648"/>
    <cellStyle name="Accent2 2 2 3 2" xfId="13649"/>
    <cellStyle name="Accent2 2 2 4" xfId="13650"/>
    <cellStyle name="Accent2 2 2 4 2" xfId="13651"/>
    <cellStyle name="Accent2 2 2 5" xfId="13652"/>
    <cellStyle name="Accent2 2 3" xfId="4838"/>
    <cellStyle name="Accent2 2 3 2" xfId="13653"/>
    <cellStyle name="Accent2 2 4" xfId="13654"/>
    <cellStyle name="Accent2 2 4 2" xfId="13655"/>
    <cellStyle name="Accent2 2 5" xfId="13656"/>
    <cellStyle name="Accent2 3" xfId="4839"/>
    <cellStyle name="Accent2 3 2" xfId="4840"/>
    <cellStyle name="Accent2 3 2 2" xfId="13657"/>
    <cellStyle name="Accent2 3 3" xfId="4841"/>
    <cellStyle name="Accent2 3 3 2" xfId="13658"/>
    <cellStyle name="Accent2 3 4" xfId="13659"/>
    <cellStyle name="Accent2 4" xfId="4842"/>
    <cellStyle name="Accent2 4 2" xfId="4843"/>
    <cellStyle name="Accent2 4 2 2" xfId="13660"/>
    <cellStyle name="Accent2 4 2 2 2" xfId="13661"/>
    <cellStyle name="Accent2 4 2 3" xfId="13662"/>
    <cellStyle name="Accent2 4 2 3 2" xfId="13663"/>
    <cellStyle name="Accent2 4 2 4" xfId="13664"/>
    <cellStyle name="Accent2 4 3" xfId="4844"/>
    <cellStyle name="Accent2 4 3 2" xfId="13665"/>
    <cellStyle name="Accent2 4 4" xfId="13666"/>
    <cellStyle name="Accent2 4 4 2" xfId="13667"/>
    <cellStyle name="Accent2 4 5" xfId="13668"/>
    <cellStyle name="Accent2 5" xfId="4845"/>
    <cellStyle name="Accent2 5 2" xfId="4846"/>
    <cellStyle name="Accent2 5 3" xfId="4847"/>
    <cellStyle name="Accent2 6" xfId="4848"/>
    <cellStyle name="Accent2 7" xfId="4849"/>
    <cellStyle name="Accent2_2012_1st_Qtr_SKD_Review" xfId="4850"/>
    <cellStyle name="Accent3" xfId="4851"/>
    <cellStyle name="Accent3 2" xfId="4852"/>
    <cellStyle name="Accent3 2 2" xfId="4853"/>
    <cellStyle name="Accent3 2 2 2" xfId="13669"/>
    <cellStyle name="Accent3 2 2 2 2" xfId="13670"/>
    <cellStyle name="Accent3 2 2 2 2 2" xfId="13671"/>
    <cellStyle name="Accent3 2 2 2 3" xfId="13672"/>
    <cellStyle name="Accent3 2 2 2 3 2" xfId="13673"/>
    <cellStyle name="Accent3 2 2 2 4" xfId="13674"/>
    <cellStyle name="Accent3 2 2 3" xfId="13675"/>
    <cellStyle name="Accent3 2 2 3 2" xfId="13676"/>
    <cellStyle name="Accent3 2 2 4" xfId="13677"/>
    <cellStyle name="Accent3 2 2 4 2" xfId="13678"/>
    <cellStyle name="Accent3 2 2 5" xfId="13679"/>
    <cellStyle name="Accent3 2 3" xfId="4854"/>
    <cellStyle name="Accent3 2 3 2" xfId="13680"/>
    <cellStyle name="Accent3 2 4" xfId="13681"/>
    <cellStyle name="Accent3 2 4 2" xfId="13682"/>
    <cellStyle name="Accent3 2 5" xfId="13683"/>
    <cellStyle name="Accent3 3" xfId="4855"/>
    <cellStyle name="Accent3 3 2" xfId="4856"/>
    <cellStyle name="Accent3 3 2 2" xfId="13684"/>
    <cellStyle name="Accent3 3 3" xfId="4857"/>
    <cellStyle name="Accent3 3 3 2" xfId="13685"/>
    <cellStyle name="Accent3 3 4" xfId="13686"/>
    <cellStyle name="Accent3 4" xfId="4858"/>
    <cellStyle name="Accent3 4 2" xfId="4859"/>
    <cellStyle name="Accent3 4 2 2" xfId="13687"/>
    <cellStyle name="Accent3 4 2 2 2" xfId="13688"/>
    <cellStyle name="Accent3 4 2 3" xfId="13689"/>
    <cellStyle name="Accent3 4 2 3 2" xfId="13690"/>
    <cellStyle name="Accent3 4 2 4" xfId="13691"/>
    <cellStyle name="Accent3 4 3" xfId="4860"/>
    <cellStyle name="Accent3 4 3 2" xfId="13692"/>
    <cellStyle name="Accent3 4 4" xfId="13693"/>
    <cellStyle name="Accent3 4 4 2" xfId="13694"/>
    <cellStyle name="Accent3 4 5" xfId="13695"/>
    <cellStyle name="Accent3 5" xfId="4861"/>
    <cellStyle name="Accent3 5 2" xfId="4862"/>
    <cellStyle name="Accent3 5 3" xfId="4863"/>
    <cellStyle name="Accent3 6" xfId="4864"/>
    <cellStyle name="Accent3 7" xfId="4865"/>
    <cellStyle name="Accent3_2012_1st_Qtr_SKD_Review" xfId="4866"/>
    <cellStyle name="Accent4" xfId="4867"/>
    <cellStyle name="Accent4 2" xfId="4868"/>
    <cellStyle name="Accent4 2 2" xfId="4869"/>
    <cellStyle name="Accent4 2 2 2" xfId="13696"/>
    <cellStyle name="Accent4 2 2 2 2" xfId="13697"/>
    <cellStyle name="Accent4 2 2 2 2 2" xfId="13698"/>
    <cellStyle name="Accent4 2 2 2 3" xfId="13699"/>
    <cellStyle name="Accent4 2 2 2 3 2" xfId="13700"/>
    <cellStyle name="Accent4 2 2 2 4" xfId="13701"/>
    <cellStyle name="Accent4 2 2 3" xfId="13702"/>
    <cellStyle name="Accent4 2 2 3 2" xfId="13703"/>
    <cellStyle name="Accent4 2 2 4" xfId="13704"/>
    <cellStyle name="Accent4 2 2 4 2" xfId="13705"/>
    <cellStyle name="Accent4 2 2 5" xfId="13706"/>
    <cellStyle name="Accent4 2 3" xfId="4870"/>
    <cellStyle name="Accent4 2 3 2" xfId="13707"/>
    <cellStyle name="Accent4 2 4" xfId="13708"/>
    <cellStyle name="Accent4 2 4 2" xfId="13709"/>
    <cellStyle name="Accent4 2 5" xfId="13710"/>
    <cellStyle name="Accent4 3" xfId="4871"/>
    <cellStyle name="Accent4 3 2" xfId="4872"/>
    <cellStyle name="Accent4 3 2 2" xfId="13711"/>
    <cellStyle name="Accent4 3 3" xfId="4873"/>
    <cellStyle name="Accent4 3 3 2" xfId="13712"/>
    <cellStyle name="Accent4 3 4" xfId="13713"/>
    <cellStyle name="Accent4 4" xfId="4874"/>
    <cellStyle name="Accent4 4 2" xfId="4875"/>
    <cellStyle name="Accent4 4 2 2" xfId="13714"/>
    <cellStyle name="Accent4 4 2 2 2" xfId="13715"/>
    <cellStyle name="Accent4 4 2 3" xfId="13716"/>
    <cellStyle name="Accent4 4 2 3 2" xfId="13717"/>
    <cellStyle name="Accent4 4 2 4" xfId="13718"/>
    <cellStyle name="Accent4 4 3" xfId="4876"/>
    <cellStyle name="Accent4 4 3 2" xfId="13719"/>
    <cellStyle name="Accent4 4 4" xfId="13720"/>
    <cellStyle name="Accent4 4 4 2" xfId="13721"/>
    <cellStyle name="Accent4 4 5" xfId="13722"/>
    <cellStyle name="Accent4 5" xfId="4877"/>
    <cellStyle name="Accent4 5 2" xfId="4878"/>
    <cellStyle name="Accent4 5 3" xfId="4879"/>
    <cellStyle name="Accent4 6" xfId="4880"/>
    <cellStyle name="Accent4 7" xfId="4881"/>
    <cellStyle name="Accent4_012-(KMX) BTL Schedules for KHH_Cebu" xfId="4882"/>
    <cellStyle name="Accent5" xfId="4883"/>
    <cellStyle name="Accent5 2" xfId="4884"/>
    <cellStyle name="Accent5 2 2" xfId="4885"/>
    <cellStyle name="Accent5 2 2 2" xfId="13723"/>
    <cellStyle name="Accent5 2 2 2 2" xfId="13724"/>
    <cellStyle name="Accent5 2 2 2 2 2" xfId="13725"/>
    <cellStyle name="Accent5 2 2 2 3" xfId="13726"/>
    <cellStyle name="Accent5 2 2 2 3 2" xfId="13727"/>
    <cellStyle name="Accent5 2 2 2 4" xfId="13728"/>
    <cellStyle name="Accent5 2 2 3" xfId="13729"/>
    <cellStyle name="Accent5 2 2 3 2" xfId="13730"/>
    <cellStyle name="Accent5 2 2 4" xfId="13731"/>
    <cellStyle name="Accent5 2 2 4 2" xfId="13732"/>
    <cellStyle name="Accent5 2 2 5" xfId="13733"/>
    <cellStyle name="Accent5 2 3" xfId="4886"/>
    <cellStyle name="Accent5 2 3 2" xfId="13734"/>
    <cellStyle name="Accent5 2 4" xfId="13735"/>
    <cellStyle name="Accent5 2 4 2" xfId="13736"/>
    <cellStyle name="Accent5 2 5" xfId="13737"/>
    <cellStyle name="Accent5 3" xfId="4887"/>
    <cellStyle name="Accent5 3 2" xfId="4888"/>
    <cellStyle name="Accent5 3 2 2" xfId="13738"/>
    <cellStyle name="Accent5 3 3" xfId="4889"/>
    <cellStyle name="Accent5 3 3 2" xfId="13739"/>
    <cellStyle name="Accent5 3 4" xfId="13740"/>
    <cellStyle name="Accent5 4" xfId="4890"/>
    <cellStyle name="Accent5 4 2" xfId="4891"/>
    <cellStyle name="Accent5 4 2 2" xfId="13741"/>
    <cellStyle name="Accent5 4 2 2 2" xfId="13742"/>
    <cellStyle name="Accent5 4 2 3" xfId="13743"/>
    <cellStyle name="Accent5 4 2 3 2" xfId="13744"/>
    <cellStyle name="Accent5 4 2 4" xfId="13745"/>
    <cellStyle name="Accent5 4 3" xfId="4892"/>
    <cellStyle name="Accent5 4 3 2" xfId="13746"/>
    <cellStyle name="Accent5 4 4" xfId="13747"/>
    <cellStyle name="Accent5 4 4 2" xfId="13748"/>
    <cellStyle name="Accent5 4 5" xfId="13749"/>
    <cellStyle name="Accent5 5" xfId="4893"/>
    <cellStyle name="Accent5 5 2" xfId="4894"/>
    <cellStyle name="Accent5 5 3" xfId="4895"/>
    <cellStyle name="Accent5 6" xfId="4896"/>
    <cellStyle name="Accent5 7" xfId="4897"/>
    <cellStyle name="Accent5_2012_1st_Qtr_SKD_Review" xfId="4898"/>
    <cellStyle name="Accent6" xfId="4899"/>
    <cellStyle name="Accent6 2" xfId="4900"/>
    <cellStyle name="Accent6 2 2" xfId="4901"/>
    <cellStyle name="Accent6 2 2 2" xfId="13750"/>
    <cellStyle name="Accent6 2 2 2 2" xfId="13751"/>
    <cellStyle name="Accent6 2 2 2 2 2" xfId="13752"/>
    <cellStyle name="Accent6 2 2 2 3" xfId="13753"/>
    <cellStyle name="Accent6 2 2 2 3 2" xfId="13754"/>
    <cellStyle name="Accent6 2 2 2 4" xfId="13755"/>
    <cellStyle name="Accent6 2 2 3" xfId="13756"/>
    <cellStyle name="Accent6 2 2 3 2" xfId="13757"/>
    <cellStyle name="Accent6 2 2 4" xfId="13758"/>
    <cellStyle name="Accent6 2 2 4 2" xfId="13759"/>
    <cellStyle name="Accent6 2 2 5" xfId="13760"/>
    <cellStyle name="Accent6 2 3" xfId="4902"/>
    <cellStyle name="Accent6 2 3 2" xfId="13761"/>
    <cellStyle name="Accent6 2 4" xfId="13762"/>
    <cellStyle name="Accent6 2 4 2" xfId="13763"/>
    <cellStyle name="Accent6 2 5" xfId="13764"/>
    <cellStyle name="Accent6 3" xfId="4903"/>
    <cellStyle name="Accent6 3 2" xfId="4904"/>
    <cellStyle name="Accent6 3 2 2" xfId="13765"/>
    <cellStyle name="Accent6 3 3" xfId="4905"/>
    <cellStyle name="Accent6 3 3 2" xfId="13766"/>
    <cellStyle name="Accent6 3 4" xfId="13767"/>
    <cellStyle name="Accent6 4" xfId="4906"/>
    <cellStyle name="Accent6 4 2" xfId="4907"/>
    <cellStyle name="Accent6 4 2 2" xfId="13768"/>
    <cellStyle name="Accent6 4 2 2 2" xfId="13769"/>
    <cellStyle name="Accent6 4 2 3" xfId="13770"/>
    <cellStyle name="Accent6 4 2 3 2" xfId="13771"/>
    <cellStyle name="Accent6 4 2 4" xfId="13772"/>
    <cellStyle name="Accent6 4 3" xfId="4908"/>
    <cellStyle name="Accent6 4 3 2" xfId="13773"/>
    <cellStyle name="Accent6 4 4" xfId="13774"/>
    <cellStyle name="Accent6 4 4 2" xfId="13775"/>
    <cellStyle name="Accent6 4 5" xfId="13776"/>
    <cellStyle name="Accent6 5" xfId="4909"/>
    <cellStyle name="Accent6 5 2" xfId="4910"/>
    <cellStyle name="Accent6 5 3" xfId="4911"/>
    <cellStyle name="Accent6 6" xfId="4912"/>
    <cellStyle name="Accent6 7" xfId="4913"/>
    <cellStyle name="Accent6_2012_1st_Qtr_SKD_Review" xfId="4914"/>
    <cellStyle name="AeE­ [0]_INQUIRY ¿μ¾÷AßAø " xfId="4915"/>
    <cellStyle name="AeE? [0]_INQUIRY ?μ?÷A?A? " xfId="4916"/>
    <cellStyle name="AeE?_INQUIRY ?μ?÷A?A? " xfId="4917"/>
    <cellStyle name="AeE­_INQUIRY ¿μ¾÷AßAø " xfId="4918"/>
    <cellStyle name="AeE¡ⓒ [0]_laroux" xfId="4919"/>
    <cellStyle name="AeE¡ⓒ_laroux" xfId="4920"/>
    <cellStyle name="args.style" xfId="4921"/>
    <cellStyle name="args.style 2" xfId="4922"/>
    <cellStyle name="args.style 2 2" xfId="4923"/>
    <cellStyle name="args.style 2 3" xfId="4924"/>
    <cellStyle name="args.style 3" xfId="4925"/>
    <cellStyle name="args.style 3 2" xfId="4926"/>
    <cellStyle name="args.style 3 3" xfId="4927"/>
    <cellStyle name="args.style 4" xfId="4928"/>
    <cellStyle name="args.style 4 2" xfId="4929"/>
    <cellStyle name="args.style 4 3" xfId="4930"/>
    <cellStyle name="args.style 5" xfId="4931"/>
    <cellStyle name="args.style 6" xfId="4932"/>
    <cellStyle name="ÄÞ¸¶ [0]_94½ÇÀû (2)" xfId="4933"/>
    <cellStyle name="AÞ¸¶ [0]_INQUIRY ¿?¾÷AßAø " xfId="4934"/>
    <cellStyle name="ÄÞ¸¶ [0]_pldt" xfId="4935"/>
    <cellStyle name="ÄÞ¸¶_94½ÇÀû (2)" xfId="4936"/>
    <cellStyle name="AÞ¸¶_INQUIRY ¿?¾÷AßAø " xfId="4937"/>
    <cellStyle name="ÄÞ¸¶_pldt" xfId="4938"/>
    <cellStyle name="Bad" xfId="4939"/>
    <cellStyle name="Bad 2" xfId="4940"/>
    <cellStyle name="Bad 2 2" xfId="4941"/>
    <cellStyle name="Bad 2 2 2" xfId="13777"/>
    <cellStyle name="Bad 2 2 2 2" xfId="13778"/>
    <cellStyle name="Bad 2 2 2 2 2" xfId="13779"/>
    <cellStyle name="Bad 2 2 2 3" xfId="13780"/>
    <cellStyle name="Bad 2 2 2 3 2" xfId="13781"/>
    <cellStyle name="Bad 2 2 2 4" xfId="13782"/>
    <cellStyle name="Bad 2 2 3" xfId="13783"/>
    <cellStyle name="Bad 2 2 3 2" xfId="13784"/>
    <cellStyle name="Bad 2 2 4" xfId="13785"/>
    <cellStyle name="Bad 2 2 4 2" xfId="13786"/>
    <cellStyle name="Bad 2 2 5" xfId="13787"/>
    <cellStyle name="Bad 2 3" xfId="4942"/>
    <cellStyle name="Bad 2 3 2" xfId="13788"/>
    <cellStyle name="Bad 2 4" xfId="13789"/>
    <cellStyle name="Bad 2 4 2" xfId="13790"/>
    <cellStyle name="Bad 2 5" xfId="13791"/>
    <cellStyle name="Bad 3" xfId="4943"/>
    <cellStyle name="Bad 3 2" xfId="4944"/>
    <cellStyle name="Bad 3 2 2" xfId="13792"/>
    <cellStyle name="Bad 3 3" xfId="4945"/>
    <cellStyle name="Bad 3 3 2" xfId="13793"/>
    <cellStyle name="Bad 3 4" xfId="13794"/>
    <cellStyle name="Bad 4" xfId="4946"/>
    <cellStyle name="Bad 4 2" xfId="4947"/>
    <cellStyle name="Bad 4 2 2" xfId="13795"/>
    <cellStyle name="Bad 4 2 2 2" xfId="13796"/>
    <cellStyle name="Bad 4 2 3" xfId="13797"/>
    <cellStyle name="Bad 4 2 3 2" xfId="13798"/>
    <cellStyle name="Bad 4 2 4" xfId="13799"/>
    <cellStyle name="Bad 4 3" xfId="4948"/>
    <cellStyle name="Bad 4 3 2" xfId="13800"/>
    <cellStyle name="Bad 4 4" xfId="13801"/>
    <cellStyle name="Bad 4 4 2" xfId="13802"/>
    <cellStyle name="Bad 4 5" xfId="13803"/>
    <cellStyle name="Bad 5" xfId="4949"/>
    <cellStyle name="Bad 5 2" xfId="4950"/>
    <cellStyle name="Bad 5 3" xfId="4951"/>
    <cellStyle name="Bad 6" xfId="4952"/>
    <cellStyle name="Bad 7" xfId="4953"/>
    <cellStyle name="Bad_2012_1st_Qtr_SKD_Review" xfId="4954"/>
    <cellStyle name="Besuchter Hyperlink_emc_cosco_khl volumes" xfId="4955"/>
    <cellStyle name="BLE2" xfId="4956"/>
    <cellStyle name="BLE2 2" xfId="4957"/>
    <cellStyle name="BLEBLE" xfId="4958"/>
    <cellStyle name="BLEBLE 2" xfId="4959"/>
    <cellStyle name="BLEBLE_Mindanao study" xfId="4960"/>
    <cellStyle name="Border" xfId="4961"/>
    <cellStyle name="Border 2" xfId="4962"/>
    <cellStyle name="Border 3" xfId="4963"/>
    <cellStyle name="Border 4" xfId="4964"/>
    <cellStyle name="C?A?_???÷CoE? " xfId="4965"/>
    <cellStyle name="C?AØ_¿?¾÷CoE² " xfId="4966"/>
    <cellStyle name="C¡IA¨ª_laroux" xfId="4967"/>
    <cellStyle name="C￥A?_?μ?÷CoE? " xfId="4968"/>
    <cellStyle name="C￥AØ_¿μ¾÷CoE² " xfId="4969"/>
    <cellStyle name="Ç¥ÁØ_AMA-84D" xfId="4970"/>
    <cellStyle name="Calc Currency (0)" xfId="4971"/>
    <cellStyle name="Calc Currency (0) 2" xfId="4972"/>
    <cellStyle name="Calc Currency (0) 2 2" xfId="13804"/>
    <cellStyle name="Calc Currency (0) 2 3" xfId="13805"/>
    <cellStyle name="Calc Currency (0) 3" xfId="4973"/>
    <cellStyle name="Calc Currency (0) 4" xfId="4974"/>
    <cellStyle name="Calc Currency (0) 5" xfId="4975"/>
    <cellStyle name="Calc Currency (0) 5 2" xfId="4976"/>
    <cellStyle name="Calc Currency (0) 5 3" xfId="4977"/>
    <cellStyle name="Calc Currency (0) 6" xfId="4978"/>
    <cellStyle name="Calc Currency (0) 6 2" xfId="4979"/>
    <cellStyle name="Calc Currency (0) 6 3" xfId="4980"/>
    <cellStyle name="Calc Currency (0) 7" xfId="4981"/>
    <cellStyle name="Calc Currency (0) 7 2" xfId="4982"/>
    <cellStyle name="Calc Currency (0) 7 3" xfId="4983"/>
    <cellStyle name="Calculation" xfId="4984"/>
    <cellStyle name="Calculation 2" xfId="4985"/>
    <cellStyle name="Calculation 2 2" xfId="4986"/>
    <cellStyle name="Calculation 2 2 2" xfId="13806"/>
    <cellStyle name="Calculation 2 2 2 2" xfId="13807"/>
    <cellStyle name="Calculation 2 2 2 2 2" xfId="13808"/>
    <cellStyle name="Calculation 2 2 2 3" xfId="13809"/>
    <cellStyle name="Calculation 2 2 2 3 2" xfId="13810"/>
    <cellStyle name="Calculation 2 2 2 4" xfId="13811"/>
    <cellStyle name="Calculation 2 2 3" xfId="13812"/>
    <cellStyle name="Calculation 2 2 3 2" xfId="13813"/>
    <cellStyle name="Calculation 2 2 4" xfId="13814"/>
    <cellStyle name="Calculation 2 2 4 2" xfId="13815"/>
    <cellStyle name="Calculation 2 2 5" xfId="13816"/>
    <cellStyle name="Calculation 2 3" xfId="4987"/>
    <cellStyle name="Calculation 2 3 2" xfId="13817"/>
    <cellStyle name="Calculation 2 4" xfId="13818"/>
    <cellStyle name="Calculation 2 4 2" xfId="13819"/>
    <cellStyle name="Calculation 2 5" xfId="13820"/>
    <cellStyle name="Calculation 3" xfId="4988"/>
    <cellStyle name="Calculation 3 2" xfId="4989"/>
    <cellStyle name="Calculation 3 2 2" xfId="13821"/>
    <cellStyle name="Calculation 3 3" xfId="4990"/>
    <cellStyle name="Calculation 3 3 2" xfId="13822"/>
    <cellStyle name="Calculation 3 4" xfId="13823"/>
    <cellStyle name="Calculation 4" xfId="4991"/>
    <cellStyle name="Calculation 4 2" xfId="4992"/>
    <cellStyle name="Calculation 4 2 2" xfId="13824"/>
    <cellStyle name="Calculation 4 2 2 2" xfId="13825"/>
    <cellStyle name="Calculation 4 2 3" xfId="13826"/>
    <cellStyle name="Calculation 4 2 3 2" xfId="13827"/>
    <cellStyle name="Calculation 4 2 4" xfId="13828"/>
    <cellStyle name="Calculation 4 3" xfId="4993"/>
    <cellStyle name="Calculation 4 3 2" xfId="13829"/>
    <cellStyle name="Calculation 4 4" xfId="13830"/>
    <cellStyle name="Calculation 4 4 2" xfId="13831"/>
    <cellStyle name="Calculation 4 5" xfId="13832"/>
    <cellStyle name="Calculation 5" xfId="4994"/>
    <cellStyle name="Calculation 5 2" xfId="4995"/>
    <cellStyle name="Calculation 5 3" xfId="4996"/>
    <cellStyle name="Calculation 6" xfId="4997"/>
    <cellStyle name="Calculation 7" xfId="4998"/>
    <cellStyle name="Calculation_012-(KMX) BTL Schedules for KHH_Cebu" xfId="4999"/>
    <cellStyle name="Check Cell" xfId="5000"/>
    <cellStyle name="Check Cell 2" xfId="5001"/>
    <cellStyle name="Check Cell 2 2" xfId="5002"/>
    <cellStyle name="Check Cell 2 2 2" xfId="13833"/>
    <cellStyle name="Check Cell 2 2 2 2" xfId="13834"/>
    <cellStyle name="Check Cell 2 2 2 2 2" xfId="13835"/>
    <cellStyle name="Check Cell 2 2 2 3" xfId="13836"/>
    <cellStyle name="Check Cell 2 2 2 3 2" xfId="13837"/>
    <cellStyle name="Check Cell 2 2 2 4" xfId="13838"/>
    <cellStyle name="Check Cell 2 2 3" xfId="13839"/>
    <cellStyle name="Check Cell 2 2 3 2" xfId="13840"/>
    <cellStyle name="Check Cell 2 2 4" xfId="13841"/>
    <cellStyle name="Check Cell 2 2 4 2" xfId="13842"/>
    <cellStyle name="Check Cell 2 2 5" xfId="13843"/>
    <cellStyle name="Check Cell 2 3" xfId="5003"/>
    <cellStyle name="Check Cell 2 3 2" xfId="13844"/>
    <cellStyle name="Check Cell 2 4" xfId="13845"/>
    <cellStyle name="Check Cell 2 4 2" xfId="13846"/>
    <cellStyle name="Check Cell 2 5" xfId="13847"/>
    <cellStyle name="Check Cell 3" xfId="5004"/>
    <cellStyle name="Check Cell 3 2" xfId="5005"/>
    <cellStyle name="Check Cell 3 2 2" xfId="13848"/>
    <cellStyle name="Check Cell 3 3" xfId="5006"/>
    <cellStyle name="Check Cell 3 3 2" xfId="13849"/>
    <cellStyle name="Check Cell 3 4" xfId="13850"/>
    <cellStyle name="Check Cell 4" xfId="5007"/>
    <cellStyle name="Check Cell 4 2" xfId="5008"/>
    <cellStyle name="Check Cell 4 2 2" xfId="13851"/>
    <cellStyle name="Check Cell 4 2 2 2" xfId="13852"/>
    <cellStyle name="Check Cell 4 2 3" xfId="13853"/>
    <cellStyle name="Check Cell 4 2 3 2" xfId="13854"/>
    <cellStyle name="Check Cell 4 2 4" xfId="13855"/>
    <cellStyle name="Check Cell 4 3" xfId="5009"/>
    <cellStyle name="Check Cell 4 3 2" xfId="13856"/>
    <cellStyle name="Check Cell 4 4" xfId="13857"/>
    <cellStyle name="Check Cell 4 4 2" xfId="13858"/>
    <cellStyle name="Check Cell 4 5" xfId="13859"/>
    <cellStyle name="Check Cell 5" xfId="5010"/>
    <cellStyle name="Check Cell 5 2" xfId="5011"/>
    <cellStyle name="Check Cell 5 3" xfId="5012"/>
    <cellStyle name="Check Cell 6" xfId="5013"/>
    <cellStyle name="Check Cell 7" xfId="5014"/>
    <cellStyle name="Check Cell_2012_1st_Qtr_SKD_Review" xfId="5015"/>
    <cellStyle name="ÇÏÀÌÆÛ¸µÅ©" xfId="5016"/>
    <cellStyle name="ÇÏÀÌÆÛ¸µÅ© 2" xfId="5017"/>
    <cellStyle name="ÇÏÀÌÆÛ¸µÅ© 2 2" xfId="5018"/>
    <cellStyle name="ÇÏÀÌÆÛ¸µÅ© 2 3" xfId="5019"/>
    <cellStyle name="ÇÏÀÌÆÛ¸µÅ© 3" xfId="5020"/>
    <cellStyle name="ÇÏÀÌÆÛ¸µÅ© 3 2" xfId="5021"/>
    <cellStyle name="ÇÏÀÌÆÛ¸µÅ© 3 3" xfId="5022"/>
    <cellStyle name="ÇÏÀÌÆÛ¸µÅ© 4" xfId="5023"/>
    <cellStyle name="ÇÏÀÌÆÛ¸µÅ© 4 2" xfId="5024"/>
    <cellStyle name="ÇÏÀÌÆÛ¸µÅ© 4 3" xfId="5025"/>
    <cellStyle name="ÇÏÀÌÆÛ¸µÅ© 5" xfId="5026"/>
    <cellStyle name="ÇÏÀÌÆÛ¸µÅ© 6" xfId="5027"/>
    <cellStyle name="Comma " xfId="5028"/>
    <cellStyle name="Comma [0] 2" xfId="5029"/>
    <cellStyle name="Comma [0] 2 2" xfId="5030"/>
    <cellStyle name="Comma [0] 2 3" xfId="5031"/>
    <cellStyle name="Comma [0] 2 4" xfId="5032"/>
    <cellStyle name="Comma [0]_94??)?" xfId="5033"/>
    <cellStyle name="Comma 2" xfId="5034"/>
    <cellStyle name="Comma 2 2" xfId="13860"/>
    <cellStyle name="Comma 2 3" xfId="13861"/>
    <cellStyle name="Comma 2 4" xfId="13862"/>
    <cellStyle name="Comma 4" xfId="5035"/>
    <cellStyle name="Comma_04 4Q FT XchRates for Alliance Port Costs Calcs" xfId="5036"/>
    <cellStyle name="Comma0" xfId="5037"/>
    <cellStyle name="Comma0 - Estilo3" xfId="5038"/>
    <cellStyle name="Comma0 - Estilo3 2" xfId="5039"/>
    <cellStyle name="Comma0 - Estilo3 2 2" xfId="5040"/>
    <cellStyle name="Comma0 - Estilo3 2 3" xfId="5041"/>
    <cellStyle name="Comma0 - Estilo3 3" xfId="5042"/>
    <cellStyle name="Comma0 - Estilo3 3 2" xfId="5043"/>
    <cellStyle name="Comma0 - Estilo3 3 3" xfId="5044"/>
    <cellStyle name="Comma0 - Estilo3 4" xfId="5045"/>
    <cellStyle name="Comma0 - Estilo3 4 2" xfId="5046"/>
    <cellStyle name="Comma0 - Estilo3 4 3" xfId="5047"/>
    <cellStyle name="Comma0 - Estilo3 5" xfId="5048"/>
    <cellStyle name="Comma0 - Estilo3 6" xfId="5049"/>
    <cellStyle name="Comma0 2" xfId="5050"/>
    <cellStyle name="Comma0 2 2" xfId="13863"/>
    <cellStyle name="Comma0 2 3" xfId="13864"/>
    <cellStyle name="Comma0 3" xfId="5051"/>
    <cellStyle name="Comma0_012-(KMX) BTL Schedules for KHH_Cebu" xfId="5052"/>
    <cellStyle name="Copied" xfId="5053"/>
    <cellStyle name="Copied 2" xfId="5054"/>
    <cellStyle name="Copied 2 2" xfId="5055"/>
    <cellStyle name="Copied 2 3" xfId="5056"/>
    <cellStyle name="Copied 3" xfId="5057"/>
    <cellStyle name="Copied 3 2" xfId="5058"/>
    <cellStyle name="Copied 3 3" xfId="5059"/>
    <cellStyle name="Copied 4" xfId="5060"/>
    <cellStyle name="Copied 4 2" xfId="5061"/>
    <cellStyle name="Copied 4 3" xfId="5062"/>
    <cellStyle name="Copied 5" xfId="5063"/>
    <cellStyle name="Copied 5 2" xfId="5064"/>
    <cellStyle name="Copied 5 3" xfId="5065"/>
    <cellStyle name="Copied 6" xfId="5066"/>
    <cellStyle name="Copied 7" xfId="5067"/>
    <cellStyle name="COST1" xfId="5068"/>
    <cellStyle name="COST1 2" xfId="5069"/>
    <cellStyle name="COST1 2 2" xfId="5070"/>
    <cellStyle name="COST1 2 3" xfId="5071"/>
    <cellStyle name="COST1 3" xfId="5072"/>
    <cellStyle name="COST1 3 2" xfId="5073"/>
    <cellStyle name="COST1 3 3" xfId="5074"/>
    <cellStyle name="COST1 4" xfId="5075"/>
    <cellStyle name="COST1 4 2" xfId="5076"/>
    <cellStyle name="COST1 4 3" xfId="5077"/>
    <cellStyle name="COST1 5" xfId="5078"/>
    <cellStyle name="COST1 6" xfId="5079"/>
    <cellStyle name="Currency [0]_94?? (2)?" xfId="5080"/>
    <cellStyle name="Currency 2" xfId="5081"/>
    <cellStyle name="Currency_94?? (2) (" xfId="5082"/>
    <cellStyle name="Currency0" xfId="5083"/>
    <cellStyle name="Currency0 2" xfId="5084"/>
    <cellStyle name="Currency0 2 2" xfId="13865"/>
    <cellStyle name="Currency0 2 3" xfId="13866"/>
    <cellStyle name="Currency0 3" xfId="5085"/>
    <cellStyle name="Currency0_012-(KMX) BTL Schedules for KHH_Cebu" xfId="5086"/>
    <cellStyle name="Date" xfId="5087"/>
    <cellStyle name="Date 2" xfId="5088"/>
    <cellStyle name="Date 2 2" xfId="5089"/>
    <cellStyle name="Date 2 3" xfId="5090"/>
    <cellStyle name="Date 3" xfId="5091"/>
    <cellStyle name="Date 3 2" xfId="5092"/>
    <cellStyle name="Date 3 3" xfId="5093"/>
    <cellStyle name="Date 4" xfId="5094"/>
    <cellStyle name="Date 4 2" xfId="5095"/>
    <cellStyle name="Date 4 3" xfId="5096"/>
    <cellStyle name="Date 5" xfId="5097"/>
    <cellStyle name="Date 5 2" xfId="5098"/>
    <cellStyle name="Date 5 3" xfId="5099"/>
    <cellStyle name="Date 6" xfId="5100"/>
    <cellStyle name="Date 6 2" xfId="5101"/>
    <cellStyle name="Date 6 3" xfId="5102"/>
    <cellStyle name="Date 7" xfId="5103"/>
    <cellStyle name="Date 8" xfId="5104"/>
    <cellStyle name="Date_012-(KMX) BTL Schedules for KHH_Cebu" xfId="5105"/>
    <cellStyle name="Dezimal [0]_2001" xfId="5106"/>
    <cellStyle name="Dezimal_2001" xfId="5107"/>
    <cellStyle name="Entered" xfId="5108"/>
    <cellStyle name="Entered 2" xfId="5109"/>
    <cellStyle name="Entered 2 2" xfId="5110"/>
    <cellStyle name="Entered 2 3" xfId="5111"/>
    <cellStyle name="Entered 3" xfId="5112"/>
    <cellStyle name="Entered 3 2" xfId="5113"/>
    <cellStyle name="Entered 3 3" xfId="5114"/>
    <cellStyle name="Entered 4" xfId="5115"/>
    <cellStyle name="Entered 4 2" xfId="5116"/>
    <cellStyle name="Entered 4 3" xfId="5117"/>
    <cellStyle name="Entered 5" xfId="5118"/>
    <cellStyle name="Entered 5 2" xfId="5119"/>
    <cellStyle name="Entered 5 3" xfId="5120"/>
    <cellStyle name="Entered 6" xfId="5121"/>
    <cellStyle name="Entered 7" xfId="5122"/>
    <cellStyle name="Euro" xfId="5123"/>
    <cellStyle name="Euro 2" xfId="5124"/>
    <cellStyle name="Euro 2 2" xfId="5125"/>
    <cellStyle name="Euro 2 3" xfId="5126"/>
    <cellStyle name="Euro 3" xfId="5127"/>
    <cellStyle name="Euro 3 2" xfId="5128"/>
    <cellStyle name="Euro 3 3" xfId="5129"/>
    <cellStyle name="Euro 4" xfId="5130"/>
    <cellStyle name="Euro 4 2" xfId="5131"/>
    <cellStyle name="Euro 4 3" xfId="5132"/>
    <cellStyle name="Euro 5" xfId="5133"/>
    <cellStyle name="Euro 6" xfId="5134"/>
    <cellStyle name="Euro 7" xfId="13005"/>
    <cellStyle name="Explanatory Text" xfId="5135"/>
    <cellStyle name="Explanatory Text 2" xfId="5136"/>
    <cellStyle name="Explanatory Text 2 2" xfId="5137"/>
    <cellStyle name="Explanatory Text 2 2 2" xfId="13867"/>
    <cellStyle name="Explanatory Text 2 2 2 2" xfId="13868"/>
    <cellStyle name="Explanatory Text 2 2 2 2 2" xfId="13869"/>
    <cellStyle name="Explanatory Text 2 2 2 3" xfId="13870"/>
    <cellStyle name="Explanatory Text 2 2 2 3 2" xfId="13871"/>
    <cellStyle name="Explanatory Text 2 2 2 4" xfId="13872"/>
    <cellStyle name="Explanatory Text 2 2 3" xfId="13873"/>
    <cellStyle name="Explanatory Text 2 2 3 2" xfId="13874"/>
    <cellStyle name="Explanatory Text 2 2 4" xfId="13875"/>
    <cellStyle name="Explanatory Text 2 2 4 2" xfId="13876"/>
    <cellStyle name="Explanatory Text 2 2 5" xfId="13877"/>
    <cellStyle name="Explanatory Text 2 3" xfId="5138"/>
    <cellStyle name="Explanatory Text 2 3 2" xfId="13878"/>
    <cellStyle name="Explanatory Text 2 4" xfId="13879"/>
    <cellStyle name="Explanatory Text 2 4 2" xfId="13880"/>
    <cellStyle name="Explanatory Text 2 5" xfId="13881"/>
    <cellStyle name="Explanatory Text 3" xfId="5139"/>
    <cellStyle name="Explanatory Text 3 2" xfId="5140"/>
    <cellStyle name="Explanatory Text 3 2 2" xfId="13882"/>
    <cellStyle name="Explanatory Text 3 3" xfId="5141"/>
    <cellStyle name="Explanatory Text 3 3 2" xfId="13883"/>
    <cellStyle name="Explanatory Text 3 4" xfId="13884"/>
    <cellStyle name="Explanatory Text 4" xfId="5142"/>
    <cellStyle name="Explanatory Text 4 2" xfId="5143"/>
    <cellStyle name="Explanatory Text 4 2 2" xfId="13885"/>
    <cellStyle name="Explanatory Text 4 2 2 2" xfId="13886"/>
    <cellStyle name="Explanatory Text 4 2 3" xfId="13887"/>
    <cellStyle name="Explanatory Text 4 2 3 2" xfId="13888"/>
    <cellStyle name="Explanatory Text 4 2 4" xfId="13889"/>
    <cellStyle name="Explanatory Text 4 3" xfId="5144"/>
    <cellStyle name="Explanatory Text 4 3 2" xfId="13890"/>
    <cellStyle name="Explanatory Text 4 4" xfId="13891"/>
    <cellStyle name="Explanatory Text 4 4 2" xfId="13892"/>
    <cellStyle name="Explanatory Text 4 5" xfId="13893"/>
    <cellStyle name="Explanatory Text 5" xfId="5145"/>
    <cellStyle name="Explanatory Text 5 2" xfId="5146"/>
    <cellStyle name="Explanatory Text 5 3" xfId="5147"/>
    <cellStyle name="Explanatory Text 6" xfId="5148"/>
    <cellStyle name="Explanatory Text 7" xfId="5149"/>
    <cellStyle name="Explanatory Text_2012_1st_Qtr_SKD_Review" xfId="5150"/>
    <cellStyle name="Fixed" xfId="5151"/>
    <cellStyle name="Fixed 2" xfId="5152"/>
    <cellStyle name="Fixed 3" xfId="5153"/>
    <cellStyle name="Fixed 3 2" xfId="13894"/>
    <cellStyle name="Fixed 3 3" xfId="13895"/>
    <cellStyle name="Fixed_012-(KMX) BTL Schedules for KHH_Cebu" xfId="5154"/>
    <cellStyle name="Good" xfId="5155"/>
    <cellStyle name="Good 2" xfId="5156"/>
    <cellStyle name="Good 2 2" xfId="5157"/>
    <cellStyle name="Good 2 2 2" xfId="13896"/>
    <cellStyle name="Good 2 2 2 2" xfId="13897"/>
    <cellStyle name="Good 2 2 2 2 2" xfId="13898"/>
    <cellStyle name="Good 2 2 2 3" xfId="13899"/>
    <cellStyle name="Good 2 2 2 3 2" xfId="13900"/>
    <cellStyle name="Good 2 2 2 4" xfId="13901"/>
    <cellStyle name="Good 2 2 3" xfId="13902"/>
    <cellStyle name="Good 2 2 3 2" xfId="13903"/>
    <cellStyle name="Good 2 2 4" xfId="13904"/>
    <cellStyle name="Good 2 2 4 2" xfId="13905"/>
    <cellStyle name="Good 2 2 5" xfId="13906"/>
    <cellStyle name="Good 2 3" xfId="5158"/>
    <cellStyle name="Good 2 3 2" xfId="13907"/>
    <cellStyle name="Good 2 4" xfId="13908"/>
    <cellStyle name="Good 2 4 2" xfId="13909"/>
    <cellStyle name="Good 2 5" xfId="13910"/>
    <cellStyle name="Good 3" xfId="5159"/>
    <cellStyle name="Good 3 2" xfId="5160"/>
    <cellStyle name="Good 3 2 2" xfId="13911"/>
    <cellStyle name="Good 3 3" xfId="5161"/>
    <cellStyle name="Good 3 3 2" xfId="13912"/>
    <cellStyle name="Good 3 4" xfId="13913"/>
    <cellStyle name="Good 4" xfId="5162"/>
    <cellStyle name="Good 4 2" xfId="5163"/>
    <cellStyle name="Good 4 2 2" xfId="13914"/>
    <cellStyle name="Good 4 2 2 2" xfId="13915"/>
    <cellStyle name="Good 4 2 3" xfId="13916"/>
    <cellStyle name="Good 4 2 3 2" xfId="13917"/>
    <cellStyle name="Good 4 2 4" xfId="13918"/>
    <cellStyle name="Good 4 3" xfId="5164"/>
    <cellStyle name="Good 4 3 2" xfId="13919"/>
    <cellStyle name="Good 4 4" xfId="13920"/>
    <cellStyle name="Good 4 4 2" xfId="13921"/>
    <cellStyle name="Good 4 5" xfId="13922"/>
    <cellStyle name="Good 5" xfId="5165"/>
    <cellStyle name="Good 5 2" xfId="5166"/>
    <cellStyle name="Good 5 3" xfId="5167"/>
    <cellStyle name="Good 6" xfId="5168"/>
    <cellStyle name="Good 7" xfId="5169"/>
    <cellStyle name="Good_2012_1st_Qtr_SKD_Review" xfId="5170"/>
    <cellStyle name="Grey" xfId="5171"/>
    <cellStyle name="Grey 2" xfId="13006"/>
    <cellStyle name="Grey 2 2" xfId="13923"/>
    <cellStyle name="Grey 2 3" xfId="13924"/>
    <cellStyle name="hayatl" xfId="5172"/>
    <cellStyle name="hayatl 2" xfId="5173"/>
    <cellStyle name="hayatl 3" xfId="5174"/>
    <cellStyle name="Header1" xfId="5175"/>
    <cellStyle name="Header1 2" xfId="5176"/>
    <cellStyle name="Header1 2 2" xfId="5177"/>
    <cellStyle name="Header1 2 3" xfId="5178"/>
    <cellStyle name="Header1 3" xfId="5179"/>
    <cellStyle name="Header1 3 2" xfId="5180"/>
    <cellStyle name="Header1 3 3" xfId="5181"/>
    <cellStyle name="Header1 4" xfId="5182"/>
    <cellStyle name="Header1 4 2" xfId="5183"/>
    <cellStyle name="Header1 4 3" xfId="5184"/>
    <cellStyle name="Header1 5" xfId="5185"/>
    <cellStyle name="Header1 6" xfId="5186"/>
    <cellStyle name="Header2" xfId="5187"/>
    <cellStyle name="Header2 2" xfId="5188"/>
    <cellStyle name="Header2 2 2" xfId="5189"/>
    <cellStyle name="Header2 2 3" xfId="5190"/>
    <cellStyle name="Header2 2 4" xfId="5191"/>
    <cellStyle name="Header2 3" xfId="5192"/>
    <cellStyle name="Header2 3 2" xfId="5193"/>
    <cellStyle name="Header2 3 3" xfId="5194"/>
    <cellStyle name="Header2 3 4" xfId="5195"/>
    <cellStyle name="Header2 4" xfId="5196"/>
    <cellStyle name="Header2 4 2" xfId="5197"/>
    <cellStyle name="Header2 4 3" xfId="5198"/>
    <cellStyle name="Header2 4 4" xfId="5199"/>
    <cellStyle name="Header2 5" xfId="5200"/>
    <cellStyle name="Header2 6" xfId="5201"/>
    <cellStyle name="Header2 7" xfId="5202"/>
    <cellStyle name="Heading" xfId="5203"/>
    <cellStyle name="Heading 1" xfId="5204"/>
    <cellStyle name="Heading 1 2" xfId="5205"/>
    <cellStyle name="Heading 1 2 2" xfId="5206"/>
    <cellStyle name="Heading 1 2 2 2" xfId="13925"/>
    <cellStyle name="Heading 1 2 2 2 2" xfId="13926"/>
    <cellStyle name="Heading 1 2 2 2 2 2" xfId="13927"/>
    <cellStyle name="Heading 1 2 2 2 3" xfId="13928"/>
    <cellStyle name="Heading 1 2 2 2 3 2" xfId="13929"/>
    <cellStyle name="Heading 1 2 2 2 4" xfId="13930"/>
    <cellStyle name="Heading 1 2 2 3" xfId="13931"/>
    <cellStyle name="Heading 1 2 2 3 2" xfId="13932"/>
    <cellStyle name="Heading 1 2 2 4" xfId="13933"/>
    <cellStyle name="Heading 1 2 2 4 2" xfId="13934"/>
    <cellStyle name="Heading 1 2 2 5" xfId="13935"/>
    <cellStyle name="Heading 1 2 3" xfId="5207"/>
    <cellStyle name="Heading 1 2 3 2" xfId="13936"/>
    <cellStyle name="Heading 1 2 4" xfId="13937"/>
    <cellStyle name="Heading 1 2 4 2" xfId="13938"/>
    <cellStyle name="Heading 1 2 5" xfId="13939"/>
    <cellStyle name="Heading 1 2 5 2" xfId="13940"/>
    <cellStyle name="Heading 1 3" xfId="5208"/>
    <cellStyle name="Heading 1 3 2" xfId="5209"/>
    <cellStyle name="Heading 1 3 2 2" xfId="13941"/>
    <cellStyle name="Heading 1 3 2 3" xfId="13942"/>
    <cellStyle name="Heading 1 3 3" xfId="5210"/>
    <cellStyle name="Heading 1 3 3 2" xfId="13943"/>
    <cellStyle name="Heading 1 3 4" xfId="13944"/>
    <cellStyle name="Heading 1 3 4 2" xfId="13945"/>
    <cellStyle name="Heading 1 3 5" xfId="13946"/>
    <cellStyle name="Heading 1 4" xfId="5211"/>
    <cellStyle name="Heading 1 4 2" xfId="5212"/>
    <cellStyle name="Heading 1 4 2 2" xfId="13947"/>
    <cellStyle name="Heading 1 4 2 2 2" xfId="13948"/>
    <cellStyle name="Heading 1 4 2 3" xfId="13949"/>
    <cellStyle name="Heading 1 4 2 3 2" xfId="13950"/>
    <cellStyle name="Heading 1 4 2 4" xfId="13951"/>
    <cellStyle name="Heading 1 4 3" xfId="5213"/>
    <cellStyle name="Heading 1 4 3 2" xfId="13952"/>
    <cellStyle name="Heading 1 4 4" xfId="13953"/>
    <cellStyle name="Heading 1 4 4 2" xfId="13954"/>
    <cellStyle name="Heading 1 4 5" xfId="13955"/>
    <cellStyle name="Heading 1 5" xfId="5214"/>
    <cellStyle name="Heading 1 6" xfId="5215"/>
    <cellStyle name="Heading 10" xfId="5216"/>
    <cellStyle name="Heading 11" xfId="5217"/>
    <cellStyle name="Heading 2" xfId="5218"/>
    <cellStyle name="Heading 2 2" xfId="5219"/>
    <cellStyle name="Heading 2 2 2" xfId="5220"/>
    <cellStyle name="Heading 2 2 2 2" xfId="13956"/>
    <cellStyle name="Heading 2 2 2 2 2" xfId="13957"/>
    <cellStyle name="Heading 2 2 2 2 2 2" xfId="13958"/>
    <cellStyle name="Heading 2 2 2 2 3" xfId="13959"/>
    <cellStyle name="Heading 2 2 2 2 3 2" xfId="13960"/>
    <cellStyle name="Heading 2 2 2 2 4" xfId="13961"/>
    <cellStyle name="Heading 2 2 2 3" xfId="13962"/>
    <cellStyle name="Heading 2 2 2 3 2" xfId="13963"/>
    <cellStyle name="Heading 2 2 2 4" xfId="13964"/>
    <cellStyle name="Heading 2 2 2 4 2" xfId="13965"/>
    <cellStyle name="Heading 2 2 2 5" xfId="13966"/>
    <cellStyle name="Heading 2 2 3" xfId="5221"/>
    <cellStyle name="Heading 2 2 3 2" xfId="13967"/>
    <cellStyle name="Heading 2 2 4" xfId="13968"/>
    <cellStyle name="Heading 2 2 4 2" xfId="13969"/>
    <cellStyle name="Heading 2 2 5" xfId="13970"/>
    <cellStyle name="Heading 2 2 5 2" xfId="13971"/>
    <cellStyle name="Heading 2 3" xfId="5222"/>
    <cellStyle name="Heading 2 3 2" xfId="5223"/>
    <cellStyle name="Heading 2 3 2 2" xfId="13972"/>
    <cellStyle name="Heading 2 3 2 3" xfId="13973"/>
    <cellStyle name="Heading 2 3 3" xfId="5224"/>
    <cellStyle name="Heading 2 3 3 2" xfId="13974"/>
    <cellStyle name="Heading 2 3 4" xfId="13975"/>
    <cellStyle name="Heading 2 3 4 2" xfId="13976"/>
    <cellStyle name="Heading 2 3 5" xfId="13977"/>
    <cellStyle name="Heading 2 4" xfId="5225"/>
    <cellStyle name="Heading 2 4 2" xfId="5226"/>
    <cellStyle name="Heading 2 4 2 2" xfId="13978"/>
    <cellStyle name="Heading 2 4 2 2 2" xfId="13979"/>
    <cellStyle name="Heading 2 4 2 3" xfId="13980"/>
    <cellStyle name="Heading 2 4 2 3 2" xfId="13981"/>
    <cellStyle name="Heading 2 4 2 4" xfId="13982"/>
    <cellStyle name="Heading 2 4 3" xfId="5227"/>
    <cellStyle name="Heading 2 4 3 2" xfId="13983"/>
    <cellStyle name="Heading 2 4 4" xfId="13984"/>
    <cellStyle name="Heading 2 4 4 2" xfId="13985"/>
    <cellStyle name="Heading 2 4 5" xfId="13986"/>
    <cellStyle name="Heading 2 5" xfId="5228"/>
    <cellStyle name="Heading 2 6" xfId="5229"/>
    <cellStyle name="Heading 3" xfId="5230"/>
    <cellStyle name="Heading 3 2" xfId="5231"/>
    <cellStyle name="Heading 3 2 2" xfId="5232"/>
    <cellStyle name="Heading 3 2 2 2" xfId="13987"/>
    <cellStyle name="Heading 3 2 2 2 2" xfId="13988"/>
    <cellStyle name="Heading 3 2 2 2 2 2" xfId="13989"/>
    <cellStyle name="Heading 3 2 2 2 3" xfId="13990"/>
    <cellStyle name="Heading 3 2 2 2 3 2" xfId="13991"/>
    <cellStyle name="Heading 3 2 2 2 4" xfId="13992"/>
    <cellStyle name="Heading 3 2 2 3" xfId="13993"/>
    <cellStyle name="Heading 3 2 2 3 2" xfId="13994"/>
    <cellStyle name="Heading 3 2 2 4" xfId="13995"/>
    <cellStyle name="Heading 3 2 2 4 2" xfId="13996"/>
    <cellStyle name="Heading 3 2 2 5" xfId="13997"/>
    <cellStyle name="Heading 3 2 3" xfId="5233"/>
    <cellStyle name="Heading 3 2 3 2" xfId="13998"/>
    <cellStyle name="Heading 3 2 4" xfId="13999"/>
    <cellStyle name="Heading 3 2 4 2" xfId="14000"/>
    <cellStyle name="Heading 3 2 5" xfId="14001"/>
    <cellStyle name="Heading 3 3" xfId="5234"/>
    <cellStyle name="Heading 3 3 2" xfId="5235"/>
    <cellStyle name="Heading 3 3 2 2" xfId="14002"/>
    <cellStyle name="Heading 3 3 3" xfId="5236"/>
    <cellStyle name="Heading 3 3 3 2" xfId="14003"/>
    <cellStyle name="Heading 3 3 4" xfId="14004"/>
    <cellStyle name="Heading 3 4" xfId="5237"/>
    <cellStyle name="Heading 3 4 2" xfId="5238"/>
    <cellStyle name="Heading 3 4 2 2" xfId="14005"/>
    <cellStyle name="Heading 3 4 2 2 2" xfId="14006"/>
    <cellStyle name="Heading 3 4 2 3" xfId="14007"/>
    <cellStyle name="Heading 3 4 2 3 2" xfId="14008"/>
    <cellStyle name="Heading 3 4 2 4" xfId="14009"/>
    <cellStyle name="Heading 3 4 3" xfId="5239"/>
    <cellStyle name="Heading 3 4 3 2" xfId="14010"/>
    <cellStyle name="Heading 3 4 4" xfId="14011"/>
    <cellStyle name="Heading 3 4 4 2" xfId="14012"/>
    <cellStyle name="Heading 3 4 5" xfId="14013"/>
    <cellStyle name="Heading 3 5" xfId="5240"/>
    <cellStyle name="Heading 3 5 2" xfId="5241"/>
    <cellStyle name="Heading 3 5 3" xfId="5242"/>
    <cellStyle name="Heading 3 6" xfId="5243"/>
    <cellStyle name="Heading 3 7" xfId="5244"/>
    <cellStyle name="Heading 3_012-(KMX) BTL Schedules for KHH_Cebu" xfId="5245"/>
    <cellStyle name="Heading 4" xfId="5246"/>
    <cellStyle name="Heading 4 2" xfId="5247"/>
    <cellStyle name="Heading 4 2 2" xfId="5248"/>
    <cellStyle name="Heading 4 2 2 2" xfId="14014"/>
    <cellStyle name="Heading 4 2 2 2 2" xfId="14015"/>
    <cellStyle name="Heading 4 2 2 2 2 2" xfId="14016"/>
    <cellStyle name="Heading 4 2 2 2 3" xfId="14017"/>
    <cellStyle name="Heading 4 2 2 2 3 2" xfId="14018"/>
    <cellStyle name="Heading 4 2 2 2 4" xfId="14019"/>
    <cellStyle name="Heading 4 2 2 3" xfId="14020"/>
    <cellStyle name="Heading 4 2 2 3 2" xfId="14021"/>
    <cellStyle name="Heading 4 2 2 4" xfId="14022"/>
    <cellStyle name="Heading 4 2 2 4 2" xfId="14023"/>
    <cellStyle name="Heading 4 2 2 5" xfId="14024"/>
    <cellStyle name="Heading 4 2 3" xfId="5249"/>
    <cellStyle name="Heading 4 2 3 2" xfId="14025"/>
    <cellStyle name="Heading 4 2 4" xfId="14026"/>
    <cellStyle name="Heading 4 2 4 2" xfId="14027"/>
    <cellStyle name="Heading 4 2 5" xfId="14028"/>
    <cellStyle name="Heading 4 3" xfId="5250"/>
    <cellStyle name="Heading 4 3 2" xfId="5251"/>
    <cellStyle name="Heading 4 3 2 2" xfId="14029"/>
    <cellStyle name="Heading 4 3 3" xfId="5252"/>
    <cellStyle name="Heading 4 3 3 2" xfId="14030"/>
    <cellStyle name="Heading 4 3 4" xfId="14031"/>
    <cellStyle name="Heading 4 4" xfId="5253"/>
    <cellStyle name="Heading 4 4 2" xfId="5254"/>
    <cellStyle name="Heading 4 4 2 2" xfId="14032"/>
    <cellStyle name="Heading 4 4 2 2 2" xfId="14033"/>
    <cellStyle name="Heading 4 4 2 3" xfId="14034"/>
    <cellStyle name="Heading 4 4 2 3 2" xfId="14035"/>
    <cellStyle name="Heading 4 4 2 4" xfId="14036"/>
    <cellStyle name="Heading 4 4 3" xfId="5255"/>
    <cellStyle name="Heading 4 4 3 2" xfId="14037"/>
    <cellStyle name="Heading 4 4 4" xfId="14038"/>
    <cellStyle name="Heading 4 4 4 2" xfId="14039"/>
    <cellStyle name="Heading 4 4 5" xfId="14040"/>
    <cellStyle name="Heading 4 5" xfId="5256"/>
    <cellStyle name="Heading 4 5 2" xfId="5257"/>
    <cellStyle name="Heading 4 5 3" xfId="5258"/>
    <cellStyle name="Heading 4 6" xfId="5259"/>
    <cellStyle name="Heading 4 7" xfId="5260"/>
    <cellStyle name="Heading 4_012-(KMX) BTL Schedules for KHH_Cebu" xfId="5261"/>
    <cellStyle name="Heading 5" xfId="5262"/>
    <cellStyle name="Heading 5 2" xfId="5263"/>
    <cellStyle name="Heading 5 3" xfId="5264"/>
    <cellStyle name="Heading 5 4" xfId="5265"/>
    <cellStyle name="Heading 6" xfId="5266"/>
    <cellStyle name="Heading 6 2" xfId="5267"/>
    <cellStyle name="Heading 6 3" xfId="5268"/>
    <cellStyle name="Heading 6 4" xfId="5269"/>
    <cellStyle name="Heading 7" xfId="5270"/>
    <cellStyle name="Heading 7 2" xfId="5271"/>
    <cellStyle name="Heading 7 3" xfId="5272"/>
    <cellStyle name="Heading 7 4" xfId="5273"/>
    <cellStyle name="Heading 8" xfId="5274"/>
    <cellStyle name="Heading 8 2" xfId="5275"/>
    <cellStyle name="Heading 8 3" xfId="5276"/>
    <cellStyle name="Heading 8 4" xfId="5277"/>
    <cellStyle name="Heading 9" xfId="5278"/>
    <cellStyle name="Heading_Mindanao study" xfId="5279"/>
    <cellStyle name="Heading1" xfId="5280"/>
    <cellStyle name="Heading1 1" xfId="5281"/>
    <cellStyle name="Heading1 2" xfId="14041"/>
    <cellStyle name="Heading1 2 2" xfId="14042"/>
    <cellStyle name="Heading1 2 3" xfId="14043"/>
    <cellStyle name="Heading1_(RVS)中東線運價獲利分析-2013預估" xfId="5282"/>
    <cellStyle name="Heading2" xfId="5283"/>
    <cellStyle name="Heading2 2" xfId="14044"/>
    <cellStyle name="Heading2 2 2" xfId="14045"/>
    <cellStyle name="Heading2 2 3" xfId="14046"/>
    <cellStyle name="Hyperlink 2" xfId="14047"/>
    <cellStyle name="Hyperlink 2 2" xfId="14048"/>
    <cellStyle name="Hyperlink 2 2 2" xfId="14049"/>
    <cellStyle name="Hyperlink 2 2 2 2" xfId="14050"/>
    <cellStyle name="Hyperlink 2 2 2 3" xfId="14051"/>
    <cellStyle name="Hyperlink 2 2 3" xfId="14052"/>
    <cellStyle name="Hyperlink 2 2 3 2" xfId="14053"/>
    <cellStyle name="Hyperlink 2 2 3 3" xfId="14054"/>
    <cellStyle name="Hyperlink 2 2 4" xfId="14055"/>
    <cellStyle name="Hyperlink 2 2 5" xfId="14056"/>
    <cellStyle name="Hyperlink 2 3" xfId="14057"/>
    <cellStyle name="Hyperlink 2 3 2" xfId="14058"/>
    <cellStyle name="Hyperlink 2 3 2 2" xfId="14059"/>
    <cellStyle name="Hyperlink 2 3 3" xfId="14060"/>
    <cellStyle name="Hyperlink 2 3 3 2" xfId="14061"/>
    <cellStyle name="Hyperlink 2 3 4" xfId="14062"/>
    <cellStyle name="Hyperlink 2 4" xfId="14063"/>
    <cellStyle name="Hyperlink 2 4 2" xfId="14064"/>
    <cellStyle name="Hyperlink 2 5" xfId="14065"/>
    <cellStyle name="Hyperlink 2 5 2" xfId="14066"/>
    <cellStyle name="Hyperlink 2 6" xfId="14067"/>
    <cellStyle name="Hyperlink 2 6 2" xfId="14068"/>
    <cellStyle name="Hyperlink 2 7" xfId="14069"/>
    <cellStyle name="Hyperlink 3" xfId="14070"/>
    <cellStyle name="Hyperlink 3 2" xfId="14071"/>
    <cellStyle name="Hyperlink 3 2 2" xfId="14072"/>
    <cellStyle name="Hyperlink 3 2 2 2" xfId="14073"/>
    <cellStyle name="Hyperlink 3 2 3" xfId="14074"/>
    <cellStyle name="Hyperlink 3 2 3 2" xfId="14075"/>
    <cellStyle name="Hyperlink 3 2 4" xfId="14076"/>
    <cellStyle name="Hyperlink 3 3" xfId="14077"/>
    <cellStyle name="Hyperlink 3 3 2" xfId="14078"/>
    <cellStyle name="Hyperlink 3 4" xfId="14079"/>
    <cellStyle name="Hyperlink 3 4 2" xfId="14080"/>
    <cellStyle name="Hyperlink 3 5" xfId="14081"/>
    <cellStyle name="Hyperlink 4" xfId="14082"/>
    <cellStyle name="Hyperlink 4 2" xfId="14083"/>
    <cellStyle name="Hyperlink 4 2 2" xfId="14084"/>
    <cellStyle name="Hyperlink 4 3" xfId="14085"/>
    <cellStyle name="Hyperlink 4 3 2" xfId="14086"/>
    <cellStyle name="Hyperlink 4 4" xfId="14087"/>
    <cellStyle name="Hyperlink 5" xfId="14088"/>
    <cellStyle name="Hyperlink 5 2" xfId="14089"/>
    <cellStyle name="Hyperlink 5 2 2" xfId="14090"/>
    <cellStyle name="Hyperlink 5 2 2 2" xfId="14091"/>
    <cellStyle name="Hyperlink 5 2 3" xfId="14092"/>
    <cellStyle name="Hyperlink 5 2 3 2" xfId="14093"/>
    <cellStyle name="Hyperlink 5 2 4" xfId="14094"/>
    <cellStyle name="Hyperlink 5 3" xfId="14095"/>
    <cellStyle name="Hyperlink 5 3 2" xfId="14096"/>
    <cellStyle name="Hyperlink 5 4" xfId="14097"/>
    <cellStyle name="Hyperlink 5 4 2" xfId="14098"/>
    <cellStyle name="Hyperlink 5 5" xfId="14099"/>
    <cellStyle name="Hyperlink 6" xfId="14100"/>
    <cellStyle name="Hyperlink 6 2" xfId="14101"/>
    <cellStyle name="Hyperlink 6 2 2" xfId="14102"/>
    <cellStyle name="Hyperlink 6 2 2 2" xfId="14103"/>
    <cellStyle name="Hyperlink 6 2 3" xfId="14104"/>
    <cellStyle name="Hyperlink 6 2 3 2" xfId="14105"/>
    <cellStyle name="Hyperlink 6 2 4" xfId="14106"/>
    <cellStyle name="Hyperlink 6 3" xfId="14107"/>
    <cellStyle name="Hyperlink 6 3 2" xfId="14108"/>
    <cellStyle name="Hyperlink 6 4" xfId="14109"/>
    <cellStyle name="Hyperlink 6 4 2" xfId="14110"/>
    <cellStyle name="Hyperlink 6 5" xfId="14111"/>
    <cellStyle name="Hyperlink 7" xfId="14112"/>
    <cellStyle name="Hyperlink 7 2" xfId="14113"/>
    <cellStyle name="Hyperlink 7 2 2" xfId="14114"/>
    <cellStyle name="Hyperlink 7 3" xfId="14115"/>
    <cellStyle name="Hyperlink 7 3 2" xfId="14116"/>
    <cellStyle name="Hyperlink 7 4" xfId="14117"/>
    <cellStyle name="Hyperlink 8" xfId="14118"/>
    <cellStyle name="Hyperlink seguido" xfId="5284"/>
    <cellStyle name="Hyperlink seguido 2" xfId="5285"/>
    <cellStyle name="Hyperlink seguido 3" xfId="5286"/>
    <cellStyle name="Hyperlink_Sheet1" xfId="13007"/>
    <cellStyle name="imexp" xfId="5287"/>
    <cellStyle name="imexp 2" xfId="5288"/>
    <cellStyle name="imexp 3" xfId="5289"/>
    <cellStyle name="Input" xfId="5290"/>
    <cellStyle name="Input [yellow]" xfId="5291"/>
    <cellStyle name="Input [yellow] 2" xfId="5292"/>
    <cellStyle name="Input [yellow] 2 2" xfId="14119"/>
    <cellStyle name="Input [yellow] 2 3" xfId="14120"/>
    <cellStyle name="Input [yellow] 3" xfId="5293"/>
    <cellStyle name="Input [yellow] 4" xfId="5294"/>
    <cellStyle name="Input [yellow] 5" xfId="13008"/>
    <cellStyle name="Input 10" xfId="14121"/>
    <cellStyle name="Input 11" xfId="14122"/>
    <cellStyle name="Input 12" xfId="14123"/>
    <cellStyle name="Input 13" xfId="14124"/>
    <cellStyle name="Input 14" xfId="14125"/>
    <cellStyle name="Input 15" xfId="14126"/>
    <cellStyle name="Input 16" xfId="14127"/>
    <cellStyle name="Input 17" xfId="14128"/>
    <cellStyle name="Input 2" xfId="5295"/>
    <cellStyle name="Input 2 2" xfId="5296"/>
    <cellStyle name="Input 2 2 2" xfId="14129"/>
    <cellStyle name="Input 2 2 2 2" xfId="14130"/>
    <cellStyle name="Input 2 2 2 2 2" xfId="14131"/>
    <cellStyle name="Input 2 2 2 3" xfId="14132"/>
    <cellStyle name="Input 2 2 2 3 2" xfId="14133"/>
    <cellStyle name="Input 2 2 2 4" xfId="14134"/>
    <cellStyle name="Input 2 2 3" xfId="14135"/>
    <cellStyle name="Input 2 2 3 2" xfId="14136"/>
    <cellStyle name="Input 2 2 4" xfId="14137"/>
    <cellStyle name="Input 2 2 4 2" xfId="14138"/>
    <cellStyle name="Input 2 2 5" xfId="14139"/>
    <cellStyle name="Input 2 3" xfId="5297"/>
    <cellStyle name="Input 2 3 2" xfId="14140"/>
    <cellStyle name="Input 2 4" xfId="14141"/>
    <cellStyle name="Input 2 4 2" xfId="14142"/>
    <cellStyle name="Input 2 5" xfId="14143"/>
    <cellStyle name="Input 3" xfId="5298"/>
    <cellStyle name="Input 3 2" xfId="5299"/>
    <cellStyle name="Input 3 2 2" xfId="14144"/>
    <cellStyle name="Input 3 3" xfId="5300"/>
    <cellStyle name="Input 3 3 2" xfId="14145"/>
    <cellStyle name="Input 3 4" xfId="14146"/>
    <cellStyle name="Input 4" xfId="5301"/>
    <cellStyle name="Input 4 2" xfId="5302"/>
    <cellStyle name="Input 4 2 2" xfId="14147"/>
    <cellStyle name="Input 4 2 2 2" xfId="14148"/>
    <cellStyle name="Input 4 2 3" xfId="14149"/>
    <cellStyle name="Input 4 2 3 2" xfId="14150"/>
    <cellStyle name="Input 4 2 4" xfId="14151"/>
    <cellStyle name="Input 4 3" xfId="5303"/>
    <cellStyle name="Input 4 3 2" xfId="14152"/>
    <cellStyle name="Input 4 4" xfId="14153"/>
    <cellStyle name="Input 4 4 2" xfId="14154"/>
    <cellStyle name="Input 4 5" xfId="14155"/>
    <cellStyle name="Input 5" xfId="5304"/>
    <cellStyle name="Input 5 2" xfId="5305"/>
    <cellStyle name="Input 5 2 2" xfId="14156"/>
    <cellStyle name="Input 5 2 2 2" xfId="14157"/>
    <cellStyle name="Input 5 2 3" xfId="14158"/>
    <cellStyle name="Input 5 2 3 2" xfId="14159"/>
    <cellStyle name="Input 5 2 4" xfId="14160"/>
    <cellStyle name="Input 5 3" xfId="5306"/>
    <cellStyle name="Input 5 3 2" xfId="14161"/>
    <cellStyle name="Input 5 4" xfId="14162"/>
    <cellStyle name="Input 5 4 2" xfId="14163"/>
    <cellStyle name="Input 5 5" xfId="14164"/>
    <cellStyle name="Input 6" xfId="5307"/>
    <cellStyle name="Input 6 2" xfId="5308"/>
    <cellStyle name="Input 6 3" xfId="5309"/>
    <cellStyle name="Input 7" xfId="5310"/>
    <cellStyle name="Input 8" xfId="5311"/>
    <cellStyle name="Input 9" xfId="14165"/>
    <cellStyle name="Input Cells" xfId="5312"/>
    <cellStyle name="Input Cells 2" xfId="5313"/>
    <cellStyle name="Input Cells 2 2" xfId="5314"/>
    <cellStyle name="Input Cells 2 3" xfId="5315"/>
    <cellStyle name="Input Cells 3" xfId="5316"/>
    <cellStyle name="Input Cells 3 2" xfId="5317"/>
    <cellStyle name="Input Cells 3 3" xfId="5318"/>
    <cellStyle name="Input Cells 4" xfId="5319"/>
    <cellStyle name="Input Cells 4 2" xfId="5320"/>
    <cellStyle name="Input Cells 4 3" xfId="5321"/>
    <cellStyle name="Input Cells 5" xfId="5322"/>
    <cellStyle name="Input Cells 6" xfId="5323"/>
    <cellStyle name="Input_(draft) WH602 V016 voy cancellation" xfId="5324"/>
    <cellStyle name="Lien hypertexte" xfId="5325"/>
    <cellStyle name="Lien hypertexte 2" xfId="5326"/>
    <cellStyle name="Lien hypertexte 2 2" xfId="5327"/>
    <cellStyle name="Lien hypertexte 2 3" xfId="5328"/>
    <cellStyle name="Lien hypertexte 3" xfId="5329"/>
    <cellStyle name="Lien hypertexte 3 2" xfId="5330"/>
    <cellStyle name="Lien hypertexte 3 3" xfId="5331"/>
    <cellStyle name="Lien hypertexte 4" xfId="5332"/>
    <cellStyle name="Lien hypertexte 5" xfId="5333"/>
    <cellStyle name="Lien hypertexte visité" xfId="14166"/>
    <cellStyle name="Lien hypertexte visité 2" xfId="14167"/>
    <cellStyle name="Lien hypertexte visité 3" xfId="14168"/>
    <cellStyle name="Lien hypertexte_DAILYPOS" xfId="14169"/>
    <cellStyle name="LineTableCell" xfId="5334"/>
    <cellStyle name="Linked Cell" xfId="5335"/>
    <cellStyle name="Linked Cell 2" xfId="5336"/>
    <cellStyle name="Linked Cell 2 2" xfId="5337"/>
    <cellStyle name="Linked Cell 2 2 2" xfId="14170"/>
    <cellStyle name="Linked Cell 2 2 2 2" xfId="14171"/>
    <cellStyle name="Linked Cell 2 2 2 2 2" xfId="14172"/>
    <cellStyle name="Linked Cell 2 2 2 3" xfId="14173"/>
    <cellStyle name="Linked Cell 2 2 2 3 2" xfId="14174"/>
    <cellStyle name="Linked Cell 2 2 2 4" xfId="14175"/>
    <cellStyle name="Linked Cell 2 2 3" xfId="14176"/>
    <cellStyle name="Linked Cell 2 2 3 2" xfId="14177"/>
    <cellStyle name="Linked Cell 2 2 4" xfId="14178"/>
    <cellStyle name="Linked Cell 2 2 4 2" xfId="14179"/>
    <cellStyle name="Linked Cell 2 2 5" xfId="14180"/>
    <cellStyle name="Linked Cell 2 3" xfId="5338"/>
    <cellStyle name="Linked Cell 2 3 2" xfId="14181"/>
    <cellStyle name="Linked Cell 2 4" xfId="14182"/>
    <cellStyle name="Linked Cell 2 4 2" xfId="14183"/>
    <cellStyle name="Linked Cell 2 5" xfId="14184"/>
    <cellStyle name="Linked Cell 3" xfId="5339"/>
    <cellStyle name="Linked Cell 3 2" xfId="5340"/>
    <cellStyle name="Linked Cell 3 2 2" xfId="14185"/>
    <cellStyle name="Linked Cell 3 3" xfId="5341"/>
    <cellStyle name="Linked Cell 3 3 2" xfId="14186"/>
    <cellStyle name="Linked Cell 3 4" xfId="14187"/>
    <cellStyle name="Linked Cell 4" xfId="5342"/>
    <cellStyle name="Linked Cell 4 2" xfId="5343"/>
    <cellStyle name="Linked Cell 4 2 2" xfId="14188"/>
    <cellStyle name="Linked Cell 4 2 2 2" xfId="14189"/>
    <cellStyle name="Linked Cell 4 2 3" xfId="14190"/>
    <cellStyle name="Linked Cell 4 2 3 2" xfId="14191"/>
    <cellStyle name="Linked Cell 4 2 4" xfId="14192"/>
    <cellStyle name="Linked Cell 4 3" xfId="5344"/>
    <cellStyle name="Linked Cell 4 3 2" xfId="14193"/>
    <cellStyle name="Linked Cell 4 4" xfId="14194"/>
    <cellStyle name="Linked Cell 4 4 2" xfId="14195"/>
    <cellStyle name="Linked Cell 4 5" xfId="14196"/>
    <cellStyle name="Linked Cell 5" xfId="5345"/>
    <cellStyle name="Linked Cell 5 2" xfId="5346"/>
    <cellStyle name="Linked Cell 5 3" xfId="5347"/>
    <cellStyle name="Linked Cell 6" xfId="5348"/>
    <cellStyle name="Linked Cell 7" xfId="5349"/>
    <cellStyle name="Linked Cell_2012_1st_Qtr_SKD_Review" xfId="5350"/>
    <cellStyle name="Linked Cells" xfId="5351"/>
    <cellStyle name="Linked Cells 2" xfId="5352"/>
    <cellStyle name="Linked Cells 2 2" xfId="5353"/>
    <cellStyle name="Linked Cells 2 3" xfId="5354"/>
    <cellStyle name="Linked Cells 3" xfId="5355"/>
    <cellStyle name="Linked Cells 3 2" xfId="5356"/>
    <cellStyle name="Linked Cells 3 3" xfId="5357"/>
    <cellStyle name="Linked Cells 4" xfId="5358"/>
    <cellStyle name="Linked Cells 4 2" xfId="5359"/>
    <cellStyle name="Linked Cells 4 3" xfId="5360"/>
    <cellStyle name="Linked Cells 5" xfId="5361"/>
    <cellStyle name="Linked Cells 6" xfId="5362"/>
    <cellStyle name="Margen" xfId="5363"/>
    <cellStyle name="Margen 2" xfId="5364"/>
    <cellStyle name="Margen 3" xfId="5365"/>
    <cellStyle name="Margen 4" xfId="5366"/>
    <cellStyle name="Milliers [0]_!!!GO" xfId="5367"/>
    <cellStyle name="Milliers_!!!GO" xfId="5368"/>
    <cellStyle name="Moeda [0]_aola" xfId="5369"/>
    <cellStyle name="Moeda_aola" xfId="5370"/>
    <cellStyle name="Mon?aire [0]_AR1194" xfId="5371"/>
    <cellStyle name="Mon?aire_AR1194" xfId="5372"/>
    <cellStyle name="Monetaire [0]_!!!GO" xfId="5373"/>
    <cellStyle name="Monétaire [0]_!!!GO" xfId="5374"/>
    <cellStyle name="Monetaire_!!!GO" xfId="5375"/>
    <cellStyle name="Monétaire_!!!GO" xfId="5376"/>
    <cellStyle name="Mon騁aire [0]_!!!GO" xfId="5377"/>
    <cellStyle name="Mon騁aire_!!!GO" xfId="5378"/>
    <cellStyle name="Mon閠aire [0]_AR1194" xfId="14197"/>
    <cellStyle name="Mon閠aire_AR1194" xfId="14198"/>
    <cellStyle name="Mystyle" xfId="5379"/>
    <cellStyle name="N" xfId="5380"/>
    <cellStyle name="N 2" xfId="5381"/>
    <cellStyle name="N 2 2" xfId="5382"/>
    <cellStyle name="N 2 3" xfId="5383"/>
    <cellStyle name="N 3" xfId="5384"/>
    <cellStyle name="N 3 2" xfId="5385"/>
    <cellStyle name="N 3 3" xfId="5386"/>
    <cellStyle name="N 4" xfId="5387"/>
    <cellStyle name="N 4 2" xfId="5388"/>
    <cellStyle name="N 4 3" xfId="5389"/>
    <cellStyle name="N 5" xfId="5390"/>
    <cellStyle name="N 6" xfId="5391"/>
    <cellStyle name="Neutral" xfId="5392"/>
    <cellStyle name="Neutral 2" xfId="5393"/>
    <cellStyle name="Neutral 2 2" xfId="5394"/>
    <cellStyle name="Neutral 2 2 2" xfId="14199"/>
    <cellStyle name="Neutral 2 2 2 2" xfId="14200"/>
    <cellStyle name="Neutral 2 2 2 2 2" xfId="14201"/>
    <cellStyle name="Neutral 2 2 2 3" xfId="14202"/>
    <cellStyle name="Neutral 2 2 2 3 2" xfId="14203"/>
    <cellStyle name="Neutral 2 2 2 4" xfId="14204"/>
    <cellStyle name="Neutral 2 2 3" xfId="14205"/>
    <cellStyle name="Neutral 2 2 3 2" xfId="14206"/>
    <cellStyle name="Neutral 2 2 4" xfId="14207"/>
    <cellStyle name="Neutral 2 2 4 2" xfId="14208"/>
    <cellStyle name="Neutral 2 2 5" xfId="14209"/>
    <cellStyle name="Neutral 2 3" xfId="5395"/>
    <cellStyle name="Neutral 2 3 2" xfId="14210"/>
    <cellStyle name="Neutral 2 4" xfId="14211"/>
    <cellStyle name="Neutral 2 4 2" xfId="14212"/>
    <cellStyle name="Neutral 2 5" xfId="14213"/>
    <cellStyle name="Neutral 3" xfId="5396"/>
    <cellStyle name="Neutral 3 2" xfId="5397"/>
    <cellStyle name="Neutral 3 2 2" xfId="14214"/>
    <cellStyle name="Neutral 3 3" xfId="5398"/>
    <cellStyle name="Neutral 3 3 2" xfId="14215"/>
    <cellStyle name="Neutral 3 4" xfId="14216"/>
    <cellStyle name="Neutral 4" xfId="5399"/>
    <cellStyle name="Neutral 4 2" xfId="5400"/>
    <cellStyle name="Neutral 4 2 2" xfId="14217"/>
    <cellStyle name="Neutral 4 2 2 2" xfId="14218"/>
    <cellStyle name="Neutral 4 2 3" xfId="14219"/>
    <cellStyle name="Neutral 4 2 3 2" xfId="14220"/>
    <cellStyle name="Neutral 4 2 4" xfId="14221"/>
    <cellStyle name="Neutral 4 3" xfId="5401"/>
    <cellStyle name="Neutral 4 3 2" xfId="14222"/>
    <cellStyle name="Neutral 4 4" xfId="14223"/>
    <cellStyle name="Neutral 4 4 2" xfId="14224"/>
    <cellStyle name="Neutral 4 5" xfId="14225"/>
    <cellStyle name="Neutral 5" xfId="5402"/>
    <cellStyle name="Neutral 5 2" xfId="5403"/>
    <cellStyle name="Neutral 5 3" xfId="5404"/>
    <cellStyle name="Neutral 6" xfId="5405"/>
    <cellStyle name="Neutral 7" xfId="5406"/>
    <cellStyle name="Neutral_2012_1st_Qtr_SKD_Review" xfId="5407"/>
    <cellStyle name="no dec" xfId="5408"/>
    <cellStyle name="no dec 2" xfId="5409"/>
    <cellStyle name="Normal - Style1" xfId="5410"/>
    <cellStyle name="Normal - Style1 2" xfId="5411"/>
    <cellStyle name="Normal - Style1 3" xfId="5412"/>
    <cellStyle name="Normal - Style1 3 2" xfId="14226"/>
    <cellStyle name="Normal - Style1 3 3" xfId="14227"/>
    <cellStyle name="Normal - Style1 4" xfId="5413"/>
    <cellStyle name="Normal - Style1 5" xfId="5414"/>
    <cellStyle name="Normal - Style1 6" xfId="5415"/>
    <cellStyle name="Normal - Style1 7" xfId="13009"/>
    <cellStyle name="Normal - Style1_(RVS)中東線運價獲利分析-2013預估" xfId="5416"/>
    <cellStyle name="Normal - Style2" xfId="5417"/>
    <cellStyle name="Normal - Style2 2" xfId="5418"/>
    <cellStyle name="Normal - Style2 2 2" xfId="5419"/>
    <cellStyle name="Normal - Style2 2 3" xfId="5420"/>
    <cellStyle name="Normal - Style2 3" xfId="5421"/>
    <cellStyle name="Normal - Style2 4" xfId="5422"/>
    <cellStyle name="Normal - Style3" xfId="5423"/>
    <cellStyle name="Normal - Style3 2" xfId="5424"/>
    <cellStyle name="Normal - Style3 2 2" xfId="5425"/>
    <cellStyle name="Normal - Style3 2 3" xfId="5426"/>
    <cellStyle name="Normal - Style3 3" xfId="5427"/>
    <cellStyle name="Normal - Style3 4" xfId="5428"/>
    <cellStyle name="Normal - Style4" xfId="5429"/>
    <cellStyle name="Normal - Style4 2" xfId="5430"/>
    <cellStyle name="Normal - Style4 2 2" xfId="5431"/>
    <cellStyle name="Normal - Style4 2 3" xfId="5432"/>
    <cellStyle name="Normal - Style4 3" xfId="5433"/>
    <cellStyle name="Normal - Style4 4" xfId="5434"/>
    <cellStyle name="Normal - Style5" xfId="5435"/>
    <cellStyle name="Normal - Style5 2" xfId="5436"/>
    <cellStyle name="Normal - Style5 2 2" xfId="5437"/>
    <cellStyle name="Normal - Style5 2 3" xfId="5438"/>
    <cellStyle name="Normal - Style5 3" xfId="5439"/>
    <cellStyle name="Normal - Style5 4" xfId="5440"/>
    <cellStyle name="Normal - Style6" xfId="5441"/>
    <cellStyle name="Normal - Style6 2" xfId="5442"/>
    <cellStyle name="Normal - Style6 2 2" xfId="5443"/>
    <cellStyle name="Normal - Style6 2 3" xfId="5444"/>
    <cellStyle name="Normal - Style6 3" xfId="5445"/>
    <cellStyle name="Normal - Style6 4" xfId="5446"/>
    <cellStyle name="Normal - Style7" xfId="5447"/>
    <cellStyle name="Normal - Style7 2" xfId="5448"/>
    <cellStyle name="Normal - Style7 2 2" xfId="5449"/>
    <cellStyle name="Normal - Style7 2 3" xfId="5450"/>
    <cellStyle name="Normal - Style7 3" xfId="5451"/>
    <cellStyle name="Normal - Style7 4" xfId="5452"/>
    <cellStyle name="Normal - Style8" xfId="5453"/>
    <cellStyle name="Normal - Style8 2" xfId="5454"/>
    <cellStyle name="Normal - Style8 2 2" xfId="5455"/>
    <cellStyle name="Normal - Style8 2 3" xfId="5456"/>
    <cellStyle name="Normal - Style8 3" xfId="5457"/>
    <cellStyle name="Normal - Style8 4" xfId="5458"/>
    <cellStyle name="Normal 10" xfId="14228"/>
    <cellStyle name="Normal 10 2" xfId="14229"/>
    <cellStyle name="Normal 10 3" xfId="14230"/>
    <cellStyle name="Normal 11" xfId="14231"/>
    <cellStyle name="Normal 11 2" xfId="5459"/>
    <cellStyle name="Normal 11 2 2" xfId="5460"/>
    <cellStyle name="Normal 11 2 2 2" xfId="5461"/>
    <cellStyle name="Normal 11 2 2 3" xfId="5462"/>
    <cellStyle name="Normal 11 2 3" xfId="5463"/>
    <cellStyle name="Normal 11 2 4" xfId="5464"/>
    <cellStyle name="Normal 11 3" xfId="14232"/>
    <cellStyle name="Normal 12" xfId="5465"/>
    <cellStyle name="Normal 12 2" xfId="12941"/>
    <cellStyle name="Normal 12 3" xfId="12974"/>
    <cellStyle name="Normal 13" xfId="14233"/>
    <cellStyle name="Normal 13 2" xfId="14234"/>
    <cellStyle name="Normal 13 3" xfId="14235"/>
    <cellStyle name="Normal 14" xfId="5466"/>
    <cellStyle name="Normal 14 2" xfId="12942"/>
    <cellStyle name="Normal 14 3" xfId="12975"/>
    <cellStyle name="Normal 15" xfId="14236"/>
    <cellStyle name="Normal 15 2" xfId="14237"/>
    <cellStyle name="Normal 15 2 2" xfId="14238"/>
    <cellStyle name="Normal 15 3" xfId="14239"/>
    <cellStyle name="Normal 15 3 2" xfId="14240"/>
    <cellStyle name="Normal 15 4" xfId="14241"/>
    <cellStyle name="Normal 16" xfId="14242"/>
    <cellStyle name="Normal 16 2" xfId="14243"/>
    <cellStyle name="Normal 16 2 2" xfId="14244"/>
    <cellStyle name="Normal 16 3" xfId="14245"/>
    <cellStyle name="Normal 17" xfId="14246"/>
    <cellStyle name="Normal 17 2" xfId="14247"/>
    <cellStyle name="Normal 18" xfId="14248"/>
    <cellStyle name="Normal 18 2" xfId="14249"/>
    <cellStyle name="Normal 2" xfId="5467"/>
    <cellStyle name="Normal 2 10" xfId="5468"/>
    <cellStyle name="Normal 2 10 2" xfId="5469"/>
    <cellStyle name="Normal 2 10 3" xfId="5470"/>
    <cellStyle name="Normal 2 11" xfId="5471"/>
    <cellStyle name="Normal 2 11 2" xfId="5472"/>
    <cellStyle name="Normal 2 11 3" xfId="5473"/>
    <cellStyle name="Normal 2 12" xfId="5474"/>
    <cellStyle name="Normal 2 12 2" xfId="5475"/>
    <cellStyle name="Normal 2 12 3" xfId="5476"/>
    <cellStyle name="Normal 2 13" xfId="5477"/>
    <cellStyle name="Normal 2 13 2" xfId="5478"/>
    <cellStyle name="Normal 2 13 3" xfId="5479"/>
    <cellStyle name="Normal 2 14" xfId="5480"/>
    <cellStyle name="Normal 2 14 2" xfId="5481"/>
    <cellStyle name="Normal 2 14 3" xfId="5482"/>
    <cellStyle name="Normal 2 15" xfId="5483"/>
    <cellStyle name="Normal 2 15 2" xfId="5484"/>
    <cellStyle name="Normal 2 15 3" xfId="5485"/>
    <cellStyle name="Normal 2 16" xfId="5486"/>
    <cellStyle name="Normal 2 16 2" xfId="5487"/>
    <cellStyle name="Normal 2 16 3" xfId="5488"/>
    <cellStyle name="Normal 2 17" xfId="5489"/>
    <cellStyle name="Normal 2 17 2" xfId="5490"/>
    <cellStyle name="Normal 2 17 3" xfId="5491"/>
    <cellStyle name="Normal 2 18" xfId="5492"/>
    <cellStyle name="Normal 2 18 2" xfId="5493"/>
    <cellStyle name="Normal 2 18 3" xfId="5494"/>
    <cellStyle name="Normal 2 19" xfId="5495"/>
    <cellStyle name="Normal 2 19 2" xfId="5496"/>
    <cellStyle name="Normal 2 19 3" xfId="5497"/>
    <cellStyle name="Normal 2 2" xfId="5498"/>
    <cellStyle name="Normal 2 2 10" xfId="13011"/>
    <cellStyle name="Normal 2 2 2" xfId="5499"/>
    <cellStyle name="Normal 2 2 2 2" xfId="5500"/>
    <cellStyle name="Normal 2 2 2 2 2" xfId="5501"/>
    <cellStyle name="Normal 2 2 2 2 3" xfId="5502"/>
    <cellStyle name="Normal 2 2 2 2 4" xfId="5503"/>
    <cellStyle name="Normal 2 2 2 2 5" xfId="5504"/>
    <cellStyle name="Normal 2 2 2 3" xfId="5505"/>
    <cellStyle name="Normal 2 2 2 4" xfId="5506"/>
    <cellStyle name="Normal 2 2 2 5" xfId="5507"/>
    <cellStyle name="Normal 2 2 3" xfId="5508"/>
    <cellStyle name="Normal 2 2 3 2" xfId="5509"/>
    <cellStyle name="Normal 2 2 3 3" xfId="5510"/>
    <cellStyle name="Normal 2 2 4" xfId="5511"/>
    <cellStyle name="Normal 2 2 4 2" xfId="5512"/>
    <cellStyle name="Normal 2 2 4 3" xfId="5513"/>
    <cellStyle name="Normal 2 2 5" xfId="5514"/>
    <cellStyle name="Normal 2 2 6" xfId="5515"/>
    <cellStyle name="Normal 2 2 7" xfId="5516"/>
    <cellStyle name="Normal 2 2 8" xfId="12944"/>
    <cellStyle name="Normal 2 2 9" xfId="12977"/>
    <cellStyle name="Normal 2 20" xfId="5517"/>
    <cellStyle name="Normal 2 21" xfId="5518"/>
    <cellStyle name="Normal 2 22" xfId="5519"/>
    <cellStyle name="Normal 2 23" xfId="12943"/>
    <cellStyle name="Normal 2 24" xfId="12976"/>
    <cellStyle name="Normal 2 25" xfId="13010"/>
    <cellStyle name="Normal 2 3" xfId="5520"/>
    <cellStyle name="Normal 2 3 2" xfId="5521"/>
    <cellStyle name="Normal 2 3 3" xfId="5522"/>
    <cellStyle name="Normal 2 3 4" xfId="5523"/>
    <cellStyle name="Normal 2 3 5" xfId="5524"/>
    <cellStyle name="Normal 2 4" xfId="5525"/>
    <cellStyle name="Normal 2 4 2" xfId="5526"/>
    <cellStyle name="Normal 2 4 3" xfId="5527"/>
    <cellStyle name="Normal 2 5" xfId="5528"/>
    <cellStyle name="Normal 2 5 2" xfId="5529"/>
    <cellStyle name="Normal 2 5 3" xfId="5530"/>
    <cellStyle name="Normal 2 6" xfId="5531"/>
    <cellStyle name="Normal 2 6 2" xfId="5532"/>
    <cellStyle name="Normal 2 6 3" xfId="5533"/>
    <cellStyle name="Normal 2 7" xfId="5534"/>
    <cellStyle name="Normal 2 7 2" xfId="5535"/>
    <cellStyle name="Normal 2 7 3" xfId="5536"/>
    <cellStyle name="Normal 2 8" xfId="5537"/>
    <cellStyle name="Normal 2 8 2" xfId="5538"/>
    <cellStyle name="Normal 2 8 3" xfId="5539"/>
    <cellStyle name="Normal 2 9" xfId="5540"/>
    <cellStyle name="Normal 2 9 2" xfId="5541"/>
    <cellStyle name="Normal 2 9 3" xfId="5542"/>
    <cellStyle name="Normal 2_(RVS)中東線運價獲利分析-2013預估" xfId="5543"/>
    <cellStyle name="Normal 22" xfId="14987"/>
    <cellStyle name="Normal 3" xfId="5544"/>
    <cellStyle name="Normal 3 10" xfId="14250"/>
    <cellStyle name="Normal 3 11" xfId="14251"/>
    <cellStyle name="Normal 3 12" xfId="14252"/>
    <cellStyle name="Normal 3 2" xfId="5545"/>
    <cellStyle name="Normal 3 2 2" xfId="5546"/>
    <cellStyle name="Normal 3 2 2 2" xfId="14253"/>
    <cellStyle name="Normal 3 2 2 2 2" xfId="14254"/>
    <cellStyle name="Normal 3 2 2 3" xfId="14255"/>
    <cellStyle name="Normal 3 2 2 3 2" xfId="14256"/>
    <cellStyle name="Normal 3 2 2 4" xfId="14257"/>
    <cellStyle name="Normal 3 2 3" xfId="5547"/>
    <cellStyle name="Normal 3 2 3 2" xfId="14258"/>
    <cellStyle name="Normal 3 2 4" xfId="5548"/>
    <cellStyle name="Normal 3 2 4 2" xfId="14259"/>
    <cellStyle name="Normal 3 2 5" xfId="5549"/>
    <cellStyle name="Normal 3 2 6" xfId="12946"/>
    <cellStyle name="Normal 3 2 7" xfId="12979"/>
    <cellStyle name="Normal 3 3" xfId="5550"/>
    <cellStyle name="Normal 3 3 2" xfId="5551"/>
    <cellStyle name="Normal 3 3 2 2" xfId="14260"/>
    <cellStyle name="Normal 3 3 2 2 2" xfId="14261"/>
    <cellStyle name="Normal 3 3 2 3" xfId="14262"/>
    <cellStyle name="Normal 3 3 2 3 2" xfId="14263"/>
    <cellStyle name="Normal 3 3 2 4" xfId="14264"/>
    <cellStyle name="Normal 3 3 3" xfId="5552"/>
    <cellStyle name="Normal 3 3 3 2" xfId="14265"/>
    <cellStyle name="Normal 3 3 4" xfId="5553"/>
    <cellStyle name="Normal 3 3 4 2" xfId="14266"/>
    <cellStyle name="Normal 3 3 5" xfId="5554"/>
    <cellStyle name="Normal 3 4" xfId="5555"/>
    <cellStyle name="Normal 3 4 2" xfId="14267"/>
    <cellStyle name="Normal 3 4 2 2" xfId="14268"/>
    <cellStyle name="Normal 3 4 2 2 2" xfId="14269"/>
    <cellStyle name="Normal 3 4 2 3" xfId="14270"/>
    <cellStyle name="Normal 3 4 2 3 2" xfId="14271"/>
    <cellStyle name="Normal 3 4 2 4" xfId="14272"/>
    <cellStyle name="Normal 3 4 3" xfId="14273"/>
    <cellStyle name="Normal 3 4 3 2" xfId="14274"/>
    <cellStyle name="Normal 3 4 4" xfId="14275"/>
    <cellStyle name="Normal 3 4 4 2" xfId="14276"/>
    <cellStyle name="Normal 3 4 5" xfId="14277"/>
    <cellStyle name="Normal 3 5" xfId="5556"/>
    <cellStyle name="Normal 3 5 2" xfId="14278"/>
    <cellStyle name="Normal 3 5 2 2" xfId="14279"/>
    <cellStyle name="Normal 3 5 2 3" xfId="14280"/>
    <cellStyle name="Normal 3 5 3" xfId="14281"/>
    <cellStyle name="Normal 3 5 3 2" xfId="14282"/>
    <cellStyle name="Normal 3 5 3 3" xfId="14283"/>
    <cellStyle name="Normal 3 5 4" xfId="14284"/>
    <cellStyle name="Normal 3 5 5" xfId="14285"/>
    <cellStyle name="Normal 3 6" xfId="5557"/>
    <cellStyle name="Normal 3 6 2" xfId="14286"/>
    <cellStyle name="Normal 3 6 2 2" xfId="14287"/>
    <cellStyle name="Normal 3 6 2 2 2" xfId="14288"/>
    <cellStyle name="Normal 3 6 2 3" xfId="14289"/>
    <cellStyle name="Normal 3 6 2 3 2" xfId="14290"/>
    <cellStyle name="Normal 3 6 2 4" xfId="14291"/>
    <cellStyle name="Normal 3 6 3" xfId="14292"/>
    <cellStyle name="Normal 3 6 3 2" xfId="14293"/>
    <cellStyle name="Normal 3 6 4" xfId="14294"/>
    <cellStyle name="Normal 3 6 4 2" xfId="14295"/>
    <cellStyle name="Normal 3 6 5" xfId="14296"/>
    <cellStyle name="Normal 3 7" xfId="12945"/>
    <cellStyle name="Normal 3 7 2" xfId="14297"/>
    <cellStyle name="Normal 3 7 2 2" xfId="14298"/>
    <cellStyle name="Normal 3 7 2 2 2" xfId="14299"/>
    <cellStyle name="Normal 3 7 2 3" xfId="14300"/>
    <cellStyle name="Normal 3 7 2 3 2" xfId="14301"/>
    <cellStyle name="Normal 3 7 2 4" xfId="14302"/>
    <cellStyle name="Normal 3 7 3" xfId="14303"/>
    <cellStyle name="Normal 3 7 3 2" xfId="14304"/>
    <cellStyle name="Normal 3 7 4" xfId="14305"/>
    <cellStyle name="Normal 3 7 4 2" xfId="14306"/>
    <cellStyle name="Normal 3 7 5" xfId="14307"/>
    <cellStyle name="Normal 3 8" xfId="12978"/>
    <cellStyle name="Normal 3 9" xfId="13012"/>
    <cellStyle name="Normal 34" xfId="14308"/>
    <cellStyle name="Normal 34 2" xfId="14309"/>
    <cellStyle name="Normal 34 3" xfId="14310"/>
    <cellStyle name="Normal 4" xfId="5558"/>
    <cellStyle name="Normal 4 10" xfId="14311"/>
    <cellStyle name="Normal 4 11" xfId="14312"/>
    <cellStyle name="Normal 4 12" xfId="14313"/>
    <cellStyle name="Normal 4 2" xfId="5559"/>
    <cellStyle name="Normal 4 2 2" xfId="14314"/>
    <cellStyle name="Normal 4 2 3" xfId="14315"/>
    <cellStyle name="Normal 4 3" xfId="5560"/>
    <cellStyle name="Normal 4 3 2" xfId="14316"/>
    <cellStyle name="Normal 4 3 3" xfId="14317"/>
    <cellStyle name="Normal 4 4" xfId="5561"/>
    <cellStyle name="Normal 4 4 2" xfId="14318"/>
    <cellStyle name="Normal 4 4 2 2" xfId="14319"/>
    <cellStyle name="Normal 4 4 3" xfId="14320"/>
    <cellStyle name="Normal 4 4 3 2" xfId="14321"/>
    <cellStyle name="Normal 4 4 4" xfId="14322"/>
    <cellStyle name="Normal 4 5" xfId="5562"/>
    <cellStyle name="Normal 4 5 2" xfId="14323"/>
    <cellStyle name="Normal 4 5 2 2" xfId="14324"/>
    <cellStyle name="Normal 4 5 3" xfId="14325"/>
    <cellStyle name="Normal 4 5 3 2" xfId="14326"/>
    <cellStyle name="Normal 4 5 4" xfId="14327"/>
    <cellStyle name="Normal 4 6" xfId="12947"/>
    <cellStyle name="Normal 4 6 2" xfId="14328"/>
    <cellStyle name="Normal 4 6 2 2" xfId="14329"/>
    <cellStyle name="Normal 4 6 2 3" xfId="14330"/>
    <cellStyle name="Normal 4 6 3" xfId="14331"/>
    <cellStyle name="Normal 4 6 3 2" xfId="14332"/>
    <cellStyle name="Normal 4 6 3 3" xfId="14333"/>
    <cellStyle name="Normal 4 6 4" xfId="14334"/>
    <cellStyle name="Normal 4 6 5" xfId="14335"/>
    <cellStyle name="Normal 4 7" xfId="12980"/>
    <cellStyle name="Normal 4 7 2" xfId="14336"/>
    <cellStyle name="Normal 4 7 2 2" xfId="14337"/>
    <cellStyle name="Normal 4 7 3" xfId="14338"/>
    <cellStyle name="Normal 4 7 3 2" xfId="14339"/>
    <cellStyle name="Normal 4 7 4" xfId="14340"/>
    <cellStyle name="Normal 4 8" xfId="13013"/>
    <cellStyle name="Normal 4 9" xfId="14341"/>
    <cellStyle name="Normal 5" xfId="5563"/>
    <cellStyle name="Normal 5 2" xfId="5564"/>
    <cellStyle name="Normal 5 2 2" xfId="5565"/>
    <cellStyle name="Normal 5 2 2 2" xfId="12950"/>
    <cellStyle name="Normal 5 2 2 3" xfId="12983"/>
    <cellStyle name="Normal 5 2 3" xfId="12949"/>
    <cellStyle name="Normal 5 2 3 2" xfId="14342"/>
    <cellStyle name="Normal 5 2 4" xfId="12982"/>
    <cellStyle name="Normal 5 3" xfId="5566"/>
    <cellStyle name="Normal 5 3 2" xfId="5567"/>
    <cellStyle name="Normal 5 3 2 2" xfId="12952"/>
    <cellStyle name="Normal 5 3 2 3" xfId="12985"/>
    <cellStyle name="Normal 5 3 3" xfId="5568"/>
    <cellStyle name="Normal 5 3 3 2" xfId="5569"/>
    <cellStyle name="Normal 5 3 3 2 2" xfId="12954"/>
    <cellStyle name="Normal 5 3 3 2 3" xfId="12987"/>
    <cellStyle name="Normal 5 3 3 3" xfId="5570"/>
    <cellStyle name="Normal 5 3 3 3 2" xfId="12955"/>
    <cellStyle name="Normal 5 3 3 3 3" xfId="12988"/>
    <cellStyle name="Normal 5 3 3 4" xfId="12953"/>
    <cellStyle name="Normal 5 3 3 5" xfId="12986"/>
    <cellStyle name="Normal 5 3 4" xfId="5571"/>
    <cellStyle name="Normal 5 3 4 2" xfId="12956"/>
    <cellStyle name="Normal 5 3 4 3" xfId="12989"/>
    <cellStyle name="Normal 5 3 5" xfId="12951"/>
    <cellStyle name="Normal 5 3 6" xfId="12984"/>
    <cellStyle name="Normal 5 4" xfId="12948"/>
    <cellStyle name="Normal 5 4 2" xfId="14343"/>
    <cellStyle name="Normal 5 5" xfId="12981"/>
    <cellStyle name="Normal 5 6" xfId="13014"/>
    <cellStyle name="Normal 6" xfId="5572"/>
    <cellStyle name="Normal 6 2" xfId="5573"/>
    <cellStyle name="Normal 6 2 2" xfId="5574"/>
    <cellStyle name="Normal 6 2 2 2" xfId="14344"/>
    <cellStyle name="Normal 6 2 3" xfId="5575"/>
    <cellStyle name="Normal 6 2 3 2" xfId="14345"/>
    <cellStyle name="Normal 6 2 4" xfId="14346"/>
    <cellStyle name="Normal 6 3" xfId="5576"/>
    <cellStyle name="Normal 6 3 2" xfId="5577"/>
    <cellStyle name="Normal 6 3 3" xfId="5578"/>
    <cellStyle name="Normal 6 4" xfId="5579"/>
    <cellStyle name="Normal 6 4 2" xfId="14347"/>
    <cellStyle name="Normal 6 5" xfId="5580"/>
    <cellStyle name="Normal 6 6" xfId="5581"/>
    <cellStyle name="Normal 6 7" xfId="12957"/>
    <cellStyle name="Normal 6 8" xfId="12990"/>
    <cellStyle name="Normal 7" xfId="5582"/>
    <cellStyle name="Normal 7 2" xfId="5583"/>
    <cellStyle name="Normal 7 2 2" xfId="14348"/>
    <cellStyle name="Normal 7 3" xfId="5584"/>
    <cellStyle name="Normal 7 3 2" xfId="14349"/>
    <cellStyle name="Normal 7 4" xfId="5585"/>
    <cellStyle name="Normal 7 5" xfId="5586"/>
    <cellStyle name="Normal 7 6" xfId="12958"/>
    <cellStyle name="Normal 7 7" xfId="12991"/>
    <cellStyle name="Normal 8" xfId="5587"/>
    <cellStyle name="Normal 8 2" xfId="12959"/>
    <cellStyle name="Normal 8 2 2" xfId="14350"/>
    <cellStyle name="Normal 8 3" xfId="12992"/>
    <cellStyle name="Normal 8 3 2" xfId="14351"/>
    <cellStyle name="Normal 8 4" xfId="14352"/>
    <cellStyle name="Normal 8 5" xfId="14353"/>
    <cellStyle name="Normal 9" xfId="5588"/>
    <cellStyle name="Normal 9 2" xfId="5589"/>
    <cellStyle name="Normal 9 2 2" xfId="14354"/>
    <cellStyle name="Normal 9 3" xfId="5590"/>
    <cellStyle name="Normal 9 3 2" xfId="14355"/>
    <cellStyle name="Normal 9 4" xfId="14356"/>
    <cellStyle name="Normal_#10-Headcount" xfId="5591"/>
    <cellStyle name="Normal_Book1_Phase in-out (01 09)" xfId="12934"/>
    <cellStyle name="Normal_SAS Feb'08" xfId="12935"/>
    <cellStyle name="Normal_Sheet1" xfId="14997"/>
    <cellStyle name="Normal_Sheet1_Sheet3" xfId="14999"/>
    <cellStyle name="Normal_Sheet2" xfId="14998"/>
    <cellStyle name="Normal_Sheet3" xfId="15000"/>
    <cellStyle name="Normal_Sheet4" xfId="14996"/>
    <cellStyle name="Normale_RESULTS" xfId="5592"/>
    <cellStyle name="Note" xfId="5593"/>
    <cellStyle name="Note 2" xfId="5594"/>
    <cellStyle name="Note 2 2" xfId="5595"/>
    <cellStyle name="Note 2 2 2" xfId="14357"/>
    <cellStyle name="Note 2 2 2 2" xfId="14358"/>
    <cellStyle name="Note 2 2 2 2 2" xfId="14359"/>
    <cellStyle name="Note 2 2 2 3" xfId="14360"/>
    <cellStyle name="Note 2 2 2 3 2" xfId="14361"/>
    <cellStyle name="Note 2 2 2 4" xfId="14362"/>
    <cellStyle name="Note 2 2 3" xfId="14363"/>
    <cellStyle name="Note 2 2 3 2" xfId="14364"/>
    <cellStyle name="Note 2 2 4" xfId="14365"/>
    <cellStyle name="Note 2 2 4 2" xfId="14366"/>
    <cellStyle name="Note 2 2 5" xfId="14367"/>
    <cellStyle name="Note 2 3" xfId="5596"/>
    <cellStyle name="Note 2 3 2" xfId="14368"/>
    <cellStyle name="Note 2 3 2 2" xfId="14369"/>
    <cellStyle name="Note 2 3 3" xfId="14370"/>
    <cellStyle name="Note 2 3 3 2" xfId="14371"/>
    <cellStyle name="Note 2 3 4" xfId="14372"/>
    <cellStyle name="Note 2 4" xfId="14373"/>
    <cellStyle name="Note 2 4 2" xfId="14374"/>
    <cellStyle name="Note 2 5" xfId="14375"/>
    <cellStyle name="Note 2 5 2" xfId="14376"/>
    <cellStyle name="Note 2 6" xfId="14377"/>
    <cellStyle name="Note 3" xfId="5597"/>
    <cellStyle name="Note 3 2" xfId="5598"/>
    <cellStyle name="Note 3 2 2" xfId="14378"/>
    <cellStyle name="Note 3 2 2 2" xfId="14379"/>
    <cellStyle name="Note 3 2 3" xfId="14380"/>
    <cellStyle name="Note 3 2 3 2" xfId="14381"/>
    <cellStyle name="Note 3 2 4" xfId="14382"/>
    <cellStyle name="Note 3 3" xfId="5599"/>
    <cellStyle name="Note 3 3 2" xfId="14383"/>
    <cellStyle name="Note 3 4" xfId="14384"/>
    <cellStyle name="Note 3 4 2" xfId="14385"/>
    <cellStyle name="Note 3 5" xfId="14386"/>
    <cellStyle name="Note 4" xfId="5600"/>
    <cellStyle name="Note 4 2" xfId="5601"/>
    <cellStyle name="Note 4 2 2" xfId="14387"/>
    <cellStyle name="Note 4 2 2 2" xfId="14388"/>
    <cellStyle name="Note 4 2 3" xfId="14389"/>
    <cellStyle name="Note 4 2 3 2" xfId="14390"/>
    <cellStyle name="Note 4 2 4" xfId="14391"/>
    <cellStyle name="Note 4 3" xfId="5602"/>
    <cellStyle name="Note 4 3 2" xfId="14392"/>
    <cellStyle name="Note 4 4" xfId="14393"/>
    <cellStyle name="Note 4 4 2" xfId="14394"/>
    <cellStyle name="Note 4 5" xfId="14395"/>
    <cellStyle name="Note 5" xfId="5603"/>
    <cellStyle name="Note 5 2" xfId="5604"/>
    <cellStyle name="Note 5 3" xfId="5605"/>
    <cellStyle name="Note 6" xfId="5606"/>
    <cellStyle name="Note 7" xfId="5607"/>
    <cellStyle name="Œ…‹æØ‚è [0.00]_PRODUCT DETAIL Q1" xfId="5608"/>
    <cellStyle name="Œ…‹æØ‚è_PRODUCT DETAIL Q1" xfId="5609"/>
    <cellStyle name="Output" xfId="5610"/>
    <cellStyle name="Output 2" xfId="5611"/>
    <cellStyle name="Output 2 2" xfId="5612"/>
    <cellStyle name="Output 2 2 2" xfId="14396"/>
    <cellStyle name="Output 2 2 2 2" xfId="14397"/>
    <cellStyle name="Output 2 2 2 2 2" xfId="14398"/>
    <cellStyle name="Output 2 2 2 3" xfId="14399"/>
    <cellStyle name="Output 2 2 2 3 2" xfId="14400"/>
    <cellStyle name="Output 2 2 2 4" xfId="14401"/>
    <cellStyle name="Output 2 2 3" xfId="14402"/>
    <cellStyle name="Output 2 2 3 2" xfId="14403"/>
    <cellStyle name="Output 2 2 4" xfId="14404"/>
    <cellStyle name="Output 2 2 4 2" xfId="14405"/>
    <cellStyle name="Output 2 2 5" xfId="14406"/>
    <cellStyle name="Output 2 3" xfId="5613"/>
    <cellStyle name="Output 2 3 2" xfId="14407"/>
    <cellStyle name="Output 2 4" xfId="14408"/>
    <cellStyle name="Output 2 4 2" xfId="14409"/>
    <cellStyle name="Output 2 5" xfId="14410"/>
    <cellStyle name="Output 3" xfId="5614"/>
    <cellStyle name="Output 3 2" xfId="5615"/>
    <cellStyle name="Output 3 2 2" xfId="14411"/>
    <cellStyle name="Output 3 3" xfId="5616"/>
    <cellStyle name="Output 3 3 2" xfId="14412"/>
    <cellStyle name="Output 3 4" xfId="14413"/>
    <cellStyle name="Output 4" xfId="5617"/>
    <cellStyle name="Output 4 2" xfId="5618"/>
    <cellStyle name="Output 4 2 2" xfId="14414"/>
    <cellStyle name="Output 4 2 2 2" xfId="14415"/>
    <cellStyle name="Output 4 2 3" xfId="14416"/>
    <cellStyle name="Output 4 2 3 2" xfId="14417"/>
    <cellStyle name="Output 4 2 4" xfId="14418"/>
    <cellStyle name="Output 4 3" xfId="5619"/>
    <cellStyle name="Output 4 3 2" xfId="14419"/>
    <cellStyle name="Output 4 4" xfId="14420"/>
    <cellStyle name="Output 4 4 2" xfId="14421"/>
    <cellStyle name="Output 4 5" xfId="14422"/>
    <cellStyle name="Output 5" xfId="5620"/>
    <cellStyle name="Output 5 2" xfId="5621"/>
    <cellStyle name="Output 5 3" xfId="5622"/>
    <cellStyle name="Output 6" xfId="5623"/>
    <cellStyle name="Output 7" xfId="5624"/>
    <cellStyle name="Output_012-(KMX) BTL Schedules for KHH_Cebu" xfId="5625"/>
    <cellStyle name="per.style" xfId="5626"/>
    <cellStyle name="Percent [2]" xfId="5627"/>
    <cellStyle name="Percent [2] 2" xfId="13015"/>
    <cellStyle name="Percent [2] 2 2" xfId="14423"/>
    <cellStyle name="Percent [2] 2 3" xfId="14424"/>
    <cellStyle name="Percent 2" xfId="5628"/>
    <cellStyle name="Percent 2 2" xfId="5629"/>
    <cellStyle name="Percent 2 3" xfId="5630"/>
    <cellStyle name="Percent 2 4" xfId="5631"/>
    <cellStyle name="PERCENTAGE" xfId="5632"/>
    <cellStyle name="PERCENTAGE 2" xfId="5633"/>
    <cellStyle name="PERCENTAGE 3" xfId="13016"/>
    <cellStyle name="Pourcentage 2" xfId="13017"/>
    <cellStyle name="pricing" xfId="5634"/>
    <cellStyle name="pricing 2" xfId="5635"/>
    <cellStyle name="pricing 2 2" xfId="5636"/>
    <cellStyle name="pricing 2 3" xfId="5637"/>
    <cellStyle name="pricing 3" xfId="5638"/>
    <cellStyle name="pricing 3 2" xfId="5639"/>
    <cellStyle name="pricing 3 3" xfId="5640"/>
    <cellStyle name="pricing 4" xfId="5641"/>
    <cellStyle name="pricing 4 2" xfId="5642"/>
    <cellStyle name="pricing 4 3" xfId="5643"/>
    <cellStyle name="PSChar" xfId="5644"/>
    <cellStyle name="PSChar 2" xfId="5645"/>
    <cellStyle name="PSChar 2 2" xfId="5646"/>
    <cellStyle name="PSChar 2 3" xfId="5647"/>
    <cellStyle name="PSChar 3" xfId="5648"/>
    <cellStyle name="PSChar 3 2" xfId="5649"/>
    <cellStyle name="PSChar 3 3" xfId="5650"/>
    <cellStyle name="PSChar 4" xfId="5651"/>
    <cellStyle name="PSChar 4 2" xfId="5652"/>
    <cellStyle name="PSChar 4 3" xfId="5653"/>
    <cellStyle name="PSChar 5" xfId="5654"/>
    <cellStyle name="PSChar 6" xfId="5655"/>
    <cellStyle name="RevList" xfId="5656"/>
    <cellStyle name="RevList 2" xfId="5657"/>
    <cellStyle name="RevList 3" xfId="5658"/>
    <cellStyle name="RevList 4" xfId="5659"/>
    <cellStyle name="S2" xfId="14425"/>
    <cellStyle name="S3" xfId="14426"/>
    <cellStyle name="Separador de milhares [0]_Person" xfId="5660"/>
    <cellStyle name="Separador de milhares_Person" xfId="5661"/>
    <cellStyle name="Sombra" xfId="5662"/>
    <cellStyle name="Sombra 2" xfId="5663"/>
    <cellStyle name="Sombra 3" xfId="5664"/>
    <cellStyle name="Sombra1" xfId="5665"/>
    <cellStyle name="Sombra1 2" xfId="5666"/>
    <cellStyle name="Sombra1 2 2" xfId="5667"/>
    <cellStyle name="Sombra1 2 3" xfId="5668"/>
    <cellStyle name="Sombra1 3" xfId="5669"/>
    <cellStyle name="Sombra1 3 2" xfId="5670"/>
    <cellStyle name="Sombra1 3 3" xfId="5671"/>
    <cellStyle name="Sombra1 4" xfId="5672"/>
    <cellStyle name="Sombra1 4 2" xfId="5673"/>
    <cellStyle name="Sombra1 4 3" xfId="5674"/>
    <cellStyle name="Sombra1 5" xfId="5675"/>
    <cellStyle name="Sombra1 6" xfId="5676"/>
    <cellStyle name="Sombra2" xfId="5677"/>
    <cellStyle name="Sombra2 2" xfId="5678"/>
    <cellStyle name="Sombra2 2 2" xfId="5679"/>
    <cellStyle name="Sombra2 2 3" xfId="5680"/>
    <cellStyle name="Sombra2 3" xfId="5681"/>
    <cellStyle name="Sombra2 3 2" xfId="5682"/>
    <cellStyle name="Sombra2 3 3" xfId="5683"/>
    <cellStyle name="Sombra2 4" xfId="5684"/>
    <cellStyle name="Sombra2 4 2" xfId="5685"/>
    <cellStyle name="Sombra2 4 3" xfId="5686"/>
    <cellStyle name="Sombra2 5" xfId="5687"/>
    <cellStyle name="Sombra2 6" xfId="5688"/>
    <cellStyle name="Standard_2001" xfId="5689"/>
    <cellStyle name="Style 1" xfId="5690"/>
    <cellStyle name="Style 1 2" xfId="5691"/>
    <cellStyle name="Style 1 3" xfId="5692"/>
    <cellStyle name="Style 1 4" xfId="14427"/>
    <cellStyle name="Subtotal" xfId="5693"/>
    <cellStyle name="Subtotal 2" xfId="5694"/>
    <cellStyle name="SUZ" xfId="14428"/>
    <cellStyle name="Title" xfId="5695"/>
    <cellStyle name="Title 2" xfId="5696"/>
    <cellStyle name="Title 2 2" xfId="5697"/>
    <cellStyle name="Title 2 2 2" xfId="14429"/>
    <cellStyle name="Title 2 2 2 2" xfId="14430"/>
    <cellStyle name="Title 2 2 2 2 2" xfId="14431"/>
    <cellStyle name="Title 2 2 2 3" xfId="14432"/>
    <cellStyle name="Title 2 2 2 3 2" xfId="14433"/>
    <cellStyle name="Title 2 2 2 4" xfId="14434"/>
    <cellStyle name="Title 2 2 3" xfId="14435"/>
    <cellStyle name="Title 2 2 3 2" xfId="14436"/>
    <cellStyle name="Title 2 2 4" xfId="14437"/>
    <cellStyle name="Title 2 2 4 2" xfId="14438"/>
    <cellStyle name="Title 2 2 5" xfId="14439"/>
    <cellStyle name="Title 2 3" xfId="5698"/>
    <cellStyle name="Title 2 3 2" xfId="14440"/>
    <cellStyle name="Title 2 4" xfId="14441"/>
    <cellStyle name="Title 2 4 2" xfId="14442"/>
    <cellStyle name="Title 2 5" xfId="14443"/>
    <cellStyle name="Title 3" xfId="5699"/>
    <cellStyle name="Title 3 2" xfId="5700"/>
    <cellStyle name="Title 3 2 2" xfId="14444"/>
    <cellStyle name="Title 3 3" xfId="5701"/>
    <cellStyle name="Title 3 3 2" xfId="14445"/>
    <cellStyle name="Title 3 4" xfId="14446"/>
    <cellStyle name="Title 4" xfId="5702"/>
    <cellStyle name="Title 4 2" xfId="5703"/>
    <cellStyle name="Title 4 2 2" xfId="14447"/>
    <cellStyle name="Title 4 2 2 2" xfId="14448"/>
    <cellStyle name="Title 4 2 3" xfId="14449"/>
    <cellStyle name="Title 4 2 3 2" xfId="14450"/>
    <cellStyle name="Title 4 2 4" xfId="14451"/>
    <cellStyle name="Title 4 3" xfId="5704"/>
    <cellStyle name="Title 4 3 2" xfId="14452"/>
    <cellStyle name="Title 4 4" xfId="14453"/>
    <cellStyle name="Title 4 4 2" xfId="14454"/>
    <cellStyle name="Title 4 5" xfId="14455"/>
    <cellStyle name="Title 5" xfId="5705"/>
    <cellStyle name="Title 5 2" xfId="5706"/>
    <cellStyle name="Title 5 3" xfId="5707"/>
    <cellStyle name="Title 6" xfId="5708"/>
    <cellStyle name="Title 7" xfId="5709"/>
    <cellStyle name="Title_012-(KMX) BTL Schedules for KHH_Cebu" xfId="5710"/>
    <cellStyle name="Total" xfId="5711"/>
    <cellStyle name="Total 2" xfId="5712"/>
    <cellStyle name="Total 2 2" xfId="5713"/>
    <cellStyle name="Total 2 2 2" xfId="14456"/>
    <cellStyle name="Total 2 2 2 2" xfId="14457"/>
    <cellStyle name="Total 2 2 2 2 2" xfId="14458"/>
    <cellStyle name="Total 2 2 2 3" xfId="14459"/>
    <cellStyle name="Total 2 2 2 3 2" xfId="14460"/>
    <cellStyle name="Total 2 2 2 4" xfId="14461"/>
    <cellStyle name="Total 2 2 3" xfId="14462"/>
    <cellStyle name="Total 2 2 3 2" xfId="14463"/>
    <cellStyle name="Total 2 2 4" xfId="14464"/>
    <cellStyle name="Total 2 2 4 2" xfId="14465"/>
    <cellStyle name="Total 2 2 5" xfId="14466"/>
    <cellStyle name="Total 2 3" xfId="5714"/>
    <cellStyle name="Total 2 3 2" xfId="14467"/>
    <cellStyle name="Total 2 4" xfId="14468"/>
    <cellStyle name="Total 2 4 2" xfId="14469"/>
    <cellStyle name="Total 2 5" xfId="14470"/>
    <cellStyle name="Total 2 5 2" xfId="14471"/>
    <cellStyle name="Total 3" xfId="5715"/>
    <cellStyle name="Total 3 2" xfId="5716"/>
    <cellStyle name="Total 3 2 2" xfId="14472"/>
    <cellStyle name="Total 3 2 3" xfId="14473"/>
    <cellStyle name="Total 3 3" xfId="5717"/>
    <cellStyle name="Total 3 3 2" xfId="14474"/>
    <cellStyle name="Total 3 4" xfId="14475"/>
    <cellStyle name="Total 3 4 2" xfId="14476"/>
    <cellStyle name="Total 3 5" xfId="14477"/>
    <cellStyle name="Total 4" xfId="5718"/>
    <cellStyle name="Total 4 2" xfId="5719"/>
    <cellStyle name="Total 4 2 2" xfId="14478"/>
    <cellStyle name="Total 4 2 2 2" xfId="14479"/>
    <cellStyle name="Total 4 2 3" xfId="14480"/>
    <cellStyle name="Total 4 2 3 2" xfId="14481"/>
    <cellStyle name="Total 4 2 4" xfId="14482"/>
    <cellStyle name="Total 4 3" xfId="5720"/>
    <cellStyle name="Total 4 3 2" xfId="14483"/>
    <cellStyle name="Total 4 4" xfId="14484"/>
    <cellStyle name="Total 4 4 2" xfId="14485"/>
    <cellStyle name="Total 4 5" xfId="14486"/>
    <cellStyle name="Total 5" xfId="5721"/>
    <cellStyle name="Total 5 2" xfId="5722"/>
    <cellStyle name="Total 5 3" xfId="5723"/>
    <cellStyle name="Total 6" xfId="5724"/>
    <cellStyle name="Total 6 2" xfId="5725"/>
    <cellStyle name="Total 6 3" xfId="5726"/>
    <cellStyle name="Total 7" xfId="5727"/>
    <cellStyle name="Total 8" xfId="5728"/>
    <cellStyle name="Total_012-(KMX) BTL Schedules for KHH_Cebu" xfId="5729"/>
    <cellStyle name="Tusenskille_RESULTS" xfId="5730"/>
    <cellStyle name="ûóÆÞï`" xfId="5731"/>
    <cellStyle name="ûóÆÞï` 2" xfId="5732"/>
    <cellStyle name="ûóÆÞï` 3" xfId="5733"/>
    <cellStyle name="Valuta (0)_RESULTS" xfId="5734"/>
    <cellStyle name="Valuta [0]_RESULTS" xfId="5735"/>
    <cellStyle name="Valuta_RESULTS" xfId="5736"/>
    <cellStyle name="Währung [0]_2001" xfId="5737"/>
    <cellStyle name="Währung_2001" xfId="5738"/>
    <cellStyle name="Warning Text" xfId="5739"/>
    <cellStyle name="Warning Text 2" xfId="5740"/>
    <cellStyle name="Warning Text 2 2" xfId="5741"/>
    <cellStyle name="Warning Text 2 2 2" xfId="14487"/>
    <cellStyle name="Warning Text 2 2 2 2" xfId="14488"/>
    <cellStyle name="Warning Text 2 2 2 2 2" xfId="14489"/>
    <cellStyle name="Warning Text 2 2 2 3" xfId="14490"/>
    <cellStyle name="Warning Text 2 2 2 3 2" xfId="14491"/>
    <cellStyle name="Warning Text 2 2 2 4" xfId="14492"/>
    <cellStyle name="Warning Text 2 2 3" xfId="14493"/>
    <cellStyle name="Warning Text 2 2 3 2" xfId="14494"/>
    <cellStyle name="Warning Text 2 2 4" xfId="14495"/>
    <cellStyle name="Warning Text 2 2 4 2" xfId="14496"/>
    <cellStyle name="Warning Text 2 2 5" xfId="14497"/>
    <cellStyle name="Warning Text 2 3" xfId="5742"/>
    <cellStyle name="Warning Text 2 3 2" xfId="14498"/>
    <cellStyle name="Warning Text 2 4" xfId="14499"/>
    <cellStyle name="Warning Text 2 4 2" xfId="14500"/>
    <cellStyle name="Warning Text 2 5" xfId="14501"/>
    <cellStyle name="Warning Text 3" xfId="5743"/>
    <cellStyle name="Warning Text 3 2" xfId="5744"/>
    <cellStyle name="Warning Text 3 2 2" xfId="14502"/>
    <cellStyle name="Warning Text 3 3" xfId="5745"/>
    <cellStyle name="Warning Text 3 3 2" xfId="14503"/>
    <cellStyle name="Warning Text 3 4" xfId="14504"/>
    <cellStyle name="Warning Text 4" xfId="5746"/>
    <cellStyle name="Warning Text 4 2" xfId="5747"/>
    <cellStyle name="Warning Text 4 2 2" xfId="14505"/>
    <cellStyle name="Warning Text 4 2 2 2" xfId="14506"/>
    <cellStyle name="Warning Text 4 2 3" xfId="14507"/>
    <cellStyle name="Warning Text 4 2 3 2" xfId="14508"/>
    <cellStyle name="Warning Text 4 2 4" xfId="14509"/>
    <cellStyle name="Warning Text 4 3" xfId="5748"/>
    <cellStyle name="Warning Text 4 3 2" xfId="14510"/>
    <cellStyle name="Warning Text 4 4" xfId="14511"/>
    <cellStyle name="Warning Text 4 4 2" xfId="14512"/>
    <cellStyle name="Warning Text 4 5" xfId="14513"/>
    <cellStyle name="Warning Text 5" xfId="5749"/>
    <cellStyle name="Warning Text 5 2" xfId="5750"/>
    <cellStyle name="Warning Text 5 3" xfId="5751"/>
    <cellStyle name="Warning Text 6" xfId="5752"/>
    <cellStyle name="Warning Text 7" xfId="5753"/>
    <cellStyle name="Warning Text_2012_1st_Qtr_SKD_Review" xfId="5754"/>
    <cellStyle name="Акцент1" xfId="5755"/>
    <cellStyle name="Акцент1 2" xfId="5756"/>
    <cellStyle name="Акцент1 3" xfId="5757"/>
    <cellStyle name="Акцент2" xfId="5758"/>
    <cellStyle name="Акцент2 2" xfId="5759"/>
    <cellStyle name="Акцент2 3" xfId="5760"/>
    <cellStyle name="Акцент3" xfId="5761"/>
    <cellStyle name="Акцент3 2" xfId="5762"/>
    <cellStyle name="Акцент3 3" xfId="5763"/>
    <cellStyle name="Акцент4" xfId="5764"/>
    <cellStyle name="Акцент4 2" xfId="5765"/>
    <cellStyle name="Акцент4 3" xfId="5766"/>
    <cellStyle name="Акцент5" xfId="5767"/>
    <cellStyle name="Акцент5 2" xfId="5768"/>
    <cellStyle name="Акцент5 3" xfId="5769"/>
    <cellStyle name="Акцент6" xfId="5770"/>
    <cellStyle name="Акцент6 2" xfId="5771"/>
    <cellStyle name="Акцент6 3" xfId="5772"/>
    <cellStyle name="Ввод " xfId="5773"/>
    <cellStyle name="Ввод  2" xfId="5774"/>
    <cellStyle name="Ввод  3" xfId="5775"/>
    <cellStyle name="Вывод" xfId="5776"/>
    <cellStyle name="Вывод 2" xfId="5777"/>
    <cellStyle name="Вывод 3" xfId="5778"/>
    <cellStyle name="Вычисление" xfId="5779"/>
    <cellStyle name="Вычисление 2" xfId="5780"/>
    <cellStyle name="Вычисление 3" xfId="5781"/>
    <cellStyle name="Заголовок 1" xfId="5782"/>
    <cellStyle name="Заголовок 1 2" xfId="5783"/>
    <cellStyle name="Заголовок 1 3" xfId="5784"/>
    <cellStyle name="Заголовок 2" xfId="5785"/>
    <cellStyle name="Заголовок 2 2" xfId="5786"/>
    <cellStyle name="Заголовок 2 3" xfId="5787"/>
    <cellStyle name="Заголовок 3" xfId="5788"/>
    <cellStyle name="Заголовок 3 2" xfId="5789"/>
    <cellStyle name="Заголовок 3 3" xfId="5790"/>
    <cellStyle name="Заголовок 4" xfId="5791"/>
    <cellStyle name="Заголовок 4 2" xfId="5792"/>
    <cellStyle name="Заголовок 4 3" xfId="5793"/>
    <cellStyle name="Итог" xfId="5794"/>
    <cellStyle name="Итог 2" xfId="5795"/>
    <cellStyle name="Итог 3" xfId="5796"/>
    <cellStyle name="Контрольная ячейка" xfId="5797"/>
    <cellStyle name="Контрольная ячейка 2" xfId="5798"/>
    <cellStyle name="Контрольная ячейка 3" xfId="5799"/>
    <cellStyle name="Название" xfId="5800"/>
    <cellStyle name="Название 2" xfId="5801"/>
    <cellStyle name="Название 3" xfId="5802"/>
    <cellStyle name="Нейтральный" xfId="5803"/>
    <cellStyle name="Нейтральный 2" xfId="5804"/>
    <cellStyle name="Нейтральный 3" xfId="5805"/>
    <cellStyle name="Плохой" xfId="5806"/>
    <cellStyle name="Плохой 2" xfId="5807"/>
    <cellStyle name="Плохой 3" xfId="5808"/>
    <cellStyle name="Пояснение" xfId="5809"/>
    <cellStyle name="Пояснение 2" xfId="5810"/>
    <cellStyle name="Пояснение 3" xfId="5811"/>
    <cellStyle name="Примечание" xfId="5812"/>
    <cellStyle name="Примечание 2" xfId="5813"/>
    <cellStyle name="Примечание 3" xfId="5814"/>
    <cellStyle name="Связанная ячейка" xfId="5815"/>
    <cellStyle name="Связанная ячейка 2" xfId="5816"/>
    <cellStyle name="Связанная ячейка 3" xfId="5817"/>
    <cellStyle name="Текст предупреждения" xfId="5818"/>
    <cellStyle name="Текст предупреждения 2" xfId="5819"/>
    <cellStyle name="Текст предупреждения 3" xfId="5820"/>
    <cellStyle name="Хороший" xfId="5821"/>
    <cellStyle name="Хороший 2" xfId="5822"/>
    <cellStyle name="Хороший 3" xfId="5823"/>
    <cellStyle name="アクセント 1" xfId="5824"/>
    <cellStyle name="アクセント 1 2" xfId="5825"/>
    <cellStyle name="アクセント 1 2 2" xfId="5826"/>
    <cellStyle name="アクセント 1 2 3" xfId="5827"/>
    <cellStyle name="アクセント 1 3" xfId="5828"/>
    <cellStyle name="アクセント 1 3 2" xfId="5829"/>
    <cellStyle name="アクセント 1 3 3" xfId="5830"/>
    <cellStyle name="アクセント 1 4" xfId="5831"/>
    <cellStyle name="アクセント 1 4 2" xfId="5832"/>
    <cellStyle name="アクセント 1 4 3" xfId="5833"/>
    <cellStyle name="アクセント 1 5" xfId="5834"/>
    <cellStyle name="アクセント 1 6" xfId="5835"/>
    <cellStyle name="アクセント 2" xfId="5836"/>
    <cellStyle name="アクセント 2 2" xfId="5837"/>
    <cellStyle name="アクセント 2 2 2" xfId="5838"/>
    <cellStyle name="アクセント 2 2 3" xfId="5839"/>
    <cellStyle name="アクセント 2 3" xfId="5840"/>
    <cellStyle name="アクセント 2 3 2" xfId="5841"/>
    <cellStyle name="アクセント 2 3 3" xfId="5842"/>
    <cellStyle name="アクセント 2 4" xfId="5843"/>
    <cellStyle name="アクセント 2 4 2" xfId="5844"/>
    <cellStyle name="アクセント 2 4 3" xfId="5845"/>
    <cellStyle name="アクセント 2 5" xfId="5846"/>
    <cellStyle name="アクセント 2 6" xfId="5847"/>
    <cellStyle name="アクセント 3" xfId="5848"/>
    <cellStyle name="アクセント 3 2" xfId="5849"/>
    <cellStyle name="アクセント 3 2 2" xfId="5850"/>
    <cellStyle name="アクセント 3 2 3" xfId="5851"/>
    <cellStyle name="アクセント 3 3" xfId="5852"/>
    <cellStyle name="アクセント 3 3 2" xfId="5853"/>
    <cellStyle name="アクセント 3 3 3" xfId="5854"/>
    <cellStyle name="アクセント 3 4" xfId="5855"/>
    <cellStyle name="アクセント 3 4 2" xfId="5856"/>
    <cellStyle name="アクセント 3 4 3" xfId="5857"/>
    <cellStyle name="アクセント 3 5" xfId="5858"/>
    <cellStyle name="アクセント 3 6" xfId="5859"/>
    <cellStyle name="アクセント 4" xfId="5860"/>
    <cellStyle name="アクセント 4 2" xfId="5861"/>
    <cellStyle name="アクセント 4 2 2" xfId="5862"/>
    <cellStyle name="アクセント 4 2 3" xfId="5863"/>
    <cellStyle name="アクセント 4 3" xfId="5864"/>
    <cellStyle name="アクセント 4 3 2" xfId="5865"/>
    <cellStyle name="アクセント 4 3 3" xfId="5866"/>
    <cellStyle name="アクセント 4 4" xfId="5867"/>
    <cellStyle name="アクセント 4 4 2" xfId="5868"/>
    <cellStyle name="アクセント 4 4 3" xfId="5869"/>
    <cellStyle name="アクセント 4 5" xfId="5870"/>
    <cellStyle name="アクセント 4 6" xfId="5871"/>
    <cellStyle name="アクセント 5" xfId="5872"/>
    <cellStyle name="アクセント 5 2" xfId="5873"/>
    <cellStyle name="アクセント 5 2 2" xfId="5874"/>
    <cellStyle name="アクセント 5 2 3" xfId="5875"/>
    <cellStyle name="アクセント 5 3" xfId="5876"/>
    <cellStyle name="アクセント 5 3 2" xfId="5877"/>
    <cellStyle name="アクセント 5 3 3" xfId="5878"/>
    <cellStyle name="アクセント 5 4" xfId="5879"/>
    <cellStyle name="アクセント 5 4 2" xfId="5880"/>
    <cellStyle name="アクセント 5 4 3" xfId="5881"/>
    <cellStyle name="アクセント 5 5" xfId="5882"/>
    <cellStyle name="アクセント 5 6" xfId="5883"/>
    <cellStyle name="アクセント 6" xfId="5884"/>
    <cellStyle name="アクセント 6 2" xfId="5885"/>
    <cellStyle name="アクセント 6 2 2" xfId="5886"/>
    <cellStyle name="アクセント 6 2 3" xfId="5887"/>
    <cellStyle name="アクセント 6 3" xfId="5888"/>
    <cellStyle name="アクセント 6 3 2" xfId="5889"/>
    <cellStyle name="アクセント 6 3 3" xfId="5890"/>
    <cellStyle name="アクセント 6 4" xfId="5891"/>
    <cellStyle name="アクセント 6 4 2" xfId="5892"/>
    <cellStyle name="アクセント 6 4 3" xfId="5893"/>
    <cellStyle name="アクセント 6 5" xfId="5894"/>
    <cellStyle name="アクセント 6 6" xfId="5895"/>
    <cellStyle name="スタイル 1" xfId="5896"/>
    <cellStyle name="スタイル 1 2" xfId="5897"/>
    <cellStyle name="スタイル 1 3" xfId="5898"/>
    <cellStyle name="タイトル" xfId="5899"/>
    <cellStyle name="タイトル 2" xfId="5900"/>
    <cellStyle name="タイトル 2 2" xfId="5901"/>
    <cellStyle name="タイトル 2 3" xfId="5902"/>
    <cellStyle name="タイトル 3" xfId="5903"/>
    <cellStyle name="タイトル 3 2" xfId="5904"/>
    <cellStyle name="タイトル 3 3" xfId="5905"/>
    <cellStyle name="タイトル 4" xfId="5906"/>
    <cellStyle name="タイトル 4 2" xfId="5907"/>
    <cellStyle name="タイトル 4 3" xfId="5908"/>
    <cellStyle name="タイトル 5" xfId="5909"/>
    <cellStyle name="タイトル 6" xfId="5910"/>
    <cellStyle name="チェック セル" xfId="5911"/>
    <cellStyle name="チェック セル 2" xfId="5912"/>
    <cellStyle name="チェック セル 2 2" xfId="5913"/>
    <cellStyle name="チェック セル 2 3" xfId="5914"/>
    <cellStyle name="チェック セル 3" xfId="5915"/>
    <cellStyle name="チェック セル 3 2" xfId="5916"/>
    <cellStyle name="チェック セル 3 3" xfId="5917"/>
    <cellStyle name="チェック セル 4" xfId="5918"/>
    <cellStyle name="チェック セル 4 2" xfId="5919"/>
    <cellStyle name="チェック セル 4 3" xfId="5920"/>
    <cellStyle name="チェック セル 5" xfId="5921"/>
    <cellStyle name="チェック セル 6" xfId="5922"/>
    <cellStyle name="ﾄﾞｸｶ [0]_pldt" xfId="5923"/>
    <cellStyle name="ﾄﾞｸｶ_pldt" xfId="5924"/>
    <cellStyle name="どちらでもない" xfId="5925"/>
    <cellStyle name="どちらでもない 2" xfId="5926"/>
    <cellStyle name="どちらでもない 2 2" xfId="5927"/>
    <cellStyle name="どちらでもない 2 3" xfId="5928"/>
    <cellStyle name="どちらでもない 3" xfId="5929"/>
    <cellStyle name="どちらでもない 3 2" xfId="5930"/>
    <cellStyle name="どちらでもない 3 3" xfId="5931"/>
    <cellStyle name="どちらでもない 4" xfId="5932"/>
    <cellStyle name="どちらでもない 4 2" xfId="5933"/>
    <cellStyle name="どちらでもない 4 3" xfId="5934"/>
    <cellStyle name="どちらでもない 5" xfId="5935"/>
    <cellStyle name="どちらでもない 6" xfId="5936"/>
    <cellStyle name="ﾅ・ｭ [0]_pldt" xfId="5937"/>
    <cellStyle name="ﾅ・ｭ_pldt" xfId="5938"/>
    <cellStyle name="ﾇ･ﾁﾘ_laroux" xfId="5939"/>
    <cellStyle name="メモ" xfId="5940"/>
    <cellStyle name="メモ 2" xfId="5941"/>
    <cellStyle name="メモ 2 2" xfId="5942"/>
    <cellStyle name="メモ 2 3" xfId="5943"/>
    <cellStyle name="メモ 3" xfId="5944"/>
    <cellStyle name="メモ 3 2" xfId="5945"/>
    <cellStyle name="メモ 3 3" xfId="5946"/>
    <cellStyle name="メモ 4" xfId="5947"/>
    <cellStyle name="メモ 4 2" xfId="5948"/>
    <cellStyle name="メモ 4 3" xfId="5949"/>
    <cellStyle name="メモ 5" xfId="5950"/>
    <cellStyle name="メモ 6" xfId="5951"/>
    <cellStyle name="リンク セル" xfId="5952"/>
    <cellStyle name="リンク セル 2" xfId="5953"/>
    <cellStyle name="リンク セル 2 2" xfId="5954"/>
    <cellStyle name="リンク セル 2 3" xfId="5955"/>
    <cellStyle name="リンク セル 3" xfId="5956"/>
    <cellStyle name="リンク セル 3 2" xfId="5957"/>
    <cellStyle name="リンク セル 3 3" xfId="5958"/>
    <cellStyle name="リンク セル 4" xfId="5959"/>
    <cellStyle name="リンク セル 4 2" xfId="5960"/>
    <cellStyle name="リンク セル 4 3" xfId="5961"/>
    <cellStyle name="リンク セル 5" xfId="5962"/>
    <cellStyle name="リンク セル 6" xfId="5963"/>
    <cellStyle name="เครื่องหมายจุลภาค [0]_N1222H#" xfId="5964"/>
    <cellStyle name="เครื่องหมายจุลภาค_N1222H#" xfId="5965"/>
    <cellStyle name="เครื่องหมายสกุลเงิน [0]_N1222H#" xfId="5966"/>
    <cellStyle name="เครื่องหมายสกุลเงิน_N1222H#" xfId="5967"/>
    <cellStyle name="ปกติ_N1222H#" xfId="5968"/>
    <cellStyle name="_JUN97" xfId="5969"/>
    <cellStyle name="?[0]_HKG" xfId="5970"/>
    <cellStyle name="?_HKG" xfId="5971"/>
    <cellStyle name="遽_94褒瞳 (2)" xfId="5972"/>
    <cellStyle name="강조색1" xfId="5973"/>
    <cellStyle name="강조색1 2" xfId="5974"/>
    <cellStyle name="강조색1 2 2" xfId="5975"/>
    <cellStyle name="강조색1 2 2 2" xfId="5976"/>
    <cellStyle name="강조색1 2 2 2 2" xfId="5977"/>
    <cellStyle name="강조색1 2 2 2 3" xfId="5978"/>
    <cellStyle name="강조색1 2 2 3" xfId="5979"/>
    <cellStyle name="강조색1 2 2 3 2" xfId="5980"/>
    <cellStyle name="강조색1 2 2 3 3" xfId="5981"/>
    <cellStyle name="강조색1 2 2 4" xfId="5982"/>
    <cellStyle name="강조색1 2 2 5" xfId="5983"/>
    <cellStyle name="강조색1 2 3" xfId="5984"/>
    <cellStyle name="강조색1 2 3 2" xfId="5985"/>
    <cellStyle name="강조색1 2 3 3" xfId="5986"/>
    <cellStyle name="강조색1 2 4" xfId="5987"/>
    <cellStyle name="강조색1 2 4 2" xfId="5988"/>
    <cellStyle name="강조색1 2 4 3" xfId="5989"/>
    <cellStyle name="강조색1 2 5" xfId="5990"/>
    <cellStyle name="강조색1 2 6" xfId="5991"/>
    <cellStyle name="강조색1 3" xfId="5992"/>
    <cellStyle name="강조색1 3 2" xfId="5993"/>
    <cellStyle name="강조색1 3 3" xfId="5994"/>
    <cellStyle name="강조색1 4" xfId="5995"/>
    <cellStyle name="강조색1 4 2" xfId="5996"/>
    <cellStyle name="강조색1 4 3" xfId="5997"/>
    <cellStyle name="강조색1 5" xfId="5998"/>
    <cellStyle name="강조색1 5 2" xfId="5999"/>
    <cellStyle name="강조색1 5 3" xfId="6000"/>
    <cellStyle name="강조색1 6" xfId="6001"/>
    <cellStyle name="강조색1 7" xfId="6002"/>
    <cellStyle name="강조색2" xfId="6003"/>
    <cellStyle name="강조색2 2" xfId="6004"/>
    <cellStyle name="강조색2 2 2" xfId="6005"/>
    <cellStyle name="강조색2 2 2 2" xfId="6006"/>
    <cellStyle name="강조색2 2 2 2 2" xfId="6007"/>
    <cellStyle name="강조색2 2 2 2 3" xfId="6008"/>
    <cellStyle name="강조색2 2 2 3" xfId="6009"/>
    <cellStyle name="강조색2 2 2 3 2" xfId="6010"/>
    <cellStyle name="강조색2 2 2 3 3" xfId="6011"/>
    <cellStyle name="강조색2 2 2 4" xfId="6012"/>
    <cellStyle name="강조색2 2 2 5" xfId="6013"/>
    <cellStyle name="강조색2 2 3" xfId="6014"/>
    <cellStyle name="강조색2 2 3 2" xfId="6015"/>
    <cellStyle name="강조색2 2 3 3" xfId="6016"/>
    <cellStyle name="강조색2 2 4" xfId="6017"/>
    <cellStyle name="강조색2 2 4 2" xfId="6018"/>
    <cellStyle name="강조색2 2 4 3" xfId="6019"/>
    <cellStyle name="강조색2 2 5" xfId="6020"/>
    <cellStyle name="강조색2 2 6" xfId="6021"/>
    <cellStyle name="강조색2 3" xfId="6022"/>
    <cellStyle name="강조색2 3 2" xfId="6023"/>
    <cellStyle name="강조색2 3 3" xfId="6024"/>
    <cellStyle name="강조색2 4" xfId="6025"/>
    <cellStyle name="강조색2 4 2" xfId="6026"/>
    <cellStyle name="강조색2 4 3" xfId="6027"/>
    <cellStyle name="강조색2 5" xfId="6028"/>
    <cellStyle name="강조색2 5 2" xfId="6029"/>
    <cellStyle name="강조색2 5 3" xfId="6030"/>
    <cellStyle name="강조색2 6" xfId="6031"/>
    <cellStyle name="강조색2 7" xfId="6032"/>
    <cellStyle name="강조색3" xfId="6033"/>
    <cellStyle name="강조색3 2" xfId="6034"/>
    <cellStyle name="강조색3 2 2" xfId="6035"/>
    <cellStyle name="강조색3 2 2 2" xfId="6036"/>
    <cellStyle name="강조색3 2 2 2 2" xfId="6037"/>
    <cellStyle name="강조색3 2 2 2 3" xfId="6038"/>
    <cellStyle name="강조색3 2 2 3" xfId="6039"/>
    <cellStyle name="강조색3 2 2 3 2" xfId="6040"/>
    <cellStyle name="강조색3 2 2 3 3" xfId="6041"/>
    <cellStyle name="강조색3 2 2 4" xfId="6042"/>
    <cellStyle name="강조색3 2 2 5" xfId="6043"/>
    <cellStyle name="강조색3 2 3" xfId="6044"/>
    <cellStyle name="강조색3 2 3 2" xfId="6045"/>
    <cellStyle name="강조색3 2 3 3" xfId="6046"/>
    <cellStyle name="강조색3 2 4" xfId="6047"/>
    <cellStyle name="강조색3 2 4 2" xfId="6048"/>
    <cellStyle name="강조색3 2 4 3" xfId="6049"/>
    <cellStyle name="강조색3 2 5" xfId="6050"/>
    <cellStyle name="강조색3 2 6" xfId="6051"/>
    <cellStyle name="강조색3 3" xfId="6052"/>
    <cellStyle name="강조색3 3 2" xfId="6053"/>
    <cellStyle name="강조색3 3 3" xfId="6054"/>
    <cellStyle name="강조색3 4" xfId="6055"/>
    <cellStyle name="강조색3 4 2" xfId="6056"/>
    <cellStyle name="강조색3 4 3" xfId="6057"/>
    <cellStyle name="강조색3 5" xfId="6058"/>
    <cellStyle name="강조색3 5 2" xfId="6059"/>
    <cellStyle name="강조색3 5 3" xfId="6060"/>
    <cellStyle name="강조색3 6" xfId="6061"/>
    <cellStyle name="강조색3 7" xfId="6062"/>
    <cellStyle name="강조색4" xfId="6063"/>
    <cellStyle name="강조색4 2" xfId="6064"/>
    <cellStyle name="강조색4 2 2" xfId="6065"/>
    <cellStyle name="강조색4 2 2 2" xfId="6066"/>
    <cellStyle name="강조색4 2 2 2 2" xfId="6067"/>
    <cellStyle name="강조색4 2 2 2 3" xfId="6068"/>
    <cellStyle name="강조색4 2 2 3" xfId="6069"/>
    <cellStyle name="강조색4 2 2 3 2" xfId="6070"/>
    <cellStyle name="강조색4 2 2 3 3" xfId="6071"/>
    <cellStyle name="강조색4 2 2 4" xfId="6072"/>
    <cellStyle name="강조색4 2 2 5" xfId="6073"/>
    <cellStyle name="강조색4 2 3" xfId="6074"/>
    <cellStyle name="강조색4 2 3 2" xfId="6075"/>
    <cellStyle name="강조색4 2 3 3" xfId="6076"/>
    <cellStyle name="강조색4 2 4" xfId="6077"/>
    <cellStyle name="강조색4 2 4 2" xfId="6078"/>
    <cellStyle name="강조색4 2 4 3" xfId="6079"/>
    <cellStyle name="강조색4 2 5" xfId="6080"/>
    <cellStyle name="강조색4 2 6" xfId="6081"/>
    <cellStyle name="강조색4 3" xfId="6082"/>
    <cellStyle name="강조색4 3 2" xfId="6083"/>
    <cellStyle name="강조색4 3 3" xfId="6084"/>
    <cellStyle name="강조색4 4" xfId="6085"/>
    <cellStyle name="강조색4 4 2" xfId="6086"/>
    <cellStyle name="강조색4 4 3" xfId="6087"/>
    <cellStyle name="강조색4 5" xfId="6088"/>
    <cellStyle name="강조색4 5 2" xfId="6089"/>
    <cellStyle name="강조색4 5 3" xfId="6090"/>
    <cellStyle name="강조색4 6" xfId="6091"/>
    <cellStyle name="강조색4 7" xfId="6092"/>
    <cellStyle name="강조색5" xfId="6093"/>
    <cellStyle name="강조색5 2" xfId="6094"/>
    <cellStyle name="강조색5 2 2" xfId="6095"/>
    <cellStyle name="강조색5 2 2 2" xfId="6096"/>
    <cellStyle name="강조색5 2 2 2 2" xfId="6097"/>
    <cellStyle name="강조색5 2 2 2 3" xfId="6098"/>
    <cellStyle name="강조색5 2 2 3" xfId="6099"/>
    <cellStyle name="강조색5 2 2 3 2" xfId="6100"/>
    <cellStyle name="강조색5 2 2 3 3" xfId="6101"/>
    <cellStyle name="강조색5 2 2 4" xfId="6102"/>
    <cellStyle name="강조색5 2 2 5" xfId="6103"/>
    <cellStyle name="강조색5 2 3" xfId="6104"/>
    <cellStyle name="강조색5 2 3 2" xfId="6105"/>
    <cellStyle name="강조색5 2 3 3" xfId="6106"/>
    <cellStyle name="강조색5 2 4" xfId="6107"/>
    <cellStyle name="강조색5 2 4 2" xfId="6108"/>
    <cellStyle name="강조색5 2 4 3" xfId="6109"/>
    <cellStyle name="강조색5 2 5" xfId="6110"/>
    <cellStyle name="강조색5 2 6" xfId="6111"/>
    <cellStyle name="강조색5 3" xfId="6112"/>
    <cellStyle name="강조색5 3 2" xfId="6113"/>
    <cellStyle name="강조색5 3 3" xfId="6114"/>
    <cellStyle name="강조색5 4" xfId="6115"/>
    <cellStyle name="강조색5 4 2" xfId="6116"/>
    <cellStyle name="강조색5 4 3" xfId="6117"/>
    <cellStyle name="강조색5 5" xfId="6118"/>
    <cellStyle name="강조색5 5 2" xfId="6119"/>
    <cellStyle name="강조색5 5 3" xfId="6120"/>
    <cellStyle name="강조색5 6" xfId="6121"/>
    <cellStyle name="강조색5 7" xfId="6122"/>
    <cellStyle name="강조색6" xfId="6123"/>
    <cellStyle name="강조색6 2" xfId="6124"/>
    <cellStyle name="강조색6 2 2" xfId="6125"/>
    <cellStyle name="강조색6 2 2 2" xfId="6126"/>
    <cellStyle name="강조색6 2 2 2 2" xfId="6127"/>
    <cellStyle name="강조색6 2 2 2 3" xfId="6128"/>
    <cellStyle name="강조색6 2 2 3" xfId="6129"/>
    <cellStyle name="강조색6 2 2 3 2" xfId="6130"/>
    <cellStyle name="강조색6 2 2 3 3" xfId="6131"/>
    <cellStyle name="강조색6 2 2 4" xfId="6132"/>
    <cellStyle name="강조색6 2 2 5" xfId="6133"/>
    <cellStyle name="강조색6 2 3" xfId="6134"/>
    <cellStyle name="강조색6 2 3 2" xfId="6135"/>
    <cellStyle name="강조색6 2 3 3" xfId="6136"/>
    <cellStyle name="강조색6 2 4" xfId="6137"/>
    <cellStyle name="강조색6 2 4 2" xfId="6138"/>
    <cellStyle name="강조색6 2 4 3" xfId="6139"/>
    <cellStyle name="강조색6 2 5" xfId="6140"/>
    <cellStyle name="강조색6 2 6" xfId="6141"/>
    <cellStyle name="강조색6 3" xfId="6142"/>
    <cellStyle name="강조색6 3 2" xfId="6143"/>
    <cellStyle name="강조색6 3 3" xfId="6144"/>
    <cellStyle name="강조색6 4" xfId="6145"/>
    <cellStyle name="강조색6 4 2" xfId="6146"/>
    <cellStyle name="강조색6 4 3" xfId="6147"/>
    <cellStyle name="강조색6 5" xfId="6148"/>
    <cellStyle name="강조색6 5 2" xfId="6149"/>
    <cellStyle name="강조색6 5 3" xfId="6150"/>
    <cellStyle name="강조색6 6" xfId="6151"/>
    <cellStyle name="강조색6 7" xfId="6152"/>
    <cellStyle name="百分比 2 2" xfId="6153"/>
    <cellStyle name="百分比 2 3" xfId="6154"/>
    <cellStyle name="百分比 2 4" xfId="6155"/>
    <cellStyle name="百分比 2 5" xfId="6156"/>
    <cellStyle name="百分比 2 6" xfId="6157"/>
    <cellStyle name="百分比 2 7" xfId="6158"/>
    <cellStyle name="百分比 256" xfId="6159"/>
    <cellStyle name="百分比 256 2" xfId="6160"/>
    <cellStyle name="百分比 256 3" xfId="6161"/>
    <cellStyle name="百分比 3 2" xfId="6162"/>
    <cellStyle name="百分比 3 3" xfId="6163"/>
    <cellStyle name="百分比 3 4" xfId="6164"/>
    <cellStyle name="備註" xfId="6165"/>
    <cellStyle name="備註 2" xfId="6166"/>
    <cellStyle name="備註 2 2" xfId="6167"/>
    <cellStyle name="備註 2 3" xfId="6168"/>
    <cellStyle name="備註 3" xfId="6169"/>
    <cellStyle name="備註 3 2" xfId="6170"/>
    <cellStyle name="備註 3 3" xfId="6171"/>
    <cellStyle name="備註 4" xfId="6172"/>
    <cellStyle name="備註 4 2" xfId="6173"/>
    <cellStyle name="備註 4 3" xfId="6174"/>
    <cellStyle name="備註 5" xfId="6175"/>
    <cellStyle name="備註 6" xfId="6176"/>
    <cellStyle name="标题" xfId="6177" builtinId="15" customBuiltin="1"/>
    <cellStyle name="标题 1" xfId="6178" builtinId="16" customBuiltin="1"/>
    <cellStyle name="标题 1 2" xfId="6179"/>
    <cellStyle name="标题 1 2 2" xfId="6180"/>
    <cellStyle name="标题 1 2 2 2" xfId="6181"/>
    <cellStyle name="标题 1 2 2 3" xfId="6182"/>
    <cellStyle name="标题 1 2 3" xfId="6183"/>
    <cellStyle name="标题 1 2 3 2" xfId="6184"/>
    <cellStyle name="标题 1 2 3 3" xfId="6185"/>
    <cellStyle name="标题 1 2 4" xfId="6186"/>
    <cellStyle name="标题 1 2 4 2" xfId="6187"/>
    <cellStyle name="标题 1 2 4 3" xfId="6188"/>
    <cellStyle name="标题 1 2 5" xfId="6189"/>
    <cellStyle name="标题 1 2 6" xfId="6190"/>
    <cellStyle name="标题 1 3" xfId="6191"/>
    <cellStyle name="标题 1 3 2" xfId="6192"/>
    <cellStyle name="标题 1 3 2 2" xfId="6193"/>
    <cellStyle name="标题 1 3 2 3" xfId="6194"/>
    <cellStyle name="标题 1 3 3" xfId="6195"/>
    <cellStyle name="标题 1 3 3 2" xfId="6196"/>
    <cellStyle name="标题 1 3 3 3" xfId="6197"/>
    <cellStyle name="标题 1 3 4" xfId="6198"/>
    <cellStyle name="标题 1 3 5" xfId="6199"/>
    <cellStyle name="标题 1 4" xfId="13092"/>
    <cellStyle name="标题 1 5" xfId="14514"/>
    <cellStyle name="标题 2" xfId="6200" builtinId="17" customBuiltin="1"/>
    <cellStyle name="标题 2 2" xfId="6201"/>
    <cellStyle name="标题 2 2 2" xfId="6202"/>
    <cellStyle name="标题 2 2 2 2" xfId="6203"/>
    <cellStyle name="标题 2 2 2 3" xfId="6204"/>
    <cellStyle name="标题 2 2 3" xfId="6205"/>
    <cellStyle name="标题 2 2 3 2" xfId="6206"/>
    <cellStyle name="标题 2 2 3 3" xfId="6207"/>
    <cellStyle name="标题 2 2 4" xfId="6208"/>
    <cellStyle name="标题 2 2 4 2" xfId="6209"/>
    <cellStyle name="标题 2 2 4 3" xfId="6210"/>
    <cellStyle name="标题 2 2 5" xfId="6211"/>
    <cellStyle name="标题 2 2 6" xfId="6212"/>
    <cellStyle name="标题 2 3" xfId="6213"/>
    <cellStyle name="标题 2 3 2" xfId="6214"/>
    <cellStyle name="标题 2 3 2 2" xfId="6215"/>
    <cellStyle name="标题 2 3 2 3" xfId="6216"/>
    <cellStyle name="标题 2 3 3" xfId="6217"/>
    <cellStyle name="标题 2 3 3 2" xfId="6218"/>
    <cellStyle name="标题 2 3 3 3" xfId="6219"/>
    <cellStyle name="标题 2 3 4" xfId="6220"/>
    <cellStyle name="标题 2 3 5" xfId="6221"/>
    <cellStyle name="标题 2 4" xfId="13093"/>
    <cellStyle name="标题 2 5" xfId="14515"/>
    <cellStyle name="标题 3" xfId="6222" builtinId="18" customBuiltin="1"/>
    <cellStyle name="标题 3 2" xfId="6223"/>
    <cellStyle name="标题 3 2 2" xfId="6224"/>
    <cellStyle name="标题 3 2 2 2" xfId="6225"/>
    <cellStyle name="标题 3 2 2 3" xfId="6226"/>
    <cellStyle name="标题 3 2 3" xfId="6227"/>
    <cellStyle name="标题 3 2 3 2" xfId="6228"/>
    <cellStyle name="标题 3 2 3 3" xfId="6229"/>
    <cellStyle name="标题 3 2 4" xfId="6230"/>
    <cellStyle name="标题 3 2 4 2" xfId="6231"/>
    <cellStyle name="标题 3 2 4 3" xfId="6232"/>
    <cellStyle name="标题 3 2 5" xfId="6233"/>
    <cellStyle name="标题 3 2 6" xfId="6234"/>
    <cellStyle name="标题 3 3" xfId="13094"/>
    <cellStyle name="标题 3 3 2" xfId="14516"/>
    <cellStyle name="标题 3 4" xfId="13095"/>
    <cellStyle name="标题 3 5" xfId="14517"/>
    <cellStyle name="标题 4" xfId="6235" builtinId="19" customBuiltin="1"/>
    <cellStyle name="标题 4 2" xfId="6236"/>
    <cellStyle name="标题 4 2 2" xfId="6237"/>
    <cellStyle name="标题 4 2 2 2" xfId="6238"/>
    <cellStyle name="标题 4 2 2 3" xfId="6239"/>
    <cellStyle name="标题 4 2 3" xfId="6240"/>
    <cellStyle name="标题 4 2 3 2" xfId="6241"/>
    <cellStyle name="标题 4 2 3 3" xfId="6242"/>
    <cellStyle name="标题 4 2 4" xfId="6243"/>
    <cellStyle name="标题 4 2 4 2" xfId="6244"/>
    <cellStyle name="标题 4 2 4 3" xfId="6245"/>
    <cellStyle name="标题 4 2 5" xfId="6246"/>
    <cellStyle name="标题 4 2 6" xfId="6247"/>
    <cellStyle name="标题 4 3" xfId="13096"/>
    <cellStyle name="标题 4 3 2" xfId="14518"/>
    <cellStyle name="标题 4 4" xfId="13097"/>
    <cellStyle name="标题 4 5" xfId="14519"/>
    <cellStyle name="标题 5" xfId="6248"/>
    <cellStyle name="标题 5 2" xfId="6249"/>
    <cellStyle name="标题 5 2 2" xfId="6250"/>
    <cellStyle name="标题 5 2 3" xfId="6251"/>
    <cellStyle name="标题 5 3" xfId="6252"/>
    <cellStyle name="标题 5 3 2" xfId="6253"/>
    <cellStyle name="标题 5 3 3" xfId="6254"/>
    <cellStyle name="标题 5 4" xfId="6255"/>
    <cellStyle name="标题 5 4 2" xfId="6256"/>
    <cellStyle name="标题 5 4 3" xfId="6257"/>
    <cellStyle name="标题 5 5" xfId="6258"/>
    <cellStyle name="标题 5 6" xfId="6259"/>
    <cellStyle name="标题 6" xfId="13098"/>
    <cellStyle name="标题 6 2" xfId="14520"/>
    <cellStyle name="标题 7" xfId="13099"/>
    <cellStyle name="标题 8" xfId="14521"/>
    <cellStyle name="標題" xfId="6260"/>
    <cellStyle name="標題 1" xfId="6261"/>
    <cellStyle name="標題 1 2" xfId="6262"/>
    <cellStyle name="標題 1 2 2" xfId="6263"/>
    <cellStyle name="標題 1 2 3" xfId="6264"/>
    <cellStyle name="標題 1 3" xfId="6265"/>
    <cellStyle name="標題 1 3 2" xfId="6266"/>
    <cellStyle name="標題 1 3 3" xfId="6267"/>
    <cellStyle name="標題 1 4" xfId="6268"/>
    <cellStyle name="標題 1 5" xfId="6269"/>
    <cellStyle name="標題 2" xfId="6270"/>
    <cellStyle name="標題 2 2" xfId="6271"/>
    <cellStyle name="標題 2 2 2" xfId="6272"/>
    <cellStyle name="標題 2 2 3" xfId="6273"/>
    <cellStyle name="標題 2 3" xfId="6274"/>
    <cellStyle name="標題 2 3 2" xfId="6275"/>
    <cellStyle name="標題 2 3 3" xfId="6276"/>
    <cellStyle name="標題 2 4" xfId="6277"/>
    <cellStyle name="標題 2 5" xfId="6278"/>
    <cellStyle name="標題 3" xfId="6279"/>
    <cellStyle name="標題 3 2" xfId="6280"/>
    <cellStyle name="標題 3 2 2" xfId="6281"/>
    <cellStyle name="標題 3 2 3" xfId="6282"/>
    <cellStyle name="標題 3 3" xfId="6283"/>
    <cellStyle name="標題 3 3 2" xfId="6284"/>
    <cellStyle name="標題 3 3 3" xfId="6285"/>
    <cellStyle name="標題 3 4" xfId="6286"/>
    <cellStyle name="標題 3 5" xfId="6287"/>
    <cellStyle name="標題 4" xfId="6288"/>
    <cellStyle name="標題 4 2" xfId="6289"/>
    <cellStyle name="標題 4 2 2" xfId="6290"/>
    <cellStyle name="標題 4 2 3" xfId="6291"/>
    <cellStyle name="標題 4 3" xfId="6292"/>
    <cellStyle name="標題 4 3 2" xfId="6293"/>
    <cellStyle name="標題 4 3 3" xfId="6294"/>
    <cellStyle name="標題 4 4" xfId="6295"/>
    <cellStyle name="標題 4 5" xfId="6296"/>
    <cellStyle name="標題 5" xfId="6297"/>
    <cellStyle name="標題 5 2" xfId="6298"/>
    <cellStyle name="標題 5 3" xfId="6299"/>
    <cellStyle name="標題 6" xfId="6300"/>
    <cellStyle name="標題 6 2" xfId="6301"/>
    <cellStyle name="標題 6 3" xfId="6302"/>
    <cellStyle name="標題 7" xfId="6303"/>
    <cellStyle name="標題 8" xfId="6304"/>
    <cellStyle name="標準 2" xfId="6305"/>
    <cellStyle name="標準 2 2" xfId="6306"/>
    <cellStyle name="標準 2 3" xfId="6307"/>
    <cellStyle name="標準_20071212 RSS System" xfId="6308"/>
    <cellStyle name="경고문" xfId="6309"/>
    <cellStyle name="경고문 2" xfId="6310"/>
    <cellStyle name="경고문 2 2" xfId="6311"/>
    <cellStyle name="경고문 2 2 2" xfId="6312"/>
    <cellStyle name="경고문 2 2 2 2" xfId="6313"/>
    <cellStyle name="경고문 2 2 2 3" xfId="6314"/>
    <cellStyle name="경고문 2 2 3" xfId="6315"/>
    <cellStyle name="경고문 2 2 3 2" xfId="6316"/>
    <cellStyle name="경고문 2 2 3 3" xfId="6317"/>
    <cellStyle name="경고문 2 2 4" xfId="6318"/>
    <cellStyle name="경고문 2 2 5" xfId="6319"/>
    <cellStyle name="경고문 2 3" xfId="6320"/>
    <cellStyle name="경고문 2 3 2" xfId="6321"/>
    <cellStyle name="경고문 2 3 3" xfId="6322"/>
    <cellStyle name="경고문 2 4" xfId="6323"/>
    <cellStyle name="경고문 2 4 2" xfId="6324"/>
    <cellStyle name="경고문 2 4 3" xfId="6325"/>
    <cellStyle name="경고문 2 5" xfId="6326"/>
    <cellStyle name="경고문 2 6" xfId="6327"/>
    <cellStyle name="경고문 3" xfId="6328"/>
    <cellStyle name="경고문 3 2" xfId="6329"/>
    <cellStyle name="경고문 3 3" xfId="6330"/>
    <cellStyle name="경고문 4" xfId="6331"/>
    <cellStyle name="경고문 4 2" xfId="6332"/>
    <cellStyle name="경고문 4 3" xfId="6333"/>
    <cellStyle name="경고문 5" xfId="6334"/>
    <cellStyle name="경고문 5 2" xfId="6335"/>
    <cellStyle name="경고문 5 3" xfId="6336"/>
    <cellStyle name="경고문 6" xfId="6337"/>
    <cellStyle name="경고문 7" xfId="6338"/>
    <cellStyle name="계산" xfId="6339"/>
    <cellStyle name="계산 2" xfId="6340"/>
    <cellStyle name="계산 2 2" xfId="6341"/>
    <cellStyle name="계산 2 2 2" xfId="6342"/>
    <cellStyle name="계산 2 2 2 2" xfId="6343"/>
    <cellStyle name="계산 2 2 2 3" xfId="6344"/>
    <cellStyle name="계산 2 2 3" xfId="6345"/>
    <cellStyle name="계산 2 2 3 2" xfId="6346"/>
    <cellStyle name="계산 2 2 3 3" xfId="6347"/>
    <cellStyle name="계산 2 2 4" xfId="6348"/>
    <cellStyle name="계산 2 2 5" xfId="6349"/>
    <cellStyle name="계산 2 3" xfId="6350"/>
    <cellStyle name="계산 2 3 2" xfId="6351"/>
    <cellStyle name="계산 2 3 3" xfId="6352"/>
    <cellStyle name="계산 2 4" xfId="6353"/>
    <cellStyle name="계산 2 4 2" xfId="6354"/>
    <cellStyle name="계산 2 4 3" xfId="6355"/>
    <cellStyle name="계산 2 5" xfId="6356"/>
    <cellStyle name="계산 2 6" xfId="6357"/>
    <cellStyle name="계산 3" xfId="6358"/>
    <cellStyle name="계산 3 2" xfId="6359"/>
    <cellStyle name="계산 3 3" xfId="6360"/>
    <cellStyle name="계산 4" xfId="6361"/>
    <cellStyle name="계산 4 2" xfId="6362"/>
    <cellStyle name="계산 4 3" xfId="6363"/>
    <cellStyle name="계산 5" xfId="6364"/>
    <cellStyle name="계산 5 2" xfId="6365"/>
    <cellStyle name="계산 5 3" xfId="6366"/>
    <cellStyle name="계산 6" xfId="6367"/>
    <cellStyle name="계산 7" xfId="6368"/>
    <cellStyle name="差" xfId="6369" builtinId="27" customBuiltin="1"/>
    <cellStyle name="差 2" xfId="6370"/>
    <cellStyle name="差 2 2" xfId="6371"/>
    <cellStyle name="差 2 2 2" xfId="6372"/>
    <cellStyle name="差 2 2 3" xfId="6373"/>
    <cellStyle name="差 2 3" xfId="6374"/>
    <cellStyle name="差 2 3 2" xfId="6375"/>
    <cellStyle name="差 2 3 3" xfId="6376"/>
    <cellStyle name="差 2 4" xfId="6377"/>
    <cellStyle name="差 2 4 2" xfId="6378"/>
    <cellStyle name="差 2 4 3" xfId="6379"/>
    <cellStyle name="差 2 5" xfId="6380"/>
    <cellStyle name="差 2 6" xfId="6381"/>
    <cellStyle name="差 3" xfId="13100"/>
    <cellStyle name="差 3 2" xfId="14522"/>
    <cellStyle name="差 4" xfId="13101"/>
    <cellStyle name="差_1004 MAL II線" xfId="6382"/>
    <cellStyle name="差_1004 MAL II線 2" xfId="6383"/>
    <cellStyle name="差_1004 MAL II線 3" xfId="6384"/>
    <cellStyle name="差_2012_1st_Qtr_SKD_Review" xfId="6385"/>
    <cellStyle name="差_2012_1st_Qtr_SKD_Review 2" xfId="6386"/>
    <cellStyle name="差_2012_1st_Qtr_SKD_Review 3" xfId="6387"/>
    <cellStyle name="差_2012_1st_Qtr_SKD_Review_B50306CVI" xfId="6388"/>
    <cellStyle name="差_2012_1st_Qtr_SKD_Review_B50306CVI 2" xfId="6389"/>
    <cellStyle name="差_2012_1st_Qtr_SKD_Review_B50306CVI 3" xfId="6390"/>
    <cellStyle name="差_2012Q1" xfId="6391"/>
    <cellStyle name="差_2012Q1 2" xfId="6392"/>
    <cellStyle name="差_2012Q1 3" xfId="6393"/>
    <cellStyle name="差_2012Q1_B50306CVI" xfId="6394"/>
    <cellStyle name="差_2012Q1_B50306CVI 2" xfId="6395"/>
    <cellStyle name="差_2012Q1_B50306CVI 3" xfId="6396"/>
    <cellStyle name="差_2013 JP Golden Week 試算" xfId="6397"/>
    <cellStyle name="差_2013 JP Golden Week 試算 2" xfId="6398"/>
    <cellStyle name="差_2013 JP Golden Week 試算 3" xfId="6399"/>
    <cellStyle name="差_2013 JP Golden Week 試算rvs" xfId="6400"/>
    <cellStyle name="差_2013 JP Golden Week 試算rvs 2" xfId="6401"/>
    <cellStyle name="差_2013 JP Golden Week 試算rvs 3" xfId="6402"/>
    <cellStyle name="差_2015 TSL VSL'S +JOIN VENTURE LONGTERM SCHEDULE-5codes 0126" xfId="13102"/>
    <cellStyle name="差_BMX 1022" xfId="13103"/>
    <cellStyle name="差_BMX- CMA CGM" xfId="13104"/>
    <cellStyle name="差_Book2" xfId="13105"/>
    <cellStyle name="差_CAT joint venture" xfId="13106"/>
    <cellStyle name="差_CIX" xfId="13107"/>
    <cellStyle name="差_CIX2" xfId="13108"/>
    <cellStyle name="差_CIX2 &amp; CKI &amp; AGI" xfId="13109"/>
    <cellStyle name="差_CKA &amp; CAT 0429" xfId="13110"/>
    <cellStyle name="差_CVX" xfId="13111"/>
    <cellStyle name="差_FMX" xfId="13112"/>
    <cellStyle name="差_IA2" xfId="13113"/>
    <cellStyle name="差_IFX" xfId="13114"/>
    <cellStyle name="差_IHS 0302" xfId="13115"/>
    <cellStyle name="差_IHS-KMTC" xfId="13116"/>
    <cellStyle name="差_ISH 0427" xfId="13117"/>
    <cellStyle name="差_JSH-20130416" xfId="6403"/>
    <cellStyle name="差_JSH-20130416 2" xfId="6404"/>
    <cellStyle name="差_JSH-20130416 3" xfId="6405"/>
    <cellStyle name="差_JSH-20130416_B50306CVI" xfId="6406"/>
    <cellStyle name="差_JSH-20130416_B50306CVI 2" xfId="6407"/>
    <cellStyle name="差_JSH-20130416_B50306CVI 3" xfId="6408"/>
    <cellStyle name="差_JTP 與 Coscon CNP 互換 - 20130415" xfId="6409"/>
    <cellStyle name="差_JTP 與 Coscon CNP 互換 - 20130415 2" xfId="6410"/>
    <cellStyle name="差_JTP 與 Coscon CNP 互換 - 20130415 3" xfId="6411"/>
    <cellStyle name="差_JTP 與 Coscon CNP 互換 - 20130415_B50306CVI" xfId="6412"/>
    <cellStyle name="差_JTP 與 Coscon CNP 互換 - 20130415_B50306CVI 2" xfId="6413"/>
    <cellStyle name="差_JTP 與 Coscon CNP 互換 - 20130415_B50306CVI 3" xfId="6414"/>
    <cellStyle name="差_JTX-CMA CGM" xfId="13118"/>
    <cellStyle name="差_KHP 2-SINOKOR" xfId="13119"/>
    <cellStyle name="差_KHP2 0416" xfId="13120"/>
    <cellStyle name="差_LMD PA2 study" xfId="6415"/>
    <cellStyle name="差_LMD PA2 study (2)" xfId="6416"/>
    <cellStyle name="差_LMD PA2 study (2) 2" xfId="6417"/>
    <cellStyle name="差_LMD PA2 study (2) 3" xfId="6418"/>
    <cellStyle name="差_LMD PA2 study 2" xfId="6419"/>
    <cellStyle name="差_LMD PA2 study 3" xfId="6420"/>
    <cellStyle name="差_MOL - CHS 3 Service j v study" xfId="6421"/>
    <cellStyle name="差_MOL - CHS 3 Service j v study 2" xfId="6422"/>
    <cellStyle name="差_MOL - CHS 3 Service j v study 3" xfId="6423"/>
    <cellStyle name="差_NEAX 0205" xfId="13121"/>
    <cellStyle name="差_NSC 1119" xfId="13122"/>
    <cellStyle name="差_PA2 1xWH50 無NGB加SKU-20130123" xfId="6424"/>
    <cellStyle name="差_PA2 1xWH50 無NGB加SKU-20130123 2" xfId="6425"/>
    <cellStyle name="差_PA2 1xWH50 無NGB加SKU-20130123 3" xfId="6426"/>
    <cellStyle name="差_PA2 1xWH50 無NGB加SKU-20130123_B50306CVI" xfId="6427"/>
    <cellStyle name="差_PA2 1xWH50 無NGB加SKU-20130123_B50306CVI 2" xfId="6428"/>
    <cellStyle name="差_PA2 1xWH50 無NGB加SKU-20130123_B50306CVI 3" xfId="6429"/>
    <cellStyle name="差_Sheet1" xfId="13123"/>
    <cellStyle name="差_Slottage for 4250 v.s. 4500 Teu" xfId="6430"/>
    <cellStyle name="差_Slottage for 4250 v.s. 4500 Teu 2" xfId="6431"/>
    <cellStyle name="差_Slottage for 4250 v.s. 4500 Teu 3" xfId="6432"/>
    <cellStyle name="差_TPS TISPROFORMA120917A (2)" xfId="6433"/>
    <cellStyle name="差_TPS TISPROFORMA120917A (2) 2" xfId="6434"/>
    <cellStyle name="差_TPS TISPROFORMA120917A (2) 3" xfId="6435"/>
    <cellStyle name="差_VSM 1106" xfId="13124"/>
    <cellStyle name="差_VTS 0820" xfId="13125"/>
    <cellStyle name="差_WIN" xfId="13126"/>
    <cellStyle name="差_WIN-SEACON" xfId="13127"/>
    <cellStyle name="差_航發會100810A" xfId="6436"/>
    <cellStyle name="差_航發會100810A 2" xfId="6437"/>
    <cellStyle name="差_航發會100810A 3" xfId="6438"/>
    <cellStyle name="差_麥寮二線研究HK 版" xfId="6439"/>
    <cellStyle name="差_麥寮二線研究HK 版 2" xfId="6440"/>
    <cellStyle name="差_麥寮二線研究HK 版 3" xfId="6441"/>
    <cellStyle name="常?_pldt" xfId="6442"/>
    <cellStyle name="常规" xfId="0" builtinId="0"/>
    <cellStyle name="常规 10" xfId="12960"/>
    <cellStyle name="常规 10 10" xfId="6443"/>
    <cellStyle name="常规 10 11" xfId="6444"/>
    <cellStyle name="常规 10 12" xfId="6445"/>
    <cellStyle name="常规 10 13" xfId="6446"/>
    <cellStyle name="常规 10 2" xfId="6447"/>
    <cellStyle name="常规 10 2 2" xfId="6448"/>
    <cellStyle name="常规 10 2 2 2" xfId="6449"/>
    <cellStyle name="常规 10 2 2 3" xfId="6450"/>
    <cellStyle name="常规 10 2 2 4" xfId="13049"/>
    <cellStyle name="常规 10 2 2 5" xfId="14993"/>
    <cellStyle name="常规 10 2 3" xfId="6451"/>
    <cellStyle name="常规 10 2 3 2" xfId="13046"/>
    <cellStyle name="常规 10 2 4" xfId="6452"/>
    <cellStyle name="常规 10 2 4 2" xfId="14991"/>
    <cellStyle name="常规 10 2 5" xfId="6453"/>
    <cellStyle name="常规 10 2 6" xfId="13034"/>
    <cellStyle name="常规 10 2 7" xfId="13211"/>
    <cellStyle name="常规 10 2 8" xfId="14984"/>
    <cellStyle name="常规 10 2 9" xfId="14988"/>
    <cellStyle name="常规 10 3" xfId="6454"/>
    <cellStyle name="常规 10 3 2" xfId="6455"/>
    <cellStyle name="常规 10 3 2 2" xfId="6456"/>
    <cellStyle name="常规 10 3 2 3" xfId="6457"/>
    <cellStyle name="常规 10 3 2 4" xfId="6458"/>
    <cellStyle name="常规 10 3 2 5" xfId="6459"/>
    <cellStyle name="常规 10 3 3" xfId="6460"/>
    <cellStyle name="常规 10 3 4" xfId="6461"/>
    <cellStyle name="常规 10 3 5" xfId="6462"/>
    <cellStyle name="常规 10 3 6" xfId="6463"/>
    <cellStyle name="常规 10 4" xfId="6464"/>
    <cellStyle name="常规 10 4 2" xfId="6465"/>
    <cellStyle name="常规 10 4 3" xfId="6466"/>
    <cellStyle name="常规 10 4 4" xfId="6467"/>
    <cellStyle name="常规 10 4 5" xfId="6468"/>
    <cellStyle name="常规 10 5" xfId="6469"/>
    <cellStyle name="常规 10 5 2" xfId="6470"/>
    <cellStyle name="常规 10 5 2 2" xfId="6471"/>
    <cellStyle name="常规 10 5 2 3" xfId="6472"/>
    <cellStyle name="常规 10 5 3" xfId="6473"/>
    <cellStyle name="常规 10 5 3 2" xfId="6474"/>
    <cellStyle name="常规 10 5 3 3" xfId="6475"/>
    <cellStyle name="常规 10 5 4" xfId="6476"/>
    <cellStyle name="常规 10 5 4 2" xfId="6477"/>
    <cellStyle name="常规 10 5 4 3" xfId="6478"/>
    <cellStyle name="常规 10 5 5" xfId="6479"/>
    <cellStyle name="常规 10 5 6" xfId="6480"/>
    <cellStyle name="常规 10 5 7" xfId="6481"/>
    <cellStyle name="常规 10 6" xfId="6482"/>
    <cellStyle name="常规 10 6 2" xfId="6483"/>
    <cellStyle name="常规 10 6 3" xfId="6484"/>
    <cellStyle name="常规 10 6 4" xfId="6485"/>
    <cellStyle name="常规 10 6 5" xfId="6486"/>
    <cellStyle name="常规 10 7" xfId="6487"/>
    <cellStyle name="常规 10 7 2" xfId="6488"/>
    <cellStyle name="常规 10 7 3" xfId="6489"/>
    <cellStyle name="常规 10 7 4" xfId="6490"/>
    <cellStyle name="常规 10 7 5" xfId="6491"/>
    <cellStyle name="常规 10 8" xfId="6492"/>
    <cellStyle name="常规 10 8 2" xfId="6493"/>
    <cellStyle name="常规 10 8 2 2" xfId="6494"/>
    <cellStyle name="常规 10 8 2 3" xfId="6495"/>
    <cellStyle name="常规 10 8 3" xfId="6496"/>
    <cellStyle name="常规 10 8 3 2" xfId="6497"/>
    <cellStyle name="常规 10 8 3 3" xfId="6498"/>
    <cellStyle name="常规 10 8 4" xfId="6499"/>
    <cellStyle name="常规 10 8 4 2" xfId="6500"/>
    <cellStyle name="常规 10 8 4 3" xfId="6501"/>
    <cellStyle name="常规 10 8 5" xfId="6502"/>
    <cellStyle name="常规 10 8 6" xfId="6503"/>
    <cellStyle name="常规 10 8 7" xfId="6504"/>
    <cellStyle name="常规 10 9" xfId="6505"/>
    <cellStyle name="常规 10 9 2" xfId="6506"/>
    <cellStyle name="常规 10 9 3" xfId="6507"/>
    <cellStyle name="常规 10 9 4" xfId="6508"/>
    <cellStyle name="常规 10 9 5" xfId="6509"/>
    <cellStyle name="常规 11" xfId="6510"/>
    <cellStyle name="常规 11 2" xfId="6511"/>
    <cellStyle name="常规 11 2 2" xfId="6512"/>
    <cellStyle name="常规 11 2 3" xfId="6513"/>
    <cellStyle name="常规 11 3" xfId="6514"/>
    <cellStyle name="常规 11 3 2" xfId="6515"/>
    <cellStyle name="常规 11 3 3" xfId="6516"/>
    <cellStyle name="常规 11 4" xfId="6517"/>
    <cellStyle name="常规 11 4 2" xfId="6518"/>
    <cellStyle name="常规 11 4 3" xfId="6519"/>
    <cellStyle name="常规 11 5" xfId="6520"/>
    <cellStyle name="常规 11 5 2" xfId="6521"/>
    <cellStyle name="常规 11 5 3" xfId="6522"/>
    <cellStyle name="常规 11 6" xfId="6523"/>
    <cellStyle name="常规 11 7" xfId="6524"/>
    <cellStyle name="常规 11 8" xfId="6525"/>
    <cellStyle name="常规 12" xfId="13030"/>
    <cellStyle name="常规 12 2" xfId="6526"/>
    <cellStyle name="常规 12 2 2" xfId="6527"/>
    <cellStyle name="常规 12 2 3" xfId="6528"/>
    <cellStyle name="常规 12 2 4" xfId="6529"/>
    <cellStyle name="常规 12 2 5" xfId="6530"/>
    <cellStyle name="常规 12 3" xfId="6531"/>
    <cellStyle name="常规 12 3 2" xfId="6532"/>
    <cellStyle name="常规 12 3 3" xfId="6533"/>
    <cellStyle name="常规 12 4" xfId="6534"/>
    <cellStyle name="常规 12 4 2" xfId="6535"/>
    <cellStyle name="常规 12 4 3" xfId="6536"/>
    <cellStyle name="常规 12 5" xfId="6537"/>
    <cellStyle name="常规 12 5 2" xfId="6538"/>
    <cellStyle name="常规 12 5 3" xfId="6539"/>
    <cellStyle name="常规 12 6" xfId="6540"/>
    <cellStyle name="常规 12 7" xfId="6541"/>
    <cellStyle name="常规 12 8" xfId="6542"/>
    <cellStyle name="常规 13" xfId="13040"/>
    <cellStyle name="常规 13 2" xfId="6543"/>
    <cellStyle name="常规 13 2 2" xfId="14523"/>
    <cellStyle name="常规 13 3" xfId="6544"/>
    <cellStyle name="常规 13 3 2" xfId="14524"/>
    <cellStyle name="常规 13 4" xfId="6545"/>
    <cellStyle name="常规 13 5" xfId="6546"/>
    <cellStyle name="常规 131" xfId="13128"/>
    <cellStyle name="常规 132" xfId="13129"/>
    <cellStyle name="常规 133" xfId="13051"/>
    <cellStyle name="常规 134" xfId="13130"/>
    <cellStyle name="常规 14" xfId="13050"/>
    <cellStyle name="常规 14 2" xfId="6547"/>
    <cellStyle name="常规 14 2 2" xfId="6548"/>
    <cellStyle name="常规 14 2 3" xfId="6549"/>
    <cellStyle name="常规 14 3" xfId="6550"/>
    <cellStyle name="常规 14 3 2" xfId="6551"/>
    <cellStyle name="常规 14 3 3" xfId="6552"/>
    <cellStyle name="常规 14 4" xfId="6553"/>
    <cellStyle name="常规 14 4 2" xfId="6554"/>
    <cellStyle name="常规 14 4 3" xfId="6555"/>
    <cellStyle name="常规 14 5" xfId="6556"/>
    <cellStyle name="常规 14 5 2" xfId="6557"/>
    <cellStyle name="常规 14 5 3" xfId="6558"/>
    <cellStyle name="常规 14 6" xfId="6559"/>
    <cellStyle name="常规 14 7" xfId="6560"/>
    <cellStyle name="常规 14 8" xfId="6561"/>
    <cellStyle name="常规 15" xfId="14525"/>
    <cellStyle name="常规 15 10" xfId="6562"/>
    <cellStyle name="常规 15 2" xfId="6563"/>
    <cellStyle name="常规 15 2 2" xfId="6564"/>
    <cellStyle name="常规 15 2 2 2" xfId="6565"/>
    <cellStyle name="常规 15 2 2 3" xfId="6566"/>
    <cellStyle name="常规 15 2 3" xfId="6567"/>
    <cellStyle name="常规 15 2 4" xfId="6568"/>
    <cellStyle name="常规 15 3" xfId="6569"/>
    <cellStyle name="常规 15 3 2" xfId="6570"/>
    <cellStyle name="常规 15 3 2 2" xfId="6571"/>
    <cellStyle name="常规 15 3 2 3" xfId="6572"/>
    <cellStyle name="常规 15 3 3" xfId="6573"/>
    <cellStyle name="常规 15 3 4" xfId="6574"/>
    <cellStyle name="常规 15 4" xfId="6575"/>
    <cellStyle name="常规 15 4 2" xfId="6576"/>
    <cellStyle name="常规 15 4 2 2" xfId="6577"/>
    <cellStyle name="常规 15 4 2 3" xfId="6578"/>
    <cellStyle name="常规 15 4 3" xfId="6579"/>
    <cellStyle name="常规 15 4 4" xfId="6580"/>
    <cellStyle name="常规 15 5" xfId="6581"/>
    <cellStyle name="常规 15 5 2" xfId="6582"/>
    <cellStyle name="常规 15 5 3" xfId="6583"/>
    <cellStyle name="常规 15 6" xfId="6584"/>
    <cellStyle name="常规 15 6 2" xfId="6585"/>
    <cellStyle name="常规 15 6 3" xfId="6586"/>
    <cellStyle name="常规 15 7" xfId="6587"/>
    <cellStyle name="常规 15 7 2" xfId="6588"/>
    <cellStyle name="常规 15 7 3" xfId="6589"/>
    <cellStyle name="常规 15 8" xfId="6590"/>
    <cellStyle name="常规 15 9" xfId="6591"/>
    <cellStyle name="常规 16" xfId="14526"/>
    <cellStyle name="常规 16 10" xfId="6592"/>
    <cellStyle name="常规 16 10 2" xfId="6593"/>
    <cellStyle name="常规 16 10 3" xfId="6594"/>
    <cellStyle name="常规 16 11" xfId="6595"/>
    <cellStyle name="常规 16 11 2" xfId="6596"/>
    <cellStyle name="常规 16 11 3" xfId="6597"/>
    <cellStyle name="常规 16 12" xfId="6598"/>
    <cellStyle name="常规 16 13" xfId="6599"/>
    <cellStyle name="常规 16 14" xfId="6600"/>
    <cellStyle name="常规 16 2" xfId="6601"/>
    <cellStyle name="常规 16 2 2" xfId="6602"/>
    <cellStyle name="常规 16 2 2 2" xfId="6603"/>
    <cellStyle name="常规 16 2 2 3" xfId="6604"/>
    <cellStyle name="常规 16 2 3" xfId="6605"/>
    <cellStyle name="常规 16 2 4" xfId="6606"/>
    <cellStyle name="常规 16 3" xfId="6607"/>
    <cellStyle name="常规 16 3 2" xfId="6608"/>
    <cellStyle name="常规 16 3 2 2" xfId="6609"/>
    <cellStyle name="常规 16 3 2 3" xfId="6610"/>
    <cellStyle name="常规 16 3 3" xfId="6611"/>
    <cellStyle name="常规 16 3 4" xfId="6612"/>
    <cellStyle name="常规 16 4" xfId="6613"/>
    <cellStyle name="常规 16 4 2" xfId="6614"/>
    <cellStyle name="常规 16 4 2 2" xfId="6615"/>
    <cellStyle name="常规 16 4 2 3" xfId="6616"/>
    <cellStyle name="常规 16 4 3" xfId="6617"/>
    <cellStyle name="常规 16 4 4" xfId="6618"/>
    <cellStyle name="常规 16 5" xfId="6619"/>
    <cellStyle name="常规 16 5 2" xfId="6620"/>
    <cellStyle name="常规 16 5 3" xfId="6621"/>
    <cellStyle name="常规 16 6" xfId="6622"/>
    <cellStyle name="常规 16 6 2" xfId="6623"/>
    <cellStyle name="常规 16 6 3" xfId="6624"/>
    <cellStyle name="常规 16 7" xfId="6625"/>
    <cellStyle name="常规 16 7 2" xfId="6626"/>
    <cellStyle name="常规 16 7 3" xfId="6627"/>
    <cellStyle name="常规 16 8" xfId="6628"/>
    <cellStyle name="常规 16 8 2" xfId="6629"/>
    <cellStyle name="常规 16 8 3" xfId="6630"/>
    <cellStyle name="常规 16 9" xfId="6631"/>
    <cellStyle name="常规 16 9 2" xfId="6632"/>
    <cellStyle name="常规 16 9 3" xfId="6633"/>
    <cellStyle name="常规 163" xfId="13131"/>
    <cellStyle name="常规 17" xfId="14527"/>
    <cellStyle name="常规 17 2" xfId="6634"/>
    <cellStyle name="常规 17 2 2" xfId="6635"/>
    <cellStyle name="常规 17 2 3" xfId="6636"/>
    <cellStyle name="常规 17 2 4" xfId="6637"/>
    <cellStyle name="常规 17 2 5" xfId="6638"/>
    <cellStyle name="常规 17 3" xfId="6639"/>
    <cellStyle name="常规 17 3 2" xfId="6640"/>
    <cellStyle name="常规 17 3 3" xfId="6641"/>
    <cellStyle name="常规 17 4" xfId="6642"/>
    <cellStyle name="常规 17 4 2" xfId="6643"/>
    <cellStyle name="常规 17 4 3" xfId="6644"/>
    <cellStyle name="常规 17 5" xfId="6645"/>
    <cellStyle name="常规 17 5 2" xfId="6646"/>
    <cellStyle name="常规 17 5 3" xfId="6647"/>
    <cellStyle name="常规 17 6" xfId="6648"/>
    <cellStyle name="常规 17 7" xfId="6649"/>
    <cellStyle name="常规 17 8" xfId="6650"/>
    <cellStyle name="常规 18" xfId="6651"/>
    <cellStyle name="常规 18 10" xfId="6652"/>
    <cellStyle name="常规 18 10 2" xfId="6653"/>
    <cellStyle name="常规 18 10 3" xfId="6654"/>
    <cellStyle name="常规 18 11" xfId="6655"/>
    <cellStyle name="常规 18 11 2" xfId="6656"/>
    <cellStyle name="常规 18 11 3" xfId="6657"/>
    <cellStyle name="常规 18 12" xfId="6658"/>
    <cellStyle name="常规 18 12 2" xfId="6659"/>
    <cellStyle name="常规 18 12 3" xfId="6660"/>
    <cellStyle name="常规 18 13" xfId="6661"/>
    <cellStyle name="常规 18 13 2" xfId="6662"/>
    <cellStyle name="常规 18 13 3" xfId="6663"/>
    <cellStyle name="常规 18 14" xfId="6664"/>
    <cellStyle name="常规 18 15" xfId="6665"/>
    <cellStyle name="常规 18 16" xfId="6666"/>
    <cellStyle name="常规 18 2" xfId="6667"/>
    <cellStyle name="常规 18 2 10" xfId="6668"/>
    <cellStyle name="常规 18 2 11" xfId="6669"/>
    <cellStyle name="常规 18 2 2" xfId="6670"/>
    <cellStyle name="常规 18 2 2 2" xfId="6671"/>
    <cellStyle name="常规 18 2 2 2 2" xfId="6672"/>
    <cellStyle name="常规 18 2 2 2 3" xfId="6673"/>
    <cellStyle name="常规 18 2 2 3" xfId="6674"/>
    <cellStyle name="常规 18 2 2 4" xfId="6675"/>
    <cellStyle name="常规 18 2 3" xfId="6676"/>
    <cellStyle name="常规 18 2 3 2" xfId="6677"/>
    <cellStyle name="常规 18 2 3 3" xfId="6678"/>
    <cellStyle name="常规 18 2 4" xfId="6679"/>
    <cellStyle name="常规 18 2 4 2" xfId="6680"/>
    <cellStyle name="常规 18 2 4 3" xfId="6681"/>
    <cellStyle name="常规 18 2 5" xfId="6682"/>
    <cellStyle name="常规 18 2 5 2" xfId="6683"/>
    <cellStyle name="常规 18 2 5 3" xfId="6684"/>
    <cellStyle name="常规 18 2 6" xfId="6685"/>
    <cellStyle name="常规 18 2 6 2" xfId="6686"/>
    <cellStyle name="常规 18 2 6 3" xfId="6687"/>
    <cellStyle name="常规 18 2 7" xfId="6688"/>
    <cellStyle name="常规 18 2 7 2" xfId="6689"/>
    <cellStyle name="常规 18 2 7 3" xfId="6690"/>
    <cellStyle name="常规 18 2 8" xfId="6691"/>
    <cellStyle name="常规 18 2 8 2" xfId="6692"/>
    <cellStyle name="常规 18 2 8 3" xfId="6693"/>
    <cellStyle name="常规 18 2 9" xfId="6694"/>
    <cellStyle name="常规 18 2 9 2" xfId="6695"/>
    <cellStyle name="常规 18 2 9 3" xfId="6696"/>
    <cellStyle name="常规 18 3" xfId="6697"/>
    <cellStyle name="常规 18 3 10" xfId="6698"/>
    <cellStyle name="常规 18 3 11" xfId="6699"/>
    <cellStyle name="常规 18 3 2" xfId="6700"/>
    <cellStyle name="常规 18 3 2 2" xfId="6701"/>
    <cellStyle name="常规 18 3 2 2 2" xfId="6702"/>
    <cellStyle name="常规 18 3 2 2 3" xfId="6703"/>
    <cellStyle name="常规 18 3 2 3" xfId="6704"/>
    <cellStyle name="常规 18 3 2 4" xfId="6705"/>
    <cellStyle name="常规 18 3 3" xfId="6706"/>
    <cellStyle name="常规 18 3 3 2" xfId="6707"/>
    <cellStyle name="常规 18 3 3 3" xfId="6708"/>
    <cellStyle name="常规 18 3 4" xfId="6709"/>
    <cellStyle name="常规 18 3 4 2" xfId="6710"/>
    <cellStyle name="常规 18 3 4 3" xfId="6711"/>
    <cellStyle name="常规 18 3 5" xfId="6712"/>
    <cellStyle name="常规 18 3 5 2" xfId="6713"/>
    <cellStyle name="常规 18 3 5 3" xfId="6714"/>
    <cellStyle name="常规 18 3 6" xfId="6715"/>
    <cellStyle name="常规 18 3 6 2" xfId="6716"/>
    <cellStyle name="常规 18 3 6 3" xfId="6717"/>
    <cellStyle name="常规 18 3 7" xfId="6718"/>
    <cellStyle name="常规 18 3 7 2" xfId="6719"/>
    <cellStyle name="常规 18 3 7 3" xfId="6720"/>
    <cellStyle name="常规 18 3 8" xfId="6721"/>
    <cellStyle name="常规 18 3 8 2" xfId="6722"/>
    <cellStyle name="常规 18 3 8 3" xfId="6723"/>
    <cellStyle name="常规 18 3 9" xfId="6724"/>
    <cellStyle name="常规 18 3 9 2" xfId="6725"/>
    <cellStyle name="常规 18 3 9 3" xfId="6726"/>
    <cellStyle name="常规 18 4" xfId="6727"/>
    <cellStyle name="常规 18 4 10" xfId="6728"/>
    <cellStyle name="常规 18 4 11" xfId="6729"/>
    <cellStyle name="常规 18 4 2" xfId="6730"/>
    <cellStyle name="常规 18 4 2 2" xfId="6731"/>
    <cellStyle name="常规 18 4 2 2 2" xfId="6732"/>
    <cellStyle name="常规 18 4 2 2 3" xfId="6733"/>
    <cellStyle name="常规 18 4 2 3" xfId="6734"/>
    <cellStyle name="常规 18 4 2 4" xfId="6735"/>
    <cellStyle name="常规 18 4 3" xfId="6736"/>
    <cellStyle name="常规 18 4 3 2" xfId="6737"/>
    <cellStyle name="常规 18 4 3 3" xfId="6738"/>
    <cellStyle name="常规 18 4 4" xfId="6739"/>
    <cellStyle name="常规 18 4 4 2" xfId="6740"/>
    <cellStyle name="常规 18 4 4 3" xfId="6741"/>
    <cellStyle name="常规 18 4 5" xfId="6742"/>
    <cellStyle name="常规 18 4 5 2" xfId="6743"/>
    <cellStyle name="常规 18 4 5 3" xfId="6744"/>
    <cellStyle name="常规 18 4 6" xfId="6745"/>
    <cellStyle name="常规 18 4 6 2" xfId="6746"/>
    <cellStyle name="常规 18 4 6 3" xfId="6747"/>
    <cellStyle name="常规 18 4 7" xfId="6748"/>
    <cellStyle name="常规 18 4 7 2" xfId="6749"/>
    <cellStyle name="常规 18 4 7 3" xfId="6750"/>
    <cellStyle name="常规 18 4 8" xfId="6751"/>
    <cellStyle name="常规 18 4 8 2" xfId="6752"/>
    <cellStyle name="常规 18 4 8 3" xfId="6753"/>
    <cellStyle name="常规 18 4 9" xfId="6754"/>
    <cellStyle name="常规 18 4 9 2" xfId="6755"/>
    <cellStyle name="常规 18 4 9 3" xfId="6756"/>
    <cellStyle name="常规 18 5" xfId="6757"/>
    <cellStyle name="常规 18 5 10" xfId="6758"/>
    <cellStyle name="常规 18 5 11" xfId="6759"/>
    <cellStyle name="常规 18 5 2" xfId="6760"/>
    <cellStyle name="常规 18 5 2 2" xfId="6761"/>
    <cellStyle name="常规 18 5 2 2 2" xfId="6762"/>
    <cellStyle name="常规 18 5 2 2 3" xfId="6763"/>
    <cellStyle name="常规 18 5 2 3" xfId="6764"/>
    <cellStyle name="常规 18 5 2 4" xfId="6765"/>
    <cellStyle name="常规 18 5 3" xfId="6766"/>
    <cellStyle name="常规 18 5 3 2" xfId="6767"/>
    <cellStyle name="常规 18 5 3 3" xfId="6768"/>
    <cellStyle name="常规 18 5 4" xfId="6769"/>
    <cellStyle name="常规 18 5 4 2" xfId="6770"/>
    <cellStyle name="常规 18 5 4 3" xfId="6771"/>
    <cellStyle name="常规 18 5 5" xfId="6772"/>
    <cellStyle name="常规 18 5 5 2" xfId="6773"/>
    <cellStyle name="常规 18 5 5 3" xfId="6774"/>
    <cellStyle name="常规 18 5 6" xfId="6775"/>
    <cellStyle name="常规 18 5 6 2" xfId="6776"/>
    <cellStyle name="常规 18 5 6 3" xfId="6777"/>
    <cellStyle name="常规 18 5 7" xfId="6778"/>
    <cellStyle name="常规 18 5 7 2" xfId="6779"/>
    <cellStyle name="常规 18 5 7 3" xfId="6780"/>
    <cellStyle name="常规 18 5 8" xfId="6781"/>
    <cellStyle name="常规 18 5 8 2" xfId="6782"/>
    <cellStyle name="常规 18 5 8 3" xfId="6783"/>
    <cellStyle name="常规 18 5 9" xfId="6784"/>
    <cellStyle name="常规 18 5 9 2" xfId="6785"/>
    <cellStyle name="常规 18 5 9 3" xfId="6786"/>
    <cellStyle name="常规 18 6" xfId="6787"/>
    <cellStyle name="常规 18 6 2" xfId="6788"/>
    <cellStyle name="常规 18 6 3" xfId="6789"/>
    <cellStyle name="常规 18 7" xfId="6790"/>
    <cellStyle name="常规 18 7 2" xfId="6791"/>
    <cellStyle name="常规 18 7 3" xfId="6792"/>
    <cellStyle name="常规 18 8" xfId="6793"/>
    <cellStyle name="常规 18 8 2" xfId="6794"/>
    <cellStyle name="常规 18 8 3" xfId="6795"/>
    <cellStyle name="常规 18 9" xfId="6796"/>
    <cellStyle name="常规 18 9 2" xfId="6797"/>
    <cellStyle name="常规 18 9 3" xfId="6798"/>
    <cellStyle name="常规 19" xfId="14528"/>
    <cellStyle name="常规 19 10" xfId="6799"/>
    <cellStyle name="常规 19 10 2" xfId="6800"/>
    <cellStyle name="常规 19 10 3" xfId="6801"/>
    <cellStyle name="常规 19 11" xfId="6802"/>
    <cellStyle name="常规 19 11 2" xfId="6803"/>
    <cellStyle name="常规 19 11 3" xfId="6804"/>
    <cellStyle name="常规 19 12" xfId="6805"/>
    <cellStyle name="常规 19 12 2" xfId="6806"/>
    <cellStyle name="常规 19 12 3" xfId="6807"/>
    <cellStyle name="常规 19 13" xfId="6808"/>
    <cellStyle name="常规 19 13 2" xfId="6809"/>
    <cellStyle name="常规 19 13 3" xfId="6810"/>
    <cellStyle name="常规 19 14" xfId="6811"/>
    <cellStyle name="常规 19 15" xfId="6812"/>
    <cellStyle name="常规 19 16" xfId="6813"/>
    <cellStyle name="常规 19 2" xfId="6814"/>
    <cellStyle name="常规 19 2 2" xfId="6815"/>
    <cellStyle name="常规 19 2 2 2" xfId="6816"/>
    <cellStyle name="常规 19 2 2 3" xfId="6817"/>
    <cellStyle name="常规 19 2 2 4" xfId="6818"/>
    <cellStyle name="常规 19 2 2 5" xfId="6819"/>
    <cellStyle name="常规 19 2 3" xfId="6820"/>
    <cellStyle name="常规 19 2 4" xfId="6821"/>
    <cellStyle name="常规 19 2 5" xfId="6822"/>
    <cellStyle name="常规 19 3" xfId="6823"/>
    <cellStyle name="常规 19 3 2" xfId="6824"/>
    <cellStyle name="常规 19 3 3" xfId="6825"/>
    <cellStyle name="常规 19 4" xfId="6826"/>
    <cellStyle name="常规 19 4 2" xfId="6827"/>
    <cellStyle name="常规 19 4 3" xfId="6828"/>
    <cellStyle name="常规 19 5" xfId="6829"/>
    <cellStyle name="常规 19 5 2" xfId="6830"/>
    <cellStyle name="常规 19 5 2 2" xfId="6831"/>
    <cellStyle name="常规 19 5 2 3" xfId="6832"/>
    <cellStyle name="常规 19 5 3" xfId="6833"/>
    <cellStyle name="常规 19 5 3 2" xfId="6834"/>
    <cellStyle name="常规 19 5 3 3" xfId="6835"/>
    <cellStyle name="常规 19 5 4" xfId="6836"/>
    <cellStyle name="常规 19 5 4 2" xfId="6837"/>
    <cellStyle name="常规 19 5 4 3" xfId="6838"/>
    <cellStyle name="常规 19 5 5" xfId="6839"/>
    <cellStyle name="常规 19 5 6" xfId="6840"/>
    <cellStyle name="常规 19 6" xfId="6841"/>
    <cellStyle name="常规 19 6 2" xfId="6842"/>
    <cellStyle name="常规 19 6 3" xfId="6843"/>
    <cellStyle name="常规 19 7" xfId="6844"/>
    <cellStyle name="常规 19 7 2" xfId="6845"/>
    <cellStyle name="常规 19 7 3" xfId="6846"/>
    <cellStyle name="常规 19 8" xfId="6847"/>
    <cellStyle name="常规 19 8 2" xfId="6848"/>
    <cellStyle name="常规 19 8 3" xfId="6849"/>
    <cellStyle name="常规 19 9" xfId="6850"/>
    <cellStyle name="常规 19 9 2" xfId="6851"/>
    <cellStyle name="常规 19 9 3" xfId="6852"/>
    <cellStyle name="常规 2" xfId="6853"/>
    <cellStyle name="常规 2 10" xfId="6854"/>
    <cellStyle name="常规 2 10 10" xfId="6855"/>
    <cellStyle name="常规 2 10 11" xfId="6856"/>
    <cellStyle name="常规 2 10 12" xfId="6857"/>
    <cellStyle name="常规 2 10 2" xfId="6858"/>
    <cellStyle name="常规 2 10 2 2" xfId="6859"/>
    <cellStyle name="常规 2 10 2 2 2" xfId="14529"/>
    <cellStyle name="常规 2 10 2 3" xfId="6860"/>
    <cellStyle name="常规 2 10 2 3 2" xfId="14530"/>
    <cellStyle name="常规 2 10 2 4" xfId="14531"/>
    <cellStyle name="常规 2 10 3" xfId="6861"/>
    <cellStyle name="常规 2 10 3 2" xfId="6862"/>
    <cellStyle name="常规 2 10 3 3" xfId="6863"/>
    <cellStyle name="常规 2 10 4" xfId="6864"/>
    <cellStyle name="常规 2 10 4 2" xfId="6865"/>
    <cellStyle name="常规 2 10 4 3" xfId="6866"/>
    <cellStyle name="常规 2 10 5" xfId="6867"/>
    <cellStyle name="常规 2 10 5 2" xfId="6868"/>
    <cellStyle name="常规 2 10 5 3" xfId="6869"/>
    <cellStyle name="常规 2 10 6" xfId="6870"/>
    <cellStyle name="常规 2 10 6 2" xfId="6871"/>
    <cellStyle name="常规 2 10 6 3" xfId="6872"/>
    <cellStyle name="常规 2 10 7" xfId="6873"/>
    <cellStyle name="常规 2 10 7 2" xfId="6874"/>
    <cellStyle name="常规 2 10 7 3" xfId="6875"/>
    <cellStyle name="常规 2 10 8" xfId="6876"/>
    <cellStyle name="常规 2 10 8 2" xfId="6877"/>
    <cellStyle name="常规 2 10 8 3" xfId="6878"/>
    <cellStyle name="常规 2 10 9" xfId="6879"/>
    <cellStyle name="常规 2 10 9 2" xfId="6880"/>
    <cellStyle name="常规 2 10 9 3" xfId="6881"/>
    <cellStyle name="常规 2 11" xfId="6882"/>
    <cellStyle name="常规 2 11 10" xfId="6883"/>
    <cellStyle name="常规 2 11 11" xfId="6884"/>
    <cellStyle name="常规 2 11 2" xfId="6885"/>
    <cellStyle name="常规 2 11 2 2" xfId="6886"/>
    <cellStyle name="常规 2 11 2 2 2" xfId="6887"/>
    <cellStyle name="常规 2 11 2 2 3" xfId="6888"/>
    <cellStyle name="常规 2 11 2 3" xfId="6889"/>
    <cellStyle name="常规 2 11 2 3 2" xfId="14532"/>
    <cellStyle name="常规 2 11 2 4" xfId="6890"/>
    <cellStyle name="常规 2 11 3" xfId="6891"/>
    <cellStyle name="常规 2 11 3 2" xfId="6892"/>
    <cellStyle name="常规 2 11 3 3" xfId="6893"/>
    <cellStyle name="常规 2 11 4" xfId="6894"/>
    <cellStyle name="常规 2 11 4 2" xfId="6895"/>
    <cellStyle name="常规 2 11 4 3" xfId="6896"/>
    <cellStyle name="常规 2 11 5" xfId="6897"/>
    <cellStyle name="常规 2 11 5 2" xfId="6898"/>
    <cellStyle name="常规 2 11 5 3" xfId="6899"/>
    <cellStyle name="常规 2 11 6" xfId="6900"/>
    <cellStyle name="常规 2 11 6 2" xfId="6901"/>
    <cellStyle name="常规 2 11 6 3" xfId="6902"/>
    <cellStyle name="常规 2 11 7" xfId="6903"/>
    <cellStyle name="常规 2 11 7 2" xfId="6904"/>
    <cellStyle name="常规 2 11 7 3" xfId="6905"/>
    <cellStyle name="常规 2 11 8" xfId="6906"/>
    <cellStyle name="常规 2 11 8 2" xfId="6907"/>
    <cellStyle name="常规 2 11 8 3" xfId="6908"/>
    <cellStyle name="常规 2 11 9" xfId="6909"/>
    <cellStyle name="常规 2 11 9 2" xfId="6910"/>
    <cellStyle name="常规 2 11 9 3" xfId="6911"/>
    <cellStyle name="常规 2 12" xfId="6912"/>
    <cellStyle name="常规 2 12 2" xfId="6913"/>
    <cellStyle name="常规 2 12 2 2" xfId="6914"/>
    <cellStyle name="常规 2 12 2 3" xfId="6915"/>
    <cellStyle name="常规 2 12 3" xfId="6916"/>
    <cellStyle name="常规 2 12 3 2" xfId="14533"/>
    <cellStyle name="常规 2 12 4" xfId="6917"/>
    <cellStyle name="常规 2 13" xfId="6918"/>
    <cellStyle name="常规 2 13 2" xfId="6919"/>
    <cellStyle name="常规 2 13 2 2" xfId="6920"/>
    <cellStyle name="常规 2 13 2 3" xfId="6921"/>
    <cellStyle name="常规 2 13 3" xfId="6922"/>
    <cellStyle name="常规 2 13 4" xfId="6923"/>
    <cellStyle name="常规 2 14" xfId="6924"/>
    <cellStyle name="常规 2 14 2" xfId="6925"/>
    <cellStyle name="常规 2 14 2 2" xfId="6926"/>
    <cellStyle name="常规 2 14 2 3" xfId="6927"/>
    <cellStyle name="常规 2 14 3" xfId="6928"/>
    <cellStyle name="常规 2 14 4" xfId="6929"/>
    <cellStyle name="常规 2 15" xfId="6930"/>
    <cellStyle name="常规 2 15 2" xfId="6931"/>
    <cellStyle name="常规 2 15 2 2" xfId="6932"/>
    <cellStyle name="常规 2 15 2 3" xfId="6933"/>
    <cellStyle name="常规 2 15 3" xfId="6934"/>
    <cellStyle name="常规 2 15 4" xfId="6935"/>
    <cellStyle name="常规 2 16" xfId="6936"/>
    <cellStyle name="常规 2 16 2" xfId="6937"/>
    <cellStyle name="常规 2 16 2 2" xfId="6938"/>
    <cellStyle name="常规 2 16 2 3" xfId="6939"/>
    <cellStyle name="常规 2 16 3" xfId="6940"/>
    <cellStyle name="常规 2 16 4" xfId="6941"/>
    <cellStyle name="常规 2 17" xfId="6942"/>
    <cellStyle name="常规 2 17 10" xfId="6943"/>
    <cellStyle name="常规 2 17 11" xfId="6944"/>
    <cellStyle name="常规 2 17 12" xfId="6945"/>
    <cellStyle name="常规 2 17 2" xfId="6946"/>
    <cellStyle name="常规 2 17 2 2" xfId="6947"/>
    <cellStyle name="常规 2 17 2 2 2" xfId="6948"/>
    <cellStyle name="常规 2 17 2 2 3" xfId="6949"/>
    <cellStyle name="常规 2 17 2 3" xfId="6950"/>
    <cellStyle name="常规 2 17 2 4" xfId="6951"/>
    <cellStyle name="常规 2 17 3" xfId="6952"/>
    <cellStyle name="常规 2 17 3 2" xfId="6953"/>
    <cellStyle name="常规 2 17 3 3" xfId="6954"/>
    <cellStyle name="常规 2 17 4" xfId="6955"/>
    <cellStyle name="常规 2 17 4 2" xfId="6956"/>
    <cellStyle name="常规 2 17 4 3" xfId="6957"/>
    <cellStyle name="常规 2 17 5" xfId="6958"/>
    <cellStyle name="常规 2 17 5 2" xfId="6959"/>
    <cellStyle name="常规 2 17 5 3" xfId="6960"/>
    <cellStyle name="常规 2 17 6" xfId="6961"/>
    <cellStyle name="常规 2 17 6 2" xfId="6962"/>
    <cellStyle name="常规 2 17 6 3" xfId="6963"/>
    <cellStyle name="常规 2 17 7" xfId="6964"/>
    <cellStyle name="常规 2 17 7 2" xfId="6965"/>
    <cellStyle name="常规 2 17 7 3" xfId="6966"/>
    <cellStyle name="常规 2 17 8" xfId="6967"/>
    <cellStyle name="常规 2 17 8 2" xfId="6968"/>
    <cellStyle name="常规 2 17 8 3" xfId="6969"/>
    <cellStyle name="常规 2 17 9" xfId="6970"/>
    <cellStyle name="常规 2 17 9 2" xfId="6971"/>
    <cellStyle name="常规 2 17 9 3" xfId="6972"/>
    <cellStyle name="常规 2 18" xfId="6973"/>
    <cellStyle name="常规 2 18 10" xfId="6974"/>
    <cellStyle name="常规 2 18 11" xfId="6975"/>
    <cellStyle name="常规 2 18 2" xfId="6976"/>
    <cellStyle name="常规 2 18 2 2" xfId="6977"/>
    <cellStyle name="常规 2 18 2 3" xfId="6978"/>
    <cellStyle name="常规 2 18 3" xfId="6979"/>
    <cellStyle name="常规 2 18 3 2" xfId="6980"/>
    <cellStyle name="常规 2 18 3 3" xfId="6981"/>
    <cellStyle name="常规 2 18 4" xfId="6982"/>
    <cellStyle name="常规 2 18 4 2" xfId="6983"/>
    <cellStyle name="常规 2 18 4 3" xfId="6984"/>
    <cellStyle name="常规 2 18 5" xfId="6985"/>
    <cellStyle name="常规 2 18 5 2" xfId="6986"/>
    <cellStyle name="常规 2 18 5 3" xfId="6987"/>
    <cellStyle name="常规 2 18 6" xfId="6988"/>
    <cellStyle name="常规 2 18 6 2" xfId="6989"/>
    <cellStyle name="常规 2 18 6 3" xfId="6990"/>
    <cellStyle name="常规 2 18 7" xfId="6991"/>
    <cellStyle name="常规 2 18 7 2" xfId="6992"/>
    <cellStyle name="常规 2 18 7 3" xfId="6993"/>
    <cellStyle name="常规 2 18 8" xfId="6994"/>
    <cellStyle name="常规 2 18 8 2" xfId="6995"/>
    <cellStyle name="常规 2 18 8 3" xfId="6996"/>
    <cellStyle name="常规 2 18 9" xfId="6997"/>
    <cellStyle name="常规 2 18 9 2" xfId="6998"/>
    <cellStyle name="常规 2 18 9 3" xfId="6999"/>
    <cellStyle name="常规 2 19" xfId="7000"/>
    <cellStyle name="常规 2 19 10" xfId="7001"/>
    <cellStyle name="常规 2 19 11" xfId="7002"/>
    <cellStyle name="常规 2 19 2" xfId="7003"/>
    <cellStyle name="常规 2 19 2 2" xfId="7004"/>
    <cellStyle name="常规 2 19 2 3" xfId="7005"/>
    <cellStyle name="常规 2 19 3" xfId="7006"/>
    <cellStyle name="常规 2 19 3 2" xfId="7007"/>
    <cellStyle name="常规 2 19 3 3" xfId="7008"/>
    <cellStyle name="常规 2 19 4" xfId="7009"/>
    <cellStyle name="常规 2 19 4 2" xfId="7010"/>
    <cellStyle name="常规 2 19 4 3" xfId="7011"/>
    <cellStyle name="常规 2 19 5" xfId="7012"/>
    <cellStyle name="常规 2 19 5 2" xfId="7013"/>
    <cellStyle name="常规 2 19 5 3" xfId="7014"/>
    <cellStyle name="常规 2 19 6" xfId="7015"/>
    <cellStyle name="常规 2 19 6 2" xfId="7016"/>
    <cellStyle name="常规 2 19 6 3" xfId="7017"/>
    <cellStyle name="常规 2 19 7" xfId="7018"/>
    <cellStyle name="常规 2 19 7 2" xfId="7019"/>
    <cellStyle name="常规 2 19 7 3" xfId="7020"/>
    <cellStyle name="常规 2 19 8" xfId="7021"/>
    <cellStyle name="常规 2 19 8 2" xfId="7022"/>
    <cellStyle name="常规 2 19 8 3" xfId="7023"/>
    <cellStyle name="常规 2 19 9" xfId="7024"/>
    <cellStyle name="常规 2 19 9 2" xfId="7025"/>
    <cellStyle name="常规 2 19 9 3" xfId="7026"/>
    <cellStyle name="常规 2 2" xfId="7027"/>
    <cellStyle name="常规 2 2 10" xfId="7028"/>
    <cellStyle name="常规 2 2 10 2" xfId="7029"/>
    <cellStyle name="常规 2 2 10 3" xfId="7030"/>
    <cellStyle name="常规 2 2 11" xfId="7031"/>
    <cellStyle name="常规 2 2 11 2" xfId="7032"/>
    <cellStyle name="常规 2 2 11 3" xfId="7033"/>
    <cellStyle name="常规 2 2 12" xfId="7034"/>
    <cellStyle name="常规 2 2 12 2" xfId="7035"/>
    <cellStyle name="常规 2 2 12 3" xfId="7036"/>
    <cellStyle name="常规 2 2 13" xfId="7037"/>
    <cellStyle name="常规 2 2 13 2" xfId="7038"/>
    <cellStyle name="常规 2 2 13 3" xfId="7039"/>
    <cellStyle name="常规 2 2 14" xfId="7040"/>
    <cellStyle name="常规 2 2 14 2" xfId="7041"/>
    <cellStyle name="常规 2 2 14 3" xfId="7042"/>
    <cellStyle name="常规 2 2 15" xfId="7043"/>
    <cellStyle name="常规 2 2 15 2" xfId="7044"/>
    <cellStyle name="常规 2 2 15 3" xfId="7045"/>
    <cellStyle name="常规 2 2 16" xfId="7046"/>
    <cellStyle name="常规 2 2 16 2" xfId="7047"/>
    <cellStyle name="常规 2 2 16 3" xfId="7048"/>
    <cellStyle name="常规 2 2 17" xfId="7049"/>
    <cellStyle name="常规 2 2 17 2" xfId="7050"/>
    <cellStyle name="常规 2 2 17 3" xfId="7051"/>
    <cellStyle name="常规 2 2 18" xfId="7052"/>
    <cellStyle name="常规 2 2 18 2" xfId="7053"/>
    <cellStyle name="常规 2 2 18 3" xfId="7054"/>
    <cellStyle name="常规 2 2 19" xfId="7055"/>
    <cellStyle name="常规 2 2 19 2" xfId="7056"/>
    <cellStyle name="常规 2 2 19 3" xfId="7057"/>
    <cellStyle name="常规 2 2 2" xfId="7058"/>
    <cellStyle name="常规 2 2 2 10" xfId="7059"/>
    <cellStyle name="常规 2 2 2 10 2" xfId="7060"/>
    <cellStyle name="常规 2 2 2 10 3" xfId="7061"/>
    <cellStyle name="常规 2 2 2 11" xfId="7062"/>
    <cellStyle name="常规 2 2 2 11 2" xfId="7063"/>
    <cellStyle name="常规 2 2 2 11 3" xfId="7064"/>
    <cellStyle name="常规 2 2 2 12" xfId="7065"/>
    <cellStyle name="常规 2 2 2 12 2" xfId="7066"/>
    <cellStyle name="常规 2 2 2 12 3" xfId="7067"/>
    <cellStyle name="常规 2 2 2 13" xfId="7068"/>
    <cellStyle name="常规 2 2 2 13 2" xfId="7069"/>
    <cellStyle name="常规 2 2 2 13 3" xfId="7070"/>
    <cellStyle name="常规 2 2 2 14" xfId="7071"/>
    <cellStyle name="常规 2 2 2 14 2" xfId="7072"/>
    <cellStyle name="常规 2 2 2 14 3" xfId="7073"/>
    <cellStyle name="常规 2 2 2 15" xfId="7074"/>
    <cellStyle name="常规 2 2 2 16" xfId="7075"/>
    <cellStyle name="常规 2 2 2 17" xfId="7076"/>
    <cellStyle name="常规 2 2 2 2" xfId="7077"/>
    <cellStyle name="常规 2 2 2 2 10" xfId="7078"/>
    <cellStyle name="常规 2 2 2 2 11" xfId="7079"/>
    <cellStyle name="常规 2 2 2 2 2" xfId="7080"/>
    <cellStyle name="常规 2 2 2 2 2 2" xfId="7081"/>
    <cellStyle name="常规 2 2 2 2 2 2 2" xfId="14534"/>
    <cellStyle name="常规 2 2 2 2 2 2 2 2" xfId="14535"/>
    <cellStyle name="常规 2 2 2 2 2 2 3" xfId="14536"/>
    <cellStyle name="常规 2 2 2 2 2 3" xfId="7082"/>
    <cellStyle name="常规 2 2 2 2 2 3 2" xfId="14537"/>
    <cellStyle name="常规 2 2 2 2 2 4" xfId="14538"/>
    <cellStyle name="常规 2 2 2 2 3" xfId="7083"/>
    <cellStyle name="常规 2 2 2 2 3 2" xfId="7084"/>
    <cellStyle name="常规 2 2 2 2 3 3" xfId="7085"/>
    <cellStyle name="常规 2 2 2 2 4" xfId="7086"/>
    <cellStyle name="常规 2 2 2 2 4 2" xfId="7087"/>
    <cellStyle name="常规 2 2 2 2 4 3" xfId="7088"/>
    <cellStyle name="常规 2 2 2 2 5" xfId="7089"/>
    <cellStyle name="常规 2 2 2 2 5 2" xfId="7090"/>
    <cellStyle name="常规 2 2 2 2 5 3" xfId="7091"/>
    <cellStyle name="常规 2 2 2 2 6" xfId="7092"/>
    <cellStyle name="常规 2 2 2 2 6 2" xfId="7093"/>
    <cellStyle name="常规 2 2 2 2 6 3" xfId="7094"/>
    <cellStyle name="常规 2 2 2 2 7" xfId="7095"/>
    <cellStyle name="常规 2 2 2 2 7 2" xfId="7096"/>
    <cellStyle name="常规 2 2 2 2 7 3" xfId="7097"/>
    <cellStyle name="常规 2 2 2 2 8" xfId="7098"/>
    <cellStyle name="常规 2 2 2 2 8 2" xfId="7099"/>
    <cellStyle name="常规 2 2 2 2 8 3" xfId="7100"/>
    <cellStyle name="常规 2 2 2 2 9" xfId="7101"/>
    <cellStyle name="常规 2 2 2 2 9 2" xfId="7102"/>
    <cellStyle name="常规 2 2 2 2 9 3" xfId="7103"/>
    <cellStyle name="常规 2 2 2 3" xfId="7104"/>
    <cellStyle name="常规 2 2 2 3 2" xfId="7105"/>
    <cellStyle name="常规 2 2 2 3 2 2" xfId="7106"/>
    <cellStyle name="常规 2 2 2 3 2 3" xfId="7107"/>
    <cellStyle name="常规 2 2 2 3 3" xfId="7108"/>
    <cellStyle name="常规 2 2 2 3 4" xfId="7109"/>
    <cellStyle name="常规 2 2 2 4" xfId="7110"/>
    <cellStyle name="常规 2 2 2 4 2" xfId="7111"/>
    <cellStyle name="常规 2 2 2 4 3" xfId="7112"/>
    <cellStyle name="常规 2 2 2 5" xfId="7113"/>
    <cellStyle name="常规 2 2 2 5 2" xfId="7114"/>
    <cellStyle name="常规 2 2 2 5 3" xfId="7115"/>
    <cellStyle name="常规 2 2 2 6" xfId="7116"/>
    <cellStyle name="常规 2 2 2 6 2" xfId="7117"/>
    <cellStyle name="常规 2 2 2 6 3" xfId="7118"/>
    <cellStyle name="常规 2 2 2 7" xfId="7119"/>
    <cellStyle name="常规 2 2 2 7 2" xfId="7120"/>
    <cellStyle name="常规 2 2 2 7 3" xfId="7121"/>
    <cellStyle name="常规 2 2 2 8" xfId="7122"/>
    <cellStyle name="常规 2 2 2 8 2" xfId="7123"/>
    <cellStyle name="常规 2 2 2 8 3" xfId="7124"/>
    <cellStyle name="常规 2 2 2 9" xfId="7125"/>
    <cellStyle name="常规 2 2 2 9 2" xfId="7126"/>
    <cellStyle name="常规 2 2 2 9 3" xfId="7127"/>
    <cellStyle name="常规 2 2 20" xfId="7128"/>
    <cellStyle name="常规 2 2 20 2" xfId="7129"/>
    <cellStyle name="常规 2 2 20 3" xfId="7130"/>
    <cellStyle name="常规 2 2 21" xfId="7131"/>
    <cellStyle name="常规 2 2 21 2" xfId="7132"/>
    <cellStyle name="常规 2 2 21 3" xfId="7133"/>
    <cellStyle name="常规 2 2 22" xfId="7134"/>
    <cellStyle name="常规 2 2 22 2" xfId="7135"/>
    <cellStyle name="常规 2 2 22 3" xfId="7136"/>
    <cellStyle name="常规 2 2 23" xfId="7137"/>
    <cellStyle name="常规 2 2 23 2" xfId="7138"/>
    <cellStyle name="常规 2 2 23 3" xfId="7139"/>
    <cellStyle name="常规 2 2 24" xfId="7140"/>
    <cellStyle name="常规 2 2 25" xfId="7141"/>
    <cellStyle name="常规 2 2 26" xfId="7142"/>
    <cellStyle name="常规 2 2 27" xfId="12962"/>
    <cellStyle name="常规 2 2 28" xfId="12994"/>
    <cellStyle name="常规 2 2 29" xfId="13209"/>
    <cellStyle name="常规 2 2 3" xfId="7143"/>
    <cellStyle name="常规 2 2 3 10" xfId="7144"/>
    <cellStyle name="常规 2 2 3 10 2" xfId="7145"/>
    <cellStyle name="常规 2 2 3 10 3" xfId="7146"/>
    <cellStyle name="常规 2 2 3 11" xfId="7147"/>
    <cellStyle name="常规 2 2 3 12" xfId="7148"/>
    <cellStyle name="常规 2 2 3 13" xfId="7149"/>
    <cellStyle name="常规 2 2 3 2" xfId="7150"/>
    <cellStyle name="常规 2 2 3 2 2" xfId="7151"/>
    <cellStyle name="常规 2 2 3 2 2 2" xfId="7152"/>
    <cellStyle name="常规 2 2 3 2 2 2 2" xfId="14539"/>
    <cellStyle name="常规 2 2 3 2 2 3" xfId="7153"/>
    <cellStyle name="常规 2 2 3 2 2 3 2" xfId="14540"/>
    <cellStyle name="常规 2 2 3 2 2 4" xfId="14541"/>
    <cellStyle name="常规 2 2 3 2 3" xfId="7154"/>
    <cellStyle name="常规 2 2 3 2 3 2" xfId="14542"/>
    <cellStyle name="常规 2 2 3 2 4" xfId="7155"/>
    <cellStyle name="常规 2 2 3 2 4 2" xfId="14543"/>
    <cellStyle name="常规 2 2 3 2 5" xfId="14544"/>
    <cellStyle name="常规 2 2 3 3" xfId="7156"/>
    <cellStyle name="常规 2 2 3 3 2" xfId="7157"/>
    <cellStyle name="常规 2 2 3 3 3" xfId="7158"/>
    <cellStyle name="常规 2 2 3 4" xfId="7159"/>
    <cellStyle name="常规 2 2 3 4 2" xfId="7160"/>
    <cellStyle name="常规 2 2 3 4 3" xfId="7161"/>
    <cellStyle name="常规 2 2 3 5" xfId="7162"/>
    <cellStyle name="常规 2 2 3 5 2" xfId="7163"/>
    <cellStyle name="常规 2 2 3 5 3" xfId="7164"/>
    <cellStyle name="常规 2 2 3 6" xfId="7165"/>
    <cellStyle name="常规 2 2 3 6 2" xfId="7166"/>
    <cellStyle name="常规 2 2 3 6 3" xfId="7167"/>
    <cellStyle name="常规 2 2 3 7" xfId="7168"/>
    <cellStyle name="常规 2 2 3 7 2" xfId="7169"/>
    <cellStyle name="常规 2 2 3 7 3" xfId="7170"/>
    <cellStyle name="常规 2 2 3 8" xfId="7171"/>
    <cellStyle name="常规 2 2 3 8 2" xfId="7172"/>
    <cellStyle name="常规 2 2 3 8 3" xfId="7173"/>
    <cellStyle name="常规 2 2 3 9" xfId="7174"/>
    <cellStyle name="常规 2 2 3 9 2" xfId="7175"/>
    <cellStyle name="常规 2 2 3 9 3" xfId="7176"/>
    <cellStyle name="常规 2 2 4" xfId="7177"/>
    <cellStyle name="常规 2 2 4 10" xfId="7178"/>
    <cellStyle name="常规 2 2 4 10 2" xfId="7179"/>
    <cellStyle name="常规 2 2 4 10 3" xfId="7180"/>
    <cellStyle name="常规 2 2 4 11" xfId="7181"/>
    <cellStyle name="常规 2 2 4 11 2" xfId="7182"/>
    <cellStyle name="常规 2 2 4 11 3" xfId="7183"/>
    <cellStyle name="常规 2 2 4 12" xfId="7184"/>
    <cellStyle name="常规 2 2 4 12 2" xfId="7185"/>
    <cellStyle name="常规 2 2 4 12 3" xfId="7186"/>
    <cellStyle name="常规 2 2 4 13" xfId="7187"/>
    <cellStyle name="常规 2 2 4 13 2" xfId="7188"/>
    <cellStyle name="常规 2 2 4 13 3" xfId="7189"/>
    <cellStyle name="常规 2 2 4 14" xfId="7190"/>
    <cellStyle name="常规 2 2 4 14 2" xfId="7191"/>
    <cellStyle name="常规 2 2 4 14 3" xfId="7192"/>
    <cellStyle name="常规 2 2 4 15" xfId="7193"/>
    <cellStyle name="常规 2 2 4 16" xfId="7194"/>
    <cellStyle name="常规 2 2 4 17" xfId="7195"/>
    <cellStyle name="常规 2 2 4 2" xfId="7196"/>
    <cellStyle name="常规 2 2 4 2 10" xfId="7197"/>
    <cellStyle name="常规 2 2 4 2 11" xfId="7198"/>
    <cellStyle name="常规 2 2 4 2 2" xfId="7199"/>
    <cellStyle name="常规 2 2 4 2 2 2" xfId="7200"/>
    <cellStyle name="常规 2 2 4 2 2 2 2" xfId="7201"/>
    <cellStyle name="常规 2 2 4 2 2 2 3" xfId="7202"/>
    <cellStyle name="常规 2 2 4 2 2 3" xfId="7203"/>
    <cellStyle name="常规 2 2 4 2 2 4" xfId="7204"/>
    <cellStyle name="常规 2 2 4 2 3" xfId="7205"/>
    <cellStyle name="常规 2 2 4 2 3 2" xfId="7206"/>
    <cellStyle name="常规 2 2 4 2 3 3" xfId="7207"/>
    <cellStyle name="常规 2 2 4 2 4" xfId="7208"/>
    <cellStyle name="常规 2 2 4 2 4 2" xfId="7209"/>
    <cellStyle name="常规 2 2 4 2 4 3" xfId="7210"/>
    <cellStyle name="常规 2 2 4 2 5" xfId="7211"/>
    <cellStyle name="常规 2 2 4 2 5 2" xfId="7212"/>
    <cellStyle name="常规 2 2 4 2 5 3" xfId="7213"/>
    <cellStyle name="常规 2 2 4 2 6" xfId="7214"/>
    <cellStyle name="常规 2 2 4 2 6 2" xfId="7215"/>
    <cellStyle name="常规 2 2 4 2 6 3" xfId="7216"/>
    <cellStyle name="常规 2 2 4 2 7" xfId="7217"/>
    <cellStyle name="常规 2 2 4 2 7 2" xfId="7218"/>
    <cellStyle name="常规 2 2 4 2 7 3" xfId="7219"/>
    <cellStyle name="常规 2 2 4 2 8" xfId="7220"/>
    <cellStyle name="常规 2 2 4 2 8 2" xfId="7221"/>
    <cellStyle name="常规 2 2 4 2 8 3" xfId="7222"/>
    <cellStyle name="常规 2 2 4 2 9" xfId="7223"/>
    <cellStyle name="常规 2 2 4 2 9 2" xfId="7224"/>
    <cellStyle name="常规 2 2 4 2 9 3" xfId="7225"/>
    <cellStyle name="常规 2 2 4 3" xfId="7226"/>
    <cellStyle name="常规 2 2 4 3 10" xfId="7227"/>
    <cellStyle name="常规 2 2 4 3 11" xfId="7228"/>
    <cellStyle name="常规 2 2 4 3 2" xfId="7229"/>
    <cellStyle name="常规 2 2 4 3 2 2" xfId="7230"/>
    <cellStyle name="常规 2 2 4 3 2 2 2" xfId="7231"/>
    <cellStyle name="常规 2 2 4 3 2 2 3" xfId="7232"/>
    <cellStyle name="常规 2 2 4 3 2 3" xfId="7233"/>
    <cellStyle name="常规 2 2 4 3 2 4" xfId="7234"/>
    <cellStyle name="常规 2 2 4 3 3" xfId="7235"/>
    <cellStyle name="常规 2 2 4 3 3 2" xfId="7236"/>
    <cellStyle name="常规 2 2 4 3 3 3" xfId="7237"/>
    <cellStyle name="常规 2 2 4 3 4" xfId="7238"/>
    <cellStyle name="常规 2 2 4 3 4 2" xfId="7239"/>
    <cellStyle name="常规 2 2 4 3 4 3" xfId="7240"/>
    <cellStyle name="常规 2 2 4 3 5" xfId="7241"/>
    <cellStyle name="常规 2 2 4 3 5 2" xfId="7242"/>
    <cellStyle name="常规 2 2 4 3 5 3" xfId="7243"/>
    <cellStyle name="常规 2 2 4 3 6" xfId="7244"/>
    <cellStyle name="常规 2 2 4 3 6 2" xfId="7245"/>
    <cellStyle name="常规 2 2 4 3 6 3" xfId="7246"/>
    <cellStyle name="常规 2 2 4 3 7" xfId="7247"/>
    <cellStyle name="常规 2 2 4 3 7 2" xfId="7248"/>
    <cellStyle name="常规 2 2 4 3 7 3" xfId="7249"/>
    <cellStyle name="常规 2 2 4 3 8" xfId="7250"/>
    <cellStyle name="常规 2 2 4 3 8 2" xfId="7251"/>
    <cellStyle name="常规 2 2 4 3 8 3" xfId="7252"/>
    <cellStyle name="常规 2 2 4 3 9" xfId="7253"/>
    <cellStyle name="常规 2 2 4 3 9 2" xfId="7254"/>
    <cellStyle name="常规 2 2 4 3 9 3" xfId="7255"/>
    <cellStyle name="常规 2 2 4 4" xfId="7256"/>
    <cellStyle name="常规 2 2 4 4 10" xfId="7257"/>
    <cellStyle name="常规 2 2 4 4 11" xfId="7258"/>
    <cellStyle name="常规 2 2 4 4 2" xfId="7259"/>
    <cellStyle name="常规 2 2 4 4 2 2" xfId="7260"/>
    <cellStyle name="常规 2 2 4 4 2 2 2" xfId="7261"/>
    <cellStyle name="常规 2 2 4 4 2 2 3" xfId="7262"/>
    <cellStyle name="常规 2 2 4 4 2 3" xfId="7263"/>
    <cellStyle name="常规 2 2 4 4 2 4" xfId="7264"/>
    <cellStyle name="常规 2 2 4 4 3" xfId="7265"/>
    <cellStyle name="常规 2 2 4 4 3 2" xfId="7266"/>
    <cellStyle name="常规 2 2 4 4 3 3" xfId="7267"/>
    <cellStyle name="常规 2 2 4 4 4" xfId="7268"/>
    <cellStyle name="常规 2 2 4 4 4 2" xfId="7269"/>
    <cellStyle name="常规 2 2 4 4 4 3" xfId="7270"/>
    <cellStyle name="常规 2 2 4 4 5" xfId="7271"/>
    <cellStyle name="常规 2 2 4 4 5 2" xfId="7272"/>
    <cellStyle name="常规 2 2 4 4 5 3" xfId="7273"/>
    <cellStyle name="常规 2 2 4 4 6" xfId="7274"/>
    <cellStyle name="常规 2 2 4 4 6 2" xfId="7275"/>
    <cellStyle name="常规 2 2 4 4 6 3" xfId="7276"/>
    <cellStyle name="常规 2 2 4 4 7" xfId="7277"/>
    <cellStyle name="常规 2 2 4 4 7 2" xfId="7278"/>
    <cellStyle name="常规 2 2 4 4 7 3" xfId="7279"/>
    <cellStyle name="常规 2 2 4 4 8" xfId="7280"/>
    <cellStyle name="常规 2 2 4 4 8 2" xfId="7281"/>
    <cellStyle name="常规 2 2 4 4 8 3" xfId="7282"/>
    <cellStyle name="常规 2 2 4 4 9" xfId="7283"/>
    <cellStyle name="常规 2 2 4 4 9 2" xfId="7284"/>
    <cellStyle name="常规 2 2 4 4 9 3" xfId="7285"/>
    <cellStyle name="常规 2 2 4 5" xfId="7286"/>
    <cellStyle name="常规 2 2 4 5 2" xfId="7287"/>
    <cellStyle name="常规 2 2 4 5 2 2" xfId="7288"/>
    <cellStyle name="常规 2 2 4 5 2 3" xfId="7289"/>
    <cellStyle name="常规 2 2 4 5 3" xfId="7290"/>
    <cellStyle name="常规 2 2 4 5 4" xfId="7291"/>
    <cellStyle name="常规 2 2 4 6" xfId="7292"/>
    <cellStyle name="常规 2 2 4 6 2" xfId="7293"/>
    <cellStyle name="常规 2 2 4 6 3" xfId="7294"/>
    <cellStyle name="常规 2 2 4 7" xfId="7295"/>
    <cellStyle name="常规 2 2 4 7 2" xfId="7296"/>
    <cellStyle name="常规 2 2 4 7 3" xfId="7297"/>
    <cellStyle name="常规 2 2 4 8" xfId="7298"/>
    <cellStyle name="常规 2 2 4 8 2" xfId="7299"/>
    <cellStyle name="常规 2 2 4 8 3" xfId="7300"/>
    <cellStyle name="常规 2 2 4 9" xfId="7301"/>
    <cellStyle name="常规 2 2 4 9 2" xfId="7302"/>
    <cellStyle name="常规 2 2 4 9 3" xfId="7303"/>
    <cellStyle name="常规 2 2 5" xfId="7304"/>
    <cellStyle name="常规 2 2 5 10" xfId="7305"/>
    <cellStyle name="常规 2 2 5 11" xfId="7306"/>
    <cellStyle name="常规 2 2 5 12" xfId="7307"/>
    <cellStyle name="常规 2 2 5 2" xfId="7308"/>
    <cellStyle name="常规 2 2 5 2 2" xfId="7309"/>
    <cellStyle name="常规 2 2 5 2 2 2" xfId="7310"/>
    <cellStyle name="常规 2 2 5 2 2 3" xfId="7311"/>
    <cellStyle name="常规 2 2 5 2 3" xfId="7312"/>
    <cellStyle name="常规 2 2 5 2 4" xfId="7313"/>
    <cellStyle name="常规 2 2 5 3" xfId="7314"/>
    <cellStyle name="常规 2 2 5 3 2" xfId="7315"/>
    <cellStyle name="常规 2 2 5 3 3" xfId="7316"/>
    <cellStyle name="常规 2 2 5 4" xfId="7317"/>
    <cellStyle name="常规 2 2 5 4 2" xfId="7318"/>
    <cellStyle name="常规 2 2 5 4 3" xfId="7319"/>
    <cellStyle name="常规 2 2 5 5" xfId="7320"/>
    <cellStyle name="常规 2 2 5 5 2" xfId="7321"/>
    <cellStyle name="常规 2 2 5 5 3" xfId="7322"/>
    <cellStyle name="常规 2 2 5 6" xfId="7323"/>
    <cellStyle name="常规 2 2 5 6 2" xfId="7324"/>
    <cellStyle name="常规 2 2 5 6 3" xfId="7325"/>
    <cellStyle name="常规 2 2 5 7" xfId="7326"/>
    <cellStyle name="常规 2 2 5 7 2" xfId="7327"/>
    <cellStyle name="常规 2 2 5 7 3" xfId="7328"/>
    <cellStyle name="常规 2 2 5 8" xfId="7329"/>
    <cellStyle name="常规 2 2 5 8 2" xfId="7330"/>
    <cellStyle name="常规 2 2 5 8 3" xfId="7331"/>
    <cellStyle name="常规 2 2 5 9" xfId="7332"/>
    <cellStyle name="常规 2 2 5 9 2" xfId="7333"/>
    <cellStyle name="常规 2 2 5 9 3" xfId="7334"/>
    <cellStyle name="常规 2 2 6" xfId="7335"/>
    <cellStyle name="常规 2 2 6 10" xfId="7336"/>
    <cellStyle name="常规 2 2 6 11" xfId="7337"/>
    <cellStyle name="常规 2 2 6 12" xfId="7338"/>
    <cellStyle name="常规 2 2 6 2" xfId="7339"/>
    <cellStyle name="常规 2 2 6 2 2" xfId="7340"/>
    <cellStyle name="常规 2 2 6 2 2 2" xfId="7341"/>
    <cellStyle name="常规 2 2 6 2 2 3" xfId="7342"/>
    <cellStyle name="常规 2 2 6 2 3" xfId="7343"/>
    <cellStyle name="常规 2 2 6 2 4" xfId="7344"/>
    <cellStyle name="常规 2 2 6 3" xfId="7345"/>
    <cellStyle name="常规 2 2 6 3 2" xfId="7346"/>
    <cellStyle name="常规 2 2 6 3 3" xfId="7347"/>
    <cellStyle name="常规 2 2 6 4" xfId="7348"/>
    <cellStyle name="常规 2 2 6 4 2" xfId="7349"/>
    <cellStyle name="常规 2 2 6 4 3" xfId="7350"/>
    <cellStyle name="常规 2 2 6 5" xfId="7351"/>
    <cellStyle name="常规 2 2 6 5 2" xfId="7352"/>
    <cellStyle name="常规 2 2 6 5 3" xfId="7353"/>
    <cellStyle name="常规 2 2 6 6" xfId="7354"/>
    <cellStyle name="常规 2 2 6 6 2" xfId="7355"/>
    <cellStyle name="常规 2 2 6 6 3" xfId="7356"/>
    <cellStyle name="常规 2 2 6 7" xfId="7357"/>
    <cellStyle name="常规 2 2 6 7 2" xfId="7358"/>
    <cellStyle name="常规 2 2 6 7 3" xfId="7359"/>
    <cellStyle name="常规 2 2 6 8" xfId="7360"/>
    <cellStyle name="常规 2 2 6 8 2" xfId="7361"/>
    <cellStyle name="常规 2 2 6 8 3" xfId="7362"/>
    <cellStyle name="常规 2 2 6 9" xfId="7363"/>
    <cellStyle name="常规 2 2 6 9 2" xfId="7364"/>
    <cellStyle name="常规 2 2 6 9 3" xfId="7365"/>
    <cellStyle name="常规 2 2 7" xfId="7366"/>
    <cellStyle name="常规 2 2 7 10" xfId="7367"/>
    <cellStyle name="常规 2 2 7 11" xfId="7368"/>
    <cellStyle name="常规 2 2 7 12" xfId="7369"/>
    <cellStyle name="常规 2 2 7 2" xfId="7370"/>
    <cellStyle name="常规 2 2 7 2 2" xfId="7371"/>
    <cellStyle name="常规 2 2 7 2 2 2" xfId="7372"/>
    <cellStyle name="常规 2 2 7 2 2 3" xfId="7373"/>
    <cellStyle name="常规 2 2 7 2 3" xfId="7374"/>
    <cellStyle name="常规 2 2 7 2 4" xfId="7375"/>
    <cellStyle name="常规 2 2 7 3" xfId="7376"/>
    <cellStyle name="常规 2 2 7 3 2" xfId="7377"/>
    <cellStyle name="常规 2 2 7 3 3" xfId="7378"/>
    <cellStyle name="常规 2 2 7 4" xfId="7379"/>
    <cellStyle name="常规 2 2 7 4 2" xfId="7380"/>
    <cellStyle name="常规 2 2 7 4 3" xfId="7381"/>
    <cellStyle name="常规 2 2 7 5" xfId="7382"/>
    <cellStyle name="常规 2 2 7 5 2" xfId="7383"/>
    <cellStyle name="常规 2 2 7 5 3" xfId="7384"/>
    <cellStyle name="常规 2 2 7 6" xfId="7385"/>
    <cellStyle name="常规 2 2 7 6 2" xfId="7386"/>
    <cellStyle name="常规 2 2 7 6 3" xfId="7387"/>
    <cellStyle name="常规 2 2 7 7" xfId="7388"/>
    <cellStyle name="常规 2 2 7 7 2" xfId="7389"/>
    <cellStyle name="常规 2 2 7 7 3" xfId="7390"/>
    <cellStyle name="常规 2 2 7 8" xfId="7391"/>
    <cellStyle name="常规 2 2 7 8 2" xfId="7392"/>
    <cellStyle name="常规 2 2 7 8 3" xfId="7393"/>
    <cellStyle name="常规 2 2 7 9" xfId="7394"/>
    <cellStyle name="常规 2 2 7 9 2" xfId="7395"/>
    <cellStyle name="常规 2 2 7 9 3" xfId="7396"/>
    <cellStyle name="常规 2 2 8" xfId="7397"/>
    <cellStyle name="常规 2 2 8 10" xfId="7398"/>
    <cellStyle name="常规 2 2 8 11" xfId="7399"/>
    <cellStyle name="常规 2 2 8 12" xfId="7400"/>
    <cellStyle name="常规 2 2 8 2" xfId="7401"/>
    <cellStyle name="常规 2 2 8 2 2" xfId="7402"/>
    <cellStyle name="常规 2 2 8 2 2 2" xfId="7403"/>
    <cellStyle name="常规 2 2 8 2 2 3" xfId="7404"/>
    <cellStyle name="常规 2 2 8 2 3" xfId="7405"/>
    <cellStyle name="常规 2 2 8 2 4" xfId="7406"/>
    <cellStyle name="常规 2 2 8 3" xfId="7407"/>
    <cellStyle name="常规 2 2 8 3 2" xfId="7408"/>
    <cellStyle name="常规 2 2 8 3 3" xfId="7409"/>
    <cellStyle name="常规 2 2 8 4" xfId="7410"/>
    <cellStyle name="常规 2 2 8 4 2" xfId="7411"/>
    <cellStyle name="常规 2 2 8 4 3" xfId="7412"/>
    <cellStyle name="常规 2 2 8 5" xfId="7413"/>
    <cellStyle name="常规 2 2 8 5 2" xfId="7414"/>
    <cellStyle name="常规 2 2 8 5 3" xfId="7415"/>
    <cellStyle name="常规 2 2 8 6" xfId="7416"/>
    <cellStyle name="常规 2 2 8 6 2" xfId="7417"/>
    <cellStyle name="常规 2 2 8 6 3" xfId="7418"/>
    <cellStyle name="常规 2 2 8 7" xfId="7419"/>
    <cellStyle name="常规 2 2 8 7 2" xfId="7420"/>
    <cellStyle name="常规 2 2 8 7 3" xfId="7421"/>
    <cellStyle name="常规 2 2 8 8" xfId="7422"/>
    <cellStyle name="常规 2 2 8 8 2" xfId="7423"/>
    <cellStyle name="常规 2 2 8 8 3" xfId="7424"/>
    <cellStyle name="常规 2 2 8 9" xfId="7425"/>
    <cellStyle name="常规 2 2 8 9 2" xfId="7426"/>
    <cellStyle name="常规 2 2 8 9 3" xfId="7427"/>
    <cellStyle name="常规 2 2 9" xfId="7428"/>
    <cellStyle name="常规 2 2 9 2" xfId="7429"/>
    <cellStyle name="常规 2 2 9 3" xfId="7430"/>
    <cellStyle name="常规 2 2 9 4" xfId="7431"/>
    <cellStyle name="常规 2 2 9 5" xfId="7432"/>
    <cellStyle name="常规 2 20" xfId="7433"/>
    <cellStyle name="常规 2 20 10" xfId="7434"/>
    <cellStyle name="常规 2 20 11" xfId="7435"/>
    <cellStyle name="常规 2 20 2" xfId="7436"/>
    <cellStyle name="常规 2 20 2 2" xfId="7437"/>
    <cellStyle name="常规 2 20 2 2 2" xfId="7438"/>
    <cellStyle name="常规 2 20 2 2 3" xfId="7439"/>
    <cellStyle name="常规 2 20 2 3" xfId="7440"/>
    <cellStyle name="常规 2 20 2 4" xfId="7441"/>
    <cellStyle name="常规 2 20 3" xfId="7442"/>
    <cellStyle name="常规 2 20 3 2" xfId="7443"/>
    <cellStyle name="常规 2 20 3 3" xfId="7444"/>
    <cellStyle name="常规 2 20 4" xfId="7445"/>
    <cellStyle name="常规 2 20 4 2" xfId="7446"/>
    <cellStyle name="常规 2 20 4 3" xfId="7447"/>
    <cellStyle name="常规 2 20 5" xfId="7448"/>
    <cellStyle name="常规 2 20 5 2" xfId="7449"/>
    <cellStyle name="常规 2 20 5 3" xfId="7450"/>
    <cellStyle name="常规 2 20 6" xfId="7451"/>
    <cellStyle name="常规 2 20 6 2" xfId="7452"/>
    <cellStyle name="常规 2 20 6 3" xfId="7453"/>
    <cellStyle name="常规 2 20 7" xfId="7454"/>
    <cellStyle name="常规 2 20 7 2" xfId="7455"/>
    <cellStyle name="常规 2 20 7 3" xfId="7456"/>
    <cellStyle name="常规 2 20 8" xfId="7457"/>
    <cellStyle name="常规 2 20 8 2" xfId="7458"/>
    <cellStyle name="常规 2 20 8 3" xfId="7459"/>
    <cellStyle name="常规 2 20 9" xfId="7460"/>
    <cellStyle name="常规 2 20 9 2" xfId="7461"/>
    <cellStyle name="常规 2 20 9 3" xfId="7462"/>
    <cellStyle name="常规 2 21" xfId="7463"/>
    <cellStyle name="常规 2 21 10" xfId="7464"/>
    <cellStyle name="常规 2 21 11" xfId="7465"/>
    <cellStyle name="常规 2 21 2" xfId="7466"/>
    <cellStyle name="常规 2 21 2 2" xfId="7467"/>
    <cellStyle name="常规 2 21 2 2 2" xfId="7468"/>
    <cellStyle name="常规 2 21 2 2 3" xfId="7469"/>
    <cellStyle name="常规 2 21 2 3" xfId="7470"/>
    <cellStyle name="常规 2 21 2 4" xfId="7471"/>
    <cellStyle name="常规 2 21 3" xfId="7472"/>
    <cellStyle name="常规 2 21 3 2" xfId="7473"/>
    <cellStyle name="常规 2 21 3 3" xfId="7474"/>
    <cellStyle name="常规 2 21 4" xfId="7475"/>
    <cellStyle name="常规 2 21 4 2" xfId="7476"/>
    <cellStyle name="常规 2 21 4 3" xfId="7477"/>
    <cellStyle name="常规 2 21 5" xfId="7478"/>
    <cellStyle name="常规 2 21 5 2" xfId="7479"/>
    <cellStyle name="常规 2 21 5 3" xfId="7480"/>
    <cellStyle name="常规 2 21 6" xfId="7481"/>
    <cellStyle name="常规 2 21 6 2" xfId="7482"/>
    <cellStyle name="常规 2 21 6 3" xfId="7483"/>
    <cellStyle name="常规 2 21 7" xfId="7484"/>
    <cellStyle name="常规 2 21 7 2" xfId="7485"/>
    <cellStyle name="常规 2 21 7 3" xfId="7486"/>
    <cellStyle name="常规 2 21 8" xfId="7487"/>
    <cellStyle name="常规 2 21 8 2" xfId="7488"/>
    <cellStyle name="常规 2 21 8 3" xfId="7489"/>
    <cellStyle name="常规 2 21 9" xfId="7490"/>
    <cellStyle name="常规 2 21 9 2" xfId="7491"/>
    <cellStyle name="常规 2 21 9 3" xfId="7492"/>
    <cellStyle name="常规 2 22" xfId="7493"/>
    <cellStyle name="常规 2 22 10" xfId="7494"/>
    <cellStyle name="常规 2 22 11" xfId="7495"/>
    <cellStyle name="常规 2 22 2" xfId="7496"/>
    <cellStyle name="常规 2 22 2 2" xfId="7497"/>
    <cellStyle name="常规 2 22 2 2 2" xfId="7498"/>
    <cellStyle name="常规 2 22 2 2 3" xfId="7499"/>
    <cellStyle name="常规 2 22 2 3" xfId="7500"/>
    <cellStyle name="常规 2 22 2 4" xfId="7501"/>
    <cellStyle name="常规 2 22 3" xfId="7502"/>
    <cellStyle name="常规 2 22 3 2" xfId="7503"/>
    <cellStyle name="常规 2 22 3 3" xfId="7504"/>
    <cellStyle name="常规 2 22 4" xfId="7505"/>
    <cellStyle name="常规 2 22 4 2" xfId="7506"/>
    <cellStyle name="常规 2 22 4 3" xfId="7507"/>
    <cellStyle name="常规 2 22 5" xfId="7508"/>
    <cellStyle name="常规 2 22 5 2" xfId="7509"/>
    <cellStyle name="常规 2 22 5 3" xfId="7510"/>
    <cellStyle name="常规 2 22 6" xfId="7511"/>
    <cellStyle name="常规 2 22 6 2" xfId="7512"/>
    <cellStyle name="常规 2 22 6 3" xfId="7513"/>
    <cellStyle name="常规 2 22 7" xfId="7514"/>
    <cellStyle name="常规 2 22 7 2" xfId="7515"/>
    <cellStyle name="常规 2 22 7 3" xfId="7516"/>
    <cellStyle name="常规 2 22 8" xfId="7517"/>
    <cellStyle name="常规 2 22 8 2" xfId="7518"/>
    <cellStyle name="常规 2 22 8 3" xfId="7519"/>
    <cellStyle name="常规 2 22 9" xfId="7520"/>
    <cellStyle name="常规 2 22 9 2" xfId="7521"/>
    <cellStyle name="常规 2 22 9 3" xfId="7522"/>
    <cellStyle name="常规 2 23" xfId="7523"/>
    <cellStyle name="常规 2 23 2" xfId="7524"/>
    <cellStyle name="常规 2 23 2 2" xfId="7525"/>
    <cellStyle name="常规 2 23 2 3" xfId="7526"/>
    <cellStyle name="常规 2 23 3" xfId="7527"/>
    <cellStyle name="常规 2 23 4" xfId="7528"/>
    <cellStyle name="常规 2 24" xfId="7529"/>
    <cellStyle name="常规 2 24 2" xfId="7530"/>
    <cellStyle name="常规 2 24 2 2" xfId="7531"/>
    <cellStyle name="常规 2 24 2 3" xfId="7532"/>
    <cellStyle name="常规 2 24 3" xfId="7533"/>
    <cellStyle name="常规 2 24 4" xfId="7534"/>
    <cellStyle name="常规 2 25" xfId="7535"/>
    <cellStyle name="常规 2 25 10" xfId="7536"/>
    <cellStyle name="常规 2 25 11" xfId="7537"/>
    <cellStyle name="常规 2 25 2" xfId="7538"/>
    <cellStyle name="常规 2 25 2 2" xfId="7539"/>
    <cellStyle name="常规 2 25 2 2 2" xfId="7540"/>
    <cellStyle name="常规 2 25 2 2 3" xfId="7541"/>
    <cellStyle name="常规 2 25 2 3" xfId="7542"/>
    <cellStyle name="常规 2 25 2 4" xfId="7543"/>
    <cellStyle name="常规 2 25 3" xfId="7544"/>
    <cellStyle name="常规 2 25 3 2" xfId="7545"/>
    <cellStyle name="常规 2 25 3 3" xfId="7546"/>
    <cellStyle name="常规 2 25 4" xfId="7547"/>
    <cellStyle name="常规 2 25 4 2" xfId="7548"/>
    <cellStyle name="常规 2 25 4 3" xfId="7549"/>
    <cellStyle name="常规 2 25 5" xfId="7550"/>
    <cellStyle name="常规 2 25 5 2" xfId="7551"/>
    <cellStyle name="常规 2 25 5 3" xfId="7552"/>
    <cellStyle name="常规 2 25 6" xfId="7553"/>
    <cellStyle name="常规 2 25 6 2" xfId="7554"/>
    <cellStyle name="常规 2 25 6 3" xfId="7555"/>
    <cellStyle name="常规 2 25 7" xfId="7556"/>
    <cellStyle name="常规 2 25 7 2" xfId="7557"/>
    <cellStyle name="常规 2 25 7 3" xfId="7558"/>
    <cellStyle name="常规 2 25 8" xfId="7559"/>
    <cellStyle name="常规 2 25 8 2" xfId="7560"/>
    <cellStyle name="常规 2 25 8 3" xfId="7561"/>
    <cellStyle name="常规 2 25 9" xfId="7562"/>
    <cellStyle name="常规 2 25 9 2" xfId="7563"/>
    <cellStyle name="常规 2 25 9 3" xfId="7564"/>
    <cellStyle name="常规 2 26" xfId="7565"/>
    <cellStyle name="常规 2 26 10" xfId="7566"/>
    <cellStyle name="常规 2 26 11" xfId="7567"/>
    <cellStyle name="常规 2 26 2" xfId="7568"/>
    <cellStyle name="常规 2 26 2 2" xfId="7569"/>
    <cellStyle name="常规 2 26 2 2 2" xfId="7570"/>
    <cellStyle name="常规 2 26 2 2 3" xfId="7571"/>
    <cellStyle name="常规 2 26 2 3" xfId="7572"/>
    <cellStyle name="常规 2 26 2 4" xfId="7573"/>
    <cellStyle name="常规 2 26 3" xfId="7574"/>
    <cellStyle name="常规 2 26 3 2" xfId="7575"/>
    <cellStyle name="常规 2 26 3 3" xfId="7576"/>
    <cellStyle name="常规 2 26 4" xfId="7577"/>
    <cellStyle name="常规 2 26 4 2" xfId="7578"/>
    <cellStyle name="常规 2 26 4 3" xfId="7579"/>
    <cellStyle name="常规 2 26 5" xfId="7580"/>
    <cellStyle name="常规 2 26 5 2" xfId="7581"/>
    <cellStyle name="常规 2 26 5 3" xfId="7582"/>
    <cellStyle name="常规 2 26 6" xfId="7583"/>
    <cellStyle name="常规 2 26 6 2" xfId="7584"/>
    <cellStyle name="常规 2 26 6 3" xfId="7585"/>
    <cellStyle name="常规 2 26 7" xfId="7586"/>
    <cellStyle name="常规 2 26 7 2" xfId="7587"/>
    <cellStyle name="常规 2 26 7 3" xfId="7588"/>
    <cellStyle name="常规 2 26 8" xfId="7589"/>
    <cellStyle name="常规 2 26 8 2" xfId="7590"/>
    <cellStyle name="常规 2 26 8 3" xfId="7591"/>
    <cellStyle name="常规 2 26 9" xfId="7592"/>
    <cellStyle name="常规 2 26 9 2" xfId="7593"/>
    <cellStyle name="常规 2 26 9 3" xfId="7594"/>
    <cellStyle name="常规 2 27" xfId="7595"/>
    <cellStyle name="常规 2 27 10" xfId="7596"/>
    <cellStyle name="常规 2 27 11" xfId="7597"/>
    <cellStyle name="常规 2 27 2" xfId="7598"/>
    <cellStyle name="常规 2 27 2 2" xfId="7599"/>
    <cellStyle name="常规 2 27 2 2 2" xfId="7600"/>
    <cellStyle name="常规 2 27 2 2 3" xfId="7601"/>
    <cellStyle name="常规 2 27 2 3" xfId="7602"/>
    <cellStyle name="常规 2 27 2 4" xfId="7603"/>
    <cellStyle name="常规 2 27 3" xfId="7604"/>
    <cellStyle name="常规 2 27 3 2" xfId="7605"/>
    <cellStyle name="常规 2 27 3 3" xfId="7606"/>
    <cellStyle name="常规 2 27 4" xfId="7607"/>
    <cellStyle name="常规 2 27 4 2" xfId="7608"/>
    <cellStyle name="常规 2 27 4 3" xfId="7609"/>
    <cellStyle name="常规 2 27 5" xfId="7610"/>
    <cellStyle name="常规 2 27 5 2" xfId="7611"/>
    <cellStyle name="常规 2 27 5 3" xfId="7612"/>
    <cellStyle name="常规 2 27 6" xfId="7613"/>
    <cellStyle name="常规 2 27 6 2" xfId="7614"/>
    <cellStyle name="常规 2 27 6 3" xfId="7615"/>
    <cellStyle name="常规 2 27 7" xfId="7616"/>
    <cellStyle name="常规 2 27 7 2" xfId="7617"/>
    <cellStyle name="常规 2 27 7 3" xfId="7618"/>
    <cellStyle name="常规 2 27 8" xfId="7619"/>
    <cellStyle name="常规 2 27 8 2" xfId="7620"/>
    <cellStyle name="常规 2 27 8 3" xfId="7621"/>
    <cellStyle name="常规 2 27 9" xfId="7622"/>
    <cellStyle name="常规 2 27 9 2" xfId="7623"/>
    <cellStyle name="常规 2 27 9 3" xfId="7624"/>
    <cellStyle name="常规 2 28" xfId="7625"/>
    <cellStyle name="常规 2 28 10" xfId="7626"/>
    <cellStyle name="常规 2 28 11" xfId="7627"/>
    <cellStyle name="常规 2 28 2" xfId="7628"/>
    <cellStyle name="常规 2 28 2 2" xfId="7629"/>
    <cellStyle name="常规 2 28 2 2 2" xfId="7630"/>
    <cellStyle name="常规 2 28 2 2 3" xfId="7631"/>
    <cellStyle name="常规 2 28 2 3" xfId="7632"/>
    <cellStyle name="常规 2 28 2 4" xfId="7633"/>
    <cellStyle name="常规 2 28 3" xfId="7634"/>
    <cellStyle name="常规 2 28 3 2" xfId="7635"/>
    <cellStyle name="常规 2 28 3 3" xfId="7636"/>
    <cellStyle name="常规 2 28 4" xfId="7637"/>
    <cellStyle name="常规 2 28 4 2" xfId="7638"/>
    <cellStyle name="常规 2 28 4 3" xfId="7639"/>
    <cellStyle name="常规 2 28 5" xfId="7640"/>
    <cellStyle name="常规 2 28 5 2" xfId="7641"/>
    <cellStyle name="常规 2 28 5 3" xfId="7642"/>
    <cellStyle name="常规 2 28 6" xfId="7643"/>
    <cellStyle name="常规 2 28 6 2" xfId="7644"/>
    <cellStyle name="常规 2 28 6 3" xfId="7645"/>
    <cellStyle name="常规 2 28 7" xfId="7646"/>
    <cellStyle name="常规 2 28 7 2" xfId="7647"/>
    <cellStyle name="常规 2 28 7 3" xfId="7648"/>
    <cellStyle name="常规 2 28 8" xfId="7649"/>
    <cellStyle name="常规 2 28 8 2" xfId="7650"/>
    <cellStyle name="常规 2 28 8 3" xfId="7651"/>
    <cellStyle name="常规 2 28 9" xfId="7652"/>
    <cellStyle name="常规 2 28 9 2" xfId="7653"/>
    <cellStyle name="常规 2 28 9 3" xfId="7654"/>
    <cellStyle name="常规 2 29" xfId="7655"/>
    <cellStyle name="常规 2 29 2" xfId="7656"/>
    <cellStyle name="常规 2 29 2 2" xfId="7657"/>
    <cellStyle name="常规 2 29 2 3" xfId="7658"/>
    <cellStyle name="常规 2 29 3" xfId="7659"/>
    <cellStyle name="常规 2 29 4" xfId="7660"/>
    <cellStyle name="常规 2 3" xfId="7661"/>
    <cellStyle name="常规 2 3 10" xfId="7662"/>
    <cellStyle name="常规 2 3 10 2" xfId="7663"/>
    <cellStyle name="常规 2 3 10 3" xfId="7664"/>
    <cellStyle name="常规 2 3 11" xfId="7665"/>
    <cellStyle name="常规 2 3 11 2" xfId="7666"/>
    <cellStyle name="常规 2 3 11 2 2" xfId="7667"/>
    <cellStyle name="常规 2 3 11 2 3" xfId="7668"/>
    <cellStyle name="常规 2 3 11 3" xfId="7669"/>
    <cellStyle name="常规 2 3 11 3 2" xfId="7670"/>
    <cellStyle name="常规 2 3 11 3 3" xfId="7671"/>
    <cellStyle name="常规 2 3 11 4" xfId="7672"/>
    <cellStyle name="常规 2 3 11 4 2" xfId="7673"/>
    <cellStyle name="常规 2 3 11 4 3" xfId="7674"/>
    <cellStyle name="常规 2 3 11 5" xfId="7675"/>
    <cellStyle name="常规 2 3 11 6" xfId="7676"/>
    <cellStyle name="常规 2 3 11 7" xfId="7677"/>
    <cellStyle name="常规 2 3 12" xfId="7678"/>
    <cellStyle name="常规 2 3 12 2" xfId="7679"/>
    <cellStyle name="常规 2 3 12 3" xfId="7680"/>
    <cellStyle name="常规 2 3 13" xfId="7681"/>
    <cellStyle name="常规 2 3 13 2" xfId="7682"/>
    <cellStyle name="常规 2 3 13 3" xfId="7683"/>
    <cellStyle name="常规 2 3 14" xfId="7684"/>
    <cellStyle name="常规 2 3 14 2" xfId="7685"/>
    <cellStyle name="常规 2 3 14 3" xfId="7686"/>
    <cellStyle name="常规 2 3 15" xfId="7687"/>
    <cellStyle name="常规 2 3 15 2" xfId="7688"/>
    <cellStyle name="常规 2 3 15 3" xfId="7689"/>
    <cellStyle name="常规 2 3 16" xfId="7690"/>
    <cellStyle name="常规 2 3 16 2" xfId="7691"/>
    <cellStyle name="常规 2 3 16 3" xfId="7692"/>
    <cellStyle name="常规 2 3 17" xfId="7693"/>
    <cellStyle name="常规 2 3 17 2" xfId="7694"/>
    <cellStyle name="常规 2 3 17 3" xfId="7695"/>
    <cellStyle name="常规 2 3 18" xfId="7696"/>
    <cellStyle name="常规 2 3 18 2" xfId="7697"/>
    <cellStyle name="常规 2 3 18 3" xfId="7698"/>
    <cellStyle name="常规 2 3 19" xfId="7699"/>
    <cellStyle name="常规 2 3 19 2" xfId="7700"/>
    <cellStyle name="常规 2 3 19 3" xfId="7701"/>
    <cellStyle name="常规 2 3 2" xfId="7702"/>
    <cellStyle name="常规 2 3 2 10" xfId="7703"/>
    <cellStyle name="常规 2 3 2 10 2" xfId="7704"/>
    <cellStyle name="常规 2 3 2 10 3" xfId="7705"/>
    <cellStyle name="常规 2 3 2 11" xfId="7706"/>
    <cellStyle name="常规 2 3 2 12" xfId="7707"/>
    <cellStyle name="常规 2 3 2 2" xfId="7708"/>
    <cellStyle name="常规 2 3 2 2 10" xfId="7709"/>
    <cellStyle name="常规 2 3 2 2 11" xfId="7710"/>
    <cellStyle name="常规 2 3 2 2 2" xfId="7711"/>
    <cellStyle name="常规 2 3 2 2 2 2" xfId="7712"/>
    <cellStyle name="常规 2 3 2 2 2 3" xfId="7713"/>
    <cellStyle name="常规 2 3 2 2 3" xfId="7714"/>
    <cellStyle name="常规 2 3 2 2 3 2" xfId="7715"/>
    <cellStyle name="常规 2 3 2 2 3 3" xfId="7716"/>
    <cellStyle name="常规 2 3 2 2 4" xfId="7717"/>
    <cellStyle name="常规 2 3 2 2 4 2" xfId="7718"/>
    <cellStyle name="常规 2 3 2 2 4 3" xfId="7719"/>
    <cellStyle name="常规 2 3 2 2 5" xfId="7720"/>
    <cellStyle name="常规 2 3 2 2 5 2" xfId="7721"/>
    <cellStyle name="常规 2 3 2 2 5 3" xfId="7722"/>
    <cellStyle name="常规 2 3 2 2 6" xfId="7723"/>
    <cellStyle name="常规 2 3 2 2 6 2" xfId="7724"/>
    <cellStyle name="常规 2 3 2 2 6 3" xfId="7725"/>
    <cellStyle name="常规 2 3 2 2 7" xfId="7726"/>
    <cellStyle name="常规 2 3 2 2 7 2" xfId="7727"/>
    <cellStyle name="常规 2 3 2 2 7 3" xfId="7728"/>
    <cellStyle name="常规 2 3 2 2 8" xfId="7729"/>
    <cellStyle name="常规 2 3 2 2 8 2" xfId="7730"/>
    <cellStyle name="常规 2 3 2 2 8 3" xfId="7731"/>
    <cellStyle name="常规 2 3 2 2 9" xfId="7732"/>
    <cellStyle name="常规 2 3 2 2 9 2" xfId="7733"/>
    <cellStyle name="常规 2 3 2 2 9 3" xfId="7734"/>
    <cellStyle name="常规 2 3 2 3" xfId="7735"/>
    <cellStyle name="常规 2 3 2 3 2" xfId="7736"/>
    <cellStyle name="常规 2 3 2 3 2 2" xfId="7737"/>
    <cellStyle name="常规 2 3 2 3 2 3" xfId="7738"/>
    <cellStyle name="常规 2 3 2 3 3" xfId="7739"/>
    <cellStyle name="常规 2 3 2 3 4" xfId="7740"/>
    <cellStyle name="常规 2 3 2 4" xfId="7741"/>
    <cellStyle name="常规 2 3 2 4 2" xfId="7742"/>
    <cellStyle name="常规 2 3 2 4 3" xfId="7743"/>
    <cellStyle name="常规 2 3 2 5" xfId="7744"/>
    <cellStyle name="常规 2 3 2 5 2" xfId="7745"/>
    <cellStyle name="常规 2 3 2 5 3" xfId="7746"/>
    <cellStyle name="常规 2 3 2 6" xfId="7747"/>
    <cellStyle name="常规 2 3 2 6 2" xfId="7748"/>
    <cellStyle name="常规 2 3 2 6 3" xfId="7749"/>
    <cellStyle name="常规 2 3 2 7" xfId="7750"/>
    <cellStyle name="常规 2 3 2 7 2" xfId="7751"/>
    <cellStyle name="常规 2 3 2 7 3" xfId="7752"/>
    <cellStyle name="常规 2 3 2 8" xfId="7753"/>
    <cellStyle name="常规 2 3 2 8 2" xfId="7754"/>
    <cellStyle name="常规 2 3 2 8 3" xfId="7755"/>
    <cellStyle name="常规 2 3 2 9" xfId="7756"/>
    <cellStyle name="常规 2 3 2 9 2" xfId="7757"/>
    <cellStyle name="常规 2 3 2 9 3" xfId="7758"/>
    <cellStyle name="常规 2 3 20" xfId="7759"/>
    <cellStyle name="常规 2 3 20 2" xfId="7760"/>
    <cellStyle name="常规 2 3 20 3" xfId="7761"/>
    <cellStyle name="常规 2 3 21" xfId="7762"/>
    <cellStyle name="常规 2 3 22" xfId="7763"/>
    <cellStyle name="常规 2 3 23" xfId="7764"/>
    <cellStyle name="常规 2 3 24" xfId="13207"/>
    <cellStyle name="常规 2 3 3" xfId="7765"/>
    <cellStyle name="常规 2 3 3 10" xfId="7766"/>
    <cellStyle name="常规 2 3 3 11" xfId="7767"/>
    <cellStyle name="常规 2 3 3 2" xfId="7768"/>
    <cellStyle name="常规 2 3 3 2 2" xfId="7769"/>
    <cellStyle name="常规 2 3 3 2 2 2" xfId="7770"/>
    <cellStyle name="常规 2 3 3 2 2 3" xfId="7771"/>
    <cellStyle name="常规 2 3 3 2 3" xfId="7772"/>
    <cellStyle name="常规 2 3 3 2 4" xfId="7773"/>
    <cellStyle name="常规 2 3 3 3" xfId="7774"/>
    <cellStyle name="常规 2 3 3 3 2" xfId="7775"/>
    <cellStyle name="常规 2 3 3 3 3" xfId="7776"/>
    <cellStyle name="常规 2 3 3 4" xfId="7777"/>
    <cellStyle name="常规 2 3 3 4 2" xfId="7778"/>
    <cellStyle name="常规 2 3 3 4 3" xfId="7779"/>
    <cellStyle name="常规 2 3 3 5" xfId="7780"/>
    <cellStyle name="常规 2 3 3 5 2" xfId="7781"/>
    <cellStyle name="常规 2 3 3 5 3" xfId="7782"/>
    <cellStyle name="常规 2 3 3 6" xfId="7783"/>
    <cellStyle name="常规 2 3 3 6 2" xfId="7784"/>
    <cellStyle name="常规 2 3 3 6 3" xfId="7785"/>
    <cellStyle name="常规 2 3 3 7" xfId="7786"/>
    <cellStyle name="常规 2 3 3 7 2" xfId="7787"/>
    <cellStyle name="常规 2 3 3 7 3" xfId="7788"/>
    <cellStyle name="常规 2 3 3 8" xfId="7789"/>
    <cellStyle name="常规 2 3 3 8 2" xfId="7790"/>
    <cellStyle name="常规 2 3 3 8 3" xfId="7791"/>
    <cellStyle name="常规 2 3 3 9" xfId="7792"/>
    <cellStyle name="常规 2 3 3 9 2" xfId="7793"/>
    <cellStyle name="常规 2 3 3 9 3" xfId="7794"/>
    <cellStyle name="常规 2 3 4" xfId="7795"/>
    <cellStyle name="常规 2 3 4 10" xfId="7796"/>
    <cellStyle name="常规 2 3 4 11" xfId="7797"/>
    <cellStyle name="常规 2 3 4 2" xfId="7798"/>
    <cellStyle name="常规 2 3 4 2 2" xfId="7799"/>
    <cellStyle name="常规 2 3 4 2 2 2" xfId="7800"/>
    <cellStyle name="常规 2 3 4 2 2 3" xfId="7801"/>
    <cellStyle name="常规 2 3 4 2 3" xfId="7802"/>
    <cellStyle name="常规 2 3 4 2 4" xfId="7803"/>
    <cellStyle name="常规 2 3 4 3" xfId="7804"/>
    <cellStyle name="常规 2 3 4 3 2" xfId="7805"/>
    <cellStyle name="常规 2 3 4 3 3" xfId="7806"/>
    <cellStyle name="常规 2 3 4 4" xfId="7807"/>
    <cellStyle name="常规 2 3 4 4 2" xfId="7808"/>
    <cellStyle name="常规 2 3 4 4 3" xfId="7809"/>
    <cellStyle name="常规 2 3 4 5" xfId="7810"/>
    <cellStyle name="常规 2 3 4 5 2" xfId="7811"/>
    <cellStyle name="常规 2 3 4 5 3" xfId="7812"/>
    <cellStyle name="常规 2 3 4 6" xfId="7813"/>
    <cellStyle name="常规 2 3 4 6 2" xfId="7814"/>
    <cellStyle name="常规 2 3 4 6 3" xfId="7815"/>
    <cellStyle name="常规 2 3 4 7" xfId="7816"/>
    <cellStyle name="常规 2 3 4 7 2" xfId="7817"/>
    <cellStyle name="常规 2 3 4 7 3" xfId="7818"/>
    <cellStyle name="常规 2 3 4 8" xfId="7819"/>
    <cellStyle name="常规 2 3 4 8 2" xfId="7820"/>
    <cellStyle name="常规 2 3 4 8 3" xfId="7821"/>
    <cellStyle name="常规 2 3 4 9" xfId="7822"/>
    <cellStyle name="常规 2 3 4 9 2" xfId="7823"/>
    <cellStyle name="常规 2 3 4 9 3" xfId="7824"/>
    <cellStyle name="常规 2 3 5" xfId="7825"/>
    <cellStyle name="常规 2 3 5 10" xfId="7826"/>
    <cellStyle name="常规 2 3 5 11" xfId="7827"/>
    <cellStyle name="常规 2 3 5 2" xfId="7828"/>
    <cellStyle name="常规 2 3 5 2 2" xfId="7829"/>
    <cellStyle name="常规 2 3 5 2 2 2" xfId="7830"/>
    <cellStyle name="常规 2 3 5 2 2 3" xfId="7831"/>
    <cellStyle name="常规 2 3 5 2 3" xfId="7832"/>
    <cellStyle name="常规 2 3 5 2 4" xfId="7833"/>
    <cellStyle name="常规 2 3 5 3" xfId="7834"/>
    <cellStyle name="常规 2 3 5 3 2" xfId="7835"/>
    <cellStyle name="常规 2 3 5 3 3" xfId="7836"/>
    <cellStyle name="常规 2 3 5 4" xfId="7837"/>
    <cellStyle name="常规 2 3 5 4 2" xfId="7838"/>
    <cellStyle name="常规 2 3 5 4 3" xfId="7839"/>
    <cellStyle name="常规 2 3 5 5" xfId="7840"/>
    <cellStyle name="常规 2 3 5 5 2" xfId="7841"/>
    <cellStyle name="常规 2 3 5 5 3" xfId="7842"/>
    <cellStyle name="常规 2 3 5 6" xfId="7843"/>
    <cellStyle name="常规 2 3 5 6 2" xfId="7844"/>
    <cellStyle name="常规 2 3 5 6 3" xfId="7845"/>
    <cellStyle name="常规 2 3 5 7" xfId="7846"/>
    <cellStyle name="常规 2 3 5 7 2" xfId="7847"/>
    <cellStyle name="常规 2 3 5 7 3" xfId="7848"/>
    <cellStyle name="常规 2 3 5 8" xfId="7849"/>
    <cellStyle name="常规 2 3 5 8 2" xfId="7850"/>
    <cellStyle name="常规 2 3 5 8 3" xfId="7851"/>
    <cellStyle name="常规 2 3 5 9" xfId="7852"/>
    <cellStyle name="常规 2 3 5 9 2" xfId="7853"/>
    <cellStyle name="常规 2 3 5 9 3" xfId="7854"/>
    <cellStyle name="常规 2 3 6" xfId="7855"/>
    <cellStyle name="常规 2 3 6 10" xfId="7856"/>
    <cellStyle name="常规 2 3 6 11" xfId="7857"/>
    <cellStyle name="常规 2 3 6 2" xfId="7858"/>
    <cellStyle name="常规 2 3 6 2 2" xfId="7859"/>
    <cellStyle name="常规 2 3 6 2 2 2" xfId="7860"/>
    <cellStyle name="常规 2 3 6 2 2 3" xfId="7861"/>
    <cellStyle name="常规 2 3 6 2 3" xfId="7862"/>
    <cellStyle name="常规 2 3 6 2 4" xfId="7863"/>
    <cellStyle name="常规 2 3 6 3" xfId="7864"/>
    <cellStyle name="常规 2 3 6 3 2" xfId="7865"/>
    <cellStyle name="常规 2 3 6 3 3" xfId="7866"/>
    <cellStyle name="常规 2 3 6 4" xfId="7867"/>
    <cellStyle name="常规 2 3 6 4 2" xfId="7868"/>
    <cellStyle name="常规 2 3 6 4 3" xfId="7869"/>
    <cellStyle name="常规 2 3 6 5" xfId="7870"/>
    <cellStyle name="常规 2 3 6 5 2" xfId="7871"/>
    <cellStyle name="常规 2 3 6 5 3" xfId="7872"/>
    <cellStyle name="常规 2 3 6 6" xfId="7873"/>
    <cellStyle name="常规 2 3 6 6 2" xfId="7874"/>
    <cellStyle name="常规 2 3 6 6 3" xfId="7875"/>
    <cellStyle name="常规 2 3 6 7" xfId="7876"/>
    <cellStyle name="常规 2 3 6 7 2" xfId="7877"/>
    <cellStyle name="常规 2 3 6 7 3" xfId="7878"/>
    <cellStyle name="常规 2 3 6 8" xfId="7879"/>
    <cellStyle name="常规 2 3 6 8 2" xfId="7880"/>
    <cellStyle name="常规 2 3 6 8 3" xfId="7881"/>
    <cellStyle name="常规 2 3 6 9" xfId="7882"/>
    <cellStyle name="常规 2 3 6 9 2" xfId="7883"/>
    <cellStyle name="常规 2 3 6 9 3" xfId="7884"/>
    <cellStyle name="常规 2 3 7" xfId="7885"/>
    <cellStyle name="常规 2 3 7 10" xfId="7886"/>
    <cellStyle name="常规 2 3 7 11" xfId="7887"/>
    <cellStyle name="常规 2 3 7 12" xfId="7888"/>
    <cellStyle name="常规 2 3 7 2" xfId="7889"/>
    <cellStyle name="常规 2 3 7 2 2" xfId="7890"/>
    <cellStyle name="常规 2 3 7 2 2 2" xfId="7891"/>
    <cellStyle name="常规 2 3 7 2 2 3" xfId="7892"/>
    <cellStyle name="常规 2 3 7 2 3" xfId="7893"/>
    <cellStyle name="常规 2 3 7 2 4" xfId="7894"/>
    <cellStyle name="常规 2 3 7 3" xfId="7895"/>
    <cellStyle name="常规 2 3 7 3 2" xfId="7896"/>
    <cellStyle name="常规 2 3 7 3 3" xfId="7897"/>
    <cellStyle name="常规 2 3 7 4" xfId="7898"/>
    <cellStyle name="常规 2 3 7 4 2" xfId="7899"/>
    <cellStyle name="常规 2 3 7 4 3" xfId="7900"/>
    <cellStyle name="常规 2 3 7 5" xfId="7901"/>
    <cellStyle name="常规 2 3 7 5 2" xfId="7902"/>
    <cellStyle name="常规 2 3 7 5 3" xfId="7903"/>
    <cellStyle name="常规 2 3 7 6" xfId="7904"/>
    <cellStyle name="常规 2 3 7 6 2" xfId="7905"/>
    <cellStyle name="常规 2 3 7 6 3" xfId="7906"/>
    <cellStyle name="常规 2 3 7 7" xfId="7907"/>
    <cellStyle name="常规 2 3 7 7 2" xfId="7908"/>
    <cellStyle name="常规 2 3 7 7 3" xfId="7909"/>
    <cellStyle name="常规 2 3 7 8" xfId="7910"/>
    <cellStyle name="常规 2 3 7 8 2" xfId="7911"/>
    <cellStyle name="常规 2 3 7 8 3" xfId="7912"/>
    <cellStyle name="常规 2 3 7 9" xfId="7913"/>
    <cellStyle name="常规 2 3 7 9 2" xfId="7914"/>
    <cellStyle name="常规 2 3 7 9 3" xfId="7915"/>
    <cellStyle name="常规 2 3 8" xfId="7916"/>
    <cellStyle name="常规 2 3 8 10" xfId="7917"/>
    <cellStyle name="常规 2 3 8 11" xfId="7918"/>
    <cellStyle name="常规 2 3 8 2" xfId="7919"/>
    <cellStyle name="常规 2 3 8 2 2" xfId="7920"/>
    <cellStyle name="常规 2 3 8 2 2 2" xfId="7921"/>
    <cellStyle name="常规 2 3 8 2 2 3" xfId="7922"/>
    <cellStyle name="常规 2 3 8 2 3" xfId="7923"/>
    <cellStyle name="常规 2 3 8 2 4" xfId="7924"/>
    <cellStyle name="常规 2 3 8 3" xfId="7925"/>
    <cellStyle name="常规 2 3 8 3 2" xfId="7926"/>
    <cellStyle name="常规 2 3 8 3 3" xfId="7927"/>
    <cellStyle name="常规 2 3 8 4" xfId="7928"/>
    <cellStyle name="常规 2 3 8 4 2" xfId="7929"/>
    <cellStyle name="常规 2 3 8 4 3" xfId="7930"/>
    <cellStyle name="常规 2 3 8 5" xfId="7931"/>
    <cellStyle name="常规 2 3 8 5 2" xfId="7932"/>
    <cellStyle name="常规 2 3 8 5 3" xfId="7933"/>
    <cellStyle name="常规 2 3 8 6" xfId="7934"/>
    <cellStyle name="常规 2 3 8 6 2" xfId="7935"/>
    <cellStyle name="常规 2 3 8 6 3" xfId="7936"/>
    <cellStyle name="常规 2 3 8 7" xfId="7937"/>
    <cellStyle name="常规 2 3 8 7 2" xfId="7938"/>
    <cellStyle name="常规 2 3 8 7 3" xfId="7939"/>
    <cellStyle name="常规 2 3 8 8" xfId="7940"/>
    <cellStyle name="常规 2 3 8 8 2" xfId="7941"/>
    <cellStyle name="常规 2 3 8 8 3" xfId="7942"/>
    <cellStyle name="常规 2 3 8 9" xfId="7943"/>
    <cellStyle name="常规 2 3 8 9 2" xfId="7944"/>
    <cellStyle name="常规 2 3 8 9 3" xfId="7945"/>
    <cellStyle name="常规 2 3 9" xfId="7946"/>
    <cellStyle name="常规 2 3 9 2" xfId="7947"/>
    <cellStyle name="常规 2 3 9 2 2" xfId="7948"/>
    <cellStyle name="常规 2 3 9 2 3" xfId="7949"/>
    <cellStyle name="常规 2 3 9 3" xfId="7950"/>
    <cellStyle name="常规 2 3 9 3 2" xfId="7951"/>
    <cellStyle name="常规 2 3 9 3 3" xfId="7952"/>
    <cellStyle name="常规 2 3 9 4" xfId="7953"/>
    <cellStyle name="常规 2 3 9 4 2" xfId="7954"/>
    <cellStyle name="常规 2 3 9 4 3" xfId="7955"/>
    <cellStyle name="常规 2 3 9 5" xfId="7956"/>
    <cellStyle name="常规 2 3 9 6" xfId="7957"/>
    <cellStyle name="常规 2 30" xfId="7958"/>
    <cellStyle name="常规 2 30 2" xfId="7959"/>
    <cellStyle name="常规 2 30 2 2" xfId="7960"/>
    <cellStyle name="常规 2 30 2 3" xfId="7961"/>
    <cellStyle name="常规 2 30 3" xfId="7962"/>
    <cellStyle name="常规 2 30 4" xfId="7963"/>
    <cellStyle name="常规 2 31" xfId="7964"/>
    <cellStyle name="常规 2 31 10" xfId="7965"/>
    <cellStyle name="常规 2 31 11" xfId="7966"/>
    <cellStyle name="常规 2 31 2" xfId="7967"/>
    <cellStyle name="常规 2 31 2 2" xfId="7968"/>
    <cellStyle name="常规 2 31 2 3" xfId="7969"/>
    <cellStyle name="常规 2 31 3" xfId="7970"/>
    <cellStyle name="常规 2 31 3 2" xfId="7971"/>
    <cellStyle name="常规 2 31 3 3" xfId="7972"/>
    <cellStyle name="常规 2 31 4" xfId="7973"/>
    <cellStyle name="常规 2 31 4 2" xfId="7974"/>
    <cellStyle name="常规 2 31 4 3" xfId="7975"/>
    <cellStyle name="常规 2 31 5" xfId="7976"/>
    <cellStyle name="常规 2 31 5 2" xfId="7977"/>
    <cellStyle name="常规 2 31 5 3" xfId="7978"/>
    <cellStyle name="常规 2 31 6" xfId="7979"/>
    <cellStyle name="常规 2 31 6 2" xfId="7980"/>
    <cellStyle name="常规 2 31 6 3" xfId="7981"/>
    <cellStyle name="常规 2 31 7" xfId="7982"/>
    <cellStyle name="常规 2 31 7 2" xfId="7983"/>
    <cellStyle name="常规 2 31 7 3" xfId="7984"/>
    <cellStyle name="常规 2 31 8" xfId="7985"/>
    <cellStyle name="常规 2 31 8 2" xfId="7986"/>
    <cellStyle name="常规 2 31 8 3" xfId="7987"/>
    <cellStyle name="常规 2 31 9" xfId="7988"/>
    <cellStyle name="常规 2 31 9 2" xfId="7989"/>
    <cellStyle name="常规 2 31 9 3" xfId="7990"/>
    <cellStyle name="常规 2 32" xfId="7991"/>
    <cellStyle name="常规 2 32 10" xfId="7992"/>
    <cellStyle name="常规 2 32 11" xfId="7993"/>
    <cellStyle name="常规 2 32 2" xfId="7994"/>
    <cellStyle name="常规 2 32 2 2" xfId="7995"/>
    <cellStyle name="常规 2 32 2 3" xfId="7996"/>
    <cellStyle name="常规 2 32 3" xfId="7997"/>
    <cellStyle name="常规 2 32 3 2" xfId="7998"/>
    <cellStyle name="常规 2 32 3 3" xfId="7999"/>
    <cellStyle name="常规 2 32 4" xfId="8000"/>
    <cellStyle name="常规 2 32 4 2" xfId="8001"/>
    <cellStyle name="常规 2 32 4 3" xfId="8002"/>
    <cellStyle name="常规 2 32 5" xfId="8003"/>
    <cellStyle name="常规 2 32 5 2" xfId="8004"/>
    <cellStyle name="常规 2 32 5 3" xfId="8005"/>
    <cellStyle name="常规 2 32 6" xfId="8006"/>
    <cellStyle name="常规 2 32 6 2" xfId="8007"/>
    <cellStyle name="常规 2 32 6 3" xfId="8008"/>
    <cellStyle name="常规 2 32 7" xfId="8009"/>
    <cellStyle name="常规 2 32 7 2" xfId="8010"/>
    <cellStyle name="常规 2 32 7 3" xfId="8011"/>
    <cellStyle name="常规 2 32 8" xfId="8012"/>
    <cellStyle name="常规 2 32 8 2" xfId="8013"/>
    <cellStyle name="常规 2 32 8 3" xfId="8014"/>
    <cellStyle name="常规 2 32 9" xfId="8015"/>
    <cellStyle name="常规 2 32 9 2" xfId="8016"/>
    <cellStyle name="常规 2 32 9 3" xfId="8017"/>
    <cellStyle name="常规 2 33" xfId="8018"/>
    <cellStyle name="常规 2 33 10" xfId="8019"/>
    <cellStyle name="常规 2 33 11" xfId="8020"/>
    <cellStyle name="常规 2 33 2" xfId="8021"/>
    <cellStyle name="常规 2 33 2 2" xfId="8022"/>
    <cellStyle name="常规 2 33 2 2 2" xfId="8023"/>
    <cellStyle name="常规 2 33 2 2 3" xfId="8024"/>
    <cellStyle name="常规 2 33 2 3" xfId="8025"/>
    <cellStyle name="常规 2 33 2 4" xfId="8026"/>
    <cellStyle name="常规 2 33 3" xfId="8027"/>
    <cellStyle name="常规 2 33 3 2" xfId="8028"/>
    <cellStyle name="常规 2 33 3 3" xfId="8029"/>
    <cellStyle name="常规 2 33 4" xfId="8030"/>
    <cellStyle name="常规 2 33 4 2" xfId="8031"/>
    <cellStyle name="常规 2 33 4 3" xfId="8032"/>
    <cellStyle name="常规 2 33 5" xfId="8033"/>
    <cellStyle name="常规 2 33 5 2" xfId="8034"/>
    <cellStyle name="常规 2 33 5 3" xfId="8035"/>
    <cellStyle name="常规 2 33 6" xfId="8036"/>
    <cellStyle name="常规 2 33 6 2" xfId="8037"/>
    <cellStyle name="常规 2 33 6 3" xfId="8038"/>
    <cellStyle name="常规 2 33 7" xfId="8039"/>
    <cellStyle name="常规 2 33 7 2" xfId="8040"/>
    <cellStyle name="常规 2 33 7 3" xfId="8041"/>
    <cellStyle name="常规 2 33 8" xfId="8042"/>
    <cellStyle name="常规 2 33 8 2" xfId="8043"/>
    <cellStyle name="常规 2 33 8 3" xfId="8044"/>
    <cellStyle name="常规 2 33 9" xfId="8045"/>
    <cellStyle name="常规 2 33 9 2" xfId="8046"/>
    <cellStyle name="常规 2 33 9 3" xfId="8047"/>
    <cellStyle name="常规 2 34" xfId="8048"/>
    <cellStyle name="常规 2 34 2" xfId="8049"/>
    <cellStyle name="常规 2 34 2 2" xfId="8050"/>
    <cellStyle name="常规 2 34 2 3" xfId="8051"/>
    <cellStyle name="常规 2 34 3" xfId="8052"/>
    <cellStyle name="常规 2 34 4" xfId="8053"/>
    <cellStyle name="常规 2 35" xfId="8054"/>
    <cellStyle name="常规 2 35 2" xfId="8055"/>
    <cellStyle name="常规 2 35 2 2" xfId="8056"/>
    <cellStyle name="常规 2 35 2 3" xfId="8057"/>
    <cellStyle name="常规 2 35 3" xfId="8058"/>
    <cellStyle name="常规 2 35 4" xfId="8059"/>
    <cellStyle name="常规 2 36" xfId="8060"/>
    <cellStyle name="常规 2 36 2" xfId="8061"/>
    <cellStyle name="常规 2 36 2 2" xfId="8062"/>
    <cellStyle name="常规 2 36 2 3" xfId="8063"/>
    <cellStyle name="常规 2 36 3" xfId="8064"/>
    <cellStyle name="常规 2 36 3 2" xfId="8065"/>
    <cellStyle name="常规 2 36 3 3" xfId="8066"/>
    <cellStyle name="常规 2 36 4" xfId="8067"/>
    <cellStyle name="常规 2 36 4 2" xfId="8068"/>
    <cellStyle name="常规 2 36 4 3" xfId="8069"/>
    <cellStyle name="常规 2 36 5" xfId="8070"/>
    <cellStyle name="常规 2 36 5 2" xfId="8071"/>
    <cellStyle name="常规 2 36 5 3" xfId="8072"/>
    <cellStyle name="常规 2 36 5 4" xfId="8073"/>
    <cellStyle name="常规 2 36 5 5" xfId="8074"/>
    <cellStyle name="常规 2 36 6" xfId="8075"/>
    <cellStyle name="常规 2 36 7" xfId="8076"/>
    <cellStyle name="常规 2 36 8" xfId="8077"/>
    <cellStyle name="常规 2 37" xfId="8078"/>
    <cellStyle name="常规 2 37 2" xfId="8079"/>
    <cellStyle name="常规 2 37 2 2" xfId="8080"/>
    <cellStyle name="常规 2 37 2 3" xfId="8081"/>
    <cellStyle name="常规 2 37 3" xfId="8082"/>
    <cellStyle name="常规 2 37 3 2" xfId="8083"/>
    <cellStyle name="常规 2 37 3 3" xfId="8084"/>
    <cellStyle name="常规 2 37 4" xfId="8085"/>
    <cellStyle name="常规 2 37 4 2" xfId="8086"/>
    <cellStyle name="常规 2 37 4 3" xfId="8087"/>
    <cellStyle name="常规 2 37 5" xfId="8088"/>
    <cellStyle name="常规 2 37 6" xfId="8089"/>
    <cellStyle name="常规 2 38" xfId="8090"/>
    <cellStyle name="常规 2 38 2" xfId="8091"/>
    <cellStyle name="常规 2 38 3" xfId="8092"/>
    <cellStyle name="常规 2 39" xfId="8093"/>
    <cellStyle name="常规 2 39 2" xfId="8094"/>
    <cellStyle name="常规 2 39 3" xfId="8095"/>
    <cellStyle name="常规 2 4" xfId="8096"/>
    <cellStyle name="常规 2 4 10" xfId="8097"/>
    <cellStyle name="常规 2 4 10 2" xfId="8098"/>
    <cellStyle name="常规 2 4 10 3" xfId="8099"/>
    <cellStyle name="常规 2 4 11" xfId="8100"/>
    <cellStyle name="常规 2 4 11 2" xfId="8101"/>
    <cellStyle name="常规 2 4 11 3" xfId="8102"/>
    <cellStyle name="常规 2 4 12" xfId="8103"/>
    <cellStyle name="常规 2 4 12 2" xfId="8104"/>
    <cellStyle name="常规 2 4 12 3" xfId="8105"/>
    <cellStyle name="常规 2 4 13" xfId="8106"/>
    <cellStyle name="常规 2 4 13 2" xfId="8107"/>
    <cellStyle name="常规 2 4 13 3" xfId="8108"/>
    <cellStyle name="常规 2 4 14" xfId="8109"/>
    <cellStyle name="常规 2 4 14 2" xfId="8110"/>
    <cellStyle name="常规 2 4 14 3" xfId="8111"/>
    <cellStyle name="常规 2 4 15" xfId="8112"/>
    <cellStyle name="常规 2 4 15 2" xfId="8113"/>
    <cellStyle name="常规 2 4 15 3" xfId="8114"/>
    <cellStyle name="常规 2 4 16" xfId="8115"/>
    <cellStyle name="常规 2 4 16 2" xfId="8116"/>
    <cellStyle name="常规 2 4 16 3" xfId="8117"/>
    <cellStyle name="常规 2 4 17" xfId="8118"/>
    <cellStyle name="常规 2 4 17 2" xfId="8119"/>
    <cellStyle name="常规 2 4 17 3" xfId="8120"/>
    <cellStyle name="常规 2 4 18" xfId="8121"/>
    <cellStyle name="常规 2 4 18 2" xfId="8122"/>
    <cellStyle name="常规 2 4 18 3" xfId="8123"/>
    <cellStyle name="常规 2 4 19" xfId="8124"/>
    <cellStyle name="常规 2 4 19 2" xfId="8125"/>
    <cellStyle name="常规 2 4 19 3" xfId="8126"/>
    <cellStyle name="常规 2 4 2" xfId="8127"/>
    <cellStyle name="常规 2 4 2 10" xfId="8128"/>
    <cellStyle name="常规 2 4 2 10 2" xfId="8129"/>
    <cellStyle name="常规 2 4 2 10 3" xfId="8130"/>
    <cellStyle name="常规 2 4 2 11" xfId="8131"/>
    <cellStyle name="常规 2 4 2 12" xfId="8132"/>
    <cellStyle name="常规 2 4 2 13" xfId="8133"/>
    <cellStyle name="常规 2 4 2 2" xfId="8134"/>
    <cellStyle name="常规 2 4 2 2 10" xfId="8135"/>
    <cellStyle name="常规 2 4 2 2 11" xfId="8136"/>
    <cellStyle name="常规 2 4 2 2 2" xfId="8137"/>
    <cellStyle name="常规 2 4 2 2 2 2" xfId="8138"/>
    <cellStyle name="常规 2 4 2 2 2 3" xfId="8139"/>
    <cellStyle name="常规 2 4 2 2 3" xfId="8140"/>
    <cellStyle name="常规 2 4 2 2 3 2" xfId="8141"/>
    <cellStyle name="常规 2 4 2 2 3 3" xfId="8142"/>
    <cellStyle name="常规 2 4 2 2 4" xfId="8143"/>
    <cellStyle name="常规 2 4 2 2 4 2" xfId="8144"/>
    <cellStyle name="常规 2 4 2 2 4 3" xfId="8145"/>
    <cellStyle name="常规 2 4 2 2 5" xfId="8146"/>
    <cellStyle name="常规 2 4 2 2 5 2" xfId="8147"/>
    <cellStyle name="常规 2 4 2 2 5 3" xfId="8148"/>
    <cellStyle name="常规 2 4 2 2 6" xfId="8149"/>
    <cellStyle name="常规 2 4 2 2 6 2" xfId="8150"/>
    <cellStyle name="常规 2 4 2 2 6 3" xfId="8151"/>
    <cellStyle name="常规 2 4 2 2 7" xfId="8152"/>
    <cellStyle name="常规 2 4 2 2 7 2" xfId="8153"/>
    <cellStyle name="常规 2 4 2 2 7 3" xfId="8154"/>
    <cellStyle name="常规 2 4 2 2 8" xfId="8155"/>
    <cellStyle name="常规 2 4 2 2 8 2" xfId="8156"/>
    <cellStyle name="常规 2 4 2 2 8 3" xfId="8157"/>
    <cellStyle name="常规 2 4 2 2 9" xfId="8158"/>
    <cellStyle name="常规 2 4 2 2 9 2" xfId="8159"/>
    <cellStyle name="常规 2 4 2 2 9 3" xfId="8160"/>
    <cellStyle name="常规 2 4 2 3" xfId="8161"/>
    <cellStyle name="常规 2 4 2 3 2" xfId="8162"/>
    <cellStyle name="常规 2 4 2 3 2 2" xfId="8163"/>
    <cellStyle name="常规 2 4 2 3 2 3" xfId="8164"/>
    <cellStyle name="常规 2 4 2 3 3" xfId="8165"/>
    <cellStyle name="常规 2 4 2 3 4" xfId="8166"/>
    <cellStyle name="常规 2 4 2 4" xfId="8167"/>
    <cellStyle name="常规 2 4 2 4 2" xfId="8168"/>
    <cellStyle name="常规 2 4 2 4 3" xfId="8169"/>
    <cellStyle name="常规 2 4 2 5" xfId="8170"/>
    <cellStyle name="常规 2 4 2 5 2" xfId="8171"/>
    <cellStyle name="常规 2 4 2 5 3" xfId="8172"/>
    <cellStyle name="常规 2 4 2 6" xfId="8173"/>
    <cellStyle name="常规 2 4 2 6 2" xfId="8174"/>
    <cellStyle name="常规 2 4 2 6 3" xfId="8175"/>
    <cellStyle name="常规 2 4 2 7" xfId="8176"/>
    <cellStyle name="常规 2 4 2 7 2" xfId="8177"/>
    <cellStyle name="常规 2 4 2 7 3" xfId="8178"/>
    <cellStyle name="常规 2 4 2 8" xfId="8179"/>
    <cellStyle name="常规 2 4 2 8 2" xfId="8180"/>
    <cellStyle name="常规 2 4 2 8 3" xfId="8181"/>
    <cellStyle name="常规 2 4 2 9" xfId="8182"/>
    <cellStyle name="常规 2 4 2 9 2" xfId="8183"/>
    <cellStyle name="常规 2 4 2 9 3" xfId="8184"/>
    <cellStyle name="常规 2 4 20" xfId="8185"/>
    <cellStyle name="常规 2 4 21" xfId="8186"/>
    <cellStyle name="常规 2 4 22" xfId="8187"/>
    <cellStyle name="常规 2 4 3" xfId="8188"/>
    <cellStyle name="常规 2 4 3 10" xfId="8189"/>
    <cellStyle name="常规 2 4 3 11" xfId="8190"/>
    <cellStyle name="常规 2 4 3 2" xfId="8191"/>
    <cellStyle name="常规 2 4 3 2 2" xfId="8192"/>
    <cellStyle name="常规 2 4 3 2 2 2" xfId="8193"/>
    <cellStyle name="常规 2 4 3 2 2 3" xfId="8194"/>
    <cellStyle name="常规 2 4 3 2 3" xfId="8195"/>
    <cellStyle name="常规 2 4 3 2 4" xfId="8196"/>
    <cellStyle name="常规 2 4 3 3" xfId="8197"/>
    <cellStyle name="常规 2 4 3 3 2" xfId="8198"/>
    <cellStyle name="常规 2 4 3 3 3" xfId="8199"/>
    <cellStyle name="常规 2 4 3 4" xfId="8200"/>
    <cellStyle name="常规 2 4 3 4 2" xfId="8201"/>
    <cellStyle name="常规 2 4 3 4 3" xfId="8202"/>
    <cellStyle name="常规 2 4 3 5" xfId="8203"/>
    <cellStyle name="常规 2 4 3 5 2" xfId="8204"/>
    <cellStyle name="常规 2 4 3 5 3" xfId="8205"/>
    <cellStyle name="常规 2 4 3 6" xfId="8206"/>
    <cellStyle name="常规 2 4 3 6 2" xfId="8207"/>
    <cellStyle name="常规 2 4 3 6 3" xfId="8208"/>
    <cellStyle name="常规 2 4 3 7" xfId="8209"/>
    <cellStyle name="常规 2 4 3 7 2" xfId="8210"/>
    <cellStyle name="常规 2 4 3 7 3" xfId="8211"/>
    <cellStyle name="常规 2 4 3 8" xfId="8212"/>
    <cellStyle name="常规 2 4 3 8 2" xfId="8213"/>
    <cellStyle name="常规 2 4 3 8 3" xfId="8214"/>
    <cellStyle name="常规 2 4 3 9" xfId="8215"/>
    <cellStyle name="常规 2 4 3 9 2" xfId="8216"/>
    <cellStyle name="常规 2 4 3 9 3" xfId="8217"/>
    <cellStyle name="常规 2 4 4" xfId="8218"/>
    <cellStyle name="常规 2 4 4 10" xfId="8219"/>
    <cellStyle name="常规 2 4 4 11" xfId="8220"/>
    <cellStyle name="常规 2 4 4 2" xfId="8221"/>
    <cellStyle name="常规 2 4 4 2 2" xfId="8222"/>
    <cellStyle name="常规 2 4 4 2 2 2" xfId="8223"/>
    <cellStyle name="常规 2 4 4 2 2 3" xfId="8224"/>
    <cellStyle name="常规 2 4 4 2 3" xfId="8225"/>
    <cellStyle name="常规 2 4 4 2 4" xfId="8226"/>
    <cellStyle name="常规 2 4 4 3" xfId="8227"/>
    <cellStyle name="常规 2 4 4 3 2" xfId="8228"/>
    <cellStyle name="常规 2 4 4 3 3" xfId="8229"/>
    <cellStyle name="常规 2 4 4 4" xfId="8230"/>
    <cellStyle name="常规 2 4 4 4 2" xfId="8231"/>
    <cellStyle name="常规 2 4 4 4 3" xfId="8232"/>
    <cellStyle name="常规 2 4 4 5" xfId="8233"/>
    <cellStyle name="常规 2 4 4 5 2" xfId="8234"/>
    <cellStyle name="常规 2 4 4 5 3" xfId="8235"/>
    <cellStyle name="常规 2 4 4 6" xfId="8236"/>
    <cellStyle name="常规 2 4 4 6 2" xfId="8237"/>
    <cellStyle name="常规 2 4 4 6 3" xfId="8238"/>
    <cellStyle name="常规 2 4 4 7" xfId="8239"/>
    <cellStyle name="常规 2 4 4 7 2" xfId="8240"/>
    <cellStyle name="常规 2 4 4 7 3" xfId="8241"/>
    <cellStyle name="常规 2 4 4 8" xfId="8242"/>
    <cellStyle name="常规 2 4 4 8 2" xfId="8243"/>
    <cellStyle name="常规 2 4 4 8 3" xfId="8244"/>
    <cellStyle name="常规 2 4 4 9" xfId="8245"/>
    <cellStyle name="常规 2 4 4 9 2" xfId="8246"/>
    <cellStyle name="常规 2 4 4 9 3" xfId="8247"/>
    <cellStyle name="常规 2 4 5" xfId="8248"/>
    <cellStyle name="常规 2 4 5 10" xfId="8249"/>
    <cellStyle name="常规 2 4 5 11" xfId="8250"/>
    <cellStyle name="常规 2 4 5 2" xfId="8251"/>
    <cellStyle name="常规 2 4 5 2 2" xfId="8252"/>
    <cellStyle name="常规 2 4 5 2 2 2" xfId="8253"/>
    <cellStyle name="常规 2 4 5 2 2 3" xfId="8254"/>
    <cellStyle name="常规 2 4 5 2 3" xfId="8255"/>
    <cellStyle name="常规 2 4 5 2 4" xfId="8256"/>
    <cellStyle name="常规 2 4 5 3" xfId="8257"/>
    <cellStyle name="常规 2 4 5 3 2" xfId="8258"/>
    <cellStyle name="常规 2 4 5 3 3" xfId="8259"/>
    <cellStyle name="常规 2 4 5 4" xfId="8260"/>
    <cellStyle name="常规 2 4 5 4 2" xfId="8261"/>
    <cellStyle name="常规 2 4 5 4 3" xfId="8262"/>
    <cellStyle name="常规 2 4 5 5" xfId="8263"/>
    <cellStyle name="常规 2 4 5 5 2" xfId="8264"/>
    <cellStyle name="常规 2 4 5 5 3" xfId="8265"/>
    <cellStyle name="常规 2 4 5 6" xfId="8266"/>
    <cellStyle name="常规 2 4 5 6 2" xfId="8267"/>
    <cellStyle name="常规 2 4 5 6 3" xfId="8268"/>
    <cellStyle name="常规 2 4 5 7" xfId="8269"/>
    <cellStyle name="常规 2 4 5 7 2" xfId="8270"/>
    <cellStyle name="常规 2 4 5 7 3" xfId="8271"/>
    <cellStyle name="常规 2 4 5 8" xfId="8272"/>
    <cellStyle name="常规 2 4 5 8 2" xfId="8273"/>
    <cellStyle name="常规 2 4 5 8 3" xfId="8274"/>
    <cellStyle name="常规 2 4 5 9" xfId="8275"/>
    <cellStyle name="常规 2 4 5 9 2" xfId="8276"/>
    <cellStyle name="常规 2 4 5 9 3" xfId="8277"/>
    <cellStyle name="常规 2 4 6" xfId="8278"/>
    <cellStyle name="常规 2 4 6 10" xfId="8279"/>
    <cellStyle name="常规 2 4 6 11" xfId="8280"/>
    <cellStyle name="常规 2 4 6 2" xfId="8281"/>
    <cellStyle name="常规 2 4 6 2 2" xfId="8282"/>
    <cellStyle name="常规 2 4 6 2 2 2" xfId="8283"/>
    <cellStyle name="常规 2 4 6 2 2 3" xfId="8284"/>
    <cellStyle name="常规 2 4 6 2 3" xfId="8285"/>
    <cellStyle name="常规 2 4 6 2 4" xfId="8286"/>
    <cellStyle name="常规 2 4 6 3" xfId="8287"/>
    <cellStyle name="常规 2 4 6 3 2" xfId="8288"/>
    <cellStyle name="常规 2 4 6 3 3" xfId="8289"/>
    <cellStyle name="常规 2 4 6 4" xfId="8290"/>
    <cellStyle name="常规 2 4 6 4 2" xfId="8291"/>
    <cellStyle name="常规 2 4 6 4 3" xfId="8292"/>
    <cellStyle name="常规 2 4 6 5" xfId="8293"/>
    <cellStyle name="常规 2 4 6 5 2" xfId="8294"/>
    <cellStyle name="常规 2 4 6 5 3" xfId="8295"/>
    <cellStyle name="常规 2 4 6 6" xfId="8296"/>
    <cellStyle name="常规 2 4 6 6 2" xfId="8297"/>
    <cellStyle name="常规 2 4 6 6 3" xfId="8298"/>
    <cellStyle name="常规 2 4 6 7" xfId="8299"/>
    <cellStyle name="常规 2 4 6 7 2" xfId="8300"/>
    <cellStyle name="常规 2 4 6 7 3" xfId="8301"/>
    <cellStyle name="常规 2 4 6 8" xfId="8302"/>
    <cellStyle name="常规 2 4 6 8 2" xfId="8303"/>
    <cellStyle name="常规 2 4 6 8 3" xfId="8304"/>
    <cellStyle name="常规 2 4 6 9" xfId="8305"/>
    <cellStyle name="常规 2 4 6 9 2" xfId="8306"/>
    <cellStyle name="常规 2 4 6 9 3" xfId="8307"/>
    <cellStyle name="常规 2 4 7" xfId="8308"/>
    <cellStyle name="常规 2 4 7 10" xfId="8309"/>
    <cellStyle name="常规 2 4 7 11" xfId="8310"/>
    <cellStyle name="常规 2 4 7 2" xfId="8311"/>
    <cellStyle name="常规 2 4 7 2 2" xfId="8312"/>
    <cellStyle name="常规 2 4 7 2 2 2" xfId="8313"/>
    <cellStyle name="常规 2 4 7 2 2 3" xfId="8314"/>
    <cellStyle name="常规 2 4 7 2 3" xfId="8315"/>
    <cellStyle name="常规 2 4 7 2 4" xfId="8316"/>
    <cellStyle name="常规 2 4 7 3" xfId="8317"/>
    <cellStyle name="常规 2 4 7 3 2" xfId="8318"/>
    <cellStyle name="常规 2 4 7 3 3" xfId="8319"/>
    <cellStyle name="常规 2 4 7 4" xfId="8320"/>
    <cellStyle name="常规 2 4 7 4 2" xfId="8321"/>
    <cellStyle name="常规 2 4 7 4 3" xfId="8322"/>
    <cellStyle name="常规 2 4 7 5" xfId="8323"/>
    <cellStyle name="常规 2 4 7 5 2" xfId="8324"/>
    <cellStyle name="常规 2 4 7 5 3" xfId="8325"/>
    <cellStyle name="常规 2 4 7 6" xfId="8326"/>
    <cellStyle name="常规 2 4 7 6 2" xfId="8327"/>
    <cellStyle name="常规 2 4 7 6 3" xfId="8328"/>
    <cellStyle name="常规 2 4 7 7" xfId="8329"/>
    <cellStyle name="常规 2 4 7 7 2" xfId="8330"/>
    <cellStyle name="常规 2 4 7 7 3" xfId="8331"/>
    <cellStyle name="常规 2 4 7 8" xfId="8332"/>
    <cellStyle name="常规 2 4 7 8 2" xfId="8333"/>
    <cellStyle name="常规 2 4 7 8 3" xfId="8334"/>
    <cellStyle name="常规 2 4 7 9" xfId="8335"/>
    <cellStyle name="常规 2 4 7 9 2" xfId="8336"/>
    <cellStyle name="常规 2 4 7 9 3" xfId="8337"/>
    <cellStyle name="常规 2 4 8" xfId="8338"/>
    <cellStyle name="常规 2 4 8 10" xfId="8339"/>
    <cellStyle name="常规 2 4 8 11" xfId="8340"/>
    <cellStyle name="常规 2 4 8 2" xfId="8341"/>
    <cellStyle name="常规 2 4 8 2 2" xfId="8342"/>
    <cellStyle name="常规 2 4 8 2 2 2" xfId="8343"/>
    <cellStyle name="常规 2 4 8 2 2 3" xfId="8344"/>
    <cellStyle name="常规 2 4 8 2 3" xfId="8345"/>
    <cellStyle name="常规 2 4 8 2 4" xfId="8346"/>
    <cellStyle name="常规 2 4 8 3" xfId="8347"/>
    <cellStyle name="常规 2 4 8 3 2" xfId="8348"/>
    <cellStyle name="常规 2 4 8 3 3" xfId="8349"/>
    <cellStyle name="常规 2 4 8 4" xfId="8350"/>
    <cellStyle name="常规 2 4 8 4 2" xfId="8351"/>
    <cellStyle name="常规 2 4 8 4 3" xfId="8352"/>
    <cellStyle name="常规 2 4 8 5" xfId="8353"/>
    <cellStyle name="常规 2 4 8 5 2" xfId="8354"/>
    <cellStyle name="常规 2 4 8 5 3" xfId="8355"/>
    <cellStyle name="常规 2 4 8 6" xfId="8356"/>
    <cellStyle name="常规 2 4 8 6 2" xfId="8357"/>
    <cellStyle name="常规 2 4 8 6 3" xfId="8358"/>
    <cellStyle name="常规 2 4 8 7" xfId="8359"/>
    <cellStyle name="常规 2 4 8 7 2" xfId="8360"/>
    <cellStyle name="常规 2 4 8 7 3" xfId="8361"/>
    <cellStyle name="常规 2 4 8 8" xfId="8362"/>
    <cellStyle name="常规 2 4 8 8 2" xfId="8363"/>
    <cellStyle name="常规 2 4 8 8 3" xfId="8364"/>
    <cellStyle name="常规 2 4 8 9" xfId="8365"/>
    <cellStyle name="常规 2 4 8 9 2" xfId="8366"/>
    <cellStyle name="常规 2 4 8 9 3" xfId="8367"/>
    <cellStyle name="常规 2 4 9" xfId="8368"/>
    <cellStyle name="常规 2 4 9 2" xfId="8369"/>
    <cellStyle name="常规 2 4 9 3" xfId="8370"/>
    <cellStyle name="常规 2 40" xfId="8371"/>
    <cellStyle name="常规 2 40 2" xfId="8372"/>
    <cellStyle name="常规 2 40 3" xfId="8373"/>
    <cellStyle name="常规 2 41" xfId="8374"/>
    <cellStyle name="常规 2 41 2" xfId="8375"/>
    <cellStyle name="常规 2 41 3" xfId="8376"/>
    <cellStyle name="常规 2 42" xfId="8377"/>
    <cellStyle name="常规 2 42 2" xfId="8378"/>
    <cellStyle name="常规 2 42 3" xfId="8379"/>
    <cellStyle name="常规 2 43" xfId="8380"/>
    <cellStyle name="常规 2 43 2" xfId="8381"/>
    <cellStyle name="常规 2 43 3" xfId="8382"/>
    <cellStyle name="常规 2 44" xfId="8383"/>
    <cellStyle name="常规 2 44 2" xfId="8384"/>
    <cellStyle name="常规 2 44 3" xfId="8385"/>
    <cellStyle name="常规 2 45" xfId="8386"/>
    <cellStyle name="常规 2 45 2" xfId="8387"/>
    <cellStyle name="常规 2 45 3" xfId="8388"/>
    <cellStyle name="常规 2 46" xfId="8389"/>
    <cellStyle name="常规 2 46 2" xfId="8390"/>
    <cellStyle name="常规 2 46 3" xfId="8391"/>
    <cellStyle name="常规 2 47" xfId="8392"/>
    <cellStyle name="常规 2 47 2" xfId="8393"/>
    <cellStyle name="常规 2 47 3" xfId="8394"/>
    <cellStyle name="常规 2 48" xfId="8395"/>
    <cellStyle name="常规 2 48 2" xfId="8396"/>
    <cellStyle name="常规 2 48 3" xfId="8397"/>
    <cellStyle name="常规 2 49" xfId="8398"/>
    <cellStyle name="常规 2 49 2" xfId="8399"/>
    <cellStyle name="常规 2 49 3" xfId="8400"/>
    <cellStyle name="常规 2 5" xfId="8401"/>
    <cellStyle name="常规 2 5 10" xfId="8402"/>
    <cellStyle name="常规 2 5 11" xfId="8403"/>
    <cellStyle name="常规 2 5 12" xfId="8404"/>
    <cellStyle name="常规 2 5 2" xfId="8405"/>
    <cellStyle name="常规 2 5 2 2" xfId="8406"/>
    <cellStyle name="常规 2 5 2 2 2" xfId="14545"/>
    <cellStyle name="常规 2 5 2 3" xfId="8407"/>
    <cellStyle name="常规 2 5 2 3 2" xfId="14546"/>
    <cellStyle name="常规 2 5 2 4" xfId="14547"/>
    <cellStyle name="常规 2 5 3" xfId="8408"/>
    <cellStyle name="常规 2 5 3 2" xfId="8409"/>
    <cellStyle name="常规 2 5 3 3" xfId="8410"/>
    <cellStyle name="常规 2 5 4" xfId="8411"/>
    <cellStyle name="常规 2 5 4 2" xfId="8412"/>
    <cellStyle name="常规 2 5 4 3" xfId="8413"/>
    <cellStyle name="常规 2 5 5" xfId="8414"/>
    <cellStyle name="常规 2 5 5 2" xfId="8415"/>
    <cellStyle name="常规 2 5 5 3" xfId="8416"/>
    <cellStyle name="常规 2 5 6" xfId="8417"/>
    <cellStyle name="常规 2 5 6 2" xfId="8418"/>
    <cellStyle name="常规 2 5 6 3" xfId="8419"/>
    <cellStyle name="常规 2 5 7" xfId="8420"/>
    <cellStyle name="常规 2 5 7 2" xfId="8421"/>
    <cellStyle name="常规 2 5 7 3" xfId="8422"/>
    <cellStyle name="常规 2 5 8" xfId="8423"/>
    <cellStyle name="常规 2 5 8 2" xfId="8424"/>
    <cellStyle name="常规 2 5 8 3" xfId="8425"/>
    <cellStyle name="常规 2 5 9" xfId="8426"/>
    <cellStyle name="常规 2 5 9 2" xfId="8427"/>
    <cellStyle name="常规 2 5 9 3" xfId="8428"/>
    <cellStyle name="常规 2 50" xfId="8429"/>
    <cellStyle name="常规 2 50 2" xfId="8430"/>
    <cellStyle name="常规 2 50 3" xfId="8431"/>
    <cellStyle name="常规 2 51" xfId="8432"/>
    <cellStyle name="常规 2 51 2" xfId="8433"/>
    <cellStyle name="常规 2 51 3" xfId="8434"/>
    <cellStyle name="常规 2 52" xfId="8435"/>
    <cellStyle name="常规 2 52 2" xfId="8436"/>
    <cellStyle name="常规 2 52 3" xfId="8437"/>
    <cellStyle name="常规 2 53" xfId="8438"/>
    <cellStyle name="常规 2 53 2" xfId="8439"/>
    <cellStyle name="常规 2 53 3" xfId="8440"/>
    <cellStyle name="常规 2 54" xfId="8441"/>
    <cellStyle name="常规 2 54 2" xfId="8442"/>
    <cellStyle name="常规 2 54 3" xfId="8443"/>
    <cellStyle name="常规 2 55" xfId="8444"/>
    <cellStyle name="常规 2 55 2" xfId="8445"/>
    <cellStyle name="常规 2 55 3" xfId="8446"/>
    <cellStyle name="常规 2 56" xfId="8447"/>
    <cellStyle name="常规 2 56 2" xfId="8448"/>
    <cellStyle name="常规 2 56 3" xfId="8449"/>
    <cellStyle name="常规 2 57" xfId="8450"/>
    <cellStyle name="常规 2 57 2" xfId="8451"/>
    <cellStyle name="常规 2 57 3" xfId="8452"/>
    <cellStyle name="常规 2 58" xfId="8453"/>
    <cellStyle name="常规 2 58 2" xfId="8454"/>
    <cellStyle name="常规 2 58 3" xfId="8455"/>
    <cellStyle name="常规 2 59" xfId="8456"/>
    <cellStyle name="常规 2 59 2" xfId="8457"/>
    <cellStyle name="常规 2 59 3" xfId="8458"/>
    <cellStyle name="常规 2 6" xfId="8459"/>
    <cellStyle name="常规 2 6 10" xfId="8460"/>
    <cellStyle name="常规 2 6 10 2" xfId="8461"/>
    <cellStyle name="常规 2 6 10 3" xfId="8462"/>
    <cellStyle name="常规 2 6 11" xfId="8463"/>
    <cellStyle name="常规 2 6 11 2" xfId="8464"/>
    <cellStyle name="常规 2 6 11 3" xfId="8465"/>
    <cellStyle name="常规 2 6 12" xfId="8466"/>
    <cellStyle name="常规 2 6 12 2" xfId="8467"/>
    <cellStyle name="常规 2 6 12 3" xfId="8468"/>
    <cellStyle name="常规 2 6 13" xfId="8469"/>
    <cellStyle name="常规 2 6 13 2" xfId="8470"/>
    <cellStyle name="常规 2 6 13 3" xfId="8471"/>
    <cellStyle name="常规 2 6 14" xfId="8472"/>
    <cellStyle name="常规 2 6 14 2" xfId="8473"/>
    <cellStyle name="常规 2 6 14 3" xfId="8474"/>
    <cellStyle name="常规 2 6 15" xfId="8475"/>
    <cellStyle name="常规 2 6 15 2" xfId="8476"/>
    <cellStyle name="常规 2 6 15 3" xfId="8477"/>
    <cellStyle name="常规 2 6 16" xfId="8478"/>
    <cellStyle name="常规 2 6 17" xfId="8479"/>
    <cellStyle name="常规 2 6 18" xfId="8480"/>
    <cellStyle name="常规 2 6 2" xfId="8481"/>
    <cellStyle name="常规 2 6 2 10" xfId="8482"/>
    <cellStyle name="常规 2 6 2 11" xfId="8483"/>
    <cellStyle name="常规 2 6 2 2" xfId="8484"/>
    <cellStyle name="常规 2 6 2 2 2" xfId="8485"/>
    <cellStyle name="常规 2 6 2 2 3" xfId="8486"/>
    <cellStyle name="常规 2 6 2 3" xfId="8487"/>
    <cellStyle name="常规 2 6 2 3 2" xfId="8488"/>
    <cellStyle name="常规 2 6 2 3 3" xfId="8489"/>
    <cellStyle name="常规 2 6 2 4" xfId="8490"/>
    <cellStyle name="常规 2 6 2 4 2" xfId="8491"/>
    <cellStyle name="常规 2 6 2 4 3" xfId="8492"/>
    <cellStyle name="常规 2 6 2 5" xfId="8493"/>
    <cellStyle name="常规 2 6 2 5 2" xfId="8494"/>
    <cellStyle name="常规 2 6 2 5 3" xfId="8495"/>
    <cellStyle name="常规 2 6 2 6" xfId="8496"/>
    <cellStyle name="常规 2 6 2 6 2" xfId="8497"/>
    <cellStyle name="常规 2 6 2 6 3" xfId="8498"/>
    <cellStyle name="常规 2 6 2 7" xfId="8499"/>
    <cellStyle name="常规 2 6 2 7 2" xfId="8500"/>
    <cellStyle name="常规 2 6 2 7 3" xfId="8501"/>
    <cellStyle name="常规 2 6 2 8" xfId="8502"/>
    <cellStyle name="常规 2 6 2 8 2" xfId="8503"/>
    <cellStyle name="常规 2 6 2 8 3" xfId="8504"/>
    <cellStyle name="常规 2 6 2 9" xfId="8505"/>
    <cellStyle name="常规 2 6 2 9 2" xfId="8506"/>
    <cellStyle name="常规 2 6 2 9 3" xfId="8507"/>
    <cellStyle name="常规 2 6 3" xfId="8508"/>
    <cellStyle name="常规 2 6 3 10" xfId="8509"/>
    <cellStyle name="常规 2 6 3 11" xfId="8510"/>
    <cellStyle name="常规 2 6 3 2" xfId="8511"/>
    <cellStyle name="常规 2 6 3 2 2" xfId="8512"/>
    <cellStyle name="常规 2 6 3 2 2 2" xfId="8513"/>
    <cellStyle name="常规 2 6 3 2 2 3" xfId="8514"/>
    <cellStyle name="常规 2 6 3 2 3" xfId="8515"/>
    <cellStyle name="常规 2 6 3 2 4" xfId="8516"/>
    <cellStyle name="常规 2 6 3 3" xfId="8517"/>
    <cellStyle name="常规 2 6 3 3 2" xfId="8518"/>
    <cellStyle name="常规 2 6 3 3 3" xfId="8519"/>
    <cellStyle name="常规 2 6 3 4" xfId="8520"/>
    <cellStyle name="常规 2 6 3 4 2" xfId="8521"/>
    <cellStyle name="常规 2 6 3 4 3" xfId="8522"/>
    <cellStyle name="常规 2 6 3 5" xfId="8523"/>
    <cellStyle name="常规 2 6 3 5 2" xfId="8524"/>
    <cellStyle name="常规 2 6 3 5 3" xfId="8525"/>
    <cellStyle name="常规 2 6 3 6" xfId="8526"/>
    <cellStyle name="常规 2 6 3 6 2" xfId="8527"/>
    <cellStyle name="常规 2 6 3 6 3" xfId="8528"/>
    <cellStyle name="常规 2 6 3 7" xfId="8529"/>
    <cellStyle name="常规 2 6 3 7 2" xfId="8530"/>
    <cellStyle name="常规 2 6 3 7 3" xfId="8531"/>
    <cellStyle name="常规 2 6 3 8" xfId="8532"/>
    <cellStyle name="常规 2 6 3 8 2" xfId="8533"/>
    <cellStyle name="常规 2 6 3 8 3" xfId="8534"/>
    <cellStyle name="常规 2 6 3 9" xfId="8535"/>
    <cellStyle name="常规 2 6 3 9 2" xfId="8536"/>
    <cellStyle name="常规 2 6 3 9 3" xfId="8537"/>
    <cellStyle name="常规 2 6 4" xfId="8538"/>
    <cellStyle name="常规 2 6 4 10" xfId="8539"/>
    <cellStyle name="常规 2 6 4 11" xfId="8540"/>
    <cellStyle name="常规 2 6 4 2" xfId="8541"/>
    <cellStyle name="常规 2 6 4 2 2" xfId="8542"/>
    <cellStyle name="常规 2 6 4 2 2 2" xfId="8543"/>
    <cellStyle name="常规 2 6 4 2 2 3" xfId="8544"/>
    <cellStyle name="常规 2 6 4 2 3" xfId="8545"/>
    <cellStyle name="常规 2 6 4 2 4" xfId="8546"/>
    <cellStyle name="常规 2 6 4 3" xfId="8547"/>
    <cellStyle name="常规 2 6 4 3 2" xfId="8548"/>
    <cellStyle name="常规 2 6 4 3 3" xfId="8549"/>
    <cellStyle name="常规 2 6 4 4" xfId="8550"/>
    <cellStyle name="常规 2 6 4 4 2" xfId="8551"/>
    <cellStyle name="常规 2 6 4 4 3" xfId="8552"/>
    <cellStyle name="常规 2 6 4 5" xfId="8553"/>
    <cellStyle name="常规 2 6 4 5 2" xfId="8554"/>
    <cellStyle name="常规 2 6 4 5 3" xfId="8555"/>
    <cellStyle name="常规 2 6 4 6" xfId="8556"/>
    <cellStyle name="常规 2 6 4 6 2" xfId="8557"/>
    <cellStyle name="常规 2 6 4 6 3" xfId="8558"/>
    <cellStyle name="常规 2 6 4 7" xfId="8559"/>
    <cellStyle name="常规 2 6 4 7 2" xfId="8560"/>
    <cellStyle name="常规 2 6 4 7 3" xfId="8561"/>
    <cellStyle name="常规 2 6 4 8" xfId="8562"/>
    <cellStyle name="常规 2 6 4 8 2" xfId="8563"/>
    <cellStyle name="常规 2 6 4 8 3" xfId="8564"/>
    <cellStyle name="常规 2 6 4 9" xfId="8565"/>
    <cellStyle name="常规 2 6 4 9 2" xfId="8566"/>
    <cellStyle name="常规 2 6 4 9 3" xfId="8567"/>
    <cellStyle name="常规 2 6 5" xfId="8568"/>
    <cellStyle name="常规 2 6 5 10" xfId="8569"/>
    <cellStyle name="常规 2 6 5 11" xfId="8570"/>
    <cellStyle name="常规 2 6 5 2" xfId="8571"/>
    <cellStyle name="常规 2 6 5 2 2" xfId="8572"/>
    <cellStyle name="常规 2 6 5 2 2 2" xfId="8573"/>
    <cellStyle name="常规 2 6 5 2 2 3" xfId="8574"/>
    <cellStyle name="常规 2 6 5 2 3" xfId="8575"/>
    <cellStyle name="常规 2 6 5 2 4" xfId="8576"/>
    <cellStyle name="常规 2 6 5 3" xfId="8577"/>
    <cellStyle name="常规 2 6 5 3 2" xfId="8578"/>
    <cellStyle name="常规 2 6 5 3 3" xfId="8579"/>
    <cellStyle name="常规 2 6 5 4" xfId="8580"/>
    <cellStyle name="常规 2 6 5 4 2" xfId="8581"/>
    <cellStyle name="常规 2 6 5 4 3" xfId="8582"/>
    <cellStyle name="常规 2 6 5 5" xfId="8583"/>
    <cellStyle name="常规 2 6 5 5 2" xfId="8584"/>
    <cellStyle name="常规 2 6 5 5 3" xfId="8585"/>
    <cellStyle name="常规 2 6 5 6" xfId="8586"/>
    <cellStyle name="常规 2 6 5 6 2" xfId="8587"/>
    <cellStyle name="常规 2 6 5 6 3" xfId="8588"/>
    <cellStyle name="常规 2 6 5 7" xfId="8589"/>
    <cellStyle name="常规 2 6 5 7 2" xfId="8590"/>
    <cellStyle name="常规 2 6 5 7 3" xfId="8591"/>
    <cellStyle name="常规 2 6 5 8" xfId="8592"/>
    <cellStyle name="常规 2 6 5 8 2" xfId="8593"/>
    <cellStyle name="常规 2 6 5 8 3" xfId="8594"/>
    <cellStyle name="常规 2 6 5 9" xfId="8595"/>
    <cellStyle name="常规 2 6 5 9 2" xfId="8596"/>
    <cellStyle name="常规 2 6 5 9 3" xfId="8597"/>
    <cellStyle name="常规 2 6 6" xfId="8598"/>
    <cellStyle name="常规 2 6 6 10" xfId="8599"/>
    <cellStyle name="常规 2 6 6 11" xfId="8600"/>
    <cellStyle name="常规 2 6 6 2" xfId="8601"/>
    <cellStyle name="常规 2 6 6 2 2" xfId="8602"/>
    <cellStyle name="常规 2 6 6 2 2 2" xfId="8603"/>
    <cellStyle name="常规 2 6 6 2 2 3" xfId="8604"/>
    <cellStyle name="常规 2 6 6 2 3" xfId="8605"/>
    <cellStyle name="常规 2 6 6 2 4" xfId="8606"/>
    <cellStyle name="常规 2 6 6 3" xfId="8607"/>
    <cellStyle name="常规 2 6 6 3 2" xfId="8608"/>
    <cellStyle name="常规 2 6 6 3 3" xfId="8609"/>
    <cellStyle name="常规 2 6 6 4" xfId="8610"/>
    <cellStyle name="常规 2 6 6 4 2" xfId="8611"/>
    <cellStyle name="常规 2 6 6 4 3" xfId="8612"/>
    <cellStyle name="常规 2 6 6 5" xfId="8613"/>
    <cellStyle name="常规 2 6 6 5 2" xfId="8614"/>
    <cellStyle name="常规 2 6 6 5 3" xfId="8615"/>
    <cellStyle name="常规 2 6 6 6" xfId="8616"/>
    <cellStyle name="常规 2 6 6 6 2" xfId="8617"/>
    <cellStyle name="常规 2 6 6 6 3" xfId="8618"/>
    <cellStyle name="常规 2 6 6 7" xfId="8619"/>
    <cellStyle name="常规 2 6 6 7 2" xfId="8620"/>
    <cellStyle name="常规 2 6 6 7 3" xfId="8621"/>
    <cellStyle name="常规 2 6 6 8" xfId="8622"/>
    <cellStyle name="常规 2 6 6 8 2" xfId="8623"/>
    <cellStyle name="常规 2 6 6 8 3" xfId="8624"/>
    <cellStyle name="常规 2 6 6 9" xfId="8625"/>
    <cellStyle name="常规 2 6 6 9 2" xfId="8626"/>
    <cellStyle name="常规 2 6 6 9 3" xfId="8627"/>
    <cellStyle name="常规 2 6 7" xfId="8628"/>
    <cellStyle name="常规 2 6 7 10" xfId="8629"/>
    <cellStyle name="常规 2 6 7 11" xfId="8630"/>
    <cellStyle name="常规 2 6 7 2" xfId="8631"/>
    <cellStyle name="常规 2 6 7 2 2" xfId="8632"/>
    <cellStyle name="常规 2 6 7 2 2 2" xfId="8633"/>
    <cellStyle name="常规 2 6 7 2 2 3" xfId="8634"/>
    <cellStyle name="常规 2 6 7 2 3" xfId="8635"/>
    <cellStyle name="常规 2 6 7 2 4" xfId="8636"/>
    <cellStyle name="常规 2 6 7 3" xfId="8637"/>
    <cellStyle name="常规 2 6 7 3 2" xfId="8638"/>
    <cellStyle name="常规 2 6 7 3 3" xfId="8639"/>
    <cellStyle name="常规 2 6 7 4" xfId="8640"/>
    <cellStyle name="常规 2 6 7 4 2" xfId="8641"/>
    <cellStyle name="常规 2 6 7 4 3" xfId="8642"/>
    <cellStyle name="常规 2 6 7 5" xfId="8643"/>
    <cellStyle name="常规 2 6 7 5 2" xfId="8644"/>
    <cellStyle name="常规 2 6 7 5 3" xfId="8645"/>
    <cellStyle name="常规 2 6 7 6" xfId="8646"/>
    <cellStyle name="常规 2 6 7 6 2" xfId="8647"/>
    <cellStyle name="常规 2 6 7 6 3" xfId="8648"/>
    <cellStyle name="常规 2 6 7 7" xfId="8649"/>
    <cellStyle name="常规 2 6 7 7 2" xfId="8650"/>
    <cellStyle name="常规 2 6 7 7 3" xfId="8651"/>
    <cellStyle name="常规 2 6 7 8" xfId="8652"/>
    <cellStyle name="常规 2 6 7 8 2" xfId="8653"/>
    <cellStyle name="常规 2 6 7 8 3" xfId="8654"/>
    <cellStyle name="常规 2 6 7 9" xfId="8655"/>
    <cellStyle name="常规 2 6 7 9 2" xfId="8656"/>
    <cellStyle name="常规 2 6 7 9 3" xfId="8657"/>
    <cellStyle name="常规 2 6 8" xfId="8658"/>
    <cellStyle name="常规 2 6 8 2" xfId="8659"/>
    <cellStyle name="常规 2 6 8 2 2" xfId="8660"/>
    <cellStyle name="常规 2 6 8 2 3" xfId="8661"/>
    <cellStyle name="常规 2 6 8 3" xfId="8662"/>
    <cellStyle name="常规 2 6 8 4" xfId="8663"/>
    <cellStyle name="常规 2 6 9" xfId="8664"/>
    <cellStyle name="常规 2 6 9 2" xfId="8665"/>
    <cellStyle name="常规 2 6 9 3" xfId="8666"/>
    <cellStyle name="常规 2 60" xfId="8667"/>
    <cellStyle name="常规 2 61" xfId="8668"/>
    <cellStyle name="常规 2 62" xfId="8669"/>
    <cellStyle name="常规 2 63" xfId="12961"/>
    <cellStyle name="常规 2 64" xfId="12993"/>
    <cellStyle name="常规 2 65" xfId="13019"/>
    <cellStyle name="常规 2 66" xfId="13053"/>
    <cellStyle name="常规 2 7" xfId="8670"/>
    <cellStyle name="常规 2 7 2" xfId="8671"/>
    <cellStyle name="常规 2 7 2 2" xfId="8672"/>
    <cellStyle name="常规 2 7 2 2 2" xfId="14548"/>
    <cellStyle name="常规 2 7 2 3" xfId="8673"/>
    <cellStyle name="常规 2 7 2 3 2" xfId="14549"/>
    <cellStyle name="常规 2 7 2 4" xfId="14550"/>
    <cellStyle name="常规 2 7 3" xfId="8674"/>
    <cellStyle name="常规 2 7 3 2" xfId="14551"/>
    <cellStyle name="常规 2 7 4" xfId="8675"/>
    <cellStyle name="常规 2 7 4 2" xfId="14552"/>
    <cellStyle name="常规 2 7 5" xfId="8676"/>
    <cellStyle name="常规 2 8" xfId="8677"/>
    <cellStyle name="常规 2 8 2" xfId="8678"/>
    <cellStyle name="常规 2 8 2 2" xfId="8679"/>
    <cellStyle name="常规 2 8 2 3" xfId="8680"/>
    <cellStyle name="常规 2 8 3" xfId="8681"/>
    <cellStyle name="常规 2 8 3 2" xfId="14553"/>
    <cellStyle name="常规 2 8 4" xfId="8682"/>
    <cellStyle name="常规 2 8 5" xfId="8683"/>
    <cellStyle name="常规 2 9" xfId="8684"/>
    <cellStyle name="常规 2 9 10" xfId="8685"/>
    <cellStyle name="常规 2 9 11" xfId="8686"/>
    <cellStyle name="常规 2 9 12" xfId="8687"/>
    <cellStyle name="常规 2 9 2" xfId="8688"/>
    <cellStyle name="常规 2 9 2 2" xfId="8689"/>
    <cellStyle name="常规 2 9 2 2 2" xfId="14554"/>
    <cellStyle name="常规 2 9 2 3" xfId="8690"/>
    <cellStyle name="常规 2 9 2 3 2" xfId="14555"/>
    <cellStyle name="常规 2 9 2 4" xfId="14556"/>
    <cellStyle name="常规 2 9 3" xfId="8691"/>
    <cellStyle name="常规 2 9 3 2" xfId="8692"/>
    <cellStyle name="常规 2 9 3 3" xfId="8693"/>
    <cellStyle name="常规 2 9 4" xfId="8694"/>
    <cellStyle name="常规 2 9 4 2" xfId="8695"/>
    <cellStyle name="常规 2 9 4 3" xfId="8696"/>
    <cellStyle name="常规 2 9 5" xfId="8697"/>
    <cellStyle name="常规 2 9 5 2" xfId="8698"/>
    <cellStyle name="常规 2 9 5 3" xfId="8699"/>
    <cellStyle name="常规 2 9 6" xfId="8700"/>
    <cellStyle name="常规 2 9 6 2" xfId="8701"/>
    <cellStyle name="常规 2 9 6 3" xfId="8702"/>
    <cellStyle name="常规 2 9 7" xfId="8703"/>
    <cellStyle name="常规 2 9 7 2" xfId="8704"/>
    <cellStyle name="常规 2 9 7 3" xfId="8705"/>
    <cellStyle name="常规 2 9 8" xfId="8706"/>
    <cellStyle name="常规 2 9 8 2" xfId="8707"/>
    <cellStyle name="常规 2 9 8 3" xfId="8708"/>
    <cellStyle name="常规 2 9 9" xfId="8709"/>
    <cellStyle name="常规 2 9 9 2" xfId="8710"/>
    <cellStyle name="常规 2 9 9 3" xfId="8711"/>
    <cellStyle name="常规 2_上海口岸船期表" xfId="8712"/>
    <cellStyle name="常规 20" xfId="14557"/>
    <cellStyle name="常规 20 10" xfId="8713"/>
    <cellStyle name="常规 20 10 2" xfId="8714"/>
    <cellStyle name="常规 20 10 3" xfId="8715"/>
    <cellStyle name="常规 20 11" xfId="8716"/>
    <cellStyle name="常规 20 12" xfId="8717"/>
    <cellStyle name="常规 20 13" xfId="8718"/>
    <cellStyle name="常规 20 2" xfId="8719"/>
    <cellStyle name="常规 20 2 2" xfId="8720"/>
    <cellStyle name="常规 20 2 2 2" xfId="8721"/>
    <cellStyle name="常规 20 2 2 3" xfId="8722"/>
    <cellStyle name="常规 20 2 2 4" xfId="8723"/>
    <cellStyle name="常规 20 2 2 5" xfId="8724"/>
    <cellStyle name="常规 20 2 3" xfId="8725"/>
    <cellStyle name="常规 20 2 4" xfId="8726"/>
    <cellStyle name="常规 20 2 5" xfId="8727"/>
    <cellStyle name="常规 20 3" xfId="8728"/>
    <cellStyle name="常规 20 3 2" xfId="8729"/>
    <cellStyle name="常规 20 3 3" xfId="8730"/>
    <cellStyle name="常规 20 4" xfId="8731"/>
    <cellStyle name="常规 20 4 2" xfId="8732"/>
    <cellStyle name="常规 20 4 3" xfId="8733"/>
    <cellStyle name="常规 20 5" xfId="8734"/>
    <cellStyle name="常规 20 5 2" xfId="8735"/>
    <cellStyle name="常规 20 5 3" xfId="8736"/>
    <cellStyle name="常规 20 6" xfId="8737"/>
    <cellStyle name="常规 20 6 2" xfId="8738"/>
    <cellStyle name="常规 20 6 3" xfId="8739"/>
    <cellStyle name="常规 20 7" xfId="8740"/>
    <cellStyle name="常规 20 7 2" xfId="8741"/>
    <cellStyle name="常规 20 7 3" xfId="8742"/>
    <cellStyle name="常规 20 8" xfId="8743"/>
    <cellStyle name="常规 20 8 2" xfId="8744"/>
    <cellStyle name="常规 20 8 3" xfId="8745"/>
    <cellStyle name="常规 20 9" xfId="8746"/>
    <cellStyle name="常规 20 9 2" xfId="8747"/>
    <cellStyle name="常规 20 9 3" xfId="8748"/>
    <cellStyle name="常规 21" xfId="8749"/>
    <cellStyle name="常规 21 10" xfId="14558"/>
    <cellStyle name="常规 21 10 2" xfId="14559"/>
    <cellStyle name="常规 21 11" xfId="14560"/>
    <cellStyle name="常规 21 11 2" xfId="14561"/>
    <cellStyle name="常规 21 12" xfId="14562"/>
    <cellStyle name="常规 21 2" xfId="8750"/>
    <cellStyle name="常规 21 2 2" xfId="8751"/>
    <cellStyle name="常规 21 2 2 2" xfId="8752"/>
    <cellStyle name="常规 21 2 2 2 2" xfId="8753"/>
    <cellStyle name="常规 21 2 2 2 2 2" xfId="14563"/>
    <cellStyle name="常规 21 2 2 2 2 3" xfId="13028"/>
    <cellStyle name="常规 21 2 2 2 3" xfId="8754"/>
    <cellStyle name="常规 21 2 2 2 3 2" xfId="14564"/>
    <cellStyle name="常规 21 2 2 2 4" xfId="14565"/>
    <cellStyle name="常规 21 2 2 3" xfId="8755"/>
    <cellStyle name="常规 21 2 2 3 2" xfId="14566"/>
    <cellStyle name="常规 21 2 2 4" xfId="8756"/>
    <cellStyle name="常规 21 2 2 4 2" xfId="14567"/>
    <cellStyle name="常规 21 2 2 5" xfId="14568"/>
    <cellStyle name="常规 21 2 3" xfId="8757"/>
    <cellStyle name="常规 21 2 3 2" xfId="8758"/>
    <cellStyle name="常规 21 2 3 2 2" xfId="14569"/>
    <cellStyle name="常规 21 2 3 3" xfId="8759"/>
    <cellStyle name="常规 21 2 3 3 2" xfId="14570"/>
    <cellStyle name="常规 21 2 3 4" xfId="14571"/>
    <cellStyle name="常规 21 2 4" xfId="8760"/>
    <cellStyle name="常规 21 2 4 2" xfId="8761"/>
    <cellStyle name="常规 21 2 4 2 2" xfId="14572"/>
    <cellStyle name="常规 21 2 4 3" xfId="8762"/>
    <cellStyle name="常规 21 2 4 3 2" xfId="14573"/>
    <cellStyle name="常规 21 2 4 4" xfId="14574"/>
    <cellStyle name="常规 21 2 5" xfId="8763"/>
    <cellStyle name="常规 21 2 5 2" xfId="14575"/>
    <cellStyle name="常规 21 2 6" xfId="8764"/>
    <cellStyle name="常规 21 2 6 2" xfId="14576"/>
    <cellStyle name="常规 21 2 7" xfId="14577"/>
    <cellStyle name="常规 21 3" xfId="8765"/>
    <cellStyle name="常规 21 3 2" xfId="8766"/>
    <cellStyle name="常规 21 3 2 2" xfId="14578"/>
    <cellStyle name="常规 21 3 2 2 2" xfId="14579"/>
    <cellStyle name="常规 21 3 2 3" xfId="14580"/>
    <cellStyle name="常规 21 3 2 3 2" xfId="14581"/>
    <cellStyle name="常规 21 3 2 4" xfId="14582"/>
    <cellStyle name="常规 21 3 3" xfId="8767"/>
    <cellStyle name="常规 21 3 3 2" xfId="14583"/>
    <cellStyle name="常规 21 3 4" xfId="14584"/>
    <cellStyle name="常规 21 3 4 2" xfId="14585"/>
    <cellStyle name="常规 21 3 5" xfId="14586"/>
    <cellStyle name="常规 21 4" xfId="8768"/>
    <cellStyle name="常规 21 4 2" xfId="8769"/>
    <cellStyle name="常规 21 4 2 2" xfId="14587"/>
    <cellStyle name="常规 21 4 2 2 2" xfId="14588"/>
    <cellStyle name="常规 21 4 2 3" xfId="14589"/>
    <cellStyle name="常规 21 4 2 3 2" xfId="14590"/>
    <cellStyle name="常规 21 4 2 4" xfId="14591"/>
    <cellStyle name="常规 21 4 3" xfId="8770"/>
    <cellStyle name="常规 21 4 3 2" xfId="14592"/>
    <cellStyle name="常规 21 4 4" xfId="14593"/>
    <cellStyle name="常规 21 4 4 2" xfId="14594"/>
    <cellStyle name="常规 21 4 5" xfId="14595"/>
    <cellStyle name="常规 21 5" xfId="8771"/>
    <cellStyle name="常规 21 5 2" xfId="8772"/>
    <cellStyle name="常规 21 5 2 2" xfId="14596"/>
    <cellStyle name="常规 21 5 2 2 2" xfId="14597"/>
    <cellStyle name="常规 21 5 2 3" xfId="14598"/>
    <cellStyle name="常规 21 5 2 3 2" xfId="14599"/>
    <cellStyle name="常规 21 5 2 4" xfId="14600"/>
    <cellStyle name="常规 21 5 3" xfId="8773"/>
    <cellStyle name="常规 21 5 3 2" xfId="14601"/>
    <cellStyle name="常规 21 5 4" xfId="14602"/>
    <cellStyle name="常规 21 5 4 2" xfId="14603"/>
    <cellStyle name="常规 21 5 5" xfId="14604"/>
    <cellStyle name="常规 21 6" xfId="8774"/>
    <cellStyle name="常规 21 6 2" xfId="8775"/>
    <cellStyle name="常规 21 6 2 2" xfId="14605"/>
    <cellStyle name="常规 21 6 2 2 2" xfId="14606"/>
    <cellStyle name="常规 21 6 2 3" xfId="14607"/>
    <cellStyle name="常规 21 6 2 3 2" xfId="14608"/>
    <cellStyle name="常规 21 6 2 4" xfId="14609"/>
    <cellStyle name="常规 21 6 3" xfId="8776"/>
    <cellStyle name="常规 21 6 3 2" xfId="14610"/>
    <cellStyle name="常规 21 6 4" xfId="14611"/>
    <cellStyle name="常规 21 6 4 2" xfId="14612"/>
    <cellStyle name="常规 21 6 5" xfId="14613"/>
    <cellStyle name="常规 21 7" xfId="8777"/>
    <cellStyle name="常规 21 7 2" xfId="14614"/>
    <cellStyle name="常规 21 7 2 2" xfId="14615"/>
    <cellStyle name="常规 21 7 2 2 2" xfId="14616"/>
    <cellStyle name="常规 21 7 2 3" xfId="14617"/>
    <cellStyle name="常规 21 7 2 3 2" xfId="14618"/>
    <cellStyle name="常规 21 7 2 4" xfId="14619"/>
    <cellStyle name="常规 21 7 3" xfId="14620"/>
    <cellStyle name="常规 21 7 3 2" xfId="14621"/>
    <cellStyle name="常规 21 7 4" xfId="14622"/>
    <cellStyle name="常规 21 7 4 2" xfId="14623"/>
    <cellStyle name="常规 21 7 5" xfId="14624"/>
    <cellStyle name="常规 21 8" xfId="8778"/>
    <cellStyle name="常规 21 8 2" xfId="14625"/>
    <cellStyle name="常规 21 8 2 2" xfId="14626"/>
    <cellStyle name="常规 21 8 3" xfId="14627"/>
    <cellStyle name="常规 21 8 3 2" xfId="14628"/>
    <cellStyle name="常规 21 8 4" xfId="14629"/>
    <cellStyle name="常规 21 9" xfId="14630"/>
    <cellStyle name="常规 21 9 2" xfId="14631"/>
    <cellStyle name="常规 21 9 2 2" xfId="14632"/>
    <cellStyle name="常规 21 9 3" xfId="14633"/>
    <cellStyle name="常规 21 9 3 2" xfId="14634"/>
    <cellStyle name="常规 21 9 4" xfId="14635"/>
    <cellStyle name="常规 22" xfId="14636"/>
    <cellStyle name="常规 22 2" xfId="8779"/>
    <cellStyle name="常规 22 2 2" xfId="8780"/>
    <cellStyle name="常规 22 2 3" xfId="8781"/>
    <cellStyle name="常规 22 3" xfId="8782"/>
    <cellStyle name="常规 22 3 2" xfId="8783"/>
    <cellStyle name="常规 22 3 3" xfId="8784"/>
    <cellStyle name="常规 22 4" xfId="8785"/>
    <cellStyle name="常规 22 4 2" xfId="8786"/>
    <cellStyle name="常规 22 4 3" xfId="8787"/>
    <cellStyle name="常规 23" xfId="14980"/>
    <cellStyle name="常规 23 2" xfId="8788"/>
    <cellStyle name="常规 23 3" xfId="8789"/>
    <cellStyle name="常规 23 4" xfId="8790"/>
    <cellStyle name="常规 23 5" xfId="8791"/>
    <cellStyle name="常规 24" xfId="14990"/>
    <cellStyle name="常规 25" xfId="8792"/>
    <cellStyle name="常规 25 2" xfId="8793"/>
    <cellStyle name="常规 25 3" xfId="8794"/>
    <cellStyle name="常规 26" xfId="13024"/>
    <cellStyle name="常规 29" xfId="8795"/>
    <cellStyle name="常规 29 2" xfId="8796"/>
    <cellStyle name="常规 29 3" xfId="8797"/>
    <cellStyle name="常规 3" xfId="8798"/>
    <cellStyle name="常规 3 10" xfId="8799"/>
    <cellStyle name="常规 3 10 10" xfId="8800"/>
    <cellStyle name="常规 3 10 11" xfId="8801"/>
    <cellStyle name="常规 3 10 2" xfId="8802"/>
    <cellStyle name="常规 3 10 2 2" xfId="8803"/>
    <cellStyle name="常规 3 10 2 3" xfId="8804"/>
    <cellStyle name="常规 3 10 3" xfId="8805"/>
    <cellStyle name="常规 3 10 3 2" xfId="8806"/>
    <cellStyle name="常规 3 10 3 3" xfId="8807"/>
    <cellStyle name="常规 3 10 4" xfId="8808"/>
    <cellStyle name="常规 3 10 4 2" xfId="8809"/>
    <cellStyle name="常规 3 10 4 3" xfId="8810"/>
    <cellStyle name="常规 3 10 5" xfId="8811"/>
    <cellStyle name="常规 3 10 5 2" xfId="8812"/>
    <cellStyle name="常规 3 10 5 3" xfId="8813"/>
    <cellStyle name="常规 3 10 6" xfId="8814"/>
    <cellStyle name="常规 3 10 6 2" xfId="8815"/>
    <cellStyle name="常规 3 10 6 3" xfId="8816"/>
    <cellStyle name="常规 3 10 7" xfId="8817"/>
    <cellStyle name="常规 3 10 7 2" xfId="8818"/>
    <cellStyle name="常规 3 10 7 3" xfId="8819"/>
    <cellStyle name="常规 3 10 8" xfId="8820"/>
    <cellStyle name="常规 3 10 8 2" xfId="8821"/>
    <cellStyle name="常规 3 10 8 3" xfId="8822"/>
    <cellStyle name="常规 3 10 9" xfId="8823"/>
    <cellStyle name="常规 3 10 9 2" xfId="8824"/>
    <cellStyle name="常规 3 10 9 3" xfId="8825"/>
    <cellStyle name="常规 3 11" xfId="8826"/>
    <cellStyle name="常规 3 11 10" xfId="8827"/>
    <cellStyle name="常规 3 11 11" xfId="8828"/>
    <cellStyle name="常规 3 11 2" xfId="8829"/>
    <cellStyle name="常规 3 11 2 2" xfId="8830"/>
    <cellStyle name="常规 3 11 2 2 2" xfId="8831"/>
    <cellStyle name="常规 3 11 2 2 3" xfId="8832"/>
    <cellStyle name="常规 3 11 2 3" xfId="8833"/>
    <cellStyle name="常规 3 11 2 4" xfId="8834"/>
    <cellStyle name="常规 3 11 3" xfId="8835"/>
    <cellStyle name="常规 3 11 3 2" xfId="8836"/>
    <cellStyle name="常规 3 11 3 3" xfId="8837"/>
    <cellStyle name="常规 3 11 4" xfId="8838"/>
    <cellStyle name="常规 3 11 4 2" xfId="8839"/>
    <cellStyle name="常规 3 11 4 3" xfId="8840"/>
    <cellStyle name="常规 3 11 5" xfId="8841"/>
    <cellStyle name="常规 3 11 5 2" xfId="8842"/>
    <cellStyle name="常规 3 11 5 3" xfId="8843"/>
    <cellStyle name="常规 3 11 6" xfId="8844"/>
    <cellStyle name="常规 3 11 6 2" xfId="8845"/>
    <cellStyle name="常规 3 11 6 3" xfId="8846"/>
    <cellStyle name="常规 3 11 7" xfId="8847"/>
    <cellStyle name="常规 3 11 7 2" xfId="8848"/>
    <cellStyle name="常规 3 11 7 3" xfId="8849"/>
    <cellStyle name="常规 3 11 8" xfId="8850"/>
    <cellStyle name="常规 3 11 8 2" xfId="8851"/>
    <cellStyle name="常规 3 11 8 3" xfId="8852"/>
    <cellStyle name="常规 3 11 9" xfId="8853"/>
    <cellStyle name="常规 3 11 9 2" xfId="8854"/>
    <cellStyle name="常规 3 11 9 3" xfId="8855"/>
    <cellStyle name="常规 3 12" xfId="8856"/>
    <cellStyle name="常规 3 12 10" xfId="8857"/>
    <cellStyle name="常规 3 12 11" xfId="8858"/>
    <cellStyle name="常规 3 12 2" xfId="8859"/>
    <cellStyle name="常规 3 12 2 2" xfId="8860"/>
    <cellStyle name="常规 3 12 2 2 2" xfId="8861"/>
    <cellStyle name="常规 3 12 2 2 3" xfId="8862"/>
    <cellStyle name="常规 3 12 2 3" xfId="8863"/>
    <cellStyle name="常规 3 12 2 4" xfId="8864"/>
    <cellStyle name="常规 3 12 3" xfId="8865"/>
    <cellStyle name="常规 3 12 3 2" xfId="8866"/>
    <cellStyle name="常规 3 12 3 3" xfId="8867"/>
    <cellStyle name="常规 3 12 4" xfId="8868"/>
    <cellStyle name="常规 3 12 4 2" xfId="8869"/>
    <cellStyle name="常规 3 12 4 3" xfId="8870"/>
    <cellStyle name="常规 3 12 5" xfId="8871"/>
    <cellStyle name="常规 3 12 5 2" xfId="8872"/>
    <cellStyle name="常规 3 12 5 3" xfId="8873"/>
    <cellStyle name="常规 3 12 6" xfId="8874"/>
    <cellStyle name="常规 3 12 6 2" xfId="8875"/>
    <cellStyle name="常规 3 12 6 3" xfId="8876"/>
    <cellStyle name="常规 3 12 7" xfId="8877"/>
    <cellStyle name="常规 3 12 7 2" xfId="8878"/>
    <cellStyle name="常规 3 12 7 3" xfId="8879"/>
    <cellStyle name="常规 3 12 8" xfId="8880"/>
    <cellStyle name="常规 3 12 8 2" xfId="8881"/>
    <cellStyle name="常规 3 12 8 3" xfId="8882"/>
    <cellStyle name="常规 3 12 9" xfId="8883"/>
    <cellStyle name="常规 3 12 9 2" xfId="8884"/>
    <cellStyle name="常规 3 12 9 3" xfId="8885"/>
    <cellStyle name="常规 3 13" xfId="8886"/>
    <cellStyle name="常规 3 13 10" xfId="8887"/>
    <cellStyle name="常规 3 13 11" xfId="8888"/>
    <cellStyle name="常规 3 13 2" xfId="8889"/>
    <cellStyle name="常规 3 13 2 2" xfId="8890"/>
    <cellStyle name="常规 3 13 2 2 2" xfId="8891"/>
    <cellStyle name="常规 3 13 2 2 3" xfId="8892"/>
    <cellStyle name="常规 3 13 2 3" xfId="8893"/>
    <cellStyle name="常规 3 13 2 4" xfId="8894"/>
    <cellStyle name="常规 3 13 3" xfId="8895"/>
    <cellStyle name="常规 3 13 3 2" xfId="8896"/>
    <cellStyle name="常规 3 13 3 3" xfId="8897"/>
    <cellStyle name="常规 3 13 4" xfId="8898"/>
    <cellStyle name="常规 3 13 4 2" xfId="8899"/>
    <cellStyle name="常规 3 13 4 3" xfId="8900"/>
    <cellStyle name="常规 3 13 5" xfId="8901"/>
    <cellStyle name="常规 3 13 5 2" xfId="8902"/>
    <cellStyle name="常规 3 13 5 3" xfId="8903"/>
    <cellStyle name="常规 3 13 6" xfId="8904"/>
    <cellStyle name="常规 3 13 6 2" xfId="8905"/>
    <cellStyle name="常规 3 13 6 3" xfId="8906"/>
    <cellStyle name="常规 3 13 7" xfId="8907"/>
    <cellStyle name="常规 3 13 7 2" xfId="8908"/>
    <cellStyle name="常规 3 13 7 3" xfId="8909"/>
    <cellStyle name="常规 3 13 8" xfId="8910"/>
    <cellStyle name="常规 3 13 8 2" xfId="8911"/>
    <cellStyle name="常规 3 13 8 3" xfId="8912"/>
    <cellStyle name="常规 3 13 9" xfId="8913"/>
    <cellStyle name="常规 3 13 9 2" xfId="8914"/>
    <cellStyle name="常规 3 13 9 3" xfId="8915"/>
    <cellStyle name="常规 3 14" xfId="8916"/>
    <cellStyle name="常规 3 14 10" xfId="8917"/>
    <cellStyle name="常规 3 14 11" xfId="8918"/>
    <cellStyle name="常规 3 14 2" xfId="8919"/>
    <cellStyle name="常规 3 14 2 2" xfId="8920"/>
    <cellStyle name="常规 3 14 2 2 2" xfId="8921"/>
    <cellStyle name="常规 3 14 2 2 3" xfId="8922"/>
    <cellStyle name="常规 3 14 2 3" xfId="8923"/>
    <cellStyle name="常规 3 14 2 4" xfId="8924"/>
    <cellStyle name="常规 3 14 3" xfId="8925"/>
    <cellStyle name="常规 3 14 3 2" xfId="8926"/>
    <cellStyle name="常规 3 14 3 3" xfId="8927"/>
    <cellStyle name="常规 3 14 4" xfId="8928"/>
    <cellStyle name="常规 3 14 4 2" xfId="8929"/>
    <cellStyle name="常规 3 14 4 3" xfId="8930"/>
    <cellStyle name="常规 3 14 5" xfId="8931"/>
    <cellStyle name="常规 3 14 5 2" xfId="8932"/>
    <cellStyle name="常规 3 14 5 3" xfId="8933"/>
    <cellStyle name="常规 3 14 6" xfId="8934"/>
    <cellStyle name="常规 3 14 6 2" xfId="8935"/>
    <cellStyle name="常规 3 14 6 3" xfId="8936"/>
    <cellStyle name="常规 3 14 7" xfId="8937"/>
    <cellStyle name="常规 3 14 7 2" xfId="8938"/>
    <cellStyle name="常规 3 14 7 3" xfId="8939"/>
    <cellStyle name="常规 3 14 8" xfId="8940"/>
    <cellStyle name="常规 3 14 8 2" xfId="8941"/>
    <cellStyle name="常规 3 14 8 3" xfId="8942"/>
    <cellStyle name="常规 3 14 9" xfId="8943"/>
    <cellStyle name="常规 3 14 9 2" xfId="8944"/>
    <cellStyle name="常规 3 14 9 3" xfId="8945"/>
    <cellStyle name="常规 3 15" xfId="8946"/>
    <cellStyle name="常规 3 15 10" xfId="8947"/>
    <cellStyle name="常规 3 15 11" xfId="8948"/>
    <cellStyle name="常规 3 15 2" xfId="8949"/>
    <cellStyle name="常规 3 15 2 2" xfId="8950"/>
    <cellStyle name="常规 3 15 2 2 2" xfId="8951"/>
    <cellStyle name="常规 3 15 2 2 3" xfId="8952"/>
    <cellStyle name="常规 3 15 2 3" xfId="8953"/>
    <cellStyle name="常规 3 15 2 4" xfId="8954"/>
    <cellStyle name="常规 3 15 3" xfId="8955"/>
    <cellStyle name="常规 3 15 3 2" xfId="8956"/>
    <cellStyle name="常规 3 15 3 3" xfId="8957"/>
    <cellStyle name="常规 3 15 4" xfId="8958"/>
    <cellStyle name="常规 3 15 4 2" xfId="8959"/>
    <cellStyle name="常规 3 15 4 3" xfId="8960"/>
    <cellStyle name="常规 3 15 5" xfId="8961"/>
    <cellStyle name="常规 3 15 5 2" xfId="8962"/>
    <cellStyle name="常规 3 15 5 3" xfId="8963"/>
    <cellStyle name="常规 3 15 6" xfId="8964"/>
    <cellStyle name="常规 3 15 6 2" xfId="8965"/>
    <cellStyle name="常规 3 15 6 3" xfId="8966"/>
    <cellStyle name="常规 3 15 7" xfId="8967"/>
    <cellStyle name="常规 3 15 7 2" xfId="8968"/>
    <cellStyle name="常规 3 15 7 3" xfId="8969"/>
    <cellStyle name="常规 3 15 8" xfId="8970"/>
    <cellStyle name="常规 3 15 8 2" xfId="8971"/>
    <cellStyle name="常规 3 15 8 3" xfId="8972"/>
    <cellStyle name="常规 3 15 9" xfId="8973"/>
    <cellStyle name="常规 3 15 9 2" xfId="8974"/>
    <cellStyle name="常规 3 15 9 3" xfId="8975"/>
    <cellStyle name="常规 3 16" xfId="8976"/>
    <cellStyle name="常规 3 16 10" xfId="8977"/>
    <cellStyle name="常规 3 16 11" xfId="8978"/>
    <cellStyle name="常规 3 16 2" xfId="8979"/>
    <cellStyle name="常规 3 16 2 2" xfId="8980"/>
    <cellStyle name="常规 3 16 2 3" xfId="8981"/>
    <cellStyle name="常规 3 16 3" xfId="8982"/>
    <cellStyle name="常规 3 16 3 2" xfId="8983"/>
    <cellStyle name="常规 3 16 3 3" xfId="8984"/>
    <cellStyle name="常规 3 16 4" xfId="8985"/>
    <cellStyle name="常规 3 16 4 2" xfId="8986"/>
    <cellStyle name="常规 3 16 4 3" xfId="8987"/>
    <cellStyle name="常规 3 16 5" xfId="8988"/>
    <cellStyle name="常规 3 16 5 2" xfId="8989"/>
    <cellStyle name="常规 3 16 5 3" xfId="8990"/>
    <cellStyle name="常规 3 16 6" xfId="8991"/>
    <cellStyle name="常规 3 16 6 2" xfId="8992"/>
    <cellStyle name="常规 3 16 6 3" xfId="8993"/>
    <cellStyle name="常规 3 16 7" xfId="8994"/>
    <cellStyle name="常规 3 16 7 2" xfId="8995"/>
    <cellStyle name="常规 3 16 7 3" xfId="8996"/>
    <cellStyle name="常规 3 16 8" xfId="8997"/>
    <cellStyle name="常规 3 16 8 2" xfId="8998"/>
    <cellStyle name="常规 3 16 8 3" xfId="8999"/>
    <cellStyle name="常规 3 16 9" xfId="9000"/>
    <cellStyle name="常规 3 16 9 2" xfId="9001"/>
    <cellStyle name="常规 3 16 9 3" xfId="9002"/>
    <cellStyle name="常规 3 17" xfId="9003"/>
    <cellStyle name="常规 3 17 10" xfId="9004"/>
    <cellStyle name="常规 3 17 11" xfId="9005"/>
    <cellStyle name="常规 3 17 2" xfId="9006"/>
    <cellStyle name="常规 3 17 2 2" xfId="9007"/>
    <cellStyle name="常规 3 17 2 3" xfId="9008"/>
    <cellStyle name="常规 3 17 3" xfId="9009"/>
    <cellStyle name="常规 3 17 3 2" xfId="9010"/>
    <cellStyle name="常规 3 17 3 3" xfId="9011"/>
    <cellStyle name="常规 3 17 4" xfId="9012"/>
    <cellStyle name="常规 3 17 4 2" xfId="9013"/>
    <cellStyle name="常规 3 17 4 3" xfId="9014"/>
    <cellStyle name="常规 3 17 5" xfId="9015"/>
    <cellStyle name="常规 3 17 5 2" xfId="9016"/>
    <cellStyle name="常规 3 17 5 3" xfId="9017"/>
    <cellStyle name="常规 3 17 6" xfId="9018"/>
    <cellStyle name="常规 3 17 6 2" xfId="9019"/>
    <cellStyle name="常规 3 17 6 3" xfId="9020"/>
    <cellStyle name="常规 3 17 7" xfId="9021"/>
    <cellStyle name="常规 3 17 7 2" xfId="9022"/>
    <cellStyle name="常规 3 17 7 3" xfId="9023"/>
    <cellStyle name="常规 3 17 8" xfId="9024"/>
    <cellStyle name="常规 3 17 8 2" xfId="9025"/>
    <cellStyle name="常规 3 17 8 3" xfId="9026"/>
    <cellStyle name="常规 3 17 9" xfId="9027"/>
    <cellStyle name="常规 3 17 9 2" xfId="9028"/>
    <cellStyle name="常规 3 17 9 3" xfId="9029"/>
    <cellStyle name="常规 3 18" xfId="9030"/>
    <cellStyle name="常规 3 18 10" xfId="9031"/>
    <cellStyle name="常规 3 18 11" xfId="9032"/>
    <cellStyle name="常规 3 18 2" xfId="9033"/>
    <cellStyle name="常规 3 18 2 2" xfId="9034"/>
    <cellStyle name="常规 3 18 2 3" xfId="9035"/>
    <cellStyle name="常规 3 18 3" xfId="9036"/>
    <cellStyle name="常规 3 18 3 2" xfId="9037"/>
    <cellStyle name="常规 3 18 3 3" xfId="9038"/>
    <cellStyle name="常规 3 18 4" xfId="9039"/>
    <cellStyle name="常规 3 18 4 2" xfId="9040"/>
    <cellStyle name="常规 3 18 4 3" xfId="9041"/>
    <cellStyle name="常规 3 18 5" xfId="9042"/>
    <cellStyle name="常规 3 18 5 2" xfId="9043"/>
    <cellStyle name="常规 3 18 5 3" xfId="9044"/>
    <cellStyle name="常规 3 18 6" xfId="9045"/>
    <cellStyle name="常规 3 18 6 2" xfId="9046"/>
    <cellStyle name="常规 3 18 6 3" xfId="9047"/>
    <cellStyle name="常规 3 18 7" xfId="9048"/>
    <cellStyle name="常规 3 18 7 2" xfId="9049"/>
    <cellStyle name="常规 3 18 7 3" xfId="9050"/>
    <cellStyle name="常规 3 18 8" xfId="9051"/>
    <cellStyle name="常规 3 18 8 2" xfId="9052"/>
    <cellStyle name="常规 3 18 8 3" xfId="9053"/>
    <cellStyle name="常规 3 18 9" xfId="9054"/>
    <cellStyle name="常规 3 18 9 2" xfId="9055"/>
    <cellStyle name="常规 3 18 9 3" xfId="9056"/>
    <cellStyle name="常规 3 19" xfId="9057"/>
    <cellStyle name="常规 3 19 2" xfId="9058"/>
    <cellStyle name="常规 3 19 2 2" xfId="9059"/>
    <cellStyle name="常规 3 19 2 3" xfId="9060"/>
    <cellStyle name="常规 3 19 3" xfId="9061"/>
    <cellStyle name="常规 3 19 4" xfId="9062"/>
    <cellStyle name="常规 3 2" xfId="9063"/>
    <cellStyle name="常规 3 2 10" xfId="9064"/>
    <cellStyle name="常规 3 2 10 2" xfId="9065"/>
    <cellStyle name="常规 3 2 10 3" xfId="9066"/>
    <cellStyle name="常规 3 2 11" xfId="9067"/>
    <cellStyle name="常规 3 2 11 2" xfId="9068"/>
    <cellStyle name="常规 3 2 11 3" xfId="9069"/>
    <cellStyle name="常规 3 2 12" xfId="9070"/>
    <cellStyle name="常规 3 2 12 2" xfId="9071"/>
    <cellStyle name="常规 3 2 12 3" xfId="9072"/>
    <cellStyle name="常规 3 2 13" xfId="9073"/>
    <cellStyle name="常规 3 2 14" xfId="9074"/>
    <cellStyle name="常规 3 2 15" xfId="9075"/>
    <cellStyle name="常规 3 2 16" xfId="12964"/>
    <cellStyle name="常规 3 2 17" xfId="12996"/>
    <cellStyle name="常规 3 2 2" xfId="9076"/>
    <cellStyle name="常规 3 2 2 2" xfId="9077"/>
    <cellStyle name="常规 3 2 2 2 2" xfId="9078"/>
    <cellStyle name="常规 3 2 2 2 2 2" xfId="14637"/>
    <cellStyle name="常规 3 2 2 2 3" xfId="9079"/>
    <cellStyle name="常规 3 2 2 2 3 2" xfId="14638"/>
    <cellStyle name="常规 3 2 2 2 4" xfId="9080"/>
    <cellStyle name="常规 3 2 2 2 5" xfId="9081"/>
    <cellStyle name="常规 3 2 2 3" xfId="9082"/>
    <cellStyle name="常规 3 2 2 3 2" xfId="14639"/>
    <cellStyle name="常规 3 2 2 4" xfId="9083"/>
    <cellStyle name="常规 3 2 2 4 2" xfId="14640"/>
    <cellStyle name="常规 3 2 2 5" xfId="14641"/>
    <cellStyle name="常规 3 2 3" xfId="9084"/>
    <cellStyle name="常规 3 2 3 2" xfId="9085"/>
    <cellStyle name="常规 3 2 3 2 2" xfId="14642"/>
    <cellStyle name="常规 3 2 3 3" xfId="9086"/>
    <cellStyle name="常规 3 2 3 3 2" xfId="14643"/>
    <cellStyle name="常规 3 2 3 4" xfId="14644"/>
    <cellStyle name="常规 3 2 4" xfId="9087"/>
    <cellStyle name="常规 3 2 4 2" xfId="9088"/>
    <cellStyle name="常规 3 2 4 3" xfId="9089"/>
    <cellStyle name="常规 3 2 5" xfId="9090"/>
    <cellStyle name="常规 3 2 5 2" xfId="9091"/>
    <cellStyle name="常规 3 2 5 3" xfId="9092"/>
    <cellStyle name="常规 3 2 6" xfId="9093"/>
    <cellStyle name="常规 3 2 6 2" xfId="9094"/>
    <cellStyle name="常规 3 2 6 3" xfId="9095"/>
    <cellStyle name="常规 3 2 7" xfId="9096"/>
    <cellStyle name="常规 3 2 7 2" xfId="9097"/>
    <cellStyle name="常规 3 2 7 3" xfId="9098"/>
    <cellStyle name="常规 3 2 8" xfId="9099"/>
    <cellStyle name="常规 3 2 8 2" xfId="9100"/>
    <cellStyle name="常规 3 2 8 3" xfId="9101"/>
    <cellStyle name="常规 3 2 9" xfId="9102"/>
    <cellStyle name="常规 3 2 9 2" xfId="9103"/>
    <cellStyle name="常规 3 2 9 3" xfId="9104"/>
    <cellStyle name="常规 3 20" xfId="9105"/>
    <cellStyle name="常规 3 20 2" xfId="9106"/>
    <cellStyle name="常规 3 20 3" xfId="9107"/>
    <cellStyle name="常规 3 21" xfId="9108"/>
    <cellStyle name="常规 3 21 2" xfId="9109"/>
    <cellStyle name="常规 3 21 3" xfId="9110"/>
    <cellStyle name="常规 3 22" xfId="9111"/>
    <cellStyle name="常规 3 22 2" xfId="9112"/>
    <cellStyle name="常规 3 22 3" xfId="9113"/>
    <cellStyle name="常规 3 23" xfId="9114"/>
    <cellStyle name="常规 3 23 2" xfId="9115"/>
    <cellStyle name="常规 3 23 3" xfId="9116"/>
    <cellStyle name="常规 3 24" xfId="9117"/>
    <cellStyle name="常规 3 24 2" xfId="9118"/>
    <cellStyle name="常规 3 24 3" xfId="9119"/>
    <cellStyle name="常规 3 25" xfId="9120"/>
    <cellStyle name="常规 3 25 2" xfId="9121"/>
    <cellStyle name="常规 3 25 3" xfId="9122"/>
    <cellStyle name="常规 3 26" xfId="9123"/>
    <cellStyle name="常规 3 26 2" xfId="9124"/>
    <cellStyle name="常规 3 26 3" xfId="9125"/>
    <cellStyle name="常规 3 27" xfId="9126"/>
    <cellStyle name="常规 3 27 2" xfId="9127"/>
    <cellStyle name="常规 3 27 3" xfId="9128"/>
    <cellStyle name="常规 3 28" xfId="9129"/>
    <cellStyle name="常规 3 28 2" xfId="9130"/>
    <cellStyle name="常规 3 28 3" xfId="9131"/>
    <cellStyle name="常规 3 29" xfId="9132"/>
    <cellStyle name="常规 3 29 2" xfId="9133"/>
    <cellStyle name="常规 3 29 3" xfId="9134"/>
    <cellStyle name="常规 3 3" xfId="9135"/>
    <cellStyle name="常规 3 3 10" xfId="9136"/>
    <cellStyle name="常规 3 3 11" xfId="9137"/>
    <cellStyle name="常规 3 3 12" xfId="9138"/>
    <cellStyle name="常规 3 3 13" xfId="12965"/>
    <cellStyle name="常规 3 3 14" xfId="12997"/>
    <cellStyle name="常规 3 3 2" xfId="9139"/>
    <cellStyle name="常规 3 3 2 2" xfId="9140"/>
    <cellStyle name="常规 3 3 2 2 2" xfId="14645"/>
    <cellStyle name="常规 3 3 2 3" xfId="9141"/>
    <cellStyle name="常规 3 3 2 3 2" xfId="14646"/>
    <cellStyle name="常规 3 3 2 4" xfId="9142"/>
    <cellStyle name="常规 3 3 2 5" xfId="9143"/>
    <cellStyle name="常规 3 3 3" xfId="9144"/>
    <cellStyle name="常规 3 3 3 2" xfId="9145"/>
    <cellStyle name="常规 3 3 3 3" xfId="9146"/>
    <cellStyle name="常规 3 3 3 4" xfId="9147"/>
    <cellStyle name="常规 3 3 3 5" xfId="9148"/>
    <cellStyle name="常规 3 3 4" xfId="9149"/>
    <cellStyle name="常规 3 3 4 2" xfId="9150"/>
    <cellStyle name="常规 3 3 4 3" xfId="9151"/>
    <cellStyle name="常规 3 3 4 4" xfId="9152"/>
    <cellStyle name="常规 3 3 4 5" xfId="9153"/>
    <cellStyle name="常规 3 3 5" xfId="9154"/>
    <cellStyle name="常规 3 3 5 2" xfId="9155"/>
    <cellStyle name="常规 3 3 5 3" xfId="9156"/>
    <cellStyle name="常规 3 3 5 4" xfId="9157"/>
    <cellStyle name="常规 3 3 5 5" xfId="9158"/>
    <cellStyle name="常规 3 3 6" xfId="9159"/>
    <cellStyle name="常规 3 3 6 2" xfId="9160"/>
    <cellStyle name="常规 3 3 6 3" xfId="9161"/>
    <cellStyle name="常规 3 3 6 4" xfId="9162"/>
    <cellStyle name="常规 3 3 6 5" xfId="9163"/>
    <cellStyle name="常规 3 3 7" xfId="9164"/>
    <cellStyle name="常规 3 3 7 2" xfId="9165"/>
    <cellStyle name="常规 3 3 7 3" xfId="9166"/>
    <cellStyle name="常规 3 3 7 4" xfId="9167"/>
    <cellStyle name="常规 3 3 7 5" xfId="9168"/>
    <cellStyle name="常规 3 3 8" xfId="9169"/>
    <cellStyle name="常规 3 3 8 2" xfId="9170"/>
    <cellStyle name="常规 3 3 8 3" xfId="9171"/>
    <cellStyle name="常规 3 3 8 4" xfId="9172"/>
    <cellStyle name="常规 3 3 8 5" xfId="9173"/>
    <cellStyle name="常规 3 3 9" xfId="9174"/>
    <cellStyle name="常规 3 3 9 2" xfId="9175"/>
    <cellStyle name="常规 3 3 9 3" xfId="9176"/>
    <cellStyle name="常规 3 30" xfId="9177"/>
    <cellStyle name="常规 3 30 2" xfId="9178"/>
    <cellStyle name="常规 3 30 3" xfId="9179"/>
    <cellStyle name="常规 3 31" xfId="9180"/>
    <cellStyle name="常规 3 31 2" xfId="9181"/>
    <cellStyle name="常规 3 31 3" xfId="9182"/>
    <cellStyle name="常规 3 32" xfId="9183"/>
    <cellStyle name="常规 3 32 2" xfId="9184"/>
    <cellStyle name="常规 3 32 3" xfId="9185"/>
    <cellStyle name="常规 3 33" xfId="9186"/>
    <cellStyle name="常规 3 33 2" xfId="9187"/>
    <cellStyle name="常规 3 33 3" xfId="9188"/>
    <cellStyle name="常规 3 34" xfId="9189"/>
    <cellStyle name="常规 3 34 2" xfId="9190"/>
    <cellStyle name="常规 3 34 3" xfId="9191"/>
    <cellStyle name="常规 3 35" xfId="9192"/>
    <cellStyle name="常规 3 35 2" xfId="9193"/>
    <cellStyle name="常规 3 35 3" xfId="9194"/>
    <cellStyle name="常规 3 36" xfId="9195"/>
    <cellStyle name="常规 3 36 2" xfId="9196"/>
    <cellStyle name="常规 3 36 3" xfId="9197"/>
    <cellStyle name="常规 3 37" xfId="9198"/>
    <cellStyle name="常规 3 37 2" xfId="9199"/>
    <cellStyle name="常规 3 37 3" xfId="9200"/>
    <cellStyle name="常规 3 38" xfId="9201"/>
    <cellStyle name="常规 3 38 2" xfId="9202"/>
    <cellStyle name="常规 3 38 3" xfId="9203"/>
    <cellStyle name="常规 3 39" xfId="9204"/>
    <cellStyle name="常规 3 39 2" xfId="9205"/>
    <cellStyle name="常规 3 39 3" xfId="9206"/>
    <cellStyle name="常规 3 4" xfId="9207"/>
    <cellStyle name="常规 3 4 10" xfId="9208"/>
    <cellStyle name="常规 3 4 11" xfId="9209"/>
    <cellStyle name="常规 3 4 12" xfId="9210"/>
    <cellStyle name="常规 3 4 13" xfId="12966"/>
    <cellStyle name="常规 3 4 14" xfId="12998"/>
    <cellStyle name="常规 3 4 2" xfId="9211"/>
    <cellStyle name="常规 3 4 2 2" xfId="9212"/>
    <cellStyle name="常规 3 4 2 2 2" xfId="14647"/>
    <cellStyle name="常规 3 4 2 3" xfId="9213"/>
    <cellStyle name="常规 3 4 2 3 2" xfId="14648"/>
    <cellStyle name="常规 3 4 2 4" xfId="14649"/>
    <cellStyle name="常规 3 4 3" xfId="9214"/>
    <cellStyle name="常规 3 4 3 2" xfId="9215"/>
    <cellStyle name="常规 3 4 3 3" xfId="9216"/>
    <cellStyle name="常规 3 4 4" xfId="9217"/>
    <cellStyle name="常规 3 4 4 2" xfId="9218"/>
    <cellStyle name="常规 3 4 4 3" xfId="9219"/>
    <cellStyle name="常规 3 4 5" xfId="9220"/>
    <cellStyle name="常规 3 4 5 2" xfId="9221"/>
    <cellStyle name="常规 3 4 5 3" xfId="9222"/>
    <cellStyle name="常规 3 4 6" xfId="9223"/>
    <cellStyle name="常规 3 4 6 2" xfId="9224"/>
    <cellStyle name="常规 3 4 6 3" xfId="9225"/>
    <cellStyle name="常规 3 4 7" xfId="9226"/>
    <cellStyle name="常规 3 4 7 2" xfId="9227"/>
    <cellStyle name="常规 3 4 7 3" xfId="9228"/>
    <cellStyle name="常规 3 4 8" xfId="9229"/>
    <cellStyle name="常规 3 4 8 2" xfId="9230"/>
    <cellStyle name="常规 3 4 8 3" xfId="9231"/>
    <cellStyle name="常规 3 4 9" xfId="9232"/>
    <cellStyle name="常规 3 4 9 2" xfId="9233"/>
    <cellStyle name="常规 3 4 9 3" xfId="9234"/>
    <cellStyle name="常规 3 40" xfId="9235"/>
    <cellStyle name="常规 3 40 2" xfId="9236"/>
    <cellStyle name="常规 3 40 3" xfId="9237"/>
    <cellStyle name="常规 3 41" xfId="9238"/>
    <cellStyle name="常规 3 41 2" xfId="9239"/>
    <cellStyle name="常规 3 41 3" xfId="9240"/>
    <cellStyle name="常规 3 42" xfId="9241"/>
    <cellStyle name="常规 3 43" xfId="9242"/>
    <cellStyle name="常规 3 44" xfId="9243"/>
    <cellStyle name="常规 3 45" xfId="12963"/>
    <cellStyle name="常规 3 46" xfId="12995"/>
    <cellStyle name="常规 3 47" xfId="13020"/>
    <cellStyle name="常规 3 48" xfId="13036"/>
    <cellStyle name="常规 3 5" xfId="9244"/>
    <cellStyle name="常规 3 5 10" xfId="9245"/>
    <cellStyle name="常规 3 5 11" xfId="9246"/>
    <cellStyle name="常规 3 5 2" xfId="9247"/>
    <cellStyle name="常规 3 5 2 2" xfId="9248"/>
    <cellStyle name="常规 3 5 2 2 2" xfId="14650"/>
    <cellStyle name="常规 3 5 2 3" xfId="9249"/>
    <cellStyle name="常规 3 5 2 3 2" xfId="14651"/>
    <cellStyle name="常规 3 5 2 4" xfId="14652"/>
    <cellStyle name="常规 3 5 3" xfId="9250"/>
    <cellStyle name="常规 3 5 3 2" xfId="9251"/>
    <cellStyle name="常规 3 5 3 3" xfId="9252"/>
    <cellStyle name="常规 3 5 4" xfId="9253"/>
    <cellStyle name="常规 3 5 4 2" xfId="9254"/>
    <cellStyle name="常规 3 5 4 3" xfId="9255"/>
    <cellStyle name="常规 3 5 5" xfId="9256"/>
    <cellStyle name="常规 3 5 5 2" xfId="9257"/>
    <cellStyle name="常规 3 5 5 3" xfId="9258"/>
    <cellStyle name="常规 3 5 6" xfId="9259"/>
    <cellStyle name="常规 3 5 6 2" xfId="9260"/>
    <cellStyle name="常规 3 5 6 3" xfId="9261"/>
    <cellStyle name="常规 3 5 7" xfId="9262"/>
    <cellStyle name="常规 3 5 7 2" xfId="9263"/>
    <cellStyle name="常规 3 5 7 3" xfId="9264"/>
    <cellStyle name="常规 3 5 8" xfId="9265"/>
    <cellStyle name="常规 3 5 8 2" xfId="9266"/>
    <cellStyle name="常规 3 5 8 3" xfId="9267"/>
    <cellStyle name="常规 3 5 9" xfId="9268"/>
    <cellStyle name="常规 3 5 9 2" xfId="9269"/>
    <cellStyle name="常规 3 5 9 3" xfId="9270"/>
    <cellStyle name="常规 3 6" xfId="9271"/>
    <cellStyle name="常规 3 6 10" xfId="9272"/>
    <cellStyle name="常规 3 6 11" xfId="9273"/>
    <cellStyle name="常规 3 6 2" xfId="9274"/>
    <cellStyle name="常规 3 6 2 2" xfId="9275"/>
    <cellStyle name="常规 3 6 2 2 2" xfId="14653"/>
    <cellStyle name="常规 3 6 2 3" xfId="9276"/>
    <cellStyle name="常规 3 6 2 3 2" xfId="14654"/>
    <cellStyle name="常规 3 6 2 4" xfId="14655"/>
    <cellStyle name="常规 3 6 3" xfId="9277"/>
    <cellStyle name="常规 3 6 3 2" xfId="9278"/>
    <cellStyle name="常规 3 6 3 3" xfId="9279"/>
    <cellStyle name="常规 3 6 4" xfId="9280"/>
    <cellStyle name="常规 3 6 4 2" xfId="9281"/>
    <cellStyle name="常规 3 6 4 3" xfId="9282"/>
    <cellStyle name="常规 3 6 5" xfId="9283"/>
    <cellStyle name="常规 3 6 5 2" xfId="9284"/>
    <cellStyle name="常规 3 6 5 3" xfId="9285"/>
    <cellStyle name="常规 3 6 6" xfId="9286"/>
    <cellStyle name="常规 3 6 6 2" xfId="9287"/>
    <cellStyle name="常规 3 6 6 3" xfId="9288"/>
    <cellStyle name="常规 3 6 7" xfId="9289"/>
    <cellStyle name="常规 3 6 7 2" xfId="9290"/>
    <cellStyle name="常规 3 6 7 3" xfId="9291"/>
    <cellStyle name="常规 3 6 8" xfId="9292"/>
    <cellStyle name="常规 3 6 8 2" xfId="9293"/>
    <cellStyle name="常规 3 6 8 3" xfId="9294"/>
    <cellStyle name="常规 3 6 9" xfId="9295"/>
    <cellStyle name="常规 3 6 9 2" xfId="9296"/>
    <cellStyle name="常规 3 6 9 3" xfId="9297"/>
    <cellStyle name="常规 3 7" xfId="9298"/>
    <cellStyle name="常规 3 7 10" xfId="9299"/>
    <cellStyle name="常规 3 7 11" xfId="9300"/>
    <cellStyle name="常规 3 7 2" xfId="9301"/>
    <cellStyle name="常规 3 7 2 2" xfId="9302"/>
    <cellStyle name="常规 3 7 2 2 2" xfId="14656"/>
    <cellStyle name="常规 3 7 2 3" xfId="9303"/>
    <cellStyle name="常规 3 7 2 3 2" xfId="14657"/>
    <cellStyle name="常规 3 7 2 4" xfId="14658"/>
    <cellStyle name="常规 3 7 3" xfId="9304"/>
    <cellStyle name="常规 3 7 3 2" xfId="9305"/>
    <cellStyle name="常规 3 7 3 3" xfId="9306"/>
    <cellStyle name="常规 3 7 4" xfId="9307"/>
    <cellStyle name="常规 3 7 4 2" xfId="9308"/>
    <cellStyle name="常规 3 7 4 3" xfId="9309"/>
    <cellStyle name="常规 3 7 5" xfId="9310"/>
    <cellStyle name="常规 3 7 5 2" xfId="9311"/>
    <cellStyle name="常规 3 7 5 3" xfId="9312"/>
    <cellStyle name="常规 3 7 6" xfId="9313"/>
    <cellStyle name="常规 3 7 6 2" xfId="9314"/>
    <cellStyle name="常规 3 7 6 3" xfId="9315"/>
    <cellStyle name="常规 3 7 7" xfId="9316"/>
    <cellStyle name="常规 3 7 7 2" xfId="9317"/>
    <cellStyle name="常规 3 7 7 3" xfId="9318"/>
    <cellStyle name="常规 3 7 8" xfId="9319"/>
    <cellStyle name="常规 3 7 8 2" xfId="9320"/>
    <cellStyle name="常规 3 7 8 3" xfId="9321"/>
    <cellStyle name="常规 3 7 9" xfId="9322"/>
    <cellStyle name="常规 3 7 9 2" xfId="9323"/>
    <cellStyle name="常规 3 7 9 3" xfId="9324"/>
    <cellStyle name="常规 3 8" xfId="9325"/>
    <cellStyle name="常规 3 8 10" xfId="9326"/>
    <cellStyle name="常规 3 8 11" xfId="9327"/>
    <cellStyle name="常规 3 8 2" xfId="9328"/>
    <cellStyle name="常规 3 8 2 2" xfId="9329"/>
    <cellStyle name="常规 3 8 2 3" xfId="9330"/>
    <cellStyle name="常规 3 8 3" xfId="9331"/>
    <cellStyle name="常规 3 8 3 2" xfId="9332"/>
    <cellStyle name="常规 3 8 3 3" xfId="9333"/>
    <cellStyle name="常规 3 8 4" xfId="9334"/>
    <cellStyle name="常规 3 8 4 2" xfId="9335"/>
    <cellStyle name="常规 3 8 4 3" xfId="9336"/>
    <cellStyle name="常规 3 8 5" xfId="9337"/>
    <cellStyle name="常规 3 8 5 2" xfId="9338"/>
    <cellStyle name="常规 3 8 5 3" xfId="9339"/>
    <cellStyle name="常规 3 8 6" xfId="9340"/>
    <cellStyle name="常规 3 8 6 2" xfId="9341"/>
    <cellStyle name="常规 3 8 6 3" xfId="9342"/>
    <cellStyle name="常规 3 8 7" xfId="9343"/>
    <cellStyle name="常规 3 8 7 2" xfId="9344"/>
    <cellStyle name="常规 3 8 7 3" xfId="9345"/>
    <cellStyle name="常规 3 8 8" xfId="9346"/>
    <cellStyle name="常规 3 8 8 2" xfId="9347"/>
    <cellStyle name="常规 3 8 8 3" xfId="9348"/>
    <cellStyle name="常规 3 8 9" xfId="9349"/>
    <cellStyle name="常规 3 8 9 2" xfId="9350"/>
    <cellStyle name="常规 3 8 9 3" xfId="9351"/>
    <cellStyle name="常规 3 9" xfId="9352"/>
    <cellStyle name="常规 3 9 10" xfId="9353"/>
    <cellStyle name="常规 3 9 11" xfId="9354"/>
    <cellStyle name="常规 3 9 2" xfId="9355"/>
    <cellStyle name="常规 3 9 2 2" xfId="9356"/>
    <cellStyle name="常规 3 9 2 2 2" xfId="14659"/>
    <cellStyle name="常规 3 9 2 2 2 2" xfId="14660"/>
    <cellStyle name="常规 3 9 2 2 3" xfId="14661"/>
    <cellStyle name="常规 3 9 2 2 3 2" xfId="14662"/>
    <cellStyle name="常规 3 9 2 2 4" xfId="14663"/>
    <cellStyle name="常规 3 9 2 3" xfId="9357"/>
    <cellStyle name="常规 3 9 2 3 2" xfId="14664"/>
    <cellStyle name="常规 3 9 2 4" xfId="14665"/>
    <cellStyle name="常规 3 9 2 4 2" xfId="14666"/>
    <cellStyle name="常规 3 9 2 5" xfId="14667"/>
    <cellStyle name="常规 3 9 3" xfId="9358"/>
    <cellStyle name="常规 3 9 3 2" xfId="9359"/>
    <cellStyle name="常规 3 9 3 2 2" xfId="14668"/>
    <cellStyle name="常规 3 9 3 3" xfId="9360"/>
    <cellStyle name="常规 3 9 3 3 2" xfId="14669"/>
    <cellStyle name="常规 3 9 3 4" xfId="14670"/>
    <cellStyle name="常规 3 9 4" xfId="9361"/>
    <cellStyle name="常规 3 9 4 2" xfId="9362"/>
    <cellStyle name="常规 3 9 4 3" xfId="9363"/>
    <cellStyle name="常规 3 9 5" xfId="9364"/>
    <cellStyle name="常规 3 9 5 2" xfId="9365"/>
    <cellStyle name="常规 3 9 5 3" xfId="9366"/>
    <cellStyle name="常规 3 9 6" xfId="9367"/>
    <cellStyle name="常规 3 9 6 2" xfId="9368"/>
    <cellStyle name="常规 3 9 6 3" xfId="9369"/>
    <cellStyle name="常规 3 9 7" xfId="9370"/>
    <cellStyle name="常规 3 9 7 2" xfId="9371"/>
    <cellStyle name="常规 3 9 7 3" xfId="9372"/>
    <cellStyle name="常规 3 9 8" xfId="9373"/>
    <cellStyle name="常规 3 9 8 2" xfId="9374"/>
    <cellStyle name="常规 3 9 8 3" xfId="9375"/>
    <cellStyle name="常规 3 9 9" xfId="9376"/>
    <cellStyle name="常规 3 9 9 2" xfId="9377"/>
    <cellStyle name="常规 3 9 9 3" xfId="9378"/>
    <cellStyle name="常规 30" xfId="9379"/>
    <cellStyle name="常规 30 2" xfId="9380"/>
    <cellStyle name="常规 30 3" xfId="9381"/>
    <cellStyle name="常规 31" xfId="13027"/>
    <cellStyle name="常规 32" xfId="9382"/>
    <cellStyle name="常规 32 2" xfId="9383"/>
    <cellStyle name="常规 32 3" xfId="9384"/>
    <cellStyle name="常规 33" xfId="9385"/>
    <cellStyle name="常规 33 2" xfId="9386"/>
    <cellStyle name="常规 33 3" xfId="9387"/>
    <cellStyle name="常规 35" xfId="9388"/>
    <cellStyle name="常规 36" xfId="13026"/>
    <cellStyle name="常规 4" xfId="9389"/>
    <cellStyle name="常规 4 10" xfId="9390"/>
    <cellStyle name="常规 4 10 2" xfId="9391"/>
    <cellStyle name="常规 4 10 3" xfId="9392"/>
    <cellStyle name="常规 4 11" xfId="9393"/>
    <cellStyle name="常规 4 11 2" xfId="9394"/>
    <cellStyle name="常规 4 11 3" xfId="9395"/>
    <cellStyle name="常规 4 12" xfId="9396"/>
    <cellStyle name="常规 4 13" xfId="9397"/>
    <cellStyle name="常规 4 14" xfId="9398"/>
    <cellStyle name="常规 4 15" xfId="12967"/>
    <cellStyle name="常规 4 16" xfId="12999"/>
    <cellStyle name="常规 4 17" xfId="13021"/>
    <cellStyle name="常规 4 18" xfId="13208"/>
    <cellStyle name="常规 4 19" xfId="14994"/>
    <cellStyle name="常规 4 2" xfId="9399"/>
    <cellStyle name="常规 4 2 2" xfId="9400"/>
    <cellStyle name="常规 4 2 2 2" xfId="13041"/>
    <cellStyle name="常规 4 2 2 2 2" xfId="14671"/>
    <cellStyle name="常规 4 2 2 2 2 2" xfId="14672"/>
    <cellStyle name="常规 4 2 2 2 3" xfId="14673"/>
    <cellStyle name="常规 4 2 2 3" xfId="14674"/>
    <cellStyle name="常规 4 2 3" xfId="9401"/>
    <cellStyle name="常规 4 2 4" xfId="9402"/>
    <cellStyle name="常规 4 2 5" xfId="9403"/>
    <cellStyle name="常规 4 2 6" xfId="12968"/>
    <cellStyle name="常规 4 2 7" xfId="13000"/>
    <cellStyle name="常规 4 3" xfId="9404"/>
    <cellStyle name="常规 4 3 2" xfId="9405"/>
    <cellStyle name="常规 4 3 3" xfId="9406"/>
    <cellStyle name="常规 4 3 4" xfId="9407"/>
    <cellStyle name="常规 4 3 5" xfId="9408"/>
    <cellStyle name="常规 4 4" xfId="9409"/>
    <cellStyle name="常规 4 4 2" xfId="9410"/>
    <cellStyle name="常规 4 4 3" xfId="9411"/>
    <cellStyle name="常规 4 4 4" xfId="9412"/>
    <cellStyle name="常规 4 4 5" xfId="9413"/>
    <cellStyle name="常规 4 5" xfId="9414"/>
    <cellStyle name="常规 4 5 2" xfId="9415"/>
    <cellStyle name="常规 4 5 3" xfId="9416"/>
    <cellStyle name="常规 4 5 4" xfId="9417"/>
    <cellStyle name="常规 4 5 5" xfId="9418"/>
    <cellStyle name="常规 4 6" xfId="9419"/>
    <cellStyle name="常规 4 6 2" xfId="9420"/>
    <cellStyle name="常规 4 6 3" xfId="9421"/>
    <cellStyle name="常规 4 6 4" xfId="9422"/>
    <cellStyle name="常规 4 6 5" xfId="9423"/>
    <cellStyle name="常规 4 7" xfId="9424"/>
    <cellStyle name="常规 4 7 2" xfId="9425"/>
    <cellStyle name="常规 4 7 3" xfId="9426"/>
    <cellStyle name="常规 4 7 4" xfId="9427"/>
    <cellStyle name="常规 4 7 5" xfId="9428"/>
    <cellStyle name="常规 4 8" xfId="9429"/>
    <cellStyle name="常规 4 8 2" xfId="9430"/>
    <cellStyle name="常规 4 8 3" xfId="9431"/>
    <cellStyle name="常规 4 8 4" xfId="9432"/>
    <cellStyle name="常规 4 8 5" xfId="9433"/>
    <cellStyle name="常规 4 9" xfId="9434"/>
    <cellStyle name="常规 4 9 2" xfId="9435"/>
    <cellStyle name="常规 4 9 3" xfId="9436"/>
    <cellStyle name="常规 4 9 4" xfId="9437"/>
    <cellStyle name="常规 4 9 5" xfId="9438"/>
    <cellStyle name="常规 42" xfId="9439"/>
    <cellStyle name="常规 43" xfId="9440"/>
    <cellStyle name="常规 47" xfId="13042"/>
    <cellStyle name="常规 49" xfId="13043"/>
    <cellStyle name="常规 49 2" xfId="13132"/>
    <cellStyle name="常规 5" xfId="9441"/>
    <cellStyle name="常规 5 10" xfId="9442"/>
    <cellStyle name="常规 5 10 10" xfId="9443"/>
    <cellStyle name="常规 5 10 11" xfId="9444"/>
    <cellStyle name="常规 5 10 2" xfId="9445"/>
    <cellStyle name="常规 5 10 2 2" xfId="9446"/>
    <cellStyle name="常规 5 10 2 2 2" xfId="9447"/>
    <cellStyle name="常规 5 10 2 2 3" xfId="9448"/>
    <cellStyle name="常规 5 10 2 3" xfId="9449"/>
    <cellStyle name="常规 5 10 2 4" xfId="9450"/>
    <cellStyle name="常规 5 10 2 5" xfId="9451"/>
    <cellStyle name="常规 5 10 3" xfId="9452"/>
    <cellStyle name="常规 5 10 3 2" xfId="9453"/>
    <cellStyle name="常规 5 10 3 3" xfId="9454"/>
    <cellStyle name="常规 5 10 4" xfId="9455"/>
    <cellStyle name="常规 5 10 4 2" xfId="9456"/>
    <cellStyle name="常规 5 10 4 3" xfId="9457"/>
    <cellStyle name="常规 5 10 5" xfId="9458"/>
    <cellStyle name="常规 5 10 5 2" xfId="9459"/>
    <cellStyle name="常规 5 10 5 3" xfId="9460"/>
    <cellStyle name="常规 5 10 6" xfId="9461"/>
    <cellStyle name="常规 5 10 6 2" xfId="9462"/>
    <cellStyle name="常规 5 10 6 3" xfId="9463"/>
    <cellStyle name="常规 5 10 7" xfId="9464"/>
    <cellStyle name="常规 5 10 7 2" xfId="9465"/>
    <cellStyle name="常规 5 10 7 3" xfId="9466"/>
    <cellStyle name="常规 5 10 8" xfId="9467"/>
    <cellStyle name="常规 5 10 8 2" xfId="9468"/>
    <cellStyle name="常规 5 10 8 3" xfId="9469"/>
    <cellStyle name="常规 5 10 9" xfId="9470"/>
    <cellStyle name="常规 5 10 9 2" xfId="9471"/>
    <cellStyle name="常规 5 10 9 3" xfId="9472"/>
    <cellStyle name="常规 5 11" xfId="9473"/>
    <cellStyle name="常规 5 11 10" xfId="9474"/>
    <cellStyle name="常规 5 11 11" xfId="9475"/>
    <cellStyle name="常规 5 11 2" xfId="9476"/>
    <cellStyle name="常规 5 11 2 2" xfId="9477"/>
    <cellStyle name="常规 5 11 2 2 2" xfId="9478"/>
    <cellStyle name="常规 5 11 2 2 3" xfId="9479"/>
    <cellStyle name="常规 5 11 2 3" xfId="9480"/>
    <cellStyle name="常规 5 11 2 4" xfId="9481"/>
    <cellStyle name="常规 5 11 3" xfId="9482"/>
    <cellStyle name="常规 5 11 3 2" xfId="9483"/>
    <cellStyle name="常规 5 11 3 3" xfId="9484"/>
    <cellStyle name="常规 5 11 4" xfId="9485"/>
    <cellStyle name="常规 5 11 4 2" xfId="9486"/>
    <cellStyle name="常规 5 11 4 3" xfId="9487"/>
    <cellStyle name="常规 5 11 5" xfId="9488"/>
    <cellStyle name="常规 5 11 5 2" xfId="9489"/>
    <cellStyle name="常规 5 11 5 3" xfId="9490"/>
    <cellStyle name="常规 5 11 6" xfId="9491"/>
    <cellStyle name="常规 5 11 6 2" xfId="9492"/>
    <cellStyle name="常规 5 11 6 3" xfId="9493"/>
    <cellStyle name="常规 5 11 7" xfId="9494"/>
    <cellStyle name="常规 5 11 7 2" xfId="9495"/>
    <cellStyle name="常规 5 11 7 3" xfId="9496"/>
    <cellStyle name="常规 5 11 8" xfId="9497"/>
    <cellStyle name="常规 5 11 8 2" xfId="9498"/>
    <cellStyle name="常规 5 11 8 3" xfId="9499"/>
    <cellStyle name="常规 5 11 9" xfId="9500"/>
    <cellStyle name="常规 5 11 9 2" xfId="9501"/>
    <cellStyle name="常规 5 11 9 3" xfId="9502"/>
    <cellStyle name="常规 5 12" xfId="9503"/>
    <cellStyle name="常规 5 12 10" xfId="9504"/>
    <cellStyle name="常规 5 12 11" xfId="9505"/>
    <cellStyle name="常规 5 12 2" xfId="9506"/>
    <cellStyle name="常规 5 12 2 2" xfId="9507"/>
    <cellStyle name="常规 5 12 2 2 2" xfId="9508"/>
    <cellStyle name="常规 5 12 2 2 3" xfId="9509"/>
    <cellStyle name="常规 5 12 2 3" xfId="9510"/>
    <cellStyle name="常规 5 12 2 4" xfId="9511"/>
    <cellStyle name="常规 5 12 3" xfId="9512"/>
    <cellStyle name="常规 5 12 3 2" xfId="9513"/>
    <cellStyle name="常规 5 12 3 3" xfId="9514"/>
    <cellStyle name="常规 5 12 4" xfId="9515"/>
    <cellStyle name="常规 5 12 4 2" xfId="9516"/>
    <cellStyle name="常规 5 12 4 3" xfId="9517"/>
    <cellStyle name="常规 5 12 5" xfId="9518"/>
    <cellStyle name="常规 5 12 5 2" xfId="9519"/>
    <cellStyle name="常规 5 12 5 3" xfId="9520"/>
    <cellStyle name="常规 5 12 6" xfId="9521"/>
    <cellStyle name="常规 5 12 6 2" xfId="9522"/>
    <cellStyle name="常规 5 12 6 3" xfId="9523"/>
    <cellStyle name="常规 5 12 7" xfId="9524"/>
    <cellStyle name="常规 5 12 7 2" xfId="9525"/>
    <cellStyle name="常规 5 12 7 3" xfId="9526"/>
    <cellStyle name="常规 5 12 8" xfId="9527"/>
    <cellStyle name="常规 5 12 8 2" xfId="9528"/>
    <cellStyle name="常规 5 12 8 3" xfId="9529"/>
    <cellStyle name="常规 5 12 9" xfId="9530"/>
    <cellStyle name="常规 5 12 9 2" xfId="9531"/>
    <cellStyle name="常规 5 12 9 3" xfId="9532"/>
    <cellStyle name="常规 5 13" xfId="9533"/>
    <cellStyle name="常规 5 13 10" xfId="9534"/>
    <cellStyle name="常规 5 13 11" xfId="9535"/>
    <cellStyle name="常规 5 13 2" xfId="9536"/>
    <cellStyle name="常规 5 13 2 2" xfId="9537"/>
    <cellStyle name="常规 5 13 2 3" xfId="9538"/>
    <cellStyle name="常规 5 13 3" xfId="9539"/>
    <cellStyle name="常规 5 13 3 2" xfId="9540"/>
    <cellStyle name="常规 5 13 3 3" xfId="9541"/>
    <cellStyle name="常规 5 13 4" xfId="9542"/>
    <cellStyle name="常规 5 13 4 2" xfId="9543"/>
    <cellStyle name="常规 5 13 4 3" xfId="9544"/>
    <cellStyle name="常规 5 13 5" xfId="9545"/>
    <cellStyle name="常规 5 13 5 2" xfId="9546"/>
    <cellStyle name="常规 5 13 5 3" xfId="9547"/>
    <cellStyle name="常规 5 13 6" xfId="9548"/>
    <cellStyle name="常规 5 13 6 2" xfId="9549"/>
    <cellStyle name="常规 5 13 6 3" xfId="9550"/>
    <cellStyle name="常规 5 13 7" xfId="9551"/>
    <cellStyle name="常规 5 13 7 2" xfId="9552"/>
    <cellStyle name="常规 5 13 7 3" xfId="9553"/>
    <cellStyle name="常规 5 13 8" xfId="9554"/>
    <cellStyle name="常规 5 13 8 2" xfId="9555"/>
    <cellStyle name="常规 5 13 8 3" xfId="9556"/>
    <cellStyle name="常规 5 13 9" xfId="9557"/>
    <cellStyle name="常规 5 13 9 2" xfId="9558"/>
    <cellStyle name="常规 5 13 9 3" xfId="9559"/>
    <cellStyle name="常规 5 14" xfId="9560"/>
    <cellStyle name="常规 5 14 10" xfId="9561"/>
    <cellStyle name="常规 5 14 11" xfId="9562"/>
    <cellStyle name="常规 5 14 2" xfId="9563"/>
    <cellStyle name="常规 5 14 2 2" xfId="9564"/>
    <cellStyle name="常规 5 14 2 2 2" xfId="9565"/>
    <cellStyle name="常规 5 14 2 2 3" xfId="9566"/>
    <cellStyle name="常规 5 14 2 3" xfId="9567"/>
    <cellStyle name="常规 5 14 2 4" xfId="9568"/>
    <cellStyle name="常规 5 14 3" xfId="9569"/>
    <cellStyle name="常规 5 14 3 2" xfId="9570"/>
    <cellStyle name="常规 5 14 3 3" xfId="9571"/>
    <cellStyle name="常规 5 14 4" xfId="9572"/>
    <cellStyle name="常规 5 14 4 2" xfId="9573"/>
    <cellStyle name="常规 5 14 4 3" xfId="9574"/>
    <cellStyle name="常规 5 14 5" xfId="9575"/>
    <cellStyle name="常规 5 14 5 2" xfId="9576"/>
    <cellStyle name="常规 5 14 5 3" xfId="9577"/>
    <cellStyle name="常规 5 14 6" xfId="9578"/>
    <cellStyle name="常规 5 14 6 2" xfId="9579"/>
    <cellStyle name="常规 5 14 6 3" xfId="9580"/>
    <cellStyle name="常规 5 14 7" xfId="9581"/>
    <cellStyle name="常规 5 14 7 2" xfId="9582"/>
    <cellStyle name="常规 5 14 7 3" xfId="9583"/>
    <cellStyle name="常规 5 14 8" xfId="9584"/>
    <cellStyle name="常规 5 14 8 2" xfId="9585"/>
    <cellStyle name="常规 5 14 8 3" xfId="9586"/>
    <cellStyle name="常规 5 14 9" xfId="9587"/>
    <cellStyle name="常规 5 14 9 2" xfId="9588"/>
    <cellStyle name="常规 5 14 9 3" xfId="9589"/>
    <cellStyle name="常规 5 15" xfId="9590"/>
    <cellStyle name="常规 5 15 2" xfId="9591"/>
    <cellStyle name="常规 5 15 2 2" xfId="9592"/>
    <cellStyle name="常规 5 15 2 3" xfId="9593"/>
    <cellStyle name="常规 5 15 3" xfId="9594"/>
    <cellStyle name="常规 5 15 4" xfId="9595"/>
    <cellStyle name="常规 5 16" xfId="9596"/>
    <cellStyle name="常规 5 16 2" xfId="9597"/>
    <cellStyle name="常规 5 16 3" xfId="9598"/>
    <cellStyle name="常规 5 17" xfId="9599"/>
    <cellStyle name="常规 5 17 2" xfId="9600"/>
    <cellStyle name="常规 5 17 3" xfId="9601"/>
    <cellStyle name="常规 5 18" xfId="9602"/>
    <cellStyle name="常规 5 18 2" xfId="9603"/>
    <cellStyle name="常规 5 18 3" xfId="9604"/>
    <cellStyle name="常规 5 19" xfId="9605"/>
    <cellStyle name="常规 5 19 2" xfId="9606"/>
    <cellStyle name="常规 5 19 3" xfId="9607"/>
    <cellStyle name="常规 5 2" xfId="9608"/>
    <cellStyle name="常规 5 2 10" xfId="9609"/>
    <cellStyle name="常规 5 2 10 2" xfId="9610"/>
    <cellStyle name="常规 5 2 10 3" xfId="9611"/>
    <cellStyle name="常规 5 2 11" xfId="9612"/>
    <cellStyle name="常规 5 2 11 2" xfId="9613"/>
    <cellStyle name="常规 5 2 11 3" xfId="9614"/>
    <cellStyle name="常规 5 2 12" xfId="9615"/>
    <cellStyle name="常规 5 2 12 2" xfId="9616"/>
    <cellStyle name="常规 5 2 12 3" xfId="9617"/>
    <cellStyle name="常规 5 2 13" xfId="9618"/>
    <cellStyle name="常规 5 2 13 2" xfId="9619"/>
    <cellStyle name="常规 5 2 13 3" xfId="9620"/>
    <cellStyle name="常规 5 2 14" xfId="9621"/>
    <cellStyle name="常规 5 2 14 2" xfId="9622"/>
    <cellStyle name="常规 5 2 14 3" xfId="9623"/>
    <cellStyle name="常规 5 2 15" xfId="9624"/>
    <cellStyle name="常规 5 2 15 2" xfId="9625"/>
    <cellStyle name="常规 5 2 15 3" xfId="9626"/>
    <cellStyle name="常规 5 2 16" xfId="9627"/>
    <cellStyle name="常规 5 2 17" xfId="9628"/>
    <cellStyle name="常规 5 2 2" xfId="9629"/>
    <cellStyle name="常规 5 2 2 10" xfId="9630"/>
    <cellStyle name="常规 5 2 2 10 2" xfId="9631"/>
    <cellStyle name="常规 5 2 2 10 3" xfId="9632"/>
    <cellStyle name="常规 5 2 2 11" xfId="9633"/>
    <cellStyle name="常规 5 2 2 11 2" xfId="9634"/>
    <cellStyle name="常规 5 2 2 11 3" xfId="9635"/>
    <cellStyle name="常规 5 2 2 12" xfId="9636"/>
    <cellStyle name="常规 5 2 2 12 2" xfId="9637"/>
    <cellStyle name="常规 5 2 2 12 3" xfId="9638"/>
    <cellStyle name="常规 5 2 2 13" xfId="9639"/>
    <cellStyle name="常规 5 2 2 14" xfId="9640"/>
    <cellStyle name="常规 5 2 2 2" xfId="9641"/>
    <cellStyle name="常规 5 2 2 2 2" xfId="9642"/>
    <cellStyle name="常规 5 2 2 2 3" xfId="9643"/>
    <cellStyle name="常规 5 2 2 3" xfId="9644"/>
    <cellStyle name="常规 5 2 2 3 2" xfId="9645"/>
    <cellStyle name="常规 5 2 2 3 3" xfId="9646"/>
    <cellStyle name="常规 5 2 2 4" xfId="9647"/>
    <cellStyle name="常规 5 2 2 4 2" xfId="9648"/>
    <cellStyle name="常规 5 2 2 4 3" xfId="9649"/>
    <cellStyle name="常规 5 2 2 5" xfId="9650"/>
    <cellStyle name="常规 5 2 2 5 2" xfId="9651"/>
    <cellStyle name="常规 5 2 2 5 3" xfId="9652"/>
    <cellStyle name="常规 5 2 2 6" xfId="9653"/>
    <cellStyle name="常规 5 2 2 6 2" xfId="9654"/>
    <cellStyle name="常规 5 2 2 6 3" xfId="9655"/>
    <cellStyle name="常规 5 2 2 7" xfId="9656"/>
    <cellStyle name="常规 5 2 2 7 2" xfId="9657"/>
    <cellStyle name="常规 5 2 2 7 3" xfId="9658"/>
    <cellStyle name="常规 5 2 2 8" xfId="9659"/>
    <cellStyle name="常规 5 2 2 8 2" xfId="9660"/>
    <cellStyle name="常规 5 2 2 8 3" xfId="9661"/>
    <cellStyle name="常规 5 2 2 9" xfId="9662"/>
    <cellStyle name="常规 5 2 2 9 2" xfId="9663"/>
    <cellStyle name="常规 5 2 2 9 3" xfId="9664"/>
    <cellStyle name="常规 5 2 3" xfId="9665"/>
    <cellStyle name="常规 5 2 3 2" xfId="9666"/>
    <cellStyle name="常规 5 2 3 2 2" xfId="9667"/>
    <cellStyle name="常规 5 2 3 2 3" xfId="9668"/>
    <cellStyle name="常规 5 2 3 3" xfId="9669"/>
    <cellStyle name="常规 5 2 3 4" xfId="9670"/>
    <cellStyle name="常规 5 2 4" xfId="9671"/>
    <cellStyle name="常规 5 2 4 2" xfId="9672"/>
    <cellStyle name="常规 5 2 4 3" xfId="9673"/>
    <cellStyle name="常规 5 2 5" xfId="9674"/>
    <cellStyle name="常规 5 2 5 2" xfId="9675"/>
    <cellStyle name="常规 5 2 5 3" xfId="9676"/>
    <cellStyle name="常规 5 2 6" xfId="9677"/>
    <cellStyle name="常规 5 2 6 2" xfId="9678"/>
    <cellStyle name="常规 5 2 6 3" xfId="9679"/>
    <cellStyle name="常规 5 2 7" xfId="9680"/>
    <cellStyle name="常规 5 2 7 2" xfId="9681"/>
    <cellStyle name="常规 5 2 7 3" xfId="9682"/>
    <cellStyle name="常规 5 2 8" xfId="9683"/>
    <cellStyle name="常规 5 2 8 2" xfId="9684"/>
    <cellStyle name="常规 5 2 8 3" xfId="9685"/>
    <cellStyle name="常规 5 2 9" xfId="9686"/>
    <cellStyle name="常规 5 2 9 2" xfId="9687"/>
    <cellStyle name="常规 5 2 9 3" xfId="9688"/>
    <cellStyle name="常规 5 20" xfId="9689"/>
    <cellStyle name="常规 5 20 2" xfId="9690"/>
    <cellStyle name="常规 5 20 3" xfId="9691"/>
    <cellStyle name="常规 5 21" xfId="9692"/>
    <cellStyle name="常规 5 21 2" xfId="9693"/>
    <cellStyle name="常规 5 21 3" xfId="9694"/>
    <cellStyle name="常规 5 22" xfId="9695"/>
    <cellStyle name="常规 5 22 2" xfId="9696"/>
    <cellStyle name="常规 5 22 3" xfId="9697"/>
    <cellStyle name="常规 5 23" xfId="9698"/>
    <cellStyle name="常规 5 23 2" xfId="9699"/>
    <cellStyle name="常规 5 23 3" xfId="9700"/>
    <cellStyle name="常规 5 24" xfId="9701"/>
    <cellStyle name="常规 5 24 2" xfId="9702"/>
    <cellStyle name="常规 5 24 3" xfId="9703"/>
    <cellStyle name="常规 5 25" xfId="9704"/>
    <cellStyle name="常规 5 25 2" xfId="9705"/>
    <cellStyle name="常规 5 25 3" xfId="9706"/>
    <cellStyle name="常规 5 26" xfId="9707"/>
    <cellStyle name="常规 5 26 2" xfId="9708"/>
    <cellStyle name="常规 5 26 3" xfId="9709"/>
    <cellStyle name="常规 5 27" xfId="9710"/>
    <cellStyle name="常规 5 27 2" xfId="9711"/>
    <cellStyle name="常规 5 27 3" xfId="9712"/>
    <cellStyle name="常规 5 28" xfId="9713"/>
    <cellStyle name="常规 5 28 2" xfId="9714"/>
    <cellStyle name="常规 5 28 3" xfId="9715"/>
    <cellStyle name="常规 5 29" xfId="9716"/>
    <cellStyle name="常规 5 29 2" xfId="9717"/>
    <cellStyle name="常规 5 29 3" xfId="9718"/>
    <cellStyle name="常规 5 3" xfId="9719"/>
    <cellStyle name="常规 5 3 10" xfId="9720"/>
    <cellStyle name="常规 5 3 11" xfId="9721"/>
    <cellStyle name="常规 5 3 2" xfId="9722"/>
    <cellStyle name="常规 5 3 2 2" xfId="9723"/>
    <cellStyle name="常规 5 3 2 2 2" xfId="14675"/>
    <cellStyle name="常规 5 3 2 3" xfId="9724"/>
    <cellStyle name="常规 5 3 2 3 2" xfId="14676"/>
    <cellStyle name="常规 5 3 2 4" xfId="14677"/>
    <cellStyle name="常规 5 3 3" xfId="9725"/>
    <cellStyle name="常规 5 3 3 2" xfId="9726"/>
    <cellStyle name="常规 5 3 3 3" xfId="9727"/>
    <cellStyle name="常规 5 3 4" xfId="9728"/>
    <cellStyle name="常规 5 3 4 2" xfId="9729"/>
    <cellStyle name="常规 5 3 4 3" xfId="9730"/>
    <cellStyle name="常规 5 3 5" xfId="9731"/>
    <cellStyle name="常规 5 3 5 2" xfId="9732"/>
    <cellStyle name="常规 5 3 5 3" xfId="9733"/>
    <cellStyle name="常规 5 3 6" xfId="9734"/>
    <cellStyle name="常规 5 3 6 2" xfId="9735"/>
    <cellStyle name="常规 5 3 6 3" xfId="9736"/>
    <cellStyle name="常规 5 3 7" xfId="9737"/>
    <cellStyle name="常规 5 3 7 2" xfId="9738"/>
    <cellStyle name="常规 5 3 7 3" xfId="9739"/>
    <cellStyle name="常规 5 3 8" xfId="9740"/>
    <cellStyle name="常规 5 3 8 2" xfId="9741"/>
    <cellStyle name="常规 5 3 8 3" xfId="9742"/>
    <cellStyle name="常规 5 3 9" xfId="9743"/>
    <cellStyle name="常规 5 3 9 2" xfId="9744"/>
    <cellStyle name="常规 5 3 9 3" xfId="9745"/>
    <cellStyle name="常规 5 30" xfId="9746"/>
    <cellStyle name="常规 5 30 2" xfId="9747"/>
    <cellStyle name="常规 5 30 3" xfId="9748"/>
    <cellStyle name="常规 5 31" xfId="9749"/>
    <cellStyle name="常规 5 31 2" xfId="9750"/>
    <cellStyle name="常规 5 31 3" xfId="9751"/>
    <cellStyle name="常规 5 32" xfId="9752"/>
    <cellStyle name="常规 5 33" xfId="9753"/>
    <cellStyle name="常规 5 34" xfId="9754"/>
    <cellStyle name="常规 5 35" xfId="12969"/>
    <cellStyle name="常规 5 36" xfId="13001"/>
    <cellStyle name="常规 5 37" xfId="13022"/>
    <cellStyle name="常规 5 38" xfId="13044"/>
    <cellStyle name="常规 5 4" xfId="9755"/>
    <cellStyle name="常规 5 4 10" xfId="9756"/>
    <cellStyle name="常规 5 4 11" xfId="9757"/>
    <cellStyle name="常规 5 4 2" xfId="9758"/>
    <cellStyle name="常规 5 4 2 2" xfId="9759"/>
    <cellStyle name="常规 5 4 2 3" xfId="9760"/>
    <cellStyle name="常规 5 4 3" xfId="9761"/>
    <cellStyle name="常规 5 4 3 2" xfId="9762"/>
    <cellStyle name="常规 5 4 3 3" xfId="9763"/>
    <cellStyle name="常规 5 4 4" xfId="9764"/>
    <cellStyle name="常规 5 4 4 2" xfId="9765"/>
    <cellStyle name="常规 5 4 4 3" xfId="9766"/>
    <cellStyle name="常规 5 4 5" xfId="9767"/>
    <cellStyle name="常规 5 4 5 2" xfId="9768"/>
    <cellStyle name="常规 5 4 5 3" xfId="9769"/>
    <cellStyle name="常规 5 4 6" xfId="9770"/>
    <cellStyle name="常规 5 4 6 2" xfId="9771"/>
    <cellStyle name="常规 5 4 6 3" xfId="9772"/>
    <cellStyle name="常规 5 4 7" xfId="9773"/>
    <cellStyle name="常规 5 4 7 2" xfId="9774"/>
    <cellStyle name="常规 5 4 7 3" xfId="9775"/>
    <cellStyle name="常规 5 4 8" xfId="9776"/>
    <cellStyle name="常规 5 4 8 2" xfId="9777"/>
    <cellStyle name="常规 5 4 8 3" xfId="9778"/>
    <cellStyle name="常规 5 4 9" xfId="9779"/>
    <cellStyle name="常规 5 4 9 2" xfId="9780"/>
    <cellStyle name="常规 5 4 9 3" xfId="9781"/>
    <cellStyle name="常规 5 5" xfId="9782"/>
    <cellStyle name="常规 5 5 10" xfId="9783"/>
    <cellStyle name="常规 5 5 11" xfId="9784"/>
    <cellStyle name="常规 5 5 2" xfId="9785"/>
    <cellStyle name="常规 5 5 2 2" xfId="9786"/>
    <cellStyle name="常规 5 5 2 3" xfId="9787"/>
    <cellStyle name="常规 5 5 3" xfId="9788"/>
    <cellStyle name="常规 5 5 3 2" xfId="9789"/>
    <cellStyle name="常规 5 5 3 3" xfId="9790"/>
    <cellStyle name="常规 5 5 4" xfId="9791"/>
    <cellStyle name="常规 5 5 4 2" xfId="9792"/>
    <cellStyle name="常规 5 5 4 3" xfId="9793"/>
    <cellStyle name="常规 5 5 5" xfId="9794"/>
    <cellStyle name="常规 5 5 5 2" xfId="9795"/>
    <cellStyle name="常规 5 5 5 3" xfId="9796"/>
    <cellStyle name="常规 5 5 6" xfId="9797"/>
    <cellStyle name="常规 5 5 6 2" xfId="9798"/>
    <cellStyle name="常规 5 5 6 3" xfId="9799"/>
    <cellStyle name="常规 5 5 7" xfId="9800"/>
    <cellStyle name="常规 5 5 7 2" xfId="9801"/>
    <cellStyle name="常规 5 5 7 3" xfId="9802"/>
    <cellStyle name="常规 5 5 8" xfId="9803"/>
    <cellStyle name="常规 5 5 8 2" xfId="9804"/>
    <cellStyle name="常规 5 5 8 3" xfId="9805"/>
    <cellStyle name="常规 5 5 9" xfId="9806"/>
    <cellStyle name="常规 5 5 9 2" xfId="9807"/>
    <cellStyle name="常规 5 5 9 3" xfId="9808"/>
    <cellStyle name="常规 5 6" xfId="9809"/>
    <cellStyle name="常规 5 6 10" xfId="9810"/>
    <cellStyle name="常规 5 6 11" xfId="9811"/>
    <cellStyle name="常规 5 6 2" xfId="9812"/>
    <cellStyle name="常规 5 6 2 2" xfId="9813"/>
    <cellStyle name="常规 5 6 2 2 2" xfId="9814"/>
    <cellStyle name="常规 5 6 2 2 3" xfId="9815"/>
    <cellStyle name="常规 5 6 2 3" xfId="9816"/>
    <cellStyle name="常规 5 6 2 4" xfId="9817"/>
    <cellStyle name="常规 5 6 3" xfId="9818"/>
    <cellStyle name="常规 5 6 3 2" xfId="9819"/>
    <cellStyle name="常规 5 6 3 3" xfId="9820"/>
    <cellStyle name="常规 5 6 4" xfId="9821"/>
    <cellStyle name="常规 5 6 4 2" xfId="9822"/>
    <cellStyle name="常规 5 6 4 3" xfId="9823"/>
    <cellStyle name="常规 5 6 5" xfId="9824"/>
    <cellStyle name="常规 5 6 5 2" xfId="9825"/>
    <cellStyle name="常规 5 6 5 3" xfId="9826"/>
    <cellStyle name="常规 5 6 6" xfId="9827"/>
    <cellStyle name="常规 5 6 6 2" xfId="9828"/>
    <cellStyle name="常规 5 6 6 3" xfId="9829"/>
    <cellStyle name="常规 5 6 7" xfId="9830"/>
    <cellStyle name="常规 5 6 7 2" xfId="9831"/>
    <cellStyle name="常规 5 6 7 3" xfId="9832"/>
    <cellStyle name="常规 5 6 8" xfId="9833"/>
    <cellStyle name="常规 5 6 8 2" xfId="9834"/>
    <cellStyle name="常规 5 6 8 3" xfId="9835"/>
    <cellStyle name="常规 5 6 9" xfId="9836"/>
    <cellStyle name="常规 5 6 9 2" xfId="9837"/>
    <cellStyle name="常规 5 6 9 3" xfId="9838"/>
    <cellStyle name="常规 5 7" xfId="9839"/>
    <cellStyle name="常规 5 7 10" xfId="9840"/>
    <cellStyle name="常规 5 7 11" xfId="9841"/>
    <cellStyle name="常规 5 7 2" xfId="9842"/>
    <cellStyle name="常规 5 7 2 2" xfId="9843"/>
    <cellStyle name="常规 5 7 2 2 2" xfId="9844"/>
    <cellStyle name="常规 5 7 2 2 3" xfId="9845"/>
    <cellStyle name="常规 5 7 2 3" xfId="9846"/>
    <cellStyle name="常规 5 7 2 4" xfId="9847"/>
    <cellStyle name="常规 5 7 3" xfId="9848"/>
    <cellStyle name="常规 5 7 3 2" xfId="9849"/>
    <cellStyle name="常规 5 7 3 3" xfId="9850"/>
    <cellStyle name="常规 5 7 4" xfId="9851"/>
    <cellStyle name="常规 5 7 4 2" xfId="9852"/>
    <cellStyle name="常规 5 7 4 3" xfId="9853"/>
    <cellStyle name="常规 5 7 5" xfId="9854"/>
    <cellStyle name="常规 5 7 5 2" xfId="9855"/>
    <cellStyle name="常规 5 7 5 3" xfId="9856"/>
    <cellStyle name="常规 5 7 6" xfId="9857"/>
    <cellStyle name="常规 5 7 6 2" xfId="9858"/>
    <cellStyle name="常规 5 7 6 3" xfId="9859"/>
    <cellStyle name="常规 5 7 7" xfId="9860"/>
    <cellStyle name="常规 5 7 7 2" xfId="9861"/>
    <cellStyle name="常规 5 7 7 3" xfId="9862"/>
    <cellStyle name="常规 5 7 8" xfId="9863"/>
    <cellStyle name="常规 5 7 8 2" xfId="9864"/>
    <cellStyle name="常规 5 7 8 3" xfId="9865"/>
    <cellStyle name="常规 5 7 9" xfId="9866"/>
    <cellStyle name="常规 5 7 9 2" xfId="9867"/>
    <cellStyle name="常规 5 7 9 3" xfId="9868"/>
    <cellStyle name="常规 5 8" xfId="9869"/>
    <cellStyle name="常规 5 8 10" xfId="9870"/>
    <cellStyle name="常规 5 8 11" xfId="9871"/>
    <cellStyle name="常规 5 8 2" xfId="9872"/>
    <cellStyle name="常规 5 8 2 2" xfId="9873"/>
    <cellStyle name="常规 5 8 2 3" xfId="9874"/>
    <cellStyle name="常规 5 8 3" xfId="9875"/>
    <cellStyle name="常规 5 8 3 2" xfId="9876"/>
    <cellStyle name="常规 5 8 3 3" xfId="9877"/>
    <cellStyle name="常规 5 8 4" xfId="9878"/>
    <cellStyle name="常规 5 8 4 2" xfId="9879"/>
    <cellStyle name="常规 5 8 4 3" xfId="9880"/>
    <cellStyle name="常规 5 8 5" xfId="9881"/>
    <cellStyle name="常规 5 8 5 2" xfId="9882"/>
    <cellStyle name="常规 5 8 5 3" xfId="9883"/>
    <cellStyle name="常规 5 8 6" xfId="9884"/>
    <cellStyle name="常规 5 8 6 2" xfId="9885"/>
    <cellStyle name="常规 5 8 6 3" xfId="9886"/>
    <cellStyle name="常规 5 8 7" xfId="9887"/>
    <cellStyle name="常规 5 8 7 2" xfId="9888"/>
    <cellStyle name="常规 5 8 7 3" xfId="9889"/>
    <cellStyle name="常规 5 8 8" xfId="9890"/>
    <cellStyle name="常规 5 8 8 2" xfId="9891"/>
    <cellStyle name="常规 5 8 8 3" xfId="9892"/>
    <cellStyle name="常规 5 8 9" xfId="9893"/>
    <cellStyle name="常规 5 8 9 2" xfId="9894"/>
    <cellStyle name="常规 5 8 9 3" xfId="9895"/>
    <cellStyle name="常规 5 9" xfId="9896"/>
    <cellStyle name="常规 5 9 10" xfId="9897"/>
    <cellStyle name="常规 5 9 11" xfId="9898"/>
    <cellStyle name="常规 5 9 2" xfId="9899"/>
    <cellStyle name="常规 5 9 2 2" xfId="9900"/>
    <cellStyle name="常规 5 9 2 3" xfId="9901"/>
    <cellStyle name="常规 5 9 3" xfId="9902"/>
    <cellStyle name="常规 5 9 3 2" xfId="9903"/>
    <cellStyle name="常规 5 9 3 3" xfId="9904"/>
    <cellStyle name="常规 5 9 4" xfId="9905"/>
    <cellStyle name="常规 5 9 4 2" xfId="9906"/>
    <cellStyle name="常规 5 9 4 3" xfId="9907"/>
    <cellStyle name="常规 5 9 5" xfId="9908"/>
    <cellStyle name="常规 5 9 5 2" xfId="9909"/>
    <cellStyle name="常规 5 9 5 3" xfId="9910"/>
    <cellStyle name="常规 5 9 6" xfId="9911"/>
    <cellStyle name="常规 5 9 6 2" xfId="9912"/>
    <cellStyle name="常规 5 9 6 3" xfId="9913"/>
    <cellStyle name="常规 5 9 7" xfId="9914"/>
    <cellStyle name="常规 5 9 7 2" xfId="9915"/>
    <cellStyle name="常规 5 9 7 3" xfId="9916"/>
    <cellStyle name="常规 5 9 8" xfId="9917"/>
    <cellStyle name="常规 5 9 8 2" xfId="9918"/>
    <cellStyle name="常规 5 9 8 3" xfId="9919"/>
    <cellStyle name="常规 5 9 9" xfId="9920"/>
    <cellStyle name="常规 5 9 9 2" xfId="9921"/>
    <cellStyle name="常规 5 9 9 3" xfId="9922"/>
    <cellStyle name="常规 56" xfId="9923"/>
    <cellStyle name="常规 57" xfId="9924"/>
    <cellStyle name="常规 6" xfId="13025"/>
    <cellStyle name="常规 6 10" xfId="9925"/>
    <cellStyle name="常规 6 10 10" xfId="9926"/>
    <cellStyle name="常规 6 10 11" xfId="9927"/>
    <cellStyle name="常规 6 10 2" xfId="9928"/>
    <cellStyle name="常规 6 10 2 2" xfId="9929"/>
    <cellStyle name="常规 6 10 2 2 2" xfId="9930"/>
    <cellStyle name="常规 6 10 2 2 3" xfId="9931"/>
    <cellStyle name="常规 6 10 2 3" xfId="9932"/>
    <cellStyle name="常规 6 10 2 4" xfId="9933"/>
    <cellStyle name="常规 6 10 3" xfId="9934"/>
    <cellStyle name="常规 6 10 3 2" xfId="9935"/>
    <cellStyle name="常规 6 10 3 3" xfId="9936"/>
    <cellStyle name="常规 6 10 4" xfId="9937"/>
    <cellStyle name="常规 6 10 4 2" xfId="9938"/>
    <cellStyle name="常规 6 10 4 3" xfId="9939"/>
    <cellStyle name="常规 6 10 5" xfId="9940"/>
    <cellStyle name="常规 6 10 5 2" xfId="9941"/>
    <cellStyle name="常规 6 10 5 3" xfId="9942"/>
    <cellStyle name="常规 6 10 6" xfId="9943"/>
    <cellStyle name="常规 6 10 6 2" xfId="9944"/>
    <cellStyle name="常规 6 10 6 3" xfId="9945"/>
    <cellStyle name="常规 6 10 7" xfId="9946"/>
    <cellStyle name="常规 6 10 7 2" xfId="9947"/>
    <cellStyle name="常规 6 10 7 3" xfId="9948"/>
    <cellStyle name="常规 6 10 8" xfId="9949"/>
    <cellStyle name="常规 6 10 8 2" xfId="9950"/>
    <cellStyle name="常规 6 10 8 3" xfId="9951"/>
    <cellStyle name="常规 6 10 9" xfId="9952"/>
    <cellStyle name="常规 6 10 9 2" xfId="9953"/>
    <cellStyle name="常规 6 10 9 3" xfId="9954"/>
    <cellStyle name="常规 6 11" xfId="9955"/>
    <cellStyle name="常规 6 11 10" xfId="9956"/>
    <cellStyle name="常规 6 11 11" xfId="9957"/>
    <cellStyle name="常规 6 11 2" xfId="9958"/>
    <cellStyle name="常规 6 11 2 2" xfId="9959"/>
    <cellStyle name="常规 6 11 2 2 2" xfId="9960"/>
    <cellStyle name="常规 6 11 2 2 3" xfId="9961"/>
    <cellStyle name="常规 6 11 2 3" xfId="9962"/>
    <cellStyle name="常规 6 11 2 4" xfId="9963"/>
    <cellStyle name="常规 6 11 3" xfId="9964"/>
    <cellStyle name="常规 6 11 3 2" xfId="9965"/>
    <cellStyle name="常规 6 11 3 3" xfId="9966"/>
    <cellStyle name="常规 6 11 4" xfId="9967"/>
    <cellStyle name="常规 6 11 4 2" xfId="9968"/>
    <cellStyle name="常规 6 11 4 3" xfId="9969"/>
    <cellStyle name="常规 6 11 5" xfId="9970"/>
    <cellStyle name="常规 6 11 5 2" xfId="9971"/>
    <cellStyle name="常规 6 11 5 3" xfId="9972"/>
    <cellStyle name="常规 6 11 6" xfId="9973"/>
    <cellStyle name="常规 6 11 6 2" xfId="9974"/>
    <cellStyle name="常规 6 11 6 3" xfId="9975"/>
    <cellStyle name="常规 6 11 7" xfId="9976"/>
    <cellStyle name="常规 6 11 7 2" xfId="9977"/>
    <cellStyle name="常规 6 11 7 3" xfId="9978"/>
    <cellStyle name="常规 6 11 8" xfId="9979"/>
    <cellStyle name="常规 6 11 8 2" xfId="9980"/>
    <cellStyle name="常规 6 11 8 3" xfId="9981"/>
    <cellStyle name="常规 6 11 9" xfId="9982"/>
    <cellStyle name="常规 6 11 9 2" xfId="9983"/>
    <cellStyle name="常规 6 11 9 3" xfId="9984"/>
    <cellStyle name="常规 6 12" xfId="9985"/>
    <cellStyle name="常规 6 12 10" xfId="9986"/>
    <cellStyle name="常规 6 12 11" xfId="9987"/>
    <cellStyle name="常规 6 12 2" xfId="9988"/>
    <cellStyle name="常规 6 12 2 2" xfId="9989"/>
    <cellStyle name="常规 6 12 2 2 2" xfId="9990"/>
    <cellStyle name="常规 6 12 2 2 3" xfId="9991"/>
    <cellStyle name="常规 6 12 2 3" xfId="9992"/>
    <cellStyle name="常规 6 12 2 4" xfId="9993"/>
    <cellStyle name="常规 6 12 3" xfId="9994"/>
    <cellStyle name="常规 6 12 3 2" xfId="9995"/>
    <cellStyle name="常规 6 12 3 3" xfId="9996"/>
    <cellStyle name="常规 6 12 4" xfId="9997"/>
    <cellStyle name="常规 6 12 4 2" xfId="9998"/>
    <cellStyle name="常规 6 12 4 3" xfId="9999"/>
    <cellStyle name="常规 6 12 5" xfId="10000"/>
    <cellStyle name="常规 6 12 5 2" xfId="10001"/>
    <cellStyle name="常规 6 12 5 3" xfId="10002"/>
    <cellStyle name="常规 6 12 6" xfId="10003"/>
    <cellStyle name="常规 6 12 6 2" xfId="10004"/>
    <cellStyle name="常规 6 12 6 3" xfId="10005"/>
    <cellStyle name="常规 6 12 7" xfId="10006"/>
    <cellStyle name="常规 6 12 7 2" xfId="10007"/>
    <cellStyle name="常规 6 12 7 3" xfId="10008"/>
    <cellStyle name="常规 6 12 8" xfId="10009"/>
    <cellStyle name="常规 6 12 8 2" xfId="10010"/>
    <cellStyle name="常规 6 12 8 3" xfId="10011"/>
    <cellStyle name="常规 6 12 9" xfId="10012"/>
    <cellStyle name="常规 6 12 9 2" xfId="10013"/>
    <cellStyle name="常规 6 12 9 3" xfId="10014"/>
    <cellStyle name="常规 6 13" xfId="10015"/>
    <cellStyle name="常规 6 13 10" xfId="10016"/>
    <cellStyle name="常规 6 13 11" xfId="10017"/>
    <cellStyle name="常规 6 13 2" xfId="10018"/>
    <cellStyle name="常规 6 13 2 2" xfId="10019"/>
    <cellStyle name="常规 6 13 2 2 2" xfId="10020"/>
    <cellStyle name="常规 6 13 2 2 3" xfId="10021"/>
    <cellStyle name="常规 6 13 2 3" xfId="10022"/>
    <cellStyle name="常规 6 13 2 4" xfId="10023"/>
    <cellStyle name="常规 6 13 3" xfId="10024"/>
    <cellStyle name="常规 6 13 3 2" xfId="10025"/>
    <cellStyle name="常规 6 13 3 3" xfId="10026"/>
    <cellStyle name="常规 6 13 4" xfId="10027"/>
    <cellStyle name="常规 6 13 4 2" xfId="10028"/>
    <cellStyle name="常规 6 13 4 3" xfId="10029"/>
    <cellStyle name="常规 6 13 5" xfId="10030"/>
    <cellStyle name="常规 6 13 5 2" xfId="10031"/>
    <cellStyle name="常规 6 13 5 3" xfId="10032"/>
    <cellStyle name="常规 6 13 6" xfId="10033"/>
    <cellStyle name="常规 6 13 6 2" xfId="10034"/>
    <cellStyle name="常规 6 13 6 3" xfId="10035"/>
    <cellStyle name="常规 6 13 7" xfId="10036"/>
    <cellStyle name="常规 6 13 7 2" xfId="10037"/>
    <cellStyle name="常规 6 13 7 3" xfId="10038"/>
    <cellStyle name="常规 6 13 8" xfId="10039"/>
    <cellStyle name="常规 6 13 8 2" xfId="10040"/>
    <cellStyle name="常规 6 13 8 3" xfId="10041"/>
    <cellStyle name="常规 6 13 9" xfId="10042"/>
    <cellStyle name="常规 6 13 9 2" xfId="10043"/>
    <cellStyle name="常规 6 13 9 3" xfId="10044"/>
    <cellStyle name="常规 6 14" xfId="10045"/>
    <cellStyle name="常规 6 14 10" xfId="10046"/>
    <cellStyle name="常规 6 14 11" xfId="10047"/>
    <cellStyle name="常规 6 14 2" xfId="10048"/>
    <cellStyle name="常规 6 14 2 2" xfId="10049"/>
    <cellStyle name="常规 6 14 2 2 2" xfId="10050"/>
    <cellStyle name="常规 6 14 2 2 3" xfId="10051"/>
    <cellStyle name="常规 6 14 2 3" xfId="10052"/>
    <cellStyle name="常规 6 14 2 4" xfId="10053"/>
    <cellStyle name="常规 6 14 3" xfId="10054"/>
    <cellStyle name="常规 6 14 3 2" xfId="10055"/>
    <cellStyle name="常规 6 14 3 3" xfId="10056"/>
    <cellStyle name="常规 6 14 4" xfId="10057"/>
    <cellStyle name="常规 6 14 4 2" xfId="10058"/>
    <cellStyle name="常规 6 14 4 3" xfId="10059"/>
    <cellStyle name="常规 6 14 5" xfId="10060"/>
    <cellStyle name="常规 6 14 5 2" xfId="10061"/>
    <cellStyle name="常规 6 14 5 3" xfId="10062"/>
    <cellStyle name="常规 6 14 6" xfId="10063"/>
    <cellStyle name="常规 6 14 6 2" xfId="10064"/>
    <cellStyle name="常规 6 14 6 3" xfId="10065"/>
    <cellStyle name="常规 6 14 7" xfId="10066"/>
    <cellStyle name="常规 6 14 7 2" xfId="10067"/>
    <cellStyle name="常规 6 14 7 3" xfId="10068"/>
    <cellStyle name="常规 6 14 8" xfId="10069"/>
    <cellStyle name="常规 6 14 8 2" xfId="10070"/>
    <cellStyle name="常规 6 14 8 3" xfId="10071"/>
    <cellStyle name="常规 6 14 9" xfId="10072"/>
    <cellStyle name="常规 6 14 9 2" xfId="10073"/>
    <cellStyle name="常规 6 14 9 3" xfId="10074"/>
    <cellStyle name="常规 6 15" xfId="10075"/>
    <cellStyle name="常规 6 15 10" xfId="10076"/>
    <cellStyle name="常规 6 15 11" xfId="10077"/>
    <cellStyle name="常规 6 15 2" xfId="10078"/>
    <cellStyle name="常规 6 15 2 2" xfId="10079"/>
    <cellStyle name="常规 6 15 2 2 2" xfId="10080"/>
    <cellStyle name="常规 6 15 2 2 3" xfId="10081"/>
    <cellStyle name="常规 6 15 2 3" xfId="10082"/>
    <cellStyle name="常规 6 15 2 4" xfId="10083"/>
    <cellStyle name="常规 6 15 3" xfId="10084"/>
    <cellStyle name="常规 6 15 3 2" xfId="10085"/>
    <cellStyle name="常规 6 15 3 3" xfId="10086"/>
    <cellStyle name="常规 6 15 4" xfId="10087"/>
    <cellStyle name="常规 6 15 4 2" xfId="10088"/>
    <cellStyle name="常规 6 15 4 3" xfId="10089"/>
    <cellStyle name="常规 6 15 5" xfId="10090"/>
    <cellStyle name="常规 6 15 5 2" xfId="10091"/>
    <cellStyle name="常规 6 15 5 3" xfId="10092"/>
    <cellStyle name="常规 6 15 6" xfId="10093"/>
    <cellStyle name="常规 6 15 6 2" xfId="10094"/>
    <cellStyle name="常规 6 15 6 3" xfId="10095"/>
    <cellStyle name="常规 6 15 7" xfId="10096"/>
    <cellStyle name="常规 6 15 7 2" xfId="10097"/>
    <cellStyle name="常规 6 15 7 3" xfId="10098"/>
    <cellStyle name="常规 6 15 8" xfId="10099"/>
    <cellStyle name="常规 6 15 8 2" xfId="10100"/>
    <cellStyle name="常规 6 15 8 3" xfId="10101"/>
    <cellStyle name="常规 6 15 9" xfId="10102"/>
    <cellStyle name="常规 6 15 9 2" xfId="10103"/>
    <cellStyle name="常规 6 15 9 3" xfId="10104"/>
    <cellStyle name="常规 6 16" xfId="10105"/>
    <cellStyle name="常规 6 16 10" xfId="10106"/>
    <cellStyle name="常规 6 16 11" xfId="10107"/>
    <cellStyle name="常规 6 16 2" xfId="10108"/>
    <cellStyle name="常规 6 16 2 2" xfId="10109"/>
    <cellStyle name="常规 6 16 2 2 2" xfId="10110"/>
    <cellStyle name="常规 6 16 2 2 3" xfId="10111"/>
    <cellStyle name="常规 6 16 2 3" xfId="10112"/>
    <cellStyle name="常规 6 16 2 4" xfId="10113"/>
    <cellStyle name="常规 6 16 3" xfId="10114"/>
    <cellStyle name="常规 6 16 3 2" xfId="10115"/>
    <cellStyle name="常规 6 16 3 3" xfId="10116"/>
    <cellStyle name="常规 6 16 4" xfId="10117"/>
    <cellStyle name="常规 6 16 4 2" xfId="10118"/>
    <cellStyle name="常规 6 16 4 3" xfId="10119"/>
    <cellStyle name="常规 6 16 5" xfId="10120"/>
    <cellStyle name="常规 6 16 5 2" xfId="10121"/>
    <cellStyle name="常规 6 16 5 3" xfId="10122"/>
    <cellStyle name="常规 6 16 6" xfId="10123"/>
    <cellStyle name="常规 6 16 6 2" xfId="10124"/>
    <cellStyle name="常规 6 16 6 3" xfId="10125"/>
    <cellStyle name="常规 6 16 7" xfId="10126"/>
    <cellStyle name="常规 6 16 7 2" xfId="10127"/>
    <cellStyle name="常规 6 16 7 3" xfId="10128"/>
    <cellStyle name="常规 6 16 8" xfId="10129"/>
    <cellStyle name="常规 6 16 8 2" xfId="10130"/>
    <cellStyle name="常规 6 16 8 3" xfId="10131"/>
    <cellStyle name="常规 6 16 9" xfId="10132"/>
    <cellStyle name="常规 6 16 9 2" xfId="10133"/>
    <cellStyle name="常规 6 16 9 3" xfId="10134"/>
    <cellStyle name="常规 6 17" xfId="10135"/>
    <cellStyle name="常规 6 17 10" xfId="10136"/>
    <cellStyle name="常规 6 17 11" xfId="10137"/>
    <cellStyle name="常规 6 17 2" xfId="10138"/>
    <cellStyle name="常规 6 17 2 2" xfId="10139"/>
    <cellStyle name="常规 6 17 2 3" xfId="10140"/>
    <cellStyle name="常规 6 17 3" xfId="10141"/>
    <cellStyle name="常规 6 17 3 2" xfId="10142"/>
    <cellStyle name="常规 6 17 3 3" xfId="10143"/>
    <cellStyle name="常规 6 17 4" xfId="10144"/>
    <cellStyle name="常规 6 17 4 2" xfId="10145"/>
    <cellStyle name="常规 6 17 4 3" xfId="10146"/>
    <cellStyle name="常规 6 17 5" xfId="10147"/>
    <cellStyle name="常规 6 17 5 2" xfId="10148"/>
    <cellStyle name="常规 6 17 5 3" xfId="10149"/>
    <cellStyle name="常规 6 17 6" xfId="10150"/>
    <cellStyle name="常规 6 17 6 2" xfId="10151"/>
    <cellStyle name="常规 6 17 6 3" xfId="10152"/>
    <cellStyle name="常规 6 17 7" xfId="10153"/>
    <cellStyle name="常规 6 17 7 2" xfId="10154"/>
    <cellStyle name="常规 6 17 7 3" xfId="10155"/>
    <cellStyle name="常规 6 17 8" xfId="10156"/>
    <cellStyle name="常规 6 17 8 2" xfId="10157"/>
    <cellStyle name="常规 6 17 8 3" xfId="10158"/>
    <cellStyle name="常规 6 17 9" xfId="10159"/>
    <cellStyle name="常规 6 17 9 2" xfId="10160"/>
    <cellStyle name="常规 6 17 9 3" xfId="10161"/>
    <cellStyle name="常规 6 18" xfId="10162"/>
    <cellStyle name="常规 6 18 10" xfId="10163"/>
    <cellStyle name="常规 6 18 11" xfId="10164"/>
    <cellStyle name="常规 6 18 2" xfId="10165"/>
    <cellStyle name="常规 6 18 2 2" xfId="10166"/>
    <cellStyle name="常规 6 18 2 3" xfId="10167"/>
    <cellStyle name="常规 6 18 3" xfId="10168"/>
    <cellStyle name="常规 6 18 3 2" xfId="10169"/>
    <cellStyle name="常规 6 18 3 3" xfId="10170"/>
    <cellStyle name="常规 6 18 4" xfId="10171"/>
    <cellStyle name="常规 6 18 4 2" xfId="10172"/>
    <cellStyle name="常规 6 18 4 3" xfId="10173"/>
    <cellStyle name="常规 6 18 5" xfId="10174"/>
    <cellStyle name="常规 6 18 5 2" xfId="10175"/>
    <cellStyle name="常规 6 18 5 3" xfId="10176"/>
    <cellStyle name="常规 6 18 6" xfId="10177"/>
    <cellStyle name="常规 6 18 6 2" xfId="10178"/>
    <cellStyle name="常规 6 18 6 3" xfId="10179"/>
    <cellStyle name="常规 6 18 7" xfId="10180"/>
    <cellStyle name="常规 6 18 7 2" xfId="10181"/>
    <cellStyle name="常规 6 18 7 3" xfId="10182"/>
    <cellStyle name="常规 6 18 8" xfId="10183"/>
    <cellStyle name="常规 6 18 8 2" xfId="10184"/>
    <cellStyle name="常规 6 18 8 3" xfId="10185"/>
    <cellStyle name="常规 6 18 9" xfId="10186"/>
    <cellStyle name="常规 6 18 9 2" xfId="10187"/>
    <cellStyle name="常规 6 18 9 3" xfId="10188"/>
    <cellStyle name="常规 6 19" xfId="10189"/>
    <cellStyle name="常规 6 19 10" xfId="10190"/>
    <cellStyle name="常规 6 19 11" xfId="10191"/>
    <cellStyle name="常规 6 19 2" xfId="10192"/>
    <cellStyle name="常规 6 19 2 2" xfId="10193"/>
    <cellStyle name="常规 6 19 2 2 2" xfId="10194"/>
    <cellStyle name="常规 6 19 2 2 3" xfId="10195"/>
    <cellStyle name="常规 6 19 2 3" xfId="10196"/>
    <cellStyle name="常规 6 19 2 4" xfId="10197"/>
    <cellStyle name="常规 6 19 3" xfId="10198"/>
    <cellStyle name="常规 6 19 3 2" xfId="10199"/>
    <cellStyle name="常规 6 19 3 3" xfId="10200"/>
    <cellStyle name="常规 6 19 4" xfId="10201"/>
    <cellStyle name="常规 6 19 4 2" xfId="10202"/>
    <cellStyle name="常规 6 19 4 3" xfId="10203"/>
    <cellStyle name="常规 6 19 5" xfId="10204"/>
    <cellStyle name="常规 6 19 5 2" xfId="10205"/>
    <cellStyle name="常规 6 19 5 3" xfId="10206"/>
    <cellStyle name="常规 6 19 6" xfId="10207"/>
    <cellStyle name="常规 6 19 6 2" xfId="10208"/>
    <cellStyle name="常规 6 19 6 3" xfId="10209"/>
    <cellStyle name="常规 6 19 7" xfId="10210"/>
    <cellStyle name="常规 6 19 7 2" xfId="10211"/>
    <cellStyle name="常规 6 19 7 3" xfId="10212"/>
    <cellStyle name="常规 6 19 8" xfId="10213"/>
    <cellStyle name="常规 6 19 8 2" xfId="10214"/>
    <cellStyle name="常规 6 19 8 3" xfId="10215"/>
    <cellStyle name="常规 6 19 9" xfId="10216"/>
    <cellStyle name="常规 6 19 9 2" xfId="10217"/>
    <cellStyle name="常规 6 19 9 3" xfId="10218"/>
    <cellStyle name="常规 6 2" xfId="10219"/>
    <cellStyle name="常规 6 2 10" xfId="10220"/>
    <cellStyle name="常规 6 2 11" xfId="10221"/>
    <cellStyle name="常规 6 2 12" xfId="10222"/>
    <cellStyle name="常规 6 2 2" xfId="10223"/>
    <cellStyle name="常规 6 2 2 2" xfId="10224"/>
    <cellStyle name="常规 6 2 2 3" xfId="10225"/>
    <cellStyle name="常规 6 2 3" xfId="10226"/>
    <cellStyle name="常规 6 2 3 2" xfId="10227"/>
    <cellStyle name="常规 6 2 3 3" xfId="10228"/>
    <cellStyle name="常规 6 2 4" xfId="10229"/>
    <cellStyle name="常规 6 2 4 2" xfId="10230"/>
    <cellStyle name="常规 6 2 4 3" xfId="10231"/>
    <cellStyle name="常规 6 2 5" xfId="10232"/>
    <cellStyle name="常规 6 2 5 2" xfId="10233"/>
    <cellStyle name="常规 6 2 5 3" xfId="10234"/>
    <cellStyle name="常规 6 2 6" xfId="10235"/>
    <cellStyle name="常规 6 2 6 2" xfId="10236"/>
    <cellStyle name="常规 6 2 6 3" xfId="10237"/>
    <cellStyle name="常规 6 2 7" xfId="10238"/>
    <cellStyle name="常规 6 2 7 2" xfId="10239"/>
    <cellStyle name="常规 6 2 7 3" xfId="10240"/>
    <cellStyle name="常规 6 2 8" xfId="10241"/>
    <cellStyle name="常规 6 2 8 2" xfId="10242"/>
    <cellStyle name="常规 6 2 8 3" xfId="10243"/>
    <cellStyle name="常规 6 2 9" xfId="10244"/>
    <cellStyle name="常规 6 2 9 2" xfId="10245"/>
    <cellStyle name="常规 6 2 9 3" xfId="10246"/>
    <cellStyle name="常规 6 20" xfId="10247"/>
    <cellStyle name="常规 6 20 2" xfId="10248"/>
    <cellStyle name="常规 6 20 3" xfId="10249"/>
    <cellStyle name="常规 6 21" xfId="10250"/>
    <cellStyle name="常规 6 21 2" xfId="10251"/>
    <cellStyle name="常规 6 21 3" xfId="10252"/>
    <cellStyle name="常规 6 22" xfId="10253"/>
    <cellStyle name="常规 6 22 2" xfId="10254"/>
    <cellStyle name="常规 6 22 3" xfId="10255"/>
    <cellStyle name="常规 6 23" xfId="10256"/>
    <cellStyle name="常规 6 23 2" xfId="10257"/>
    <cellStyle name="常规 6 23 3" xfId="10258"/>
    <cellStyle name="常规 6 24" xfId="10259"/>
    <cellStyle name="常规 6 24 2" xfId="10260"/>
    <cellStyle name="常规 6 24 3" xfId="10261"/>
    <cellStyle name="常规 6 25" xfId="10262"/>
    <cellStyle name="常规 6 25 2" xfId="10263"/>
    <cellStyle name="常规 6 25 3" xfId="10264"/>
    <cellStyle name="常规 6 26" xfId="10265"/>
    <cellStyle name="常规 6 26 2" xfId="10266"/>
    <cellStyle name="常规 6 26 3" xfId="10267"/>
    <cellStyle name="常规 6 27" xfId="10268"/>
    <cellStyle name="常规 6 27 2" xfId="10269"/>
    <cellStyle name="常规 6 27 3" xfId="10270"/>
    <cellStyle name="常规 6 28" xfId="10271"/>
    <cellStyle name="常规 6 28 2" xfId="10272"/>
    <cellStyle name="常规 6 28 3" xfId="10273"/>
    <cellStyle name="常规 6 29" xfId="10274"/>
    <cellStyle name="常规 6 29 2" xfId="10275"/>
    <cellStyle name="常规 6 29 3" xfId="10276"/>
    <cellStyle name="常规 6 3" xfId="10277"/>
    <cellStyle name="常规 6 3 10" xfId="10278"/>
    <cellStyle name="常规 6 3 10 2" xfId="10279"/>
    <cellStyle name="常规 6 3 10 3" xfId="10280"/>
    <cellStyle name="常规 6 3 11" xfId="10281"/>
    <cellStyle name="常规 6 3 12" xfId="10282"/>
    <cellStyle name="常规 6 3 13" xfId="10283"/>
    <cellStyle name="常规 6 3 2" xfId="10284"/>
    <cellStyle name="常规 6 3 2 10" xfId="10285"/>
    <cellStyle name="常规 6 3 2 11" xfId="10286"/>
    <cellStyle name="常规 6 3 2 2" xfId="10287"/>
    <cellStyle name="常规 6 3 2 2 2" xfId="10288"/>
    <cellStyle name="常规 6 3 2 2 3" xfId="10289"/>
    <cellStyle name="常规 6 3 2 3" xfId="10290"/>
    <cellStyle name="常规 6 3 2 3 2" xfId="10291"/>
    <cellStyle name="常规 6 3 2 3 3" xfId="10292"/>
    <cellStyle name="常规 6 3 2 4" xfId="10293"/>
    <cellStyle name="常规 6 3 2 4 2" xfId="10294"/>
    <cellStyle name="常规 6 3 2 4 3" xfId="10295"/>
    <cellStyle name="常规 6 3 2 5" xfId="10296"/>
    <cellStyle name="常规 6 3 2 5 2" xfId="10297"/>
    <cellStyle name="常规 6 3 2 5 3" xfId="10298"/>
    <cellStyle name="常规 6 3 2 6" xfId="10299"/>
    <cellStyle name="常规 6 3 2 6 2" xfId="10300"/>
    <cellStyle name="常规 6 3 2 6 3" xfId="10301"/>
    <cellStyle name="常规 6 3 2 7" xfId="10302"/>
    <cellStyle name="常规 6 3 2 7 2" xfId="10303"/>
    <cellStyle name="常规 6 3 2 7 3" xfId="10304"/>
    <cellStyle name="常规 6 3 2 8" xfId="10305"/>
    <cellStyle name="常规 6 3 2 8 2" xfId="10306"/>
    <cellStyle name="常规 6 3 2 8 3" xfId="10307"/>
    <cellStyle name="常规 6 3 2 9" xfId="10308"/>
    <cellStyle name="常规 6 3 2 9 2" xfId="10309"/>
    <cellStyle name="常规 6 3 2 9 3" xfId="10310"/>
    <cellStyle name="常规 6 3 3" xfId="10311"/>
    <cellStyle name="常规 6 3 3 2" xfId="10312"/>
    <cellStyle name="常规 6 3 3 2 2" xfId="10313"/>
    <cellStyle name="常规 6 3 3 2 3" xfId="10314"/>
    <cellStyle name="常规 6 3 3 3" xfId="10315"/>
    <cellStyle name="常规 6 3 3 4" xfId="10316"/>
    <cellStyle name="常规 6 3 4" xfId="10317"/>
    <cellStyle name="常规 6 3 4 2" xfId="10318"/>
    <cellStyle name="常规 6 3 4 3" xfId="10319"/>
    <cellStyle name="常规 6 3 5" xfId="10320"/>
    <cellStyle name="常规 6 3 5 2" xfId="10321"/>
    <cellStyle name="常规 6 3 5 3" xfId="10322"/>
    <cellStyle name="常规 6 3 6" xfId="10323"/>
    <cellStyle name="常规 6 3 6 2" xfId="10324"/>
    <cellStyle name="常规 6 3 6 3" xfId="10325"/>
    <cellStyle name="常规 6 3 7" xfId="10326"/>
    <cellStyle name="常规 6 3 7 2" xfId="10327"/>
    <cellStyle name="常规 6 3 7 3" xfId="10328"/>
    <cellStyle name="常规 6 3 8" xfId="10329"/>
    <cellStyle name="常规 6 3 8 2" xfId="10330"/>
    <cellStyle name="常规 6 3 8 3" xfId="10331"/>
    <cellStyle name="常规 6 3 9" xfId="10332"/>
    <cellStyle name="常规 6 3 9 2" xfId="10333"/>
    <cellStyle name="常规 6 3 9 3" xfId="10334"/>
    <cellStyle name="常规 6 30" xfId="10335"/>
    <cellStyle name="常规 6 30 2" xfId="10336"/>
    <cellStyle name="常规 6 30 3" xfId="10337"/>
    <cellStyle name="常规 6 31" xfId="10338"/>
    <cellStyle name="常规 6 31 2" xfId="10339"/>
    <cellStyle name="常规 6 31 3" xfId="10340"/>
    <cellStyle name="常规 6 32" xfId="10341"/>
    <cellStyle name="常规 6 32 2" xfId="10342"/>
    <cellStyle name="常规 6 32 3" xfId="10343"/>
    <cellStyle name="常规 6 33" xfId="10344"/>
    <cellStyle name="常规 6 33 2" xfId="10345"/>
    <cellStyle name="常规 6 33 3" xfId="10346"/>
    <cellStyle name="常规 6 34" xfId="10347"/>
    <cellStyle name="常规 6 35" xfId="10348"/>
    <cellStyle name="常规 6 36" xfId="10349"/>
    <cellStyle name="常规 6 37" xfId="12970"/>
    <cellStyle name="常规 6 38" xfId="13002"/>
    <cellStyle name="常规 6 39" xfId="13023"/>
    <cellStyle name="常规 6 4" xfId="10350"/>
    <cellStyle name="常规 6 4 10" xfId="10351"/>
    <cellStyle name="常规 6 4 11" xfId="10352"/>
    <cellStyle name="常规 6 4 12" xfId="10353"/>
    <cellStyle name="常规 6 4 2" xfId="10354"/>
    <cellStyle name="常规 6 4 2 2" xfId="10355"/>
    <cellStyle name="常规 6 4 2 3" xfId="10356"/>
    <cellStyle name="常规 6 4 3" xfId="10357"/>
    <cellStyle name="常规 6 4 3 2" xfId="10358"/>
    <cellStyle name="常规 6 4 3 3" xfId="10359"/>
    <cellStyle name="常规 6 4 4" xfId="10360"/>
    <cellStyle name="常规 6 4 4 2" xfId="10361"/>
    <cellStyle name="常规 6 4 4 3" xfId="10362"/>
    <cellStyle name="常规 6 4 5" xfId="10363"/>
    <cellStyle name="常规 6 4 5 2" xfId="10364"/>
    <cellStyle name="常规 6 4 5 3" xfId="10365"/>
    <cellStyle name="常规 6 4 6" xfId="10366"/>
    <cellStyle name="常规 6 4 6 2" xfId="10367"/>
    <cellStyle name="常规 6 4 6 3" xfId="10368"/>
    <cellStyle name="常规 6 4 7" xfId="10369"/>
    <cellStyle name="常规 6 4 7 2" xfId="10370"/>
    <cellStyle name="常规 6 4 7 3" xfId="10371"/>
    <cellStyle name="常规 6 4 8" xfId="10372"/>
    <cellStyle name="常规 6 4 8 2" xfId="10373"/>
    <cellStyle name="常规 6 4 8 3" xfId="10374"/>
    <cellStyle name="常规 6 4 9" xfId="10375"/>
    <cellStyle name="常规 6 4 9 2" xfId="10376"/>
    <cellStyle name="常规 6 4 9 3" xfId="10377"/>
    <cellStyle name="常规 6 5" xfId="10378"/>
    <cellStyle name="常规 6 5 10" xfId="10379"/>
    <cellStyle name="常规 6 5 11" xfId="10380"/>
    <cellStyle name="常规 6 5 12" xfId="10381"/>
    <cellStyle name="常规 6 5 2" xfId="10382"/>
    <cellStyle name="常规 6 5 2 2" xfId="10383"/>
    <cellStyle name="常规 6 5 2 3" xfId="10384"/>
    <cellStyle name="常规 6 5 3" xfId="10385"/>
    <cellStyle name="常规 6 5 3 2" xfId="10386"/>
    <cellStyle name="常规 6 5 3 3" xfId="10387"/>
    <cellStyle name="常规 6 5 4" xfId="10388"/>
    <cellStyle name="常规 6 5 4 2" xfId="10389"/>
    <cellStyle name="常规 6 5 4 3" xfId="10390"/>
    <cellStyle name="常规 6 5 5" xfId="10391"/>
    <cellStyle name="常规 6 5 5 2" xfId="10392"/>
    <cellStyle name="常规 6 5 5 3" xfId="10393"/>
    <cellStyle name="常规 6 5 6" xfId="10394"/>
    <cellStyle name="常规 6 5 6 2" xfId="10395"/>
    <cellStyle name="常规 6 5 6 3" xfId="10396"/>
    <cellStyle name="常规 6 5 7" xfId="10397"/>
    <cellStyle name="常规 6 5 7 2" xfId="10398"/>
    <cellStyle name="常规 6 5 7 3" xfId="10399"/>
    <cellStyle name="常规 6 5 8" xfId="10400"/>
    <cellStyle name="常规 6 5 8 2" xfId="10401"/>
    <cellStyle name="常规 6 5 8 3" xfId="10402"/>
    <cellStyle name="常规 6 5 9" xfId="10403"/>
    <cellStyle name="常规 6 5 9 2" xfId="10404"/>
    <cellStyle name="常规 6 5 9 3" xfId="10405"/>
    <cellStyle name="常规 6 6" xfId="10406"/>
    <cellStyle name="常规 6 6 10" xfId="10407"/>
    <cellStyle name="常规 6 6 11" xfId="10408"/>
    <cellStyle name="常规 6 6 12" xfId="10409"/>
    <cellStyle name="常规 6 6 2" xfId="10410"/>
    <cellStyle name="常规 6 6 2 2" xfId="10411"/>
    <cellStyle name="常规 6 6 2 2 2" xfId="10412"/>
    <cellStyle name="常规 6 6 2 2 3" xfId="10413"/>
    <cellStyle name="常规 6 6 2 3" xfId="10414"/>
    <cellStyle name="常规 6 6 2 4" xfId="10415"/>
    <cellStyle name="常规 6 6 3" xfId="10416"/>
    <cellStyle name="常规 6 6 3 2" xfId="10417"/>
    <cellStyle name="常规 6 6 3 3" xfId="10418"/>
    <cellStyle name="常规 6 6 4" xfId="10419"/>
    <cellStyle name="常规 6 6 4 2" xfId="10420"/>
    <cellStyle name="常规 6 6 4 3" xfId="10421"/>
    <cellStyle name="常规 6 6 5" xfId="10422"/>
    <cellStyle name="常规 6 6 5 2" xfId="10423"/>
    <cellStyle name="常规 6 6 5 3" xfId="10424"/>
    <cellStyle name="常规 6 6 6" xfId="10425"/>
    <cellStyle name="常规 6 6 6 2" xfId="10426"/>
    <cellStyle name="常规 6 6 6 3" xfId="10427"/>
    <cellStyle name="常规 6 6 7" xfId="10428"/>
    <cellStyle name="常规 6 6 7 2" xfId="10429"/>
    <cellStyle name="常规 6 6 7 3" xfId="10430"/>
    <cellStyle name="常规 6 6 8" xfId="10431"/>
    <cellStyle name="常规 6 6 8 2" xfId="10432"/>
    <cellStyle name="常规 6 6 8 3" xfId="10433"/>
    <cellStyle name="常规 6 6 9" xfId="10434"/>
    <cellStyle name="常规 6 6 9 2" xfId="10435"/>
    <cellStyle name="常规 6 6 9 3" xfId="10436"/>
    <cellStyle name="常规 6 7" xfId="10437"/>
    <cellStyle name="常规 6 7 10" xfId="10438"/>
    <cellStyle name="常规 6 7 11" xfId="10439"/>
    <cellStyle name="常规 6 7 12" xfId="10440"/>
    <cellStyle name="常规 6 7 2" xfId="10441"/>
    <cellStyle name="常规 6 7 2 2" xfId="10442"/>
    <cellStyle name="常规 6 7 2 2 2" xfId="10443"/>
    <cellStyle name="常规 6 7 2 2 3" xfId="10444"/>
    <cellStyle name="常规 6 7 2 3" xfId="10445"/>
    <cellStyle name="常规 6 7 2 4" xfId="10446"/>
    <cellStyle name="常规 6 7 3" xfId="10447"/>
    <cellStyle name="常规 6 7 3 2" xfId="10448"/>
    <cellStyle name="常规 6 7 3 3" xfId="10449"/>
    <cellStyle name="常规 6 7 4" xfId="10450"/>
    <cellStyle name="常规 6 7 4 2" xfId="10451"/>
    <cellStyle name="常规 6 7 4 3" xfId="10452"/>
    <cellStyle name="常规 6 7 5" xfId="10453"/>
    <cellStyle name="常规 6 7 5 2" xfId="10454"/>
    <cellStyle name="常规 6 7 5 3" xfId="10455"/>
    <cellStyle name="常规 6 7 6" xfId="10456"/>
    <cellStyle name="常规 6 7 6 2" xfId="10457"/>
    <cellStyle name="常规 6 7 6 3" xfId="10458"/>
    <cellStyle name="常规 6 7 7" xfId="10459"/>
    <cellStyle name="常规 6 7 7 2" xfId="10460"/>
    <cellStyle name="常规 6 7 7 3" xfId="10461"/>
    <cellStyle name="常规 6 7 8" xfId="10462"/>
    <cellStyle name="常规 6 7 8 2" xfId="10463"/>
    <cellStyle name="常规 6 7 8 3" xfId="10464"/>
    <cellStyle name="常规 6 7 9" xfId="10465"/>
    <cellStyle name="常规 6 7 9 2" xfId="10466"/>
    <cellStyle name="常规 6 7 9 3" xfId="10467"/>
    <cellStyle name="常规 6 8" xfId="10468"/>
    <cellStyle name="常规 6 8 10" xfId="10469"/>
    <cellStyle name="常规 6 8 11" xfId="10470"/>
    <cellStyle name="常规 6 8 12" xfId="10471"/>
    <cellStyle name="常规 6 8 2" xfId="10472"/>
    <cellStyle name="常规 6 8 2 2" xfId="10473"/>
    <cellStyle name="常规 6 8 2 3" xfId="10474"/>
    <cellStyle name="常规 6 8 3" xfId="10475"/>
    <cellStyle name="常规 6 8 3 2" xfId="10476"/>
    <cellStyle name="常规 6 8 3 3" xfId="10477"/>
    <cellStyle name="常规 6 8 4" xfId="10478"/>
    <cellStyle name="常规 6 8 4 2" xfId="10479"/>
    <cellStyle name="常规 6 8 4 3" xfId="10480"/>
    <cellStyle name="常规 6 8 5" xfId="10481"/>
    <cellStyle name="常规 6 8 5 2" xfId="10482"/>
    <cellStyle name="常规 6 8 5 3" xfId="10483"/>
    <cellStyle name="常规 6 8 6" xfId="10484"/>
    <cellStyle name="常规 6 8 6 2" xfId="10485"/>
    <cellStyle name="常规 6 8 6 3" xfId="10486"/>
    <cellStyle name="常规 6 8 7" xfId="10487"/>
    <cellStyle name="常规 6 8 7 2" xfId="10488"/>
    <cellStyle name="常规 6 8 7 3" xfId="10489"/>
    <cellStyle name="常规 6 8 8" xfId="10490"/>
    <cellStyle name="常规 6 8 8 2" xfId="10491"/>
    <cellStyle name="常规 6 8 8 3" xfId="10492"/>
    <cellStyle name="常规 6 8 9" xfId="10493"/>
    <cellStyle name="常规 6 8 9 2" xfId="10494"/>
    <cellStyle name="常规 6 8 9 3" xfId="10495"/>
    <cellStyle name="常规 6 9" xfId="10496"/>
    <cellStyle name="常规 6 9 10" xfId="10497"/>
    <cellStyle name="常规 6 9 11" xfId="10498"/>
    <cellStyle name="常规 6 9 12" xfId="10499"/>
    <cellStyle name="常规 6 9 2" xfId="10500"/>
    <cellStyle name="常规 6 9 2 2" xfId="10501"/>
    <cellStyle name="常规 6 9 2 3" xfId="10502"/>
    <cellStyle name="常规 6 9 3" xfId="10503"/>
    <cellStyle name="常规 6 9 3 2" xfId="10504"/>
    <cellStyle name="常规 6 9 3 3" xfId="10505"/>
    <cellStyle name="常规 6 9 4" xfId="10506"/>
    <cellStyle name="常规 6 9 4 2" xfId="10507"/>
    <cellStyle name="常规 6 9 4 3" xfId="10508"/>
    <cellStyle name="常规 6 9 5" xfId="10509"/>
    <cellStyle name="常规 6 9 5 2" xfId="10510"/>
    <cellStyle name="常规 6 9 5 3" xfId="10511"/>
    <cellStyle name="常规 6 9 6" xfId="10512"/>
    <cellStyle name="常规 6 9 6 2" xfId="10513"/>
    <cellStyle name="常规 6 9 6 3" xfId="10514"/>
    <cellStyle name="常规 6 9 7" xfId="10515"/>
    <cellStyle name="常规 6 9 7 2" xfId="10516"/>
    <cellStyle name="常规 6 9 7 3" xfId="10517"/>
    <cellStyle name="常规 6 9 8" xfId="10518"/>
    <cellStyle name="常规 6 9 8 2" xfId="10519"/>
    <cellStyle name="常规 6 9 8 3" xfId="10520"/>
    <cellStyle name="常规 6 9 9" xfId="10521"/>
    <cellStyle name="常规 6 9 9 2" xfId="10522"/>
    <cellStyle name="常规 6 9 9 3" xfId="10523"/>
    <cellStyle name="常规 60" xfId="10524"/>
    <cellStyle name="常规 61" xfId="10525"/>
    <cellStyle name="常规 7" xfId="10526"/>
    <cellStyle name="常规 7 10" xfId="10527"/>
    <cellStyle name="常规 7 10 10" xfId="10528"/>
    <cellStyle name="常规 7 10 11" xfId="10529"/>
    <cellStyle name="常规 7 10 2" xfId="10530"/>
    <cellStyle name="常规 7 10 2 2" xfId="10531"/>
    <cellStyle name="常规 7 10 2 2 2" xfId="10532"/>
    <cellStyle name="常规 7 10 2 2 3" xfId="10533"/>
    <cellStyle name="常规 7 10 2 3" xfId="10534"/>
    <cellStyle name="常规 7 10 2 4" xfId="10535"/>
    <cellStyle name="常规 7 10 3" xfId="10536"/>
    <cellStyle name="常规 7 10 3 2" xfId="10537"/>
    <cellStyle name="常规 7 10 3 3" xfId="10538"/>
    <cellStyle name="常规 7 10 4" xfId="10539"/>
    <cellStyle name="常规 7 10 4 2" xfId="10540"/>
    <cellStyle name="常规 7 10 4 3" xfId="10541"/>
    <cellStyle name="常规 7 10 5" xfId="10542"/>
    <cellStyle name="常规 7 10 5 2" xfId="10543"/>
    <cellStyle name="常规 7 10 5 3" xfId="10544"/>
    <cellStyle name="常规 7 10 6" xfId="10545"/>
    <cellStyle name="常规 7 10 6 2" xfId="10546"/>
    <cellStyle name="常规 7 10 6 3" xfId="10547"/>
    <cellStyle name="常规 7 10 7" xfId="10548"/>
    <cellStyle name="常规 7 10 7 2" xfId="10549"/>
    <cellStyle name="常规 7 10 7 3" xfId="10550"/>
    <cellStyle name="常规 7 10 8" xfId="10551"/>
    <cellStyle name="常规 7 10 8 2" xfId="10552"/>
    <cellStyle name="常规 7 10 8 3" xfId="10553"/>
    <cellStyle name="常规 7 10 9" xfId="10554"/>
    <cellStyle name="常规 7 10 9 2" xfId="10555"/>
    <cellStyle name="常规 7 10 9 3" xfId="10556"/>
    <cellStyle name="常规 7 11" xfId="10557"/>
    <cellStyle name="常规 7 11 10" xfId="10558"/>
    <cellStyle name="常规 7 11 11" xfId="10559"/>
    <cellStyle name="常规 7 11 2" xfId="10560"/>
    <cellStyle name="常规 7 11 2 2" xfId="10561"/>
    <cellStyle name="常规 7 11 2 2 2" xfId="10562"/>
    <cellStyle name="常规 7 11 2 2 3" xfId="10563"/>
    <cellStyle name="常规 7 11 2 3" xfId="10564"/>
    <cellStyle name="常规 7 11 2 4" xfId="10565"/>
    <cellStyle name="常规 7 11 3" xfId="10566"/>
    <cellStyle name="常规 7 11 3 2" xfId="10567"/>
    <cellStyle name="常规 7 11 3 3" xfId="10568"/>
    <cellStyle name="常规 7 11 4" xfId="10569"/>
    <cellStyle name="常规 7 11 4 2" xfId="10570"/>
    <cellStyle name="常规 7 11 4 3" xfId="10571"/>
    <cellStyle name="常规 7 11 5" xfId="10572"/>
    <cellStyle name="常规 7 11 5 2" xfId="10573"/>
    <cellStyle name="常规 7 11 5 3" xfId="10574"/>
    <cellStyle name="常规 7 11 6" xfId="10575"/>
    <cellStyle name="常规 7 11 6 2" xfId="10576"/>
    <cellStyle name="常规 7 11 6 3" xfId="10577"/>
    <cellStyle name="常规 7 11 7" xfId="10578"/>
    <cellStyle name="常规 7 11 7 2" xfId="10579"/>
    <cellStyle name="常规 7 11 7 3" xfId="10580"/>
    <cellStyle name="常规 7 11 8" xfId="10581"/>
    <cellStyle name="常规 7 11 8 2" xfId="10582"/>
    <cellStyle name="常规 7 11 8 3" xfId="10583"/>
    <cellStyle name="常规 7 11 9" xfId="10584"/>
    <cellStyle name="常规 7 11 9 2" xfId="10585"/>
    <cellStyle name="常规 7 11 9 3" xfId="10586"/>
    <cellStyle name="常规 7 12" xfId="10587"/>
    <cellStyle name="常规 7 12 10" xfId="10588"/>
    <cellStyle name="常规 7 12 11" xfId="10589"/>
    <cellStyle name="常规 7 12 2" xfId="10590"/>
    <cellStyle name="常规 7 12 2 2" xfId="10591"/>
    <cellStyle name="常规 7 12 2 2 2" xfId="10592"/>
    <cellStyle name="常规 7 12 2 2 3" xfId="10593"/>
    <cellStyle name="常规 7 12 2 3" xfId="10594"/>
    <cellStyle name="常规 7 12 2 4" xfId="10595"/>
    <cellStyle name="常规 7 12 3" xfId="10596"/>
    <cellStyle name="常规 7 12 3 2" xfId="10597"/>
    <cellStyle name="常规 7 12 3 3" xfId="10598"/>
    <cellStyle name="常规 7 12 4" xfId="10599"/>
    <cellStyle name="常规 7 12 4 2" xfId="10600"/>
    <cellStyle name="常规 7 12 4 3" xfId="10601"/>
    <cellStyle name="常规 7 12 5" xfId="10602"/>
    <cellStyle name="常规 7 12 5 2" xfId="10603"/>
    <cellStyle name="常规 7 12 5 3" xfId="10604"/>
    <cellStyle name="常规 7 12 6" xfId="10605"/>
    <cellStyle name="常规 7 12 6 2" xfId="10606"/>
    <cellStyle name="常规 7 12 6 3" xfId="10607"/>
    <cellStyle name="常规 7 12 7" xfId="10608"/>
    <cellStyle name="常规 7 12 7 2" xfId="10609"/>
    <cellStyle name="常规 7 12 7 3" xfId="10610"/>
    <cellStyle name="常规 7 12 8" xfId="10611"/>
    <cellStyle name="常规 7 12 8 2" xfId="10612"/>
    <cellStyle name="常规 7 12 8 3" xfId="10613"/>
    <cellStyle name="常规 7 12 9" xfId="10614"/>
    <cellStyle name="常规 7 12 9 2" xfId="10615"/>
    <cellStyle name="常规 7 12 9 3" xfId="10616"/>
    <cellStyle name="常规 7 13" xfId="10617"/>
    <cellStyle name="常规 7 13 10" xfId="10618"/>
    <cellStyle name="常规 7 13 11" xfId="10619"/>
    <cellStyle name="常规 7 13 2" xfId="10620"/>
    <cellStyle name="常规 7 13 2 2" xfId="10621"/>
    <cellStyle name="常规 7 13 2 2 2" xfId="10622"/>
    <cellStyle name="常规 7 13 2 2 3" xfId="10623"/>
    <cellStyle name="常规 7 13 2 3" xfId="10624"/>
    <cellStyle name="常规 7 13 2 4" xfId="10625"/>
    <cellStyle name="常规 7 13 3" xfId="10626"/>
    <cellStyle name="常规 7 13 3 2" xfId="10627"/>
    <cellStyle name="常规 7 13 3 3" xfId="10628"/>
    <cellStyle name="常规 7 13 4" xfId="10629"/>
    <cellStyle name="常规 7 13 4 2" xfId="10630"/>
    <cellStyle name="常规 7 13 4 3" xfId="10631"/>
    <cellStyle name="常规 7 13 5" xfId="10632"/>
    <cellStyle name="常规 7 13 5 2" xfId="10633"/>
    <cellStyle name="常规 7 13 5 3" xfId="10634"/>
    <cellStyle name="常规 7 13 6" xfId="10635"/>
    <cellStyle name="常规 7 13 6 2" xfId="10636"/>
    <cellStyle name="常规 7 13 6 3" xfId="10637"/>
    <cellStyle name="常规 7 13 7" xfId="10638"/>
    <cellStyle name="常规 7 13 7 2" xfId="10639"/>
    <cellStyle name="常规 7 13 7 3" xfId="10640"/>
    <cellStyle name="常规 7 13 8" xfId="10641"/>
    <cellStyle name="常规 7 13 8 2" xfId="10642"/>
    <cellStyle name="常规 7 13 8 3" xfId="10643"/>
    <cellStyle name="常规 7 13 9" xfId="10644"/>
    <cellStyle name="常规 7 13 9 2" xfId="10645"/>
    <cellStyle name="常规 7 13 9 3" xfId="10646"/>
    <cellStyle name="常规 7 14" xfId="10647"/>
    <cellStyle name="常规 7 14 10" xfId="10648"/>
    <cellStyle name="常规 7 14 11" xfId="10649"/>
    <cellStyle name="常规 7 14 2" xfId="10650"/>
    <cellStyle name="常规 7 14 2 2" xfId="10651"/>
    <cellStyle name="常规 7 14 2 2 2" xfId="10652"/>
    <cellStyle name="常规 7 14 2 2 3" xfId="10653"/>
    <cellStyle name="常规 7 14 2 3" xfId="10654"/>
    <cellStyle name="常规 7 14 2 4" xfId="10655"/>
    <cellStyle name="常规 7 14 3" xfId="10656"/>
    <cellStyle name="常规 7 14 3 2" xfId="10657"/>
    <cellStyle name="常规 7 14 3 3" xfId="10658"/>
    <cellStyle name="常规 7 14 4" xfId="10659"/>
    <cellStyle name="常规 7 14 4 2" xfId="10660"/>
    <cellStyle name="常规 7 14 4 3" xfId="10661"/>
    <cellStyle name="常规 7 14 5" xfId="10662"/>
    <cellStyle name="常规 7 14 5 2" xfId="10663"/>
    <cellStyle name="常规 7 14 5 3" xfId="10664"/>
    <cellStyle name="常规 7 14 6" xfId="10665"/>
    <cellStyle name="常规 7 14 6 2" xfId="10666"/>
    <cellStyle name="常规 7 14 6 3" xfId="10667"/>
    <cellStyle name="常规 7 14 7" xfId="10668"/>
    <cellStyle name="常规 7 14 7 2" xfId="10669"/>
    <cellStyle name="常规 7 14 7 3" xfId="10670"/>
    <cellStyle name="常规 7 14 8" xfId="10671"/>
    <cellStyle name="常规 7 14 8 2" xfId="10672"/>
    <cellStyle name="常规 7 14 8 3" xfId="10673"/>
    <cellStyle name="常规 7 14 9" xfId="10674"/>
    <cellStyle name="常规 7 14 9 2" xfId="10675"/>
    <cellStyle name="常规 7 14 9 3" xfId="10676"/>
    <cellStyle name="常规 7 15" xfId="10677"/>
    <cellStyle name="常规 7 15 10" xfId="10678"/>
    <cellStyle name="常规 7 15 11" xfId="10679"/>
    <cellStyle name="常规 7 15 2" xfId="10680"/>
    <cellStyle name="常规 7 15 2 2" xfId="10681"/>
    <cellStyle name="常规 7 15 2 2 2" xfId="10682"/>
    <cellStyle name="常规 7 15 2 2 3" xfId="10683"/>
    <cellStyle name="常规 7 15 2 3" xfId="10684"/>
    <cellStyle name="常规 7 15 2 4" xfId="10685"/>
    <cellStyle name="常规 7 15 3" xfId="10686"/>
    <cellStyle name="常规 7 15 3 2" xfId="10687"/>
    <cellStyle name="常规 7 15 3 3" xfId="10688"/>
    <cellStyle name="常规 7 15 4" xfId="10689"/>
    <cellStyle name="常规 7 15 4 2" xfId="10690"/>
    <cellStyle name="常规 7 15 4 3" xfId="10691"/>
    <cellStyle name="常规 7 15 5" xfId="10692"/>
    <cellStyle name="常规 7 15 5 2" xfId="10693"/>
    <cellStyle name="常规 7 15 5 3" xfId="10694"/>
    <cellStyle name="常规 7 15 6" xfId="10695"/>
    <cellStyle name="常规 7 15 6 2" xfId="10696"/>
    <cellStyle name="常规 7 15 6 3" xfId="10697"/>
    <cellStyle name="常规 7 15 7" xfId="10698"/>
    <cellStyle name="常规 7 15 7 2" xfId="10699"/>
    <cellStyle name="常规 7 15 7 3" xfId="10700"/>
    <cellStyle name="常规 7 15 8" xfId="10701"/>
    <cellStyle name="常规 7 15 8 2" xfId="10702"/>
    <cellStyle name="常规 7 15 8 3" xfId="10703"/>
    <cellStyle name="常规 7 15 9" xfId="10704"/>
    <cellStyle name="常规 7 15 9 2" xfId="10705"/>
    <cellStyle name="常规 7 15 9 3" xfId="10706"/>
    <cellStyle name="常规 7 16" xfId="10707"/>
    <cellStyle name="常规 7 16 10" xfId="10708"/>
    <cellStyle name="常规 7 16 11" xfId="10709"/>
    <cellStyle name="常规 7 16 2" xfId="10710"/>
    <cellStyle name="常规 7 16 2 2" xfId="10711"/>
    <cellStyle name="常规 7 16 2 2 2" xfId="10712"/>
    <cellStyle name="常规 7 16 2 2 3" xfId="10713"/>
    <cellStyle name="常规 7 16 2 3" xfId="10714"/>
    <cellStyle name="常规 7 16 2 4" xfId="10715"/>
    <cellStyle name="常规 7 16 3" xfId="10716"/>
    <cellStyle name="常规 7 16 3 2" xfId="10717"/>
    <cellStyle name="常规 7 16 3 3" xfId="10718"/>
    <cellStyle name="常规 7 16 4" xfId="10719"/>
    <cellStyle name="常规 7 16 4 2" xfId="10720"/>
    <cellStyle name="常规 7 16 4 3" xfId="10721"/>
    <cellStyle name="常规 7 16 5" xfId="10722"/>
    <cellStyle name="常规 7 16 5 2" xfId="10723"/>
    <cellStyle name="常规 7 16 5 3" xfId="10724"/>
    <cellStyle name="常规 7 16 6" xfId="10725"/>
    <cellStyle name="常规 7 16 6 2" xfId="10726"/>
    <cellStyle name="常规 7 16 6 3" xfId="10727"/>
    <cellStyle name="常规 7 16 7" xfId="10728"/>
    <cellStyle name="常规 7 16 7 2" xfId="10729"/>
    <cellStyle name="常规 7 16 7 3" xfId="10730"/>
    <cellStyle name="常规 7 16 8" xfId="10731"/>
    <cellStyle name="常规 7 16 8 2" xfId="10732"/>
    <cellStyle name="常规 7 16 8 3" xfId="10733"/>
    <cellStyle name="常规 7 16 9" xfId="10734"/>
    <cellStyle name="常规 7 16 9 2" xfId="10735"/>
    <cellStyle name="常规 7 16 9 3" xfId="10736"/>
    <cellStyle name="常规 7 17" xfId="10737"/>
    <cellStyle name="常规 7 17 10" xfId="10738"/>
    <cellStyle name="常规 7 17 11" xfId="10739"/>
    <cellStyle name="常规 7 17 2" xfId="10740"/>
    <cellStyle name="常规 7 17 2 2" xfId="10741"/>
    <cellStyle name="常规 7 17 2 3" xfId="10742"/>
    <cellStyle name="常规 7 17 3" xfId="10743"/>
    <cellStyle name="常规 7 17 3 2" xfId="10744"/>
    <cellStyle name="常规 7 17 3 3" xfId="10745"/>
    <cellStyle name="常规 7 17 4" xfId="10746"/>
    <cellStyle name="常规 7 17 4 2" xfId="10747"/>
    <cellStyle name="常规 7 17 4 3" xfId="10748"/>
    <cellStyle name="常规 7 17 5" xfId="10749"/>
    <cellStyle name="常规 7 17 5 2" xfId="10750"/>
    <cellStyle name="常规 7 17 5 3" xfId="10751"/>
    <cellStyle name="常规 7 17 6" xfId="10752"/>
    <cellStyle name="常规 7 17 6 2" xfId="10753"/>
    <cellStyle name="常规 7 17 6 3" xfId="10754"/>
    <cellStyle name="常规 7 17 7" xfId="10755"/>
    <cellStyle name="常规 7 17 7 2" xfId="10756"/>
    <cellStyle name="常规 7 17 7 3" xfId="10757"/>
    <cellStyle name="常规 7 17 8" xfId="10758"/>
    <cellStyle name="常规 7 17 8 2" xfId="10759"/>
    <cellStyle name="常规 7 17 8 3" xfId="10760"/>
    <cellStyle name="常规 7 17 9" xfId="10761"/>
    <cellStyle name="常规 7 17 9 2" xfId="10762"/>
    <cellStyle name="常规 7 17 9 3" xfId="10763"/>
    <cellStyle name="常规 7 18" xfId="10764"/>
    <cellStyle name="常规 7 18 10" xfId="10765"/>
    <cellStyle name="常规 7 18 11" xfId="10766"/>
    <cellStyle name="常规 7 18 2" xfId="10767"/>
    <cellStyle name="常规 7 18 2 2" xfId="10768"/>
    <cellStyle name="常规 7 18 2 3" xfId="10769"/>
    <cellStyle name="常规 7 18 3" xfId="10770"/>
    <cellStyle name="常规 7 18 3 2" xfId="10771"/>
    <cellStyle name="常规 7 18 3 3" xfId="10772"/>
    <cellStyle name="常规 7 18 4" xfId="10773"/>
    <cellStyle name="常规 7 18 4 2" xfId="10774"/>
    <cellStyle name="常规 7 18 4 3" xfId="10775"/>
    <cellStyle name="常规 7 18 5" xfId="10776"/>
    <cellStyle name="常规 7 18 5 2" xfId="10777"/>
    <cellStyle name="常规 7 18 5 3" xfId="10778"/>
    <cellStyle name="常规 7 18 6" xfId="10779"/>
    <cellStyle name="常规 7 18 6 2" xfId="10780"/>
    <cellStyle name="常规 7 18 6 3" xfId="10781"/>
    <cellStyle name="常规 7 18 7" xfId="10782"/>
    <cellStyle name="常规 7 18 7 2" xfId="10783"/>
    <cellStyle name="常规 7 18 7 3" xfId="10784"/>
    <cellStyle name="常规 7 18 8" xfId="10785"/>
    <cellStyle name="常规 7 18 8 2" xfId="10786"/>
    <cellStyle name="常规 7 18 8 3" xfId="10787"/>
    <cellStyle name="常规 7 18 9" xfId="10788"/>
    <cellStyle name="常规 7 18 9 2" xfId="10789"/>
    <cellStyle name="常规 7 18 9 3" xfId="10790"/>
    <cellStyle name="常规 7 19" xfId="10791"/>
    <cellStyle name="常规 7 19 10" xfId="10792"/>
    <cellStyle name="常规 7 19 11" xfId="10793"/>
    <cellStyle name="常规 7 19 2" xfId="10794"/>
    <cellStyle name="常规 7 19 2 2" xfId="10795"/>
    <cellStyle name="常规 7 19 2 2 2" xfId="10796"/>
    <cellStyle name="常规 7 19 2 2 3" xfId="10797"/>
    <cellStyle name="常规 7 19 2 3" xfId="10798"/>
    <cellStyle name="常规 7 19 2 4" xfId="10799"/>
    <cellStyle name="常规 7 19 3" xfId="10800"/>
    <cellStyle name="常规 7 19 3 2" xfId="10801"/>
    <cellStyle name="常规 7 19 3 3" xfId="10802"/>
    <cellStyle name="常规 7 19 4" xfId="10803"/>
    <cellStyle name="常规 7 19 4 2" xfId="10804"/>
    <cellStyle name="常规 7 19 4 3" xfId="10805"/>
    <cellStyle name="常规 7 19 5" xfId="10806"/>
    <cellStyle name="常规 7 19 5 2" xfId="10807"/>
    <cellStyle name="常规 7 19 5 3" xfId="10808"/>
    <cellStyle name="常规 7 19 6" xfId="10809"/>
    <cellStyle name="常规 7 19 6 2" xfId="10810"/>
    <cellStyle name="常规 7 19 6 3" xfId="10811"/>
    <cellStyle name="常规 7 19 7" xfId="10812"/>
    <cellStyle name="常规 7 19 7 2" xfId="10813"/>
    <cellStyle name="常规 7 19 7 3" xfId="10814"/>
    <cellStyle name="常规 7 19 8" xfId="10815"/>
    <cellStyle name="常规 7 19 8 2" xfId="10816"/>
    <cellStyle name="常规 7 19 8 3" xfId="10817"/>
    <cellStyle name="常规 7 19 9" xfId="10818"/>
    <cellStyle name="常规 7 19 9 2" xfId="10819"/>
    <cellStyle name="常规 7 19 9 3" xfId="10820"/>
    <cellStyle name="常规 7 2" xfId="10821"/>
    <cellStyle name="常规 7 2 10" xfId="10822"/>
    <cellStyle name="常规 7 2 11" xfId="10823"/>
    <cellStyle name="常规 7 2 12" xfId="10824"/>
    <cellStyle name="常规 7 2 2" xfId="10825"/>
    <cellStyle name="常规 7 2 2 2" xfId="10826"/>
    <cellStyle name="常规 7 2 2 2 2" xfId="14678"/>
    <cellStyle name="常规 7 2 2 2 2 2" xfId="14679"/>
    <cellStyle name="常规 7 2 2 2 3" xfId="14680"/>
    <cellStyle name="常规 7 2 2 3" xfId="10827"/>
    <cellStyle name="常规 7 2 2 3 2" xfId="14681"/>
    <cellStyle name="常规 7 2 2 4" xfId="14682"/>
    <cellStyle name="常规 7 2 2 4 2" xfId="14683"/>
    <cellStyle name="常规 7 2 2 5" xfId="14684"/>
    <cellStyle name="常规 7 2 3" xfId="10828"/>
    <cellStyle name="常规 7 2 3 2" xfId="10829"/>
    <cellStyle name="常规 7 2 3 3" xfId="10830"/>
    <cellStyle name="常规 7 2 4" xfId="10831"/>
    <cellStyle name="常规 7 2 4 2" xfId="10832"/>
    <cellStyle name="常规 7 2 4 3" xfId="10833"/>
    <cellStyle name="常规 7 2 5" xfId="10834"/>
    <cellStyle name="常规 7 2 5 2" xfId="10835"/>
    <cellStyle name="常规 7 2 5 3" xfId="10836"/>
    <cellStyle name="常规 7 2 6" xfId="10837"/>
    <cellStyle name="常规 7 2 6 2" xfId="10838"/>
    <cellStyle name="常规 7 2 6 3" xfId="10839"/>
    <cellStyle name="常规 7 2 7" xfId="10840"/>
    <cellStyle name="常规 7 2 7 2" xfId="10841"/>
    <cellStyle name="常规 7 2 7 3" xfId="10842"/>
    <cellStyle name="常规 7 2 8" xfId="10843"/>
    <cellStyle name="常规 7 2 8 2" xfId="10844"/>
    <cellStyle name="常规 7 2 8 3" xfId="10845"/>
    <cellStyle name="常规 7 2 9" xfId="10846"/>
    <cellStyle name="常规 7 2 9 2" xfId="10847"/>
    <cellStyle name="常规 7 2 9 3" xfId="10848"/>
    <cellStyle name="常规 7 20" xfId="10849"/>
    <cellStyle name="常规 7 20 2" xfId="10850"/>
    <cellStyle name="常规 7 20 3" xfId="10851"/>
    <cellStyle name="常规 7 21" xfId="10852"/>
    <cellStyle name="常规 7 21 2" xfId="10853"/>
    <cellStyle name="常规 7 21 3" xfId="10854"/>
    <cellStyle name="常规 7 22" xfId="10855"/>
    <cellStyle name="常规 7 22 2" xfId="10856"/>
    <cellStyle name="常规 7 22 3" xfId="10857"/>
    <cellStyle name="常规 7 23" xfId="10858"/>
    <cellStyle name="常规 7 23 2" xfId="10859"/>
    <cellStyle name="常规 7 23 3" xfId="10860"/>
    <cellStyle name="常规 7 24" xfId="10861"/>
    <cellStyle name="常规 7 24 2" xfId="10862"/>
    <cellStyle name="常规 7 24 3" xfId="10863"/>
    <cellStyle name="常规 7 25" xfId="10864"/>
    <cellStyle name="常规 7 25 2" xfId="10865"/>
    <cellStyle name="常规 7 25 3" xfId="10866"/>
    <cellStyle name="常规 7 26" xfId="10867"/>
    <cellStyle name="常规 7 26 2" xfId="10868"/>
    <cellStyle name="常规 7 26 3" xfId="10869"/>
    <cellStyle name="常规 7 27" xfId="10870"/>
    <cellStyle name="常规 7 27 2" xfId="10871"/>
    <cellStyle name="常规 7 27 3" xfId="10872"/>
    <cellStyle name="常规 7 28" xfId="10873"/>
    <cellStyle name="常规 7 28 2" xfId="10874"/>
    <cellStyle name="常规 7 28 3" xfId="10875"/>
    <cellStyle name="常规 7 29" xfId="10876"/>
    <cellStyle name="常规 7 29 2" xfId="10877"/>
    <cellStyle name="常规 7 29 3" xfId="10878"/>
    <cellStyle name="常规 7 3" xfId="10879"/>
    <cellStyle name="常规 7 3 10" xfId="10880"/>
    <cellStyle name="常规 7 3 10 2" xfId="10881"/>
    <cellStyle name="常规 7 3 10 3" xfId="10882"/>
    <cellStyle name="常规 7 3 11" xfId="10883"/>
    <cellStyle name="常规 7 3 12" xfId="10884"/>
    <cellStyle name="常规 7 3 2" xfId="10885"/>
    <cellStyle name="常规 7 3 2 10" xfId="10886"/>
    <cellStyle name="常规 7 3 2 11" xfId="10887"/>
    <cellStyle name="常规 7 3 2 2" xfId="10888"/>
    <cellStyle name="常规 7 3 2 2 2" xfId="10889"/>
    <cellStyle name="常规 7 3 2 2 3" xfId="10890"/>
    <cellStyle name="常规 7 3 2 3" xfId="10891"/>
    <cellStyle name="常规 7 3 2 3 2" xfId="10892"/>
    <cellStyle name="常规 7 3 2 3 3" xfId="10893"/>
    <cellStyle name="常规 7 3 2 4" xfId="10894"/>
    <cellStyle name="常规 7 3 2 4 2" xfId="10895"/>
    <cellStyle name="常规 7 3 2 4 3" xfId="10896"/>
    <cellStyle name="常规 7 3 2 5" xfId="10897"/>
    <cellStyle name="常规 7 3 2 5 2" xfId="10898"/>
    <cellStyle name="常规 7 3 2 5 3" xfId="10899"/>
    <cellStyle name="常规 7 3 2 6" xfId="10900"/>
    <cellStyle name="常规 7 3 2 6 2" xfId="10901"/>
    <cellStyle name="常规 7 3 2 6 3" xfId="10902"/>
    <cellStyle name="常规 7 3 2 7" xfId="10903"/>
    <cellStyle name="常规 7 3 2 7 2" xfId="10904"/>
    <cellStyle name="常规 7 3 2 7 3" xfId="10905"/>
    <cellStyle name="常规 7 3 2 8" xfId="10906"/>
    <cellStyle name="常规 7 3 2 8 2" xfId="10907"/>
    <cellStyle name="常规 7 3 2 8 3" xfId="10908"/>
    <cellStyle name="常规 7 3 2 9" xfId="10909"/>
    <cellStyle name="常规 7 3 2 9 2" xfId="10910"/>
    <cellStyle name="常规 7 3 2 9 3" xfId="10911"/>
    <cellStyle name="常规 7 3 3" xfId="10912"/>
    <cellStyle name="常规 7 3 3 2" xfId="10913"/>
    <cellStyle name="常规 7 3 3 2 2" xfId="10914"/>
    <cellStyle name="常规 7 3 3 2 3" xfId="10915"/>
    <cellStyle name="常规 7 3 3 3" xfId="10916"/>
    <cellStyle name="常规 7 3 3 4" xfId="10917"/>
    <cellStyle name="常规 7 3 4" xfId="10918"/>
    <cellStyle name="常规 7 3 4 2" xfId="10919"/>
    <cellStyle name="常规 7 3 4 3" xfId="10920"/>
    <cellStyle name="常规 7 3 5" xfId="10921"/>
    <cellStyle name="常规 7 3 5 2" xfId="10922"/>
    <cellStyle name="常规 7 3 5 3" xfId="10923"/>
    <cellStyle name="常规 7 3 6" xfId="10924"/>
    <cellStyle name="常规 7 3 6 2" xfId="10925"/>
    <cellStyle name="常规 7 3 6 3" xfId="10926"/>
    <cellStyle name="常规 7 3 7" xfId="10927"/>
    <cellStyle name="常规 7 3 7 2" xfId="10928"/>
    <cellStyle name="常规 7 3 7 3" xfId="10929"/>
    <cellStyle name="常规 7 3 8" xfId="10930"/>
    <cellStyle name="常规 7 3 8 2" xfId="10931"/>
    <cellStyle name="常规 7 3 8 3" xfId="10932"/>
    <cellStyle name="常规 7 3 9" xfId="10933"/>
    <cellStyle name="常规 7 3 9 2" xfId="10934"/>
    <cellStyle name="常规 7 3 9 3" xfId="10935"/>
    <cellStyle name="常规 7 30" xfId="10936"/>
    <cellStyle name="常规 7 30 2" xfId="10937"/>
    <cellStyle name="常规 7 30 3" xfId="10938"/>
    <cellStyle name="常规 7 31" xfId="10939"/>
    <cellStyle name="常规 7 32" xfId="10940"/>
    <cellStyle name="常规 7 33" xfId="10941"/>
    <cellStyle name="常规 7 34" xfId="12971"/>
    <cellStyle name="常规 7 35" xfId="13003"/>
    <cellStyle name="常规 7 4" xfId="10942"/>
    <cellStyle name="常规 7 4 10" xfId="10943"/>
    <cellStyle name="常规 7 4 11" xfId="10944"/>
    <cellStyle name="常规 7 4 2" xfId="10945"/>
    <cellStyle name="常规 7 4 2 2" xfId="10946"/>
    <cellStyle name="常规 7 4 2 3" xfId="10947"/>
    <cellStyle name="常规 7 4 3" xfId="10948"/>
    <cellStyle name="常规 7 4 3 2" xfId="10949"/>
    <cellStyle name="常规 7 4 3 3" xfId="10950"/>
    <cellStyle name="常规 7 4 4" xfId="10951"/>
    <cellStyle name="常规 7 4 4 2" xfId="10952"/>
    <cellStyle name="常规 7 4 4 3" xfId="10953"/>
    <cellStyle name="常规 7 4 5" xfId="10954"/>
    <cellStyle name="常规 7 4 5 2" xfId="10955"/>
    <cellStyle name="常规 7 4 5 3" xfId="10956"/>
    <cellStyle name="常规 7 4 6" xfId="10957"/>
    <cellStyle name="常规 7 4 6 2" xfId="10958"/>
    <cellStyle name="常规 7 4 6 3" xfId="10959"/>
    <cellStyle name="常规 7 4 7" xfId="10960"/>
    <cellStyle name="常规 7 4 7 2" xfId="10961"/>
    <cellStyle name="常规 7 4 7 3" xfId="10962"/>
    <cellStyle name="常规 7 4 8" xfId="10963"/>
    <cellStyle name="常规 7 4 8 2" xfId="10964"/>
    <cellStyle name="常规 7 4 8 3" xfId="10965"/>
    <cellStyle name="常规 7 4 9" xfId="10966"/>
    <cellStyle name="常规 7 4 9 2" xfId="10967"/>
    <cellStyle name="常规 7 4 9 3" xfId="10968"/>
    <cellStyle name="常规 7 5" xfId="10969"/>
    <cellStyle name="常规 7 5 10" xfId="10970"/>
    <cellStyle name="常规 7 5 11" xfId="10971"/>
    <cellStyle name="常规 7 5 2" xfId="10972"/>
    <cellStyle name="常规 7 5 2 2" xfId="10973"/>
    <cellStyle name="常规 7 5 2 3" xfId="10974"/>
    <cellStyle name="常规 7 5 3" xfId="10975"/>
    <cellStyle name="常规 7 5 3 2" xfId="10976"/>
    <cellStyle name="常规 7 5 3 3" xfId="10977"/>
    <cellStyle name="常规 7 5 4" xfId="10978"/>
    <cellStyle name="常规 7 5 4 2" xfId="10979"/>
    <cellStyle name="常规 7 5 4 3" xfId="10980"/>
    <cellStyle name="常规 7 5 5" xfId="10981"/>
    <cellStyle name="常规 7 5 5 2" xfId="10982"/>
    <cellStyle name="常规 7 5 5 3" xfId="10983"/>
    <cellStyle name="常规 7 5 6" xfId="10984"/>
    <cellStyle name="常规 7 5 6 2" xfId="10985"/>
    <cellStyle name="常规 7 5 6 3" xfId="10986"/>
    <cellStyle name="常规 7 5 7" xfId="10987"/>
    <cellStyle name="常规 7 5 7 2" xfId="10988"/>
    <cellStyle name="常规 7 5 7 3" xfId="10989"/>
    <cellStyle name="常规 7 5 8" xfId="10990"/>
    <cellStyle name="常规 7 5 8 2" xfId="10991"/>
    <cellStyle name="常规 7 5 8 3" xfId="10992"/>
    <cellStyle name="常规 7 5 9" xfId="10993"/>
    <cellStyle name="常规 7 5 9 2" xfId="10994"/>
    <cellStyle name="常规 7 5 9 3" xfId="10995"/>
    <cellStyle name="常规 7 6" xfId="10996"/>
    <cellStyle name="常规 7 6 10" xfId="10997"/>
    <cellStyle name="常规 7 6 11" xfId="10998"/>
    <cellStyle name="常规 7 6 2" xfId="10999"/>
    <cellStyle name="常规 7 6 2 2" xfId="11000"/>
    <cellStyle name="常规 7 6 2 2 2" xfId="11001"/>
    <cellStyle name="常规 7 6 2 2 3" xfId="11002"/>
    <cellStyle name="常规 7 6 2 3" xfId="11003"/>
    <cellStyle name="常规 7 6 2 4" xfId="11004"/>
    <cellStyle name="常规 7 6 3" xfId="11005"/>
    <cellStyle name="常规 7 6 3 2" xfId="11006"/>
    <cellStyle name="常规 7 6 3 3" xfId="11007"/>
    <cellStyle name="常规 7 6 4" xfId="11008"/>
    <cellStyle name="常规 7 6 4 2" xfId="11009"/>
    <cellStyle name="常规 7 6 4 3" xfId="11010"/>
    <cellStyle name="常规 7 6 5" xfId="11011"/>
    <cellStyle name="常规 7 6 5 2" xfId="11012"/>
    <cellStyle name="常规 7 6 5 3" xfId="11013"/>
    <cellStyle name="常规 7 6 6" xfId="11014"/>
    <cellStyle name="常规 7 6 6 2" xfId="11015"/>
    <cellStyle name="常规 7 6 6 3" xfId="11016"/>
    <cellStyle name="常规 7 6 7" xfId="11017"/>
    <cellStyle name="常规 7 6 7 2" xfId="11018"/>
    <cellStyle name="常规 7 6 7 3" xfId="11019"/>
    <cellStyle name="常规 7 6 8" xfId="11020"/>
    <cellStyle name="常规 7 6 8 2" xfId="11021"/>
    <cellStyle name="常规 7 6 8 3" xfId="11022"/>
    <cellStyle name="常规 7 6 9" xfId="11023"/>
    <cellStyle name="常规 7 6 9 2" xfId="11024"/>
    <cellStyle name="常规 7 6 9 3" xfId="11025"/>
    <cellStyle name="常规 7 7" xfId="11026"/>
    <cellStyle name="常规 7 7 10" xfId="11027"/>
    <cellStyle name="常规 7 7 11" xfId="11028"/>
    <cellStyle name="常规 7 7 2" xfId="11029"/>
    <cellStyle name="常规 7 7 2 2" xfId="11030"/>
    <cellStyle name="常规 7 7 2 2 2" xfId="11031"/>
    <cellStyle name="常规 7 7 2 2 3" xfId="11032"/>
    <cellStyle name="常规 7 7 2 3" xfId="11033"/>
    <cellStyle name="常规 7 7 2 4" xfId="11034"/>
    <cellStyle name="常规 7 7 3" xfId="11035"/>
    <cellStyle name="常规 7 7 3 2" xfId="11036"/>
    <cellStyle name="常规 7 7 3 3" xfId="11037"/>
    <cellStyle name="常规 7 7 4" xfId="11038"/>
    <cellStyle name="常规 7 7 4 2" xfId="11039"/>
    <cellStyle name="常规 7 7 4 3" xfId="11040"/>
    <cellStyle name="常规 7 7 5" xfId="11041"/>
    <cellStyle name="常规 7 7 5 2" xfId="11042"/>
    <cellStyle name="常规 7 7 5 3" xfId="11043"/>
    <cellStyle name="常规 7 7 6" xfId="11044"/>
    <cellStyle name="常规 7 7 6 2" xfId="11045"/>
    <cellStyle name="常规 7 7 6 3" xfId="11046"/>
    <cellStyle name="常规 7 7 7" xfId="11047"/>
    <cellStyle name="常规 7 7 7 2" xfId="11048"/>
    <cellStyle name="常规 7 7 7 3" xfId="11049"/>
    <cellStyle name="常规 7 7 8" xfId="11050"/>
    <cellStyle name="常规 7 7 8 2" xfId="11051"/>
    <cellStyle name="常规 7 7 8 3" xfId="11052"/>
    <cellStyle name="常规 7 7 9" xfId="11053"/>
    <cellStyle name="常规 7 7 9 2" xfId="11054"/>
    <cellStyle name="常规 7 7 9 3" xfId="11055"/>
    <cellStyle name="常规 7 8" xfId="11056"/>
    <cellStyle name="常规 7 8 10" xfId="11057"/>
    <cellStyle name="常规 7 8 11" xfId="11058"/>
    <cellStyle name="常规 7 8 2" xfId="11059"/>
    <cellStyle name="常规 7 8 2 2" xfId="11060"/>
    <cellStyle name="常规 7 8 2 3" xfId="11061"/>
    <cellStyle name="常规 7 8 3" xfId="11062"/>
    <cellStyle name="常规 7 8 3 2" xfId="11063"/>
    <cellStyle name="常规 7 8 3 3" xfId="11064"/>
    <cellStyle name="常规 7 8 4" xfId="11065"/>
    <cellStyle name="常规 7 8 4 2" xfId="11066"/>
    <cellStyle name="常规 7 8 4 3" xfId="11067"/>
    <cellStyle name="常规 7 8 5" xfId="11068"/>
    <cellStyle name="常规 7 8 5 2" xfId="11069"/>
    <cellStyle name="常规 7 8 5 3" xfId="11070"/>
    <cellStyle name="常规 7 8 6" xfId="11071"/>
    <cellStyle name="常规 7 8 6 2" xfId="11072"/>
    <cellStyle name="常规 7 8 6 3" xfId="11073"/>
    <cellStyle name="常规 7 8 7" xfId="11074"/>
    <cellStyle name="常规 7 8 7 2" xfId="11075"/>
    <cellStyle name="常规 7 8 7 3" xfId="11076"/>
    <cellStyle name="常规 7 8 8" xfId="11077"/>
    <cellStyle name="常规 7 8 8 2" xfId="11078"/>
    <cellStyle name="常规 7 8 8 3" xfId="11079"/>
    <cellStyle name="常规 7 8 9" xfId="11080"/>
    <cellStyle name="常规 7 8 9 2" xfId="11081"/>
    <cellStyle name="常规 7 8 9 3" xfId="11082"/>
    <cellStyle name="常规 7 9" xfId="11083"/>
    <cellStyle name="常规 7 9 10" xfId="11084"/>
    <cellStyle name="常规 7 9 11" xfId="11085"/>
    <cellStyle name="常规 7 9 2" xfId="11086"/>
    <cellStyle name="常规 7 9 2 2" xfId="11087"/>
    <cellStyle name="常规 7 9 2 3" xfId="11088"/>
    <cellStyle name="常规 7 9 3" xfId="11089"/>
    <cellStyle name="常规 7 9 3 2" xfId="11090"/>
    <cellStyle name="常规 7 9 3 3" xfId="11091"/>
    <cellStyle name="常规 7 9 4" xfId="11092"/>
    <cellStyle name="常规 7 9 4 2" xfId="11093"/>
    <cellStyle name="常规 7 9 4 3" xfId="11094"/>
    <cellStyle name="常规 7 9 5" xfId="11095"/>
    <cellStyle name="常规 7 9 5 2" xfId="11096"/>
    <cellStyle name="常规 7 9 5 3" xfId="11097"/>
    <cellStyle name="常规 7 9 6" xfId="11098"/>
    <cellStyle name="常规 7 9 6 2" xfId="11099"/>
    <cellStyle name="常规 7 9 6 3" xfId="11100"/>
    <cellStyle name="常规 7 9 7" xfId="11101"/>
    <cellStyle name="常规 7 9 7 2" xfId="11102"/>
    <cellStyle name="常规 7 9 7 3" xfId="11103"/>
    <cellStyle name="常规 7 9 8" xfId="11104"/>
    <cellStyle name="常规 7 9 8 2" xfId="11105"/>
    <cellStyle name="常规 7 9 8 3" xfId="11106"/>
    <cellStyle name="常规 7 9 9" xfId="11107"/>
    <cellStyle name="常规 7 9 9 2" xfId="11108"/>
    <cellStyle name="常规 7 9 9 3" xfId="11109"/>
    <cellStyle name="常规 8" xfId="11110"/>
    <cellStyle name="常规 8 10" xfId="11111"/>
    <cellStyle name="常规 8 10 2" xfId="11112"/>
    <cellStyle name="常规 8 10 2 2" xfId="11113"/>
    <cellStyle name="常规 8 10 2 3" xfId="11114"/>
    <cellStyle name="常规 8 10 3" xfId="11115"/>
    <cellStyle name="常规 8 10 4" xfId="11116"/>
    <cellStyle name="常规 8 11" xfId="11117"/>
    <cellStyle name="常规 8 11 2" xfId="11118"/>
    <cellStyle name="常规 8 11 2 2" xfId="11119"/>
    <cellStyle name="常规 8 11 2 3" xfId="11120"/>
    <cellStyle name="常规 8 11 3" xfId="11121"/>
    <cellStyle name="常规 8 11 4" xfId="11122"/>
    <cellStyle name="常规 8 12" xfId="11123"/>
    <cellStyle name="常规 8 12 2" xfId="11124"/>
    <cellStyle name="常规 8 12 2 2" xfId="11125"/>
    <cellStyle name="常规 8 12 2 3" xfId="11126"/>
    <cellStyle name="常规 8 12 3" xfId="11127"/>
    <cellStyle name="常规 8 12 4" xfId="11128"/>
    <cellStyle name="常规 8 13" xfId="11129"/>
    <cellStyle name="常规 8 13 2" xfId="11130"/>
    <cellStyle name="常规 8 13 2 2" xfId="11131"/>
    <cellStyle name="常规 8 13 2 3" xfId="11132"/>
    <cellStyle name="常规 8 13 3" xfId="11133"/>
    <cellStyle name="常规 8 13 4" xfId="11134"/>
    <cellStyle name="常规 8 14" xfId="11135"/>
    <cellStyle name="常规 8 14 2" xfId="11136"/>
    <cellStyle name="常规 8 14 3" xfId="11137"/>
    <cellStyle name="常规 8 15" xfId="11138"/>
    <cellStyle name="常规 8 15 2" xfId="11139"/>
    <cellStyle name="常规 8 15 3" xfId="11140"/>
    <cellStyle name="常规 8 16" xfId="11141"/>
    <cellStyle name="常规 8 16 2" xfId="11142"/>
    <cellStyle name="常规 8 16 3" xfId="11143"/>
    <cellStyle name="常规 8 17" xfId="11144"/>
    <cellStyle name="常规 8 17 2" xfId="11145"/>
    <cellStyle name="常规 8 17 3" xfId="11146"/>
    <cellStyle name="常规 8 18" xfId="11147"/>
    <cellStyle name="常规 8 18 2" xfId="11148"/>
    <cellStyle name="常规 8 18 3" xfId="11149"/>
    <cellStyle name="常规 8 19" xfId="11150"/>
    <cellStyle name="常规 8 19 2" xfId="11151"/>
    <cellStyle name="常规 8 19 3" xfId="11152"/>
    <cellStyle name="常规 8 2" xfId="11153"/>
    <cellStyle name="常规 8 2 2" xfId="11154"/>
    <cellStyle name="常规 8 2 2 2" xfId="11155"/>
    <cellStyle name="常规 8 2 2 3" xfId="11156"/>
    <cellStyle name="常规 8 2 3" xfId="11157"/>
    <cellStyle name="常规 8 2 4" xfId="11158"/>
    <cellStyle name="常规 8 2 5" xfId="11159"/>
    <cellStyle name="常规 8 20" xfId="11160"/>
    <cellStyle name="常规 8 20 2" xfId="11161"/>
    <cellStyle name="常规 8 20 3" xfId="11162"/>
    <cellStyle name="常规 8 21" xfId="11163"/>
    <cellStyle name="常规 8 21 2" xfId="11164"/>
    <cellStyle name="常规 8 21 3" xfId="11165"/>
    <cellStyle name="常规 8 22" xfId="11166"/>
    <cellStyle name="常规 8 22 2" xfId="11167"/>
    <cellStyle name="常规 8 22 3" xfId="11168"/>
    <cellStyle name="常规 8 23" xfId="11169"/>
    <cellStyle name="常规 8 23 2" xfId="11170"/>
    <cellStyle name="常规 8 23 3" xfId="11171"/>
    <cellStyle name="常规 8 24" xfId="11172"/>
    <cellStyle name="常规 8 25" xfId="11173"/>
    <cellStyle name="常规 8 26" xfId="11174"/>
    <cellStyle name="常规 8 27" xfId="12972"/>
    <cellStyle name="常规 8 28" xfId="13004"/>
    <cellStyle name="常规 8 3" xfId="11175"/>
    <cellStyle name="常规 8 3 2" xfId="11176"/>
    <cellStyle name="常规 8 3 2 2" xfId="11177"/>
    <cellStyle name="常规 8 3 2 3" xfId="11178"/>
    <cellStyle name="常规 8 3 3" xfId="11179"/>
    <cellStyle name="常规 8 3 4" xfId="11180"/>
    <cellStyle name="常规 8 3 5" xfId="11181"/>
    <cellStyle name="常规 8 4" xfId="11182"/>
    <cellStyle name="常规 8 4 2" xfId="11183"/>
    <cellStyle name="常规 8 4 2 2" xfId="11184"/>
    <cellStyle name="常规 8 4 2 3" xfId="11185"/>
    <cellStyle name="常规 8 4 3" xfId="11186"/>
    <cellStyle name="常规 8 4 4" xfId="11187"/>
    <cellStyle name="常规 8 4 5" xfId="11188"/>
    <cellStyle name="常规 8 5" xfId="11189"/>
    <cellStyle name="常规 8 5 2" xfId="11190"/>
    <cellStyle name="常规 8 5 2 2" xfId="11191"/>
    <cellStyle name="常规 8 5 2 3" xfId="11192"/>
    <cellStyle name="常规 8 5 3" xfId="11193"/>
    <cellStyle name="常规 8 5 4" xfId="11194"/>
    <cellStyle name="常规 8 5 5" xfId="11195"/>
    <cellStyle name="常规 8 6" xfId="11196"/>
    <cellStyle name="常规 8 6 2" xfId="11197"/>
    <cellStyle name="常规 8 6 2 2" xfId="11198"/>
    <cellStyle name="常规 8 6 2 3" xfId="11199"/>
    <cellStyle name="常规 8 6 3" xfId="11200"/>
    <cellStyle name="常规 8 6 4" xfId="11201"/>
    <cellStyle name="常规 8 6 5" xfId="11202"/>
    <cellStyle name="常规 8 7" xfId="11203"/>
    <cellStyle name="常规 8 7 2" xfId="11204"/>
    <cellStyle name="常规 8 7 2 2" xfId="11205"/>
    <cellStyle name="常规 8 7 2 3" xfId="11206"/>
    <cellStyle name="常规 8 7 3" xfId="11207"/>
    <cellStyle name="常规 8 7 4" xfId="11208"/>
    <cellStyle name="常规 8 7 5" xfId="11209"/>
    <cellStyle name="常规 8 8" xfId="11210"/>
    <cellStyle name="常规 8 8 2" xfId="11211"/>
    <cellStyle name="常规 8 8 2 2" xfId="11212"/>
    <cellStyle name="常规 8 8 2 3" xfId="11213"/>
    <cellStyle name="常规 8 8 3" xfId="11214"/>
    <cellStyle name="常规 8 8 4" xfId="11215"/>
    <cellStyle name="常规 8 8 5" xfId="11216"/>
    <cellStyle name="常规 8 9" xfId="11217"/>
    <cellStyle name="常规 8 9 2" xfId="11218"/>
    <cellStyle name="常规 8 9 2 2" xfId="11219"/>
    <cellStyle name="常规 8 9 2 3" xfId="11220"/>
    <cellStyle name="常规 8 9 3" xfId="11221"/>
    <cellStyle name="常规 8 9 4" xfId="11222"/>
    <cellStyle name="常规 8 9 5" xfId="11223"/>
    <cellStyle name="常规 9" xfId="12973"/>
    <cellStyle name="常规 9 10" xfId="11224"/>
    <cellStyle name="常规 9 11" xfId="11225"/>
    <cellStyle name="常规 9 12" xfId="11226"/>
    <cellStyle name="常规 9 2" xfId="11227"/>
    <cellStyle name="常规 9 2 10" xfId="11228"/>
    <cellStyle name="常规 9 2 10 10" xfId="11229"/>
    <cellStyle name="常规 9 2 10 11" xfId="11230"/>
    <cellStyle name="常规 9 2 10 2" xfId="11231"/>
    <cellStyle name="常规 9 2 10 2 2" xfId="11232"/>
    <cellStyle name="常规 9 2 10 2 3" xfId="11233"/>
    <cellStyle name="常规 9 2 10 3" xfId="11234"/>
    <cellStyle name="常规 9 2 10 3 2" xfId="11235"/>
    <cellStyle name="常规 9 2 10 3 3" xfId="11236"/>
    <cellStyle name="常规 9 2 10 4" xfId="11237"/>
    <cellStyle name="常规 9 2 10 4 2" xfId="11238"/>
    <cellStyle name="常规 9 2 10 4 3" xfId="11239"/>
    <cellStyle name="常规 9 2 10 5" xfId="11240"/>
    <cellStyle name="常规 9 2 10 5 2" xfId="11241"/>
    <cellStyle name="常规 9 2 10 5 3" xfId="11242"/>
    <cellStyle name="常规 9 2 10 6" xfId="11243"/>
    <cellStyle name="常规 9 2 10 6 2" xfId="11244"/>
    <cellStyle name="常规 9 2 10 6 3" xfId="11245"/>
    <cellStyle name="常规 9 2 10 7" xfId="11246"/>
    <cellStyle name="常规 9 2 10 7 2" xfId="11247"/>
    <cellStyle name="常规 9 2 10 7 3" xfId="11248"/>
    <cellStyle name="常规 9 2 10 8" xfId="11249"/>
    <cellStyle name="常规 9 2 10 8 2" xfId="11250"/>
    <cellStyle name="常规 9 2 10 8 3" xfId="11251"/>
    <cellStyle name="常规 9 2 10 9" xfId="11252"/>
    <cellStyle name="常规 9 2 10 9 2" xfId="11253"/>
    <cellStyle name="常规 9 2 10 9 3" xfId="11254"/>
    <cellStyle name="常规 9 2 11" xfId="11255"/>
    <cellStyle name="常规 9 2 11 10" xfId="11256"/>
    <cellStyle name="常规 9 2 11 11" xfId="11257"/>
    <cellStyle name="常规 9 2 11 2" xfId="11258"/>
    <cellStyle name="常规 9 2 11 2 2" xfId="11259"/>
    <cellStyle name="常规 9 2 11 2 2 2" xfId="11260"/>
    <cellStyle name="常规 9 2 11 2 2 3" xfId="11261"/>
    <cellStyle name="常规 9 2 11 2 3" xfId="11262"/>
    <cellStyle name="常规 9 2 11 2 4" xfId="11263"/>
    <cellStyle name="常规 9 2 11 3" xfId="11264"/>
    <cellStyle name="常规 9 2 11 3 2" xfId="11265"/>
    <cellStyle name="常规 9 2 11 3 3" xfId="11266"/>
    <cellStyle name="常规 9 2 11 4" xfId="11267"/>
    <cellStyle name="常规 9 2 11 4 2" xfId="11268"/>
    <cellStyle name="常规 9 2 11 4 3" xfId="11269"/>
    <cellStyle name="常规 9 2 11 5" xfId="11270"/>
    <cellStyle name="常规 9 2 11 5 2" xfId="11271"/>
    <cellStyle name="常规 9 2 11 5 3" xfId="11272"/>
    <cellStyle name="常规 9 2 11 6" xfId="11273"/>
    <cellStyle name="常规 9 2 11 6 2" xfId="11274"/>
    <cellStyle name="常规 9 2 11 6 3" xfId="11275"/>
    <cellStyle name="常规 9 2 11 7" xfId="11276"/>
    <cellStyle name="常规 9 2 11 7 2" xfId="11277"/>
    <cellStyle name="常规 9 2 11 7 3" xfId="11278"/>
    <cellStyle name="常规 9 2 11 8" xfId="11279"/>
    <cellStyle name="常规 9 2 11 8 2" xfId="11280"/>
    <cellStyle name="常规 9 2 11 8 3" xfId="11281"/>
    <cellStyle name="常规 9 2 11 9" xfId="11282"/>
    <cellStyle name="常规 9 2 11 9 2" xfId="11283"/>
    <cellStyle name="常规 9 2 11 9 3" xfId="11284"/>
    <cellStyle name="常规 9 2 12" xfId="11285"/>
    <cellStyle name="常规 9 2 12 10" xfId="11286"/>
    <cellStyle name="常规 9 2 12 11" xfId="11287"/>
    <cellStyle name="常规 9 2 12 2" xfId="11288"/>
    <cellStyle name="常规 9 2 12 2 2" xfId="11289"/>
    <cellStyle name="常规 9 2 12 2 3" xfId="11290"/>
    <cellStyle name="常规 9 2 12 3" xfId="11291"/>
    <cellStyle name="常规 9 2 12 3 2" xfId="11292"/>
    <cellStyle name="常规 9 2 12 3 3" xfId="11293"/>
    <cellStyle name="常规 9 2 12 4" xfId="11294"/>
    <cellStyle name="常规 9 2 12 4 2" xfId="11295"/>
    <cellStyle name="常规 9 2 12 4 3" xfId="11296"/>
    <cellStyle name="常规 9 2 12 5" xfId="11297"/>
    <cellStyle name="常规 9 2 12 5 2" xfId="11298"/>
    <cellStyle name="常规 9 2 12 5 3" xfId="11299"/>
    <cellStyle name="常规 9 2 12 6" xfId="11300"/>
    <cellStyle name="常规 9 2 12 6 2" xfId="11301"/>
    <cellStyle name="常规 9 2 12 6 3" xfId="11302"/>
    <cellStyle name="常规 9 2 12 7" xfId="11303"/>
    <cellStyle name="常规 9 2 12 7 2" xfId="11304"/>
    <cellStyle name="常规 9 2 12 7 3" xfId="11305"/>
    <cellStyle name="常规 9 2 12 8" xfId="11306"/>
    <cellStyle name="常规 9 2 12 8 2" xfId="11307"/>
    <cellStyle name="常规 9 2 12 8 3" xfId="11308"/>
    <cellStyle name="常规 9 2 12 9" xfId="11309"/>
    <cellStyle name="常规 9 2 12 9 2" xfId="11310"/>
    <cellStyle name="常规 9 2 12 9 3" xfId="11311"/>
    <cellStyle name="常规 9 2 13" xfId="11312"/>
    <cellStyle name="常规 9 2 13 10" xfId="11313"/>
    <cellStyle name="常规 9 2 13 11" xfId="11314"/>
    <cellStyle name="常规 9 2 13 2" xfId="11315"/>
    <cellStyle name="常规 9 2 13 2 2" xfId="11316"/>
    <cellStyle name="常规 9 2 13 2 2 2" xfId="11317"/>
    <cellStyle name="常规 9 2 13 2 2 3" xfId="11318"/>
    <cellStyle name="常规 9 2 13 2 3" xfId="11319"/>
    <cellStyle name="常规 9 2 13 2 4" xfId="11320"/>
    <cellStyle name="常规 9 2 13 3" xfId="11321"/>
    <cellStyle name="常规 9 2 13 3 2" xfId="11322"/>
    <cellStyle name="常规 9 2 13 3 3" xfId="11323"/>
    <cellStyle name="常规 9 2 13 4" xfId="11324"/>
    <cellStyle name="常规 9 2 13 4 2" xfId="11325"/>
    <cellStyle name="常规 9 2 13 4 3" xfId="11326"/>
    <cellStyle name="常规 9 2 13 5" xfId="11327"/>
    <cellStyle name="常规 9 2 13 5 2" xfId="11328"/>
    <cellStyle name="常规 9 2 13 5 3" xfId="11329"/>
    <cellStyle name="常规 9 2 13 6" xfId="11330"/>
    <cellStyle name="常规 9 2 13 6 2" xfId="11331"/>
    <cellStyle name="常规 9 2 13 6 3" xfId="11332"/>
    <cellStyle name="常规 9 2 13 7" xfId="11333"/>
    <cellStyle name="常规 9 2 13 7 2" xfId="11334"/>
    <cellStyle name="常规 9 2 13 7 3" xfId="11335"/>
    <cellStyle name="常规 9 2 13 8" xfId="11336"/>
    <cellStyle name="常规 9 2 13 8 2" xfId="11337"/>
    <cellStyle name="常规 9 2 13 8 3" xfId="11338"/>
    <cellStyle name="常规 9 2 13 9" xfId="11339"/>
    <cellStyle name="常规 9 2 13 9 2" xfId="11340"/>
    <cellStyle name="常规 9 2 13 9 3" xfId="11341"/>
    <cellStyle name="常规 9 2 14" xfId="11342"/>
    <cellStyle name="常规 9 2 14 2" xfId="11343"/>
    <cellStyle name="常规 9 2 14 3" xfId="11344"/>
    <cellStyle name="常规 9 2 15" xfId="11345"/>
    <cellStyle name="常规 9 2 16" xfId="11346"/>
    <cellStyle name="常规 9 2 17" xfId="11347"/>
    <cellStyle name="常规 9 2 2" xfId="11348"/>
    <cellStyle name="常规 9 2 2 10" xfId="11349"/>
    <cellStyle name="常规 9 2 2 10 2" xfId="11350"/>
    <cellStyle name="常规 9 2 2 10 3" xfId="11351"/>
    <cellStyle name="常规 9 2 2 11" xfId="11352"/>
    <cellStyle name="常规 9 2 2 12" xfId="11353"/>
    <cellStyle name="常规 9 2 2 13" xfId="11354"/>
    <cellStyle name="常规 9 2 2 2" xfId="11355"/>
    <cellStyle name="常规 9 2 2 2 10" xfId="11356"/>
    <cellStyle name="常规 9 2 2 2 11" xfId="11357"/>
    <cellStyle name="常规 9 2 2 2 2" xfId="11358"/>
    <cellStyle name="常规 9 2 2 2 2 2" xfId="11359"/>
    <cellStyle name="常规 9 2 2 2 2 2 2" xfId="11360"/>
    <cellStyle name="常规 9 2 2 2 2 2 3" xfId="11361"/>
    <cellStyle name="常规 9 2 2 2 2 3" xfId="11362"/>
    <cellStyle name="常规 9 2 2 2 2 4" xfId="11363"/>
    <cellStyle name="常规 9 2 2 2 3" xfId="11364"/>
    <cellStyle name="常规 9 2 2 2 3 2" xfId="11365"/>
    <cellStyle name="常规 9 2 2 2 3 3" xfId="11366"/>
    <cellStyle name="常规 9 2 2 2 4" xfId="11367"/>
    <cellStyle name="常规 9 2 2 2 4 2" xfId="11368"/>
    <cellStyle name="常规 9 2 2 2 4 3" xfId="11369"/>
    <cellStyle name="常规 9 2 2 2 5" xfId="11370"/>
    <cellStyle name="常规 9 2 2 2 5 2" xfId="11371"/>
    <cellStyle name="常规 9 2 2 2 5 3" xfId="11372"/>
    <cellStyle name="常规 9 2 2 2 6" xfId="11373"/>
    <cellStyle name="常规 9 2 2 2 6 2" xfId="11374"/>
    <cellStyle name="常规 9 2 2 2 6 3" xfId="11375"/>
    <cellStyle name="常规 9 2 2 2 7" xfId="11376"/>
    <cellStyle name="常规 9 2 2 2 7 2" xfId="11377"/>
    <cellStyle name="常规 9 2 2 2 7 3" xfId="11378"/>
    <cellStyle name="常规 9 2 2 2 8" xfId="11379"/>
    <cellStyle name="常规 9 2 2 2 8 2" xfId="11380"/>
    <cellStyle name="常规 9 2 2 2 8 3" xfId="11381"/>
    <cellStyle name="常规 9 2 2 2 9" xfId="11382"/>
    <cellStyle name="常规 9 2 2 2 9 2" xfId="11383"/>
    <cellStyle name="常规 9 2 2 2 9 3" xfId="11384"/>
    <cellStyle name="常规 9 2 2 3" xfId="11385"/>
    <cellStyle name="常规 9 2 2 3 2" xfId="11386"/>
    <cellStyle name="常规 9 2 2 3 3" xfId="11387"/>
    <cellStyle name="常规 9 2 2 4" xfId="11388"/>
    <cellStyle name="常规 9 2 2 4 2" xfId="11389"/>
    <cellStyle name="常规 9 2 2 4 3" xfId="11390"/>
    <cellStyle name="常规 9 2 2 5" xfId="11391"/>
    <cellStyle name="常规 9 2 2 5 2" xfId="11392"/>
    <cellStyle name="常规 9 2 2 5 3" xfId="11393"/>
    <cellStyle name="常规 9 2 2 6" xfId="11394"/>
    <cellStyle name="常规 9 2 2 6 2" xfId="11395"/>
    <cellStyle name="常规 9 2 2 6 3" xfId="11396"/>
    <cellStyle name="常规 9 2 2 7" xfId="11397"/>
    <cellStyle name="常规 9 2 2 7 2" xfId="11398"/>
    <cellStyle name="常规 9 2 2 7 3" xfId="11399"/>
    <cellStyle name="常规 9 2 2 8" xfId="11400"/>
    <cellStyle name="常规 9 2 2 8 2" xfId="11401"/>
    <cellStyle name="常规 9 2 2 8 3" xfId="11402"/>
    <cellStyle name="常规 9 2 2 9" xfId="11403"/>
    <cellStyle name="常规 9 2 2 9 2" xfId="11404"/>
    <cellStyle name="常规 9 2 2 9 3" xfId="11405"/>
    <cellStyle name="常规 9 2 3" xfId="11406"/>
    <cellStyle name="常规 9 2 3 10" xfId="11407"/>
    <cellStyle name="常规 9 2 3 11" xfId="11408"/>
    <cellStyle name="常规 9 2 3 2" xfId="11409"/>
    <cellStyle name="常规 9 2 3 2 2" xfId="11410"/>
    <cellStyle name="常规 9 2 3 2 3" xfId="11411"/>
    <cellStyle name="常规 9 2 3 3" xfId="11412"/>
    <cellStyle name="常规 9 2 3 3 2" xfId="11413"/>
    <cellStyle name="常规 9 2 3 3 3" xfId="11414"/>
    <cellStyle name="常规 9 2 3 4" xfId="11415"/>
    <cellStyle name="常规 9 2 3 4 2" xfId="11416"/>
    <cellStyle name="常规 9 2 3 4 3" xfId="11417"/>
    <cellStyle name="常规 9 2 3 5" xfId="11418"/>
    <cellStyle name="常规 9 2 3 5 2" xfId="11419"/>
    <cellStyle name="常规 9 2 3 5 3" xfId="11420"/>
    <cellStyle name="常规 9 2 3 6" xfId="11421"/>
    <cellStyle name="常规 9 2 3 6 2" xfId="11422"/>
    <cellStyle name="常规 9 2 3 6 3" xfId="11423"/>
    <cellStyle name="常规 9 2 3 7" xfId="11424"/>
    <cellStyle name="常规 9 2 3 7 2" xfId="11425"/>
    <cellStyle name="常规 9 2 3 7 3" xfId="11426"/>
    <cellStyle name="常规 9 2 3 8" xfId="11427"/>
    <cellStyle name="常规 9 2 3 8 2" xfId="11428"/>
    <cellStyle name="常规 9 2 3 8 3" xfId="11429"/>
    <cellStyle name="常规 9 2 3 9" xfId="11430"/>
    <cellStyle name="常规 9 2 3 9 2" xfId="11431"/>
    <cellStyle name="常规 9 2 3 9 3" xfId="11432"/>
    <cellStyle name="常规 9 2 4" xfId="11433"/>
    <cellStyle name="常规 9 2 4 10" xfId="11434"/>
    <cellStyle name="常规 9 2 4 11" xfId="11435"/>
    <cellStyle name="常规 9 2 4 2" xfId="11436"/>
    <cellStyle name="常规 9 2 4 2 2" xfId="11437"/>
    <cellStyle name="常规 9 2 4 2 2 2" xfId="11438"/>
    <cellStyle name="常规 9 2 4 2 2 3" xfId="11439"/>
    <cellStyle name="常规 9 2 4 2 3" xfId="11440"/>
    <cellStyle name="常规 9 2 4 2 4" xfId="11441"/>
    <cellStyle name="常规 9 2 4 3" xfId="11442"/>
    <cellStyle name="常规 9 2 4 3 2" xfId="11443"/>
    <cellStyle name="常规 9 2 4 3 3" xfId="11444"/>
    <cellStyle name="常规 9 2 4 4" xfId="11445"/>
    <cellStyle name="常规 9 2 4 4 2" xfId="11446"/>
    <cellStyle name="常规 9 2 4 4 3" xfId="11447"/>
    <cellStyle name="常规 9 2 4 5" xfId="11448"/>
    <cellStyle name="常规 9 2 4 5 2" xfId="11449"/>
    <cellStyle name="常规 9 2 4 5 3" xfId="11450"/>
    <cellStyle name="常规 9 2 4 6" xfId="11451"/>
    <cellStyle name="常规 9 2 4 6 2" xfId="11452"/>
    <cellStyle name="常规 9 2 4 6 3" xfId="11453"/>
    <cellStyle name="常规 9 2 4 7" xfId="11454"/>
    <cellStyle name="常规 9 2 4 7 2" xfId="11455"/>
    <cellStyle name="常规 9 2 4 7 3" xfId="11456"/>
    <cellStyle name="常规 9 2 4 8" xfId="11457"/>
    <cellStyle name="常规 9 2 4 8 2" xfId="11458"/>
    <cellStyle name="常规 9 2 4 8 3" xfId="11459"/>
    <cellStyle name="常规 9 2 4 9" xfId="11460"/>
    <cellStyle name="常规 9 2 4 9 2" xfId="11461"/>
    <cellStyle name="常规 9 2 4 9 3" xfId="11462"/>
    <cellStyle name="常规 9 2 5" xfId="11463"/>
    <cellStyle name="常规 9 2 5 10" xfId="11464"/>
    <cellStyle name="常规 9 2 5 11" xfId="11465"/>
    <cellStyle name="常规 9 2 5 2" xfId="11466"/>
    <cellStyle name="常规 9 2 5 2 2" xfId="11467"/>
    <cellStyle name="常规 9 2 5 2 3" xfId="11468"/>
    <cellStyle name="常规 9 2 5 3" xfId="11469"/>
    <cellStyle name="常规 9 2 5 3 2" xfId="11470"/>
    <cellStyle name="常规 9 2 5 3 3" xfId="11471"/>
    <cellStyle name="常规 9 2 5 4" xfId="11472"/>
    <cellStyle name="常规 9 2 5 4 2" xfId="11473"/>
    <cellStyle name="常规 9 2 5 4 3" xfId="11474"/>
    <cellStyle name="常规 9 2 5 5" xfId="11475"/>
    <cellStyle name="常规 9 2 5 5 2" xfId="11476"/>
    <cellStyle name="常规 9 2 5 5 3" xfId="11477"/>
    <cellStyle name="常规 9 2 5 6" xfId="11478"/>
    <cellStyle name="常规 9 2 5 6 2" xfId="11479"/>
    <cellStyle name="常规 9 2 5 6 3" xfId="11480"/>
    <cellStyle name="常规 9 2 5 7" xfId="11481"/>
    <cellStyle name="常规 9 2 5 7 2" xfId="11482"/>
    <cellStyle name="常规 9 2 5 7 3" xfId="11483"/>
    <cellStyle name="常规 9 2 5 8" xfId="11484"/>
    <cellStyle name="常规 9 2 5 8 2" xfId="11485"/>
    <cellStyle name="常规 9 2 5 8 3" xfId="11486"/>
    <cellStyle name="常规 9 2 5 9" xfId="11487"/>
    <cellStyle name="常规 9 2 5 9 2" xfId="11488"/>
    <cellStyle name="常规 9 2 5 9 3" xfId="11489"/>
    <cellStyle name="常规 9 2 6" xfId="11490"/>
    <cellStyle name="常规 9 2 6 10" xfId="11491"/>
    <cellStyle name="常规 9 2 6 11" xfId="11492"/>
    <cellStyle name="常规 9 2 6 2" xfId="11493"/>
    <cellStyle name="常规 9 2 6 2 2" xfId="11494"/>
    <cellStyle name="常规 9 2 6 2 3" xfId="11495"/>
    <cellStyle name="常规 9 2 6 3" xfId="11496"/>
    <cellStyle name="常规 9 2 6 3 2" xfId="11497"/>
    <cellStyle name="常规 9 2 6 3 3" xfId="11498"/>
    <cellStyle name="常规 9 2 6 4" xfId="11499"/>
    <cellStyle name="常规 9 2 6 4 2" xfId="11500"/>
    <cellStyle name="常规 9 2 6 4 3" xfId="11501"/>
    <cellStyle name="常规 9 2 6 5" xfId="11502"/>
    <cellStyle name="常规 9 2 6 5 2" xfId="11503"/>
    <cellStyle name="常规 9 2 6 5 3" xfId="11504"/>
    <cellStyle name="常规 9 2 6 6" xfId="11505"/>
    <cellStyle name="常规 9 2 6 6 2" xfId="11506"/>
    <cellStyle name="常规 9 2 6 6 3" xfId="11507"/>
    <cellStyle name="常规 9 2 6 7" xfId="11508"/>
    <cellStyle name="常规 9 2 6 7 2" xfId="11509"/>
    <cellStyle name="常规 9 2 6 7 3" xfId="11510"/>
    <cellStyle name="常规 9 2 6 8" xfId="11511"/>
    <cellStyle name="常规 9 2 6 8 2" xfId="11512"/>
    <cellStyle name="常规 9 2 6 8 3" xfId="11513"/>
    <cellStyle name="常规 9 2 6 9" xfId="11514"/>
    <cellStyle name="常规 9 2 6 9 2" xfId="11515"/>
    <cellStyle name="常规 9 2 6 9 3" xfId="11516"/>
    <cellStyle name="常规 9 2 7" xfId="11517"/>
    <cellStyle name="常规 9 2 7 10" xfId="11518"/>
    <cellStyle name="常规 9 2 7 11" xfId="11519"/>
    <cellStyle name="常规 9 2 7 2" xfId="11520"/>
    <cellStyle name="常规 9 2 7 2 2" xfId="11521"/>
    <cellStyle name="常规 9 2 7 2 3" xfId="11522"/>
    <cellStyle name="常规 9 2 7 3" xfId="11523"/>
    <cellStyle name="常规 9 2 7 3 2" xfId="11524"/>
    <cellStyle name="常规 9 2 7 3 3" xfId="11525"/>
    <cellStyle name="常规 9 2 7 4" xfId="11526"/>
    <cellStyle name="常规 9 2 7 4 2" xfId="11527"/>
    <cellStyle name="常规 9 2 7 4 3" xfId="11528"/>
    <cellStyle name="常规 9 2 7 5" xfId="11529"/>
    <cellStyle name="常规 9 2 7 5 2" xfId="11530"/>
    <cellStyle name="常规 9 2 7 5 3" xfId="11531"/>
    <cellStyle name="常规 9 2 7 6" xfId="11532"/>
    <cellStyle name="常规 9 2 7 6 2" xfId="11533"/>
    <cellStyle name="常规 9 2 7 6 3" xfId="11534"/>
    <cellStyle name="常规 9 2 7 7" xfId="11535"/>
    <cellStyle name="常规 9 2 7 7 2" xfId="11536"/>
    <cellStyle name="常规 9 2 7 7 3" xfId="11537"/>
    <cellStyle name="常规 9 2 7 8" xfId="11538"/>
    <cellStyle name="常规 9 2 7 8 2" xfId="11539"/>
    <cellStyle name="常规 9 2 7 8 3" xfId="11540"/>
    <cellStyle name="常规 9 2 7 9" xfId="11541"/>
    <cellStyle name="常规 9 2 7 9 2" xfId="11542"/>
    <cellStyle name="常规 9 2 7 9 3" xfId="11543"/>
    <cellStyle name="常规 9 2 8" xfId="11544"/>
    <cellStyle name="常规 9 2 8 10" xfId="11545"/>
    <cellStyle name="常规 9 2 8 11" xfId="11546"/>
    <cellStyle name="常规 9 2 8 2" xfId="11547"/>
    <cellStyle name="常规 9 2 8 2 2" xfId="11548"/>
    <cellStyle name="常规 9 2 8 2 3" xfId="11549"/>
    <cellStyle name="常规 9 2 8 3" xfId="11550"/>
    <cellStyle name="常规 9 2 8 3 2" xfId="11551"/>
    <cellStyle name="常规 9 2 8 3 3" xfId="11552"/>
    <cellStyle name="常规 9 2 8 4" xfId="11553"/>
    <cellStyle name="常规 9 2 8 4 2" xfId="11554"/>
    <cellStyle name="常规 9 2 8 4 3" xfId="11555"/>
    <cellStyle name="常规 9 2 8 5" xfId="11556"/>
    <cellStyle name="常规 9 2 8 5 2" xfId="11557"/>
    <cellStyle name="常规 9 2 8 5 3" xfId="11558"/>
    <cellStyle name="常规 9 2 8 6" xfId="11559"/>
    <cellStyle name="常规 9 2 8 6 2" xfId="11560"/>
    <cellStyle name="常规 9 2 8 6 3" xfId="11561"/>
    <cellStyle name="常规 9 2 8 7" xfId="11562"/>
    <cellStyle name="常规 9 2 8 7 2" xfId="11563"/>
    <cellStyle name="常规 9 2 8 7 3" xfId="11564"/>
    <cellStyle name="常规 9 2 8 8" xfId="11565"/>
    <cellStyle name="常规 9 2 8 8 2" xfId="11566"/>
    <cellStyle name="常规 9 2 8 8 3" xfId="11567"/>
    <cellStyle name="常规 9 2 8 9" xfId="11568"/>
    <cellStyle name="常规 9 2 8 9 2" xfId="11569"/>
    <cellStyle name="常规 9 2 8 9 3" xfId="11570"/>
    <cellStyle name="常规 9 2 9" xfId="11571"/>
    <cellStyle name="常规 9 2 9 10" xfId="11572"/>
    <cellStyle name="常规 9 2 9 11" xfId="11573"/>
    <cellStyle name="常规 9 2 9 2" xfId="11574"/>
    <cellStyle name="常规 9 2 9 2 2" xfId="11575"/>
    <cellStyle name="常规 9 2 9 2 3" xfId="11576"/>
    <cellStyle name="常规 9 2 9 3" xfId="11577"/>
    <cellStyle name="常规 9 2 9 3 2" xfId="11578"/>
    <cellStyle name="常规 9 2 9 3 3" xfId="11579"/>
    <cellStyle name="常规 9 2 9 4" xfId="11580"/>
    <cellStyle name="常规 9 2 9 4 2" xfId="11581"/>
    <cellStyle name="常规 9 2 9 4 3" xfId="11582"/>
    <cellStyle name="常规 9 2 9 5" xfId="11583"/>
    <cellStyle name="常规 9 2 9 5 2" xfId="11584"/>
    <cellStyle name="常规 9 2 9 5 3" xfId="11585"/>
    <cellStyle name="常规 9 2 9 6" xfId="11586"/>
    <cellStyle name="常规 9 2 9 6 2" xfId="11587"/>
    <cellStyle name="常规 9 2 9 6 3" xfId="11588"/>
    <cellStyle name="常规 9 2 9 7" xfId="11589"/>
    <cellStyle name="常规 9 2 9 7 2" xfId="11590"/>
    <cellStyle name="常规 9 2 9 7 3" xfId="11591"/>
    <cellStyle name="常规 9 2 9 8" xfId="11592"/>
    <cellStyle name="常规 9 2 9 8 2" xfId="11593"/>
    <cellStyle name="常规 9 2 9 8 3" xfId="11594"/>
    <cellStyle name="常规 9 2 9 9" xfId="11595"/>
    <cellStyle name="常规 9 2 9 9 2" xfId="11596"/>
    <cellStyle name="常规 9 2 9 9 3" xfId="11597"/>
    <cellStyle name="常规 9 3" xfId="11598"/>
    <cellStyle name="常规 9 3 2" xfId="11599"/>
    <cellStyle name="常规 9 3 3" xfId="11600"/>
    <cellStyle name="常规 9 3 4" xfId="11601"/>
    <cellStyle name="常规 9 3 5" xfId="11602"/>
    <cellStyle name="常规 9 4" xfId="11603"/>
    <cellStyle name="常规 9 4 2" xfId="11604"/>
    <cellStyle name="常规 9 4 3" xfId="11605"/>
    <cellStyle name="常规 9 4 4" xfId="11606"/>
    <cellStyle name="常规 9 4 5" xfId="11607"/>
    <cellStyle name="常规 9 5" xfId="11608"/>
    <cellStyle name="常规 9 5 2" xfId="11609"/>
    <cellStyle name="常规 9 5 3" xfId="11610"/>
    <cellStyle name="常规 9 5 4" xfId="11611"/>
    <cellStyle name="常规 9 5 5" xfId="11612"/>
    <cellStyle name="常规 9 6" xfId="11613"/>
    <cellStyle name="常规 9 6 2" xfId="11614"/>
    <cellStyle name="常规 9 6 3" xfId="11615"/>
    <cellStyle name="常规 9 6 4" xfId="11616"/>
    <cellStyle name="常规 9 6 5" xfId="11617"/>
    <cellStyle name="常规 9 7" xfId="11618"/>
    <cellStyle name="常规 9 7 2" xfId="11619"/>
    <cellStyle name="常规 9 7 3" xfId="11620"/>
    <cellStyle name="常规 9 7 4" xfId="11621"/>
    <cellStyle name="常规 9 7 5" xfId="11622"/>
    <cellStyle name="常规 9 8" xfId="11623"/>
    <cellStyle name="常规 9 8 2" xfId="11624"/>
    <cellStyle name="常规 9 8 3" xfId="11625"/>
    <cellStyle name="常规 9 8 4" xfId="11626"/>
    <cellStyle name="常规 9 8 5" xfId="11627"/>
    <cellStyle name="常规 9 9" xfId="11628"/>
    <cellStyle name="常规_AWE LTS 090106 (2) 2" xfId="13029"/>
    <cellStyle name="常规_FAL201301_CMA CGM SHIPPING SCHEDULE IN APRIL 2013 2 3" xfId="15001"/>
    <cellStyle name="常规_Sheet1" xfId="12932"/>
    <cellStyle name="常规_Sheet1 2" xfId="13033"/>
    <cellStyle name="常规_Sheet1 2 2" xfId="13054"/>
    <cellStyle name="常规_Sheet1 3" xfId="13052"/>
    <cellStyle name="常规_Sheet1 4" xfId="13210"/>
    <cellStyle name="常规_Sheet1 5" xfId="14983"/>
    <cellStyle name="常规_Sheet1 5 2" xfId="14995"/>
    <cellStyle name="常规_Sheet1_1" xfId="12933"/>
    <cellStyle name="常规_Sheet1_1 2" xfId="13031"/>
    <cellStyle name="常规_Sheet1_1 3" xfId="13045"/>
    <cellStyle name="常规_Sheet1_1 4" xfId="14981"/>
    <cellStyle name="常规_Sheet1_1 5" xfId="14989"/>
    <cellStyle name="常规_Sheet1_16" xfId="12936"/>
    <cellStyle name="常规_Sheet1_2" xfId="13212"/>
    <cellStyle name="常规_Sheet1_35" xfId="12937"/>
    <cellStyle name="常规_Sheet1_44" xfId="12938"/>
    <cellStyle name="常规_Sheet1_44 2" xfId="13047"/>
    <cellStyle name="常规_Sheet1_47" xfId="12939"/>
    <cellStyle name="常规_Sheet1_50" xfId="12940"/>
    <cellStyle name="常规_Sheet1_73" xfId="13035"/>
    <cellStyle name="常规_Sheet1_73 2" xfId="14985"/>
    <cellStyle name="常规_上海口岸船期表_57" xfId="13032"/>
    <cellStyle name="常规_上海口岸船期表_63" xfId="13037"/>
    <cellStyle name="常规_上海口岸船期表_63 2" xfId="14986"/>
    <cellStyle name="常规_上海口岸船期表_64" xfId="13039"/>
    <cellStyle name="常规_上海口岸船期表_64 2" xfId="14982"/>
    <cellStyle name="常规_深圳口岸" xfId="13048"/>
    <cellStyle name="常规_万达运通2012年8月份拼箱船期表" xfId="14979"/>
    <cellStyle name="常规_万达运通2012年8月份拼箱船期表 2" xfId="14992"/>
    <cellStyle name="超連結 2" xfId="11629"/>
    <cellStyle name="超連結 2 2" xfId="11630"/>
    <cellStyle name="超連結 2 3" xfId="11631"/>
    <cellStyle name="超連結 6" xfId="14685"/>
    <cellStyle name="超連結 6 2" xfId="14686"/>
    <cellStyle name="超連結 6 2 2" xfId="14687"/>
    <cellStyle name="超連結 6 2 3" xfId="14688"/>
    <cellStyle name="超連結 6 3" xfId="14689"/>
    <cellStyle name="超連結 6 4" xfId="14690"/>
    <cellStyle name="超链接 2" xfId="13038"/>
    <cellStyle name="超链接 2 2" xfId="14691"/>
    <cellStyle name="超链接 2 3" xfId="14692"/>
    <cellStyle name="超链接 3" xfId="14693"/>
    <cellStyle name="超链接 3 2" xfId="14694"/>
    <cellStyle name="超链接 3 2 2" xfId="14695"/>
    <cellStyle name="超链接 3 2 2 2" xfId="14696"/>
    <cellStyle name="超链接 3 2 2 2 2" xfId="14697"/>
    <cellStyle name="超链接 3 2 2 3" xfId="14698"/>
    <cellStyle name="超链接 3 2 2 3 2" xfId="14699"/>
    <cellStyle name="超链接 3 2 2 4" xfId="14700"/>
    <cellStyle name="超链接 3 2 3" xfId="14701"/>
    <cellStyle name="超链接 3 2 3 2" xfId="14702"/>
    <cellStyle name="超链接 3 2 4" xfId="14703"/>
    <cellStyle name="超链接 3 2 4 2" xfId="14704"/>
    <cellStyle name="超链接 3 2 5" xfId="14705"/>
    <cellStyle name="超链接 3 3" xfId="14706"/>
    <cellStyle name="超链接 3 3 2" xfId="14707"/>
    <cellStyle name="超链接 3 3 2 2" xfId="14708"/>
    <cellStyle name="超链接 3 3 2 2 2" xfId="14709"/>
    <cellStyle name="超链接 3 3 2 3" xfId="14710"/>
    <cellStyle name="超链接 3 3 2 3 2" xfId="14711"/>
    <cellStyle name="超链接 3 3 2 4" xfId="14712"/>
    <cellStyle name="超链接 3 3 3" xfId="14713"/>
    <cellStyle name="超链接 3 3 3 2" xfId="14714"/>
    <cellStyle name="超链接 3 3 4" xfId="14715"/>
    <cellStyle name="超链接 3 3 4 2" xfId="14716"/>
    <cellStyle name="超链接 3 3 5" xfId="14717"/>
    <cellStyle name="超链接 3 4" xfId="14718"/>
    <cellStyle name="超链接 3 4 2" xfId="14719"/>
    <cellStyle name="超链接 3 4 2 2" xfId="14720"/>
    <cellStyle name="超链接 3 4 3" xfId="14721"/>
    <cellStyle name="超链接 3 4 3 2" xfId="14722"/>
    <cellStyle name="超链接 3 4 4" xfId="14723"/>
    <cellStyle name="超链接 3 5" xfId="14724"/>
    <cellStyle name="超链接 3 5 2" xfId="14725"/>
    <cellStyle name="超链接 3 6" xfId="14726"/>
    <cellStyle name="超链接 3 6 2" xfId="14727"/>
    <cellStyle name="超链接 3 7" xfId="14728"/>
    <cellStyle name="超链接 4" xfId="14729"/>
    <cellStyle name="超链接 4 2" xfId="14730"/>
    <cellStyle name="超链接 4 2 2" xfId="14731"/>
    <cellStyle name="超链接 4 2 2 2" xfId="14732"/>
    <cellStyle name="超链接 4 2 3" xfId="14733"/>
    <cellStyle name="超链接 4 2 3 2" xfId="14734"/>
    <cellStyle name="超链接 4 2 4" xfId="14735"/>
    <cellStyle name="超链接 4 3" xfId="14736"/>
    <cellStyle name="超链接 4 3 2" xfId="14737"/>
    <cellStyle name="超链接 4 4" xfId="14738"/>
    <cellStyle name="超链接 4 4 2" xfId="14739"/>
    <cellStyle name="超链接 4 5" xfId="14740"/>
    <cellStyle name="超链接 5" xfId="14741"/>
    <cellStyle name="超链接 5 2" xfId="11632"/>
    <cellStyle name="超链接 5 3" xfId="11633"/>
    <cellStyle name="超链接 5 4" xfId="11634"/>
    <cellStyle name="超链接 5 5" xfId="11635"/>
    <cellStyle name="超链接 6" xfId="14742"/>
    <cellStyle name="超链接 6 2" xfId="14743"/>
    <cellStyle name="超链接 7" xfId="14744"/>
    <cellStyle name="出力" xfId="11636"/>
    <cellStyle name="出力 2" xfId="11637"/>
    <cellStyle name="出力 3" xfId="11638"/>
    <cellStyle name="悪い" xfId="11639"/>
    <cellStyle name="悪い 2" xfId="11640"/>
    <cellStyle name="悪い 3" xfId="11641"/>
    <cellStyle name="輔色1" xfId="11642"/>
    <cellStyle name="輔色1 2" xfId="11643"/>
    <cellStyle name="輔色1 2 2" xfId="11644"/>
    <cellStyle name="輔色1 2 3" xfId="11645"/>
    <cellStyle name="輔色1 3" xfId="11646"/>
    <cellStyle name="輔色1 3 2" xfId="11647"/>
    <cellStyle name="輔色1 3 3" xfId="11648"/>
    <cellStyle name="輔色1 4" xfId="11649"/>
    <cellStyle name="輔色1 5" xfId="11650"/>
    <cellStyle name="輔色2" xfId="11651"/>
    <cellStyle name="輔色2 2" xfId="11652"/>
    <cellStyle name="輔色2 2 2" xfId="11653"/>
    <cellStyle name="輔色2 2 3" xfId="11654"/>
    <cellStyle name="輔色2 3" xfId="11655"/>
    <cellStyle name="輔色2 3 2" xfId="11656"/>
    <cellStyle name="輔色2 3 3" xfId="11657"/>
    <cellStyle name="輔色2 4" xfId="11658"/>
    <cellStyle name="輔色2 5" xfId="11659"/>
    <cellStyle name="輔色3" xfId="11660"/>
    <cellStyle name="輔色3 2" xfId="11661"/>
    <cellStyle name="輔色3 2 2" xfId="11662"/>
    <cellStyle name="輔色3 2 3" xfId="11663"/>
    <cellStyle name="輔色3 3" xfId="11664"/>
    <cellStyle name="輔色3 3 2" xfId="11665"/>
    <cellStyle name="輔色3 3 3" xfId="11666"/>
    <cellStyle name="輔色3 4" xfId="11667"/>
    <cellStyle name="輔色3 5" xfId="11668"/>
    <cellStyle name="輔色4" xfId="11669"/>
    <cellStyle name="輔色4 2" xfId="11670"/>
    <cellStyle name="輔色4 2 2" xfId="11671"/>
    <cellStyle name="輔色4 2 3" xfId="11672"/>
    <cellStyle name="輔色4 3" xfId="11673"/>
    <cellStyle name="輔色4 3 2" xfId="11674"/>
    <cellStyle name="輔色4 3 3" xfId="11675"/>
    <cellStyle name="輔色4 4" xfId="11676"/>
    <cellStyle name="輔色4 5" xfId="11677"/>
    <cellStyle name="輔色5" xfId="11678"/>
    <cellStyle name="輔色5 2" xfId="11679"/>
    <cellStyle name="輔色5 2 2" xfId="11680"/>
    <cellStyle name="輔色5 2 3" xfId="11681"/>
    <cellStyle name="輔色5 3" xfId="11682"/>
    <cellStyle name="輔色5 3 2" xfId="11683"/>
    <cellStyle name="輔色5 3 3" xfId="11684"/>
    <cellStyle name="輔色5 4" xfId="11685"/>
    <cellStyle name="輔色5 5" xfId="11686"/>
    <cellStyle name="輔色6" xfId="11687"/>
    <cellStyle name="輔色6 2" xfId="11688"/>
    <cellStyle name="輔色6 2 2" xfId="11689"/>
    <cellStyle name="輔色6 2 3" xfId="11690"/>
    <cellStyle name="輔色6 3" xfId="11691"/>
    <cellStyle name="輔色6 3 2" xfId="11692"/>
    <cellStyle name="輔色6 3 3" xfId="11693"/>
    <cellStyle name="輔色6 4" xfId="11694"/>
    <cellStyle name="輔色6 5" xfId="11695"/>
    <cellStyle name="나쁨" xfId="11696"/>
    <cellStyle name="나쁨 2" xfId="11697"/>
    <cellStyle name="나쁨 2 2" xfId="11698"/>
    <cellStyle name="나쁨 2 2 2" xfId="11699"/>
    <cellStyle name="나쁨 2 2 2 2" xfId="11700"/>
    <cellStyle name="나쁨 2 2 2 3" xfId="11701"/>
    <cellStyle name="나쁨 2 2 3" xfId="11702"/>
    <cellStyle name="나쁨 2 2 3 2" xfId="11703"/>
    <cellStyle name="나쁨 2 2 3 3" xfId="11704"/>
    <cellStyle name="나쁨 2 2 4" xfId="11705"/>
    <cellStyle name="나쁨 2 2 5" xfId="11706"/>
    <cellStyle name="나쁨 2 3" xfId="11707"/>
    <cellStyle name="나쁨 2 3 2" xfId="11708"/>
    <cellStyle name="나쁨 2 3 3" xfId="11709"/>
    <cellStyle name="나쁨 2 4" xfId="11710"/>
    <cellStyle name="나쁨 2 4 2" xfId="11711"/>
    <cellStyle name="나쁨 2 4 3" xfId="11712"/>
    <cellStyle name="나쁨 2 5" xfId="11713"/>
    <cellStyle name="나쁨 2 6" xfId="11714"/>
    <cellStyle name="나쁨 3" xfId="11715"/>
    <cellStyle name="나쁨 3 2" xfId="11716"/>
    <cellStyle name="나쁨 3 3" xfId="11717"/>
    <cellStyle name="나쁨 4" xfId="11718"/>
    <cellStyle name="나쁨 4 2" xfId="11719"/>
    <cellStyle name="나쁨 4 3" xfId="11720"/>
    <cellStyle name="나쁨 5" xfId="11721"/>
    <cellStyle name="나쁨 5 2" xfId="11722"/>
    <cellStyle name="나쁨 5 3" xfId="11723"/>
    <cellStyle name="나쁨 6" xfId="11724"/>
    <cellStyle name="나쁨 7" xfId="11725"/>
    <cellStyle name="好" xfId="11726" builtinId="26" customBuiltin="1"/>
    <cellStyle name="好 2" xfId="11727"/>
    <cellStyle name="好 2 2" xfId="11728"/>
    <cellStyle name="好 2 2 2" xfId="11729"/>
    <cellStyle name="好 2 2 3" xfId="11730"/>
    <cellStyle name="好 2 3" xfId="11731"/>
    <cellStyle name="好 2 3 2" xfId="11732"/>
    <cellStyle name="好 2 3 3" xfId="11733"/>
    <cellStyle name="好 2 4" xfId="11734"/>
    <cellStyle name="好 2 5" xfId="11735"/>
    <cellStyle name="好 3" xfId="13133"/>
    <cellStyle name="好 3 2" xfId="14745"/>
    <cellStyle name="好 4" xfId="13134"/>
    <cellStyle name="好_1004 MAL II線" xfId="11736"/>
    <cellStyle name="好_1004 MAL II線 2" xfId="11737"/>
    <cellStyle name="好_1004 MAL II線 3" xfId="11738"/>
    <cellStyle name="好_2015 TSL VSL'S +JOIN VENTURE LONGTERM SCHEDULE-5codes 0126" xfId="13135"/>
    <cellStyle name="好_ABX - C7 Slot Cost" xfId="11739"/>
    <cellStyle name="好_ABX - C7 Slot Cost 2" xfId="11740"/>
    <cellStyle name="好_ABX - C7 Slot Cost 2 2" xfId="11741"/>
    <cellStyle name="好_ABX - C7 Slot Cost 2 3" xfId="11742"/>
    <cellStyle name="好_ABX - C7 Slot Cost 3" xfId="11743"/>
    <cellStyle name="好_ABX - C7 Slot Cost 3 2" xfId="11744"/>
    <cellStyle name="好_ABX - C7 Slot Cost 3 3" xfId="11745"/>
    <cellStyle name="好_ABX - C7 Slot Cost 4" xfId="11746"/>
    <cellStyle name="好_ABX - C7 Slot Cost 5" xfId="11747"/>
    <cellStyle name="好_Annie_201212" xfId="11748"/>
    <cellStyle name="好_Annie_201212 2" xfId="11749"/>
    <cellStyle name="好_Annie_201212 3" xfId="11750"/>
    <cellStyle name="好_Annie_201302" xfId="11751"/>
    <cellStyle name="好_Annie_201302 2" xfId="11752"/>
    <cellStyle name="好_Annie_201302 3" xfId="11753"/>
    <cellStyle name="好_ASA new window study" xfId="11754"/>
    <cellStyle name="好_ASA new window study 2" xfId="11755"/>
    <cellStyle name="好_ASA new window study 3" xfId="11756"/>
    <cellStyle name="好_B51222 ASA-PECLL 調整 STUDY" xfId="11757"/>
    <cellStyle name="好_B51222 ASA-PECLL 調整 STUDY 2" xfId="11758"/>
    <cellStyle name="好_B51222 ASA-PECLL 調整 STUDY 3" xfId="11759"/>
    <cellStyle name="好_BMX 1022" xfId="13136"/>
    <cellStyle name="好_BMX- CMA CGM" xfId="13137"/>
    <cellStyle name="好_Book2" xfId="13138"/>
    <cellStyle name="好_Bunker Cons Budget EURCO" xfId="11760"/>
    <cellStyle name="好_Bunker Cons Budget EURCO 2" xfId="11761"/>
    <cellStyle name="好_Bunker Cons Budget EURCO 2 2" xfId="11762"/>
    <cellStyle name="好_Bunker Cons Budget EURCO 2 3" xfId="11763"/>
    <cellStyle name="好_Bunker Cons Budget EURCO 3" xfId="11764"/>
    <cellStyle name="好_Bunker Cons Budget EURCO 3 2" xfId="11765"/>
    <cellStyle name="好_Bunker Cons Budget EURCO 3 3" xfId="11766"/>
    <cellStyle name="好_Bunker Cons Budget EURCO 4" xfId="11767"/>
    <cellStyle name="好_Bunker Cons Budget EURCO 5" xfId="11768"/>
    <cellStyle name="好_CAT joint venture" xfId="13139"/>
    <cellStyle name="好_CC1 4000teu 201108" xfId="11769"/>
    <cellStyle name="好_CC1 4000teu 201108 2" xfId="11770"/>
    <cellStyle name="好_CC1 4000teu 201108 3" xfId="11771"/>
    <cellStyle name="好_CIX" xfId="13140"/>
    <cellStyle name="好_CIX2" xfId="13141"/>
    <cellStyle name="好_CIX2 &amp; CKI &amp; AGI" xfId="13142"/>
    <cellStyle name="好_CKA &amp; CAT 0429" xfId="13143"/>
    <cellStyle name="好_CVX" xfId="13144"/>
    <cellStyle name="好_Elsa_ 201202" xfId="11772"/>
    <cellStyle name="好_Elsa_ 201202 2" xfId="11773"/>
    <cellStyle name="好_Elsa_ 201202 3" xfId="11774"/>
    <cellStyle name="好_FMX" xfId="13145"/>
    <cellStyle name="好_forecast" xfId="11775"/>
    <cellStyle name="好_forecast 2" xfId="11776"/>
    <cellStyle name="好_forecast 3" xfId="11777"/>
    <cellStyle name="好_IA2" xfId="13146"/>
    <cellStyle name="好_IFX" xfId="13147"/>
    <cellStyle name="好_IHS 0302" xfId="13148"/>
    <cellStyle name="好_IHS-KMTC" xfId="13149"/>
    <cellStyle name="好_ISH 0427" xfId="13150"/>
    <cellStyle name="好_JSH-20130416" xfId="11778"/>
    <cellStyle name="好_JSH-20130416 2" xfId="11779"/>
    <cellStyle name="好_JSH-20130416 3" xfId="11780"/>
    <cellStyle name="好_JTP 與 Coscon CNP 互換 - 20130415" xfId="11781"/>
    <cellStyle name="好_JTP 與 Coscon CNP 互換 - 20130415 2" xfId="11782"/>
    <cellStyle name="好_JTP 與 Coscon CNP 互換 - 20130415 3" xfId="11783"/>
    <cellStyle name="好_JTX-CMA CGM" xfId="13151"/>
    <cellStyle name="好_Kelly_201303" xfId="11784"/>
    <cellStyle name="好_Kelly_201303 2" xfId="11785"/>
    <cellStyle name="好_Kelly_201303 3" xfId="11786"/>
    <cellStyle name="好_KEU Budget bunker 2010FY-29-01-2010" xfId="11787"/>
    <cellStyle name="好_KEU Budget bunker 2010FY-29-01-2010 2" xfId="11788"/>
    <cellStyle name="好_KEU Budget bunker 2010FY-29-01-2010 2 2" xfId="11789"/>
    <cellStyle name="好_KEU Budget bunker 2010FY-29-01-2010 2 3" xfId="11790"/>
    <cellStyle name="好_KEU Budget bunker 2010FY-29-01-2010 3" xfId="11791"/>
    <cellStyle name="好_KEU Budget bunker 2010FY-29-01-2010 3 2" xfId="11792"/>
    <cellStyle name="好_KEU Budget bunker 2010FY-29-01-2010 3 3" xfId="11793"/>
    <cellStyle name="好_KEU Budget bunker 2010FY-29-01-2010 4" xfId="11794"/>
    <cellStyle name="好_KEU Budget bunker 2010FY-29-01-2010 5" xfId="11795"/>
    <cellStyle name="好_KEU Bunker Budget PFS 29-01-2010" xfId="11796"/>
    <cellStyle name="好_KEU Bunker Budget PFS 29-01-2010 2" xfId="11797"/>
    <cellStyle name="好_KEU Bunker Budget PFS 29-01-2010 2 2" xfId="11798"/>
    <cellStyle name="好_KEU Bunker Budget PFS 29-01-2010 2 3" xfId="11799"/>
    <cellStyle name="好_KEU Bunker Budget PFS 29-01-2010 3" xfId="11800"/>
    <cellStyle name="好_KEU Bunker Budget PFS 29-01-2010 3 2" xfId="11801"/>
    <cellStyle name="好_KEU Bunker Budget PFS 29-01-2010 3 3" xfId="11802"/>
    <cellStyle name="好_KEU Bunker Budget PFS 29-01-2010 4" xfId="11803"/>
    <cellStyle name="好_KEU Bunker Budget PFS 29-01-2010 5" xfId="11804"/>
    <cellStyle name="好_KEU Slot Cost Calc 02-02-2010_Simulation (2)" xfId="11805"/>
    <cellStyle name="好_KEU Slot Cost Calc 02-02-2010_Simulation (2) 2" xfId="11806"/>
    <cellStyle name="好_KEU Slot Cost Calc 02-02-2010_Simulation (2) 2 2" xfId="11807"/>
    <cellStyle name="好_KEU Slot Cost Calc 02-02-2010_Simulation (2) 2 3" xfId="11808"/>
    <cellStyle name="好_KEU Slot Cost Calc 02-02-2010_Simulation (2) 3" xfId="11809"/>
    <cellStyle name="好_KEU Slot Cost Calc 02-02-2010_Simulation (2) 3 2" xfId="11810"/>
    <cellStyle name="好_KEU Slot Cost Calc 02-02-2010_Simulation (2) 3 3" xfId="11811"/>
    <cellStyle name="好_KEU Slot Cost Calc 02-02-2010_Simulation (2) 4" xfId="11812"/>
    <cellStyle name="好_KEU Slot Cost Calc 02-02-2010_Simulation (2) 5" xfId="11813"/>
    <cellStyle name="好_KHP 2-SINOKOR" xfId="13152"/>
    <cellStyle name="好_LMD PA2 study" xfId="11814"/>
    <cellStyle name="好_LMD PA2 study (2)" xfId="11815"/>
    <cellStyle name="好_LMD PA2 study (2) 2" xfId="11816"/>
    <cellStyle name="好_LMD PA2 study (2) 3" xfId="11817"/>
    <cellStyle name="好_LMD PA2 study 2" xfId="11818"/>
    <cellStyle name="好_LMD PA2 study 3" xfId="11819"/>
    <cellStyle name="好_NE1-3 2010-03-03" xfId="11820"/>
    <cellStyle name="好_NE1-3 2010-03-03 2" xfId="11821"/>
    <cellStyle name="好_NE1-3 2010-03-03 2 2" xfId="11822"/>
    <cellStyle name="好_NE1-3 2010-03-03 2 3" xfId="11823"/>
    <cellStyle name="好_NE1-3 2010-03-03 3" xfId="11824"/>
    <cellStyle name="好_NE1-3 2010-03-03 3 2" xfId="11825"/>
    <cellStyle name="好_NE1-3 2010-03-03 3 3" xfId="11826"/>
    <cellStyle name="好_NE1-3 2010-03-03 4" xfId="11827"/>
    <cellStyle name="好_NE1-3 2010-03-03 5" xfId="11828"/>
    <cellStyle name="好_NEAX 0205" xfId="13153"/>
    <cellStyle name="好_NSC 1119" xfId="13154"/>
    <cellStyle name="好_PA2 1xWH50 無NGB加SKU-20130123" xfId="11829"/>
    <cellStyle name="好_PA2 1xWH50 無NGB加SKU-20130123 2" xfId="11830"/>
    <cellStyle name="好_PA2 1xWH50 無NGB加SKU-20130123 3" xfId="11831"/>
    <cellStyle name="好_PFS-SJX-110623(5500T Add KHH)" xfId="11832"/>
    <cellStyle name="好_PFS-SJX-110623(5500T Add KHH) 2" xfId="11833"/>
    <cellStyle name="好_PFS-SJX-110623(5500T Add KHH) 3" xfId="11834"/>
    <cellStyle name="好_PFS-SJX-110623(5500T Add KHH)_MOL - CHS 3 Service j v study" xfId="11835"/>
    <cellStyle name="好_PFS-SJX-110623(5500T Add KHH)_MOL - CHS 3 Service j v study 2" xfId="11836"/>
    <cellStyle name="好_PFS-SJX-110623(5500T Add KHH)_MOL - CHS 3 Service j v study 3" xfId="11837"/>
    <cellStyle name="好_Sheet1" xfId="11838"/>
    <cellStyle name="好_Sheet1 2" xfId="11839"/>
    <cellStyle name="好_Sheet1 3" xfId="11840"/>
    <cellStyle name="好_Slottage for 4250 v.s. 4500 Teu" xfId="11841"/>
    <cellStyle name="好_Slottage for 4250 v.s. 4500 Teu 2" xfId="11842"/>
    <cellStyle name="好_Slottage for 4250 v.s. 4500 Teu 3" xfId="11843"/>
    <cellStyle name="好_StartUp" xfId="11844"/>
    <cellStyle name="好_StartUp 2" xfId="11845"/>
    <cellStyle name="好_StartUp 3" xfId="11846"/>
    <cellStyle name="好_StartUp_1004 MAL II線" xfId="11847"/>
    <cellStyle name="好_StartUp_1004 MAL II線 2" xfId="11848"/>
    <cellStyle name="好_StartUp_1004 MAL II線 3" xfId="11849"/>
    <cellStyle name="好_StartUp_2012_1st_Qtr_SKD_Review" xfId="11850"/>
    <cellStyle name="好_StartUp_2012_1st_Qtr_SKD_Review 2" xfId="11851"/>
    <cellStyle name="好_StartUp_2012_1st_Qtr_SKD_Review 3" xfId="11852"/>
    <cellStyle name="好_StartUp_2012_1st_Qtr_SKD_Review_B50306CVI" xfId="11853"/>
    <cellStyle name="好_StartUp_2012_1st_Qtr_SKD_Review_B50306CVI 2" xfId="11854"/>
    <cellStyle name="好_StartUp_2012_1st_Qtr_SKD_Review_B50306CVI 3" xfId="11855"/>
    <cellStyle name="好_StartUp_2012Q1" xfId="11856"/>
    <cellStyle name="好_StartUp_2012Q1 2" xfId="11857"/>
    <cellStyle name="好_StartUp_2012Q1 3" xfId="11858"/>
    <cellStyle name="好_StartUp_2012Q1_B50306CVI" xfId="11859"/>
    <cellStyle name="好_StartUp_2012Q1_B50306CVI 2" xfId="11860"/>
    <cellStyle name="好_StartUp_2012Q1_B50306CVI 3" xfId="11861"/>
    <cellStyle name="好_StartUp_2013 JP Golden Week 試算" xfId="11862"/>
    <cellStyle name="好_StartUp_2013 JP Golden Week 試算 2" xfId="11863"/>
    <cellStyle name="好_StartUp_2013 JP Golden Week 試算 3" xfId="11864"/>
    <cellStyle name="好_StartUp_2013 JP Golden Week 試算rvs" xfId="11865"/>
    <cellStyle name="好_StartUp_2013 JP Golden Week 試算rvs 2" xfId="11866"/>
    <cellStyle name="好_StartUp_2013 JP Golden Week 試算rvs 3" xfId="11867"/>
    <cellStyle name="好_StartUp_JSH-20130416" xfId="11868"/>
    <cellStyle name="好_StartUp_JSH-20130416 2" xfId="11869"/>
    <cellStyle name="好_StartUp_JSH-20130416 3" xfId="11870"/>
    <cellStyle name="好_StartUp_JSH-20130416_B50306CVI" xfId="11871"/>
    <cellStyle name="好_StartUp_JSH-20130416_B50306CVI 2" xfId="11872"/>
    <cellStyle name="好_StartUp_JSH-20130416_B50306CVI 3" xfId="11873"/>
    <cellStyle name="好_StartUp_JTP 與 Coscon CNP 互換 - 20130415" xfId="11874"/>
    <cellStyle name="好_StartUp_JTP 與 Coscon CNP 互換 - 20130415 2" xfId="11875"/>
    <cellStyle name="好_StartUp_JTP 與 Coscon CNP 互換 - 20130415 3" xfId="11876"/>
    <cellStyle name="好_StartUp_JTP 與 Coscon CNP 互換 - 20130415_B50306CVI" xfId="11877"/>
    <cellStyle name="好_StartUp_JTP 與 Coscon CNP 互換 - 20130415_B50306CVI 2" xfId="11878"/>
    <cellStyle name="好_StartUp_JTP 與 Coscon CNP 互換 - 20130415_B50306CVI 3" xfId="11879"/>
    <cellStyle name="好_StartUp_LMD PA2 study" xfId="11880"/>
    <cellStyle name="好_StartUp_LMD PA2 study (2)" xfId="11881"/>
    <cellStyle name="好_StartUp_LMD PA2 study (2) 2" xfId="11882"/>
    <cellStyle name="好_StartUp_LMD PA2 study (2) 3" xfId="11883"/>
    <cellStyle name="好_StartUp_LMD PA2 study 2" xfId="11884"/>
    <cellStyle name="好_StartUp_LMD PA2 study 3" xfId="11885"/>
    <cellStyle name="好_StartUp_PA2 1xWH50 無NGB加SKU-20130123" xfId="11886"/>
    <cellStyle name="好_StartUp_PA2 1xWH50 無NGB加SKU-20130123 2" xfId="11887"/>
    <cellStyle name="好_StartUp_PA2 1xWH50 無NGB加SKU-20130123 3" xfId="11888"/>
    <cellStyle name="好_StartUp_PA2 1xWH50 無NGB加SKU-20130123_B50306CVI" xfId="11889"/>
    <cellStyle name="好_StartUp_PA2 1xWH50 無NGB加SKU-20130123_B50306CVI 2" xfId="11890"/>
    <cellStyle name="好_StartUp_PA2 1xWH50 無NGB加SKU-20130123_B50306CVI 3" xfId="11891"/>
    <cellStyle name="好_StartUp_TPS TISPROFORMA120917A (2)" xfId="11892"/>
    <cellStyle name="好_StartUp_TPS TISPROFORMA120917A (2) 2" xfId="11893"/>
    <cellStyle name="好_StartUp_TPS TISPROFORMA120917A (2) 3" xfId="11894"/>
    <cellStyle name="好_StartUp_航發會100810A" xfId="11895"/>
    <cellStyle name="好_StartUp_航發會100810A 2" xfId="11896"/>
    <cellStyle name="好_StartUp_航發會100810A 3" xfId="11897"/>
    <cellStyle name="好_StartUp_麥寮二線研究HK 版" xfId="11898"/>
    <cellStyle name="好_StartUp_麥寮二線研究HK 版 2" xfId="11899"/>
    <cellStyle name="好_StartUp_麥寮二線研究HK 版 3" xfId="11900"/>
    <cellStyle name="好_TPS TISPROFORMA120917A (2)" xfId="11901"/>
    <cellStyle name="好_TPS TISPROFORMA120917A (2) 2" xfId="11902"/>
    <cellStyle name="好_TPS TISPROFORMA120917A (2) 3" xfId="11903"/>
    <cellStyle name="好_VSM 1106" xfId="13155"/>
    <cellStyle name="好_VTS 0820" xfId="13156"/>
    <cellStyle name="好_Weekly CB ver3" xfId="11904"/>
    <cellStyle name="好_Weekly CB ver3 2" xfId="11905"/>
    <cellStyle name="好_Weekly CB ver3 3" xfId="11906"/>
    <cellStyle name="好_WIN" xfId="13157"/>
    <cellStyle name="好_WIN-SEACON" xfId="13158"/>
    <cellStyle name="好_Zhiyu_201209" xfId="11907"/>
    <cellStyle name="好_Zhiyu_201209 2" xfId="11908"/>
    <cellStyle name="好_Zhiyu_201209 3" xfId="11909"/>
    <cellStyle name="好_航發會100810A" xfId="11910"/>
    <cellStyle name="好_航發會100810A 2" xfId="11911"/>
    <cellStyle name="好_航發會100810A 3" xfId="11912"/>
    <cellStyle name="好_麥寮二線研究HK 版" xfId="11913"/>
    <cellStyle name="好_麥寮二線研究HK 版 2" xfId="11914"/>
    <cellStyle name="好_麥寮二線研究HK 版 3" xfId="11915"/>
    <cellStyle name="好_投 1 x 50 於華中 &amp; 換入華南艙位" xfId="11916"/>
    <cellStyle name="好_投 1 x 50 於華中 &amp; 換入華南艙位 2" xfId="11917"/>
    <cellStyle name="好_投 1 x 50 於華中 &amp; 換入華南艙位 3" xfId="11918"/>
    <cellStyle name="好_投 1 x 50 於華中 &amp; 換入華南艙位_MOL - CHS 3 Service j v study" xfId="11919"/>
    <cellStyle name="好_投 1 x 50 於華中 &amp; 換入華南艙位_MOL - CHS 3 Service j v study 2" xfId="11920"/>
    <cellStyle name="好_投 1 x 50 於華中 &amp; 換入華南艙位_MOL - CHS 3 Service j v study 3" xfId="11921"/>
    <cellStyle name="合計" xfId="11922"/>
    <cellStyle name="合計 2" xfId="11923"/>
    <cellStyle name="合計 2 2" xfId="11924"/>
    <cellStyle name="合計 2 3" xfId="11925"/>
    <cellStyle name="合計 3" xfId="11926"/>
    <cellStyle name="合計 3 2" xfId="11927"/>
    <cellStyle name="合計 3 3" xfId="11928"/>
    <cellStyle name="合計 4" xfId="11929"/>
    <cellStyle name="合計 5" xfId="11930"/>
    <cellStyle name="桁区切り [0.00]_JPN BKG STATUS (JUL) " xfId="11931"/>
    <cellStyle name="桁区切り_JPN BKG STATUS (JUL) " xfId="11932"/>
    <cellStyle name="壞" xfId="13159"/>
    <cellStyle name="壞 2" xfId="14746"/>
    <cellStyle name="壞 2 2" xfId="14747"/>
    <cellStyle name="壞 2 3" xfId="14748"/>
    <cellStyle name="壞_Annie_201302" xfId="11933"/>
    <cellStyle name="壞_Annie_201302 2" xfId="11934"/>
    <cellStyle name="壞_Annie_201302 3" xfId="11935"/>
    <cellStyle name="壞_ASA new window study" xfId="11936"/>
    <cellStyle name="壞_ASA new window study 2" xfId="11937"/>
    <cellStyle name="壞_ASA new window study 3" xfId="11938"/>
    <cellStyle name="壞_B51222 ASA-PECLL 調整 STUDY" xfId="11939"/>
    <cellStyle name="壞_B51222 ASA-PECLL 調整 STUDY 2" xfId="11940"/>
    <cellStyle name="壞_B51222 ASA-PECLL 調整 STUDY 3" xfId="11941"/>
    <cellStyle name="壞_Elsa_ 201202" xfId="11942"/>
    <cellStyle name="壞_Elsa_ 201202 2" xfId="11943"/>
    <cellStyle name="壞_Elsa_ 201202 3" xfId="11944"/>
    <cellStyle name="壞_PFS-SJX-110623(5500T Add KHH)" xfId="11945"/>
    <cellStyle name="壞_PFS-SJX-110623(5500T Add KHH) 2" xfId="11946"/>
    <cellStyle name="壞_PFS-SJX-110623(5500T Add KHH) 3" xfId="11947"/>
    <cellStyle name="壞_PFS-SJX-110623(5500T Add KHH)_MOL - CHS 3 Service j v study" xfId="11948"/>
    <cellStyle name="壞_PFS-SJX-110623(5500T Add KHH)_MOL - CHS 3 Service j v study 2" xfId="11949"/>
    <cellStyle name="壞_PFS-SJX-110623(5500T Add KHH)_MOL - CHS 3 Service j v study 3" xfId="11950"/>
    <cellStyle name="壞_Zhiyu_201209" xfId="11951"/>
    <cellStyle name="壞_Zhiyu_201209 2" xfId="11952"/>
    <cellStyle name="壞_Zhiyu_201209 3" xfId="11953"/>
    <cellStyle name="汇总" xfId="11954" builtinId="25" customBuiltin="1"/>
    <cellStyle name="汇总 2" xfId="11955"/>
    <cellStyle name="汇总 2 2" xfId="11956"/>
    <cellStyle name="汇总 2 2 2" xfId="11957"/>
    <cellStyle name="汇总 2 2 3" xfId="11958"/>
    <cellStyle name="汇总 2 3" xfId="11959"/>
    <cellStyle name="汇总 2 3 2" xfId="11960"/>
    <cellStyle name="汇总 2 3 3" xfId="11961"/>
    <cellStyle name="汇总 2 4" xfId="11962"/>
    <cellStyle name="汇总 2 4 2" xfId="11963"/>
    <cellStyle name="汇总 2 4 3" xfId="11964"/>
    <cellStyle name="汇总 2 5" xfId="11965"/>
    <cellStyle name="汇总 2 6" xfId="11966"/>
    <cellStyle name="汇总 3" xfId="11967"/>
    <cellStyle name="汇总 3 2" xfId="11968"/>
    <cellStyle name="汇总 3 2 2" xfId="11969"/>
    <cellStyle name="汇总 3 2 3" xfId="11970"/>
    <cellStyle name="汇总 3 3" xfId="11971"/>
    <cellStyle name="汇总 3 3 2" xfId="11972"/>
    <cellStyle name="汇总 3 3 3" xfId="11973"/>
    <cellStyle name="汇总 3 4" xfId="11974"/>
    <cellStyle name="汇总 3 5" xfId="11975"/>
    <cellStyle name="汇总 4" xfId="13160"/>
    <cellStyle name="货币 2" xfId="14749"/>
    <cellStyle name="货币 2 2" xfId="11976"/>
    <cellStyle name="货币 2 2 2" xfId="11977"/>
    <cellStyle name="货币 2 2 3" xfId="14750"/>
    <cellStyle name="货币 2 3" xfId="14751"/>
    <cellStyle name="货币 2 4" xfId="14752"/>
    <cellStyle name="貨幣 2" xfId="11978"/>
    <cellStyle name="貨幣[0]_laroux" xfId="11979"/>
    <cellStyle name="集計" xfId="11980"/>
    <cellStyle name="集計 2" xfId="11981"/>
    <cellStyle name="集計 3" xfId="11982"/>
    <cellStyle name="计算" xfId="11983" builtinId="22" customBuiltin="1"/>
    <cellStyle name="计算 2" xfId="11984"/>
    <cellStyle name="计算 2 2" xfId="11985"/>
    <cellStyle name="计算 2 2 2" xfId="11986"/>
    <cellStyle name="计算 2 2 3" xfId="11987"/>
    <cellStyle name="计算 2 3" xfId="11988"/>
    <cellStyle name="计算 2 3 2" xfId="11989"/>
    <cellStyle name="计算 2 3 3" xfId="11990"/>
    <cellStyle name="计算 2 4" xfId="11991"/>
    <cellStyle name="计算 2 4 2" xfId="11992"/>
    <cellStyle name="计算 2 4 3" xfId="11993"/>
    <cellStyle name="计算 2 5" xfId="11994"/>
    <cellStyle name="计算 2 6" xfId="11995"/>
    <cellStyle name="计算 3" xfId="13161"/>
    <cellStyle name="计算 3 2" xfId="14753"/>
    <cellStyle name="计算 4" xfId="13162"/>
    <cellStyle name="計算" xfId="11996"/>
    <cellStyle name="計算 2" xfId="11997"/>
    <cellStyle name="計算 3" xfId="11998"/>
    <cellStyle name="計算方式" xfId="13163"/>
    <cellStyle name="計算方式 2" xfId="13164"/>
    <cellStyle name="計算方式 2 2" xfId="14754"/>
    <cellStyle name="計算方式 2 3" xfId="14755"/>
    <cellStyle name="計算方式 3" xfId="13165"/>
    <cellStyle name="計算方式 4" xfId="13166"/>
    <cellStyle name="計算方式 5" xfId="13167"/>
    <cellStyle name="检查单元格" xfId="11999" builtinId="23" customBuiltin="1"/>
    <cellStyle name="检查单元格 2" xfId="12000"/>
    <cellStyle name="检查单元格 2 2" xfId="12001"/>
    <cellStyle name="检查单元格 2 2 2" xfId="12002"/>
    <cellStyle name="检查单元格 2 2 3" xfId="12003"/>
    <cellStyle name="检查单元格 2 3" xfId="12004"/>
    <cellStyle name="检查单元格 2 3 2" xfId="12005"/>
    <cellStyle name="检查单元格 2 3 3" xfId="12006"/>
    <cellStyle name="检查单元格 2 4" xfId="12007"/>
    <cellStyle name="检查单元格 2 4 2" xfId="12008"/>
    <cellStyle name="检查单元格 2 4 3" xfId="12009"/>
    <cellStyle name="检查单元格 2 5" xfId="12010"/>
    <cellStyle name="检查单元格 2 6" xfId="12011"/>
    <cellStyle name="检查单元格 3" xfId="13168"/>
    <cellStyle name="检查单元格 3 2" xfId="14756"/>
    <cellStyle name="检查单元格 4" xfId="13169"/>
    <cellStyle name="檢查儲存格" xfId="12012"/>
    <cellStyle name="檢查儲存格 2" xfId="12013"/>
    <cellStyle name="檢查儲存格 2 2" xfId="12014"/>
    <cellStyle name="檢查儲存格 2 3" xfId="12015"/>
    <cellStyle name="檢查儲存格 3" xfId="12016"/>
    <cellStyle name="檢查儲存格 3 2" xfId="12017"/>
    <cellStyle name="檢查儲存格 3 3" xfId="12018"/>
    <cellStyle name="檢查儲存格 4" xfId="12019"/>
    <cellStyle name="檢查儲存格 5" xfId="12020"/>
    <cellStyle name="見出し 1" xfId="12021"/>
    <cellStyle name="見出し 1 2" xfId="12022"/>
    <cellStyle name="見出し 1 2 2" xfId="12023"/>
    <cellStyle name="見出し 1 2 3" xfId="12024"/>
    <cellStyle name="見出し 1 3" xfId="12025"/>
    <cellStyle name="見出し 1 3 2" xfId="12026"/>
    <cellStyle name="見出し 1 3 3" xfId="12027"/>
    <cellStyle name="見出し 1 4" xfId="12028"/>
    <cellStyle name="見出し 1 4 2" xfId="12029"/>
    <cellStyle name="見出し 1 4 3" xfId="12030"/>
    <cellStyle name="見出し 1 5" xfId="12031"/>
    <cellStyle name="見出し 1 6" xfId="12032"/>
    <cellStyle name="見出し 2" xfId="12033"/>
    <cellStyle name="見出し 2 2" xfId="12034"/>
    <cellStyle name="見出し 2 2 2" xfId="12035"/>
    <cellStyle name="見出し 2 2 3" xfId="12036"/>
    <cellStyle name="見出し 2 3" xfId="12037"/>
    <cellStyle name="見出し 2 3 2" xfId="12038"/>
    <cellStyle name="見出し 2 3 3" xfId="12039"/>
    <cellStyle name="見出し 2 4" xfId="12040"/>
    <cellStyle name="見出し 2 4 2" xfId="12041"/>
    <cellStyle name="見出し 2 4 3" xfId="12042"/>
    <cellStyle name="見出し 2 5" xfId="12043"/>
    <cellStyle name="見出し 2 6" xfId="12044"/>
    <cellStyle name="見出し 3" xfId="12045"/>
    <cellStyle name="見出し 3 2" xfId="12046"/>
    <cellStyle name="見出し 3 2 2" xfId="12047"/>
    <cellStyle name="見出し 3 2 3" xfId="12048"/>
    <cellStyle name="見出し 3 3" xfId="12049"/>
    <cellStyle name="見出し 3 3 2" xfId="12050"/>
    <cellStyle name="見出し 3 3 3" xfId="12051"/>
    <cellStyle name="見出し 3 4" xfId="12052"/>
    <cellStyle name="見出し 3 4 2" xfId="12053"/>
    <cellStyle name="見出し 3 4 3" xfId="12054"/>
    <cellStyle name="見出し 3 5" xfId="12055"/>
    <cellStyle name="見出し 3 6" xfId="12056"/>
    <cellStyle name="見出し 4" xfId="12057"/>
    <cellStyle name="見出し 4 2" xfId="12058"/>
    <cellStyle name="見出し 4 2 2" xfId="12059"/>
    <cellStyle name="見出し 4 2 3" xfId="12060"/>
    <cellStyle name="見出し 4 3" xfId="12061"/>
    <cellStyle name="見出し 4 3 2" xfId="12062"/>
    <cellStyle name="見出し 4 3 3" xfId="12063"/>
    <cellStyle name="見出し 4 4" xfId="12064"/>
    <cellStyle name="見出し 4 4 2" xfId="12065"/>
    <cellStyle name="見出し 4 4 3" xfId="12066"/>
    <cellStyle name="見出し 4 5" xfId="12067"/>
    <cellStyle name="見出し 4 6" xfId="12068"/>
    <cellStyle name="解释性文本" xfId="12069" builtinId="53" customBuiltin="1"/>
    <cellStyle name="解释性文本 2" xfId="12070"/>
    <cellStyle name="解释性文本 2 2" xfId="12071"/>
    <cellStyle name="解释性文本 2 2 2" xfId="12072"/>
    <cellStyle name="解释性文本 2 2 3" xfId="12073"/>
    <cellStyle name="解释性文本 2 3" xfId="12074"/>
    <cellStyle name="解释性文本 2 3 2" xfId="12075"/>
    <cellStyle name="解释性文本 2 3 3" xfId="12076"/>
    <cellStyle name="解释性文本 2 4" xfId="12077"/>
    <cellStyle name="解释性文本 2 4 2" xfId="12078"/>
    <cellStyle name="解释性文本 2 4 3" xfId="12079"/>
    <cellStyle name="解释性文本 2 5" xfId="12080"/>
    <cellStyle name="解释性文本 2 6" xfId="12081"/>
    <cellStyle name="解释性文本 3" xfId="13170"/>
    <cellStyle name="解释性文本 3 2" xfId="14757"/>
    <cellStyle name="解释性文本 4" xfId="13171"/>
    <cellStyle name="警告文" xfId="12082"/>
    <cellStyle name="警告文 2" xfId="12083"/>
    <cellStyle name="警告文 3" xfId="12084"/>
    <cellStyle name="警告文本" xfId="12085" builtinId="11" customBuiltin="1"/>
    <cellStyle name="警告文本 2" xfId="12086"/>
    <cellStyle name="警告文本 2 2" xfId="12087"/>
    <cellStyle name="警告文本 2 2 2" xfId="12088"/>
    <cellStyle name="警告文本 2 2 3" xfId="12089"/>
    <cellStyle name="警告文本 2 3" xfId="12090"/>
    <cellStyle name="警告文本 2 3 2" xfId="12091"/>
    <cellStyle name="警告文本 2 3 3" xfId="12092"/>
    <cellStyle name="警告文本 2 4" xfId="12093"/>
    <cellStyle name="警告文本 2 4 2" xfId="12094"/>
    <cellStyle name="警告文本 2 4 3" xfId="12095"/>
    <cellStyle name="警告文本 2 5" xfId="12096"/>
    <cellStyle name="警告文本 2 6" xfId="12097"/>
    <cellStyle name="警告文本 3" xfId="13172"/>
    <cellStyle name="警告文本 3 2" xfId="14758"/>
    <cellStyle name="警告文本 4" xfId="13173"/>
    <cellStyle name="警告文字" xfId="13174"/>
    <cellStyle name="警告文字 2" xfId="14759"/>
    <cellStyle name="警告文字 2 2" xfId="14760"/>
    <cellStyle name="警告文字 2 3" xfId="14761"/>
    <cellStyle name="連結的儲存格" xfId="12098"/>
    <cellStyle name="連結的儲存格 2" xfId="12099"/>
    <cellStyle name="連結的儲存格 2 2" xfId="12100"/>
    <cellStyle name="連結的儲存格 2 3" xfId="12101"/>
    <cellStyle name="連結的儲存格 3" xfId="12102"/>
    <cellStyle name="連結的儲存格 3 2" xfId="12103"/>
    <cellStyle name="連結的儲存格 3 3" xfId="12104"/>
    <cellStyle name="連結的儲存格 4" xfId="12105"/>
    <cellStyle name="連結的儲存格 5" xfId="12106"/>
    <cellStyle name="链接单元格" xfId="12107" builtinId="24" customBuiltin="1"/>
    <cellStyle name="链接单元格 2" xfId="12108"/>
    <cellStyle name="链接单元格 2 2" xfId="12109"/>
    <cellStyle name="链接单元格 2 2 2" xfId="12110"/>
    <cellStyle name="链接单元格 2 2 3" xfId="12111"/>
    <cellStyle name="链接单元格 2 3" xfId="12112"/>
    <cellStyle name="链接单元格 2 3 2" xfId="12113"/>
    <cellStyle name="链接单元格 2 3 3" xfId="12114"/>
    <cellStyle name="链接单元格 2 4" xfId="12115"/>
    <cellStyle name="链接单元格 2 4 2" xfId="12116"/>
    <cellStyle name="链接单元格 2 4 3" xfId="12117"/>
    <cellStyle name="链接单元格 2 5" xfId="12118"/>
    <cellStyle name="链接单元格 2 6" xfId="12119"/>
    <cellStyle name="链接单元格 3" xfId="13175"/>
    <cellStyle name="链接单元格 3 2" xfId="14762"/>
    <cellStyle name="链接单元格 4" xfId="13176"/>
    <cellStyle name="良い" xfId="12120"/>
    <cellStyle name="良い 2" xfId="12121"/>
    <cellStyle name="良い 2 2" xfId="12122"/>
    <cellStyle name="良い 2 3" xfId="12123"/>
    <cellStyle name="良い 3" xfId="12124"/>
    <cellStyle name="良い 3 2" xfId="12125"/>
    <cellStyle name="良い 3 3" xfId="12126"/>
    <cellStyle name="良い 4" xfId="12127"/>
    <cellStyle name="良い 4 2" xfId="12128"/>
    <cellStyle name="良い 4 3" xfId="12129"/>
    <cellStyle name="良い 5" xfId="12130"/>
    <cellStyle name="良い 6" xfId="12131"/>
    <cellStyle name="뒤에 오는 하이퍼링크_Person" xfId="12132"/>
    <cellStyle name="霓付 [0]_laroux" xfId="12133"/>
    <cellStyle name="霓付_laroux" xfId="12134"/>
    <cellStyle name="똿뗦먛귟 [0.00]_PRODUCT DETAIL Q1" xfId="12135"/>
    <cellStyle name="똿뗦먛귟_PRODUCT DETAIL Q1" xfId="12136"/>
    <cellStyle name="烹拳 [0]_laroux" xfId="12137"/>
    <cellStyle name="烹拳_laroux" xfId="12138"/>
    <cellStyle name="砯? [0]_HKG" xfId="12139"/>
    <cellStyle name="砯?[0]_laroux" xfId="12140"/>
    <cellStyle name="砯?_HKG" xfId="12141"/>
    <cellStyle name="普通_pldt" xfId="12142"/>
    <cellStyle name="千分位 2" xfId="12143"/>
    <cellStyle name="千分位 3" xfId="12144"/>
    <cellStyle name="千分位 4" xfId="12145"/>
    <cellStyle name="千分位 5" xfId="12146"/>
    <cellStyle name="千分位_RVSD LTS OF SEAWSA (2)" xfId="12147"/>
    <cellStyle name="千位[0]_pldt" xfId="12148"/>
    <cellStyle name="千位_pldt" xfId="12149"/>
    <cellStyle name="千位分隔 2" xfId="12150"/>
    <cellStyle name="千位分隔 2 2" xfId="12151"/>
    <cellStyle name="千位分隔 2 2 2" xfId="12152"/>
    <cellStyle name="千位分隔 2 3" xfId="12153"/>
    <cellStyle name="千位分隔 2 4" xfId="12154"/>
    <cellStyle name="千位分隔 2 5" xfId="12155"/>
    <cellStyle name="千位分隔[0] 2" xfId="12156"/>
    <cellStyle name="千位分隔[0] 2 10" xfId="14763"/>
    <cellStyle name="千位分隔[0] 2 10 2" xfId="14764"/>
    <cellStyle name="千位分隔[0] 2 11" xfId="14765"/>
    <cellStyle name="千位分隔[0] 2 2" xfId="12157"/>
    <cellStyle name="千位分隔[0] 2 2 2" xfId="14766"/>
    <cellStyle name="千位分隔[0] 2 2 2 2" xfId="14767"/>
    <cellStyle name="千位分隔[0] 2 2 2 2 2" xfId="14768"/>
    <cellStyle name="千位分隔[0] 2 2 2 2 2 2" xfId="14769"/>
    <cellStyle name="千位分隔[0] 2 2 2 2 3" xfId="14770"/>
    <cellStyle name="千位分隔[0] 2 2 2 2 3 2" xfId="14771"/>
    <cellStyle name="千位分隔[0] 2 2 2 2 4" xfId="14772"/>
    <cellStyle name="千位分隔[0] 2 2 2 2 4 2" xfId="14773"/>
    <cellStyle name="千位分隔[0] 2 2 2 2 5" xfId="14774"/>
    <cellStyle name="千位分隔[0] 2 2 2 3" xfId="14775"/>
    <cellStyle name="千位分隔[0] 2 2 2 3 2" xfId="14776"/>
    <cellStyle name="千位分隔[0] 2 2 2 4" xfId="14777"/>
    <cellStyle name="千位分隔[0] 2 2 2 4 2" xfId="14778"/>
    <cellStyle name="千位分隔[0] 2 2 2 5" xfId="14779"/>
    <cellStyle name="千位分隔[0] 2 2 2 5 2" xfId="14780"/>
    <cellStyle name="千位分隔[0] 2 2 2 6" xfId="14781"/>
    <cellStyle name="千位分隔[0] 2 2 3" xfId="14782"/>
    <cellStyle name="千位分隔[0] 2 2 3 2" xfId="14783"/>
    <cellStyle name="千位分隔[0] 2 2 3 2 2" xfId="14784"/>
    <cellStyle name="千位分隔[0] 2 2 3 3" xfId="14785"/>
    <cellStyle name="千位分隔[0] 2 2 3 3 2" xfId="14786"/>
    <cellStyle name="千位分隔[0] 2 2 3 4" xfId="14787"/>
    <cellStyle name="千位分隔[0] 2 2 3 4 2" xfId="14788"/>
    <cellStyle name="千位分隔[0] 2 2 3 5" xfId="14789"/>
    <cellStyle name="千位分隔[0] 2 2 4" xfId="14790"/>
    <cellStyle name="千位分隔[0] 2 2 4 2" xfId="14791"/>
    <cellStyle name="千位分隔[0] 2 2 5" xfId="14792"/>
    <cellStyle name="千位分隔[0] 2 2 5 2" xfId="14793"/>
    <cellStyle name="千位分隔[0] 2 2 6" xfId="14794"/>
    <cellStyle name="千位分隔[0] 2 2 6 2" xfId="14795"/>
    <cellStyle name="千位分隔[0] 2 2 7" xfId="14796"/>
    <cellStyle name="千位分隔[0] 2 3" xfId="12158"/>
    <cellStyle name="千位分隔[0] 2 3 2" xfId="14797"/>
    <cellStyle name="千位分隔[0] 2 3 2 2" xfId="14798"/>
    <cellStyle name="千位分隔[0] 2 3 2 2 2" xfId="14799"/>
    <cellStyle name="千位分隔[0] 2 3 2 3" xfId="14800"/>
    <cellStyle name="千位分隔[0] 2 3 2 3 2" xfId="14801"/>
    <cellStyle name="千位分隔[0] 2 3 2 4" xfId="14802"/>
    <cellStyle name="千位分隔[0] 2 3 2 4 2" xfId="14803"/>
    <cellStyle name="千位分隔[0] 2 3 2 5" xfId="14804"/>
    <cellStyle name="千位分隔[0] 2 3 3" xfId="14805"/>
    <cellStyle name="千位分隔[0] 2 3 3 2" xfId="14806"/>
    <cellStyle name="千位分隔[0] 2 3 4" xfId="14807"/>
    <cellStyle name="千位分隔[0] 2 3 4 2" xfId="14808"/>
    <cellStyle name="千位分隔[0] 2 3 5" xfId="14809"/>
    <cellStyle name="千位分隔[0] 2 3 5 2" xfId="14810"/>
    <cellStyle name="千位分隔[0] 2 3 6" xfId="14811"/>
    <cellStyle name="千位分隔[0] 2 4" xfId="12159"/>
    <cellStyle name="千位分隔[0] 2 4 2" xfId="14812"/>
    <cellStyle name="千位分隔[0] 2 4 2 2" xfId="14813"/>
    <cellStyle name="千位分隔[0] 2 4 2 2 2" xfId="14814"/>
    <cellStyle name="千位分隔[0] 2 4 2 3" xfId="14815"/>
    <cellStyle name="千位分隔[0] 2 4 2 3 2" xfId="14816"/>
    <cellStyle name="千位分隔[0] 2 4 2 4" xfId="14817"/>
    <cellStyle name="千位分隔[0] 2 4 2 4 2" xfId="14818"/>
    <cellStyle name="千位分隔[0] 2 4 2 5" xfId="14819"/>
    <cellStyle name="千位分隔[0] 2 4 3" xfId="14820"/>
    <cellStyle name="千位分隔[0] 2 4 3 2" xfId="14821"/>
    <cellStyle name="千位分隔[0] 2 4 4" xfId="14822"/>
    <cellStyle name="千位分隔[0] 2 4 4 2" xfId="14823"/>
    <cellStyle name="千位分隔[0] 2 4 5" xfId="14824"/>
    <cellStyle name="千位分隔[0] 2 4 5 2" xfId="14825"/>
    <cellStyle name="千位分隔[0] 2 4 6" xfId="14826"/>
    <cellStyle name="千位分隔[0] 2 5" xfId="12160"/>
    <cellStyle name="千位分隔[0] 2 5 2" xfId="14827"/>
    <cellStyle name="千位分隔[0] 2 5 2 2" xfId="14828"/>
    <cellStyle name="千位分隔[0] 2 5 2 2 2" xfId="14829"/>
    <cellStyle name="千位分隔[0] 2 5 2 3" xfId="14830"/>
    <cellStyle name="千位分隔[0] 2 5 2 3 2" xfId="14831"/>
    <cellStyle name="千位分隔[0] 2 5 2 4" xfId="14832"/>
    <cellStyle name="千位分隔[0] 2 5 2 4 2" xfId="14833"/>
    <cellStyle name="千位分隔[0] 2 5 2 5" xfId="14834"/>
    <cellStyle name="千位分隔[0] 2 5 3" xfId="14835"/>
    <cellStyle name="千位分隔[0] 2 5 3 2" xfId="14836"/>
    <cellStyle name="千位分隔[0] 2 5 4" xfId="14837"/>
    <cellStyle name="千位分隔[0] 2 5 4 2" xfId="14838"/>
    <cellStyle name="千位分隔[0] 2 5 5" xfId="14839"/>
    <cellStyle name="千位分隔[0] 2 5 5 2" xfId="14840"/>
    <cellStyle name="千位分隔[0] 2 5 6" xfId="14841"/>
    <cellStyle name="千位分隔[0] 2 6" xfId="12161"/>
    <cellStyle name="千位分隔[0] 2 6 2" xfId="14842"/>
    <cellStyle name="千位分隔[0] 2 6 2 2" xfId="14843"/>
    <cellStyle name="千位分隔[0] 2 6 2 2 2" xfId="14844"/>
    <cellStyle name="千位分隔[0] 2 6 2 3" xfId="14845"/>
    <cellStyle name="千位分隔[0] 2 6 2 3 2" xfId="14846"/>
    <cellStyle name="千位分隔[0] 2 6 2 4" xfId="14847"/>
    <cellStyle name="千位分隔[0] 2 6 2 4 2" xfId="14848"/>
    <cellStyle name="千位分隔[0] 2 6 2 5" xfId="14849"/>
    <cellStyle name="千位分隔[0] 2 6 3" xfId="14850"/>
    <cellStyle name="千位分隔[0] 2 6 3 2" xfId="14851"/>
    <cellStyle name="千位分隔[0] 2 6 4" xfId="14852"/>
    <cellStyle name="千位分隔[0] 2 6 4 2" xfId="14853"/>
    <cellStyle name="千位分隔[0] 2 6 5" xfId="14854"/>
    <cellStyle name="千位分隔[0] 2 6 5 2" xfId="14855"/>
    <cellStyle name="千位分隔[0] 2 6 6" xfId="14856"/>
    <cellStyle name="千位分隔[0] 2 7" xfId="12162"/>
    <cellStyle name="千位分隔[0] 2 7 2" xfId="14857"/>
    <cellStyle name="千位分隔[0] 2 7 2 2" xfId="14858"/>
    <cellStyle name="千位分隔[0] 2 7 3" xfId="14859"/>
    <cellStyle name="千位分隔[0] 2 7 3 2" xfId="14860"/>
    <cellStyle name="千位分隔[0] 2 7 4" xfId="14861"/>
    <cellStyle name="千位分隔[0] 2 7 4 2" xfId="14862"/>
    <cellStyle name="千位分隔[0] 2 7 5" xfId="14863"/>
    <cellStyle name="千位分隔[0] 2 8" xfId="13018"/>
    <cellStyle name="千位分隔[0] 2 8 2" xfId="14864"/>
    <cellStyle name="千位分隔[0] 2 9" xfId="14865"/>
    <cellStyle name="千位分隔[0] 2 9 2" xfId="14866"/>
    <cellStyle name="千位分隔[0] 3" xfId="12163"/>
    <cellStyle name="强调文字颜色 1" xfId="12164" builtinId="29" customBuiltin="1"/>
    <cellStyle name="强调文字颜色 1 2" xfId="12165"/>
    <cellStyle name="强调文字颜色 1 2 2" xfId="12166"/>
    <cellStyle name="强调文字颜色 1 2 2 2" xfId="12167"/>
    <cellStyle name="强调文字颜色 1 2 2 3" xfId="12168"/>
    <cellStyle name="强调文字颜色 1 2 3" xfId="12169"/>
    <cellStyle name="强调文字颜色 1 2 3 2" xfId="12170"/>
    <cellStyle name="强调文字颜色 1 2 3 3" xfId="12171"/>
    <cellStyle name="强调文字颜色 1 2 4" xfId="12172"/>
    <cellStyle name="强调文字颜色 1 2 4 2" xfId="12173"/>
    <cellStyle name="强调文字颜色 1 2 4 3" xfId="12174"/>
    <cellStyle name="强调文字颜色 1 2 5" xfId="12175"/>
    <cellStyle name="强调文字颜色 1 2 6" xfId="12176"/>
    <cellStyle name="强调文字颜色 1 3" xfId="13177"/>
    <cellStyle name="强调文字颜色 1 4" xfId="13178"/>
    <cellStyle name="强调文字颜色 2" xfId="12177" builtinId="33" customBuiltin="1"/>
    <cellStyle name="强调文字颜色 2 2" xfId="12178"/>
    <cellStyle name="强调文字颜色 2 2 2" xfId="12179"/>
    <cellStyle name="强调文字颜色 2 2 2 2" xfId="12180"/>
    <cellStyle name="强调文字颜色 2 2 2 3" xfId="12181"/>
    <cellStyle name="强调文字颜色 2 2 3" xfId="12182"/>
    <cellStyle name="强调文字颜色 2 2 3 2" xfId="12183"/>
    <cellStyle name="强调文字颜色 2 2 3 3" xfId="12184"/>
    <cellStyle name="强调文字颜色 2 2 4" xfId="12185"/>
    <cellStyle name="强调文字颜色 2 2 4 2" xfId="12186"/>
    <cellStyle name="强调文字颜色 2 2 4 3" xfId="12187"/>
    <cellStyle name="强调文字颜色 2 2 5" xfId="12188"/>
    <cellStyle name="强调文字颜色 2 2 6" xfId="12189"/>
    <cellStyle name="强调文字颜色 2 3" xfId="13179"/>
    <cellStyle name="强调文字颜色 2 4" xfId="13180"/>
    <cellStyle name="强调文字颜色 3" xfId="12190" builtinId="37" customBuiltin="1"/>
    <cellStyle name="强调文字颜色 3 2" xfId="12191"/>
    <cellStyle name="强调文字颜色 3 2 2" xfId="12192"/>
    <cellStyle name="强调文字颜色 3 2 2 2" xfId="12193"/>
    <cellStyle name="强调文字颜色 3 2 2 3" xfId="12194"/>
    <cellStyle name="强调文字颜色 3 2 3" xfId="12195"/>
    <cellStyle name="强调文字颜色 3 2 3 2" xfId="12196"/>
    <cellStyle name="强调文字颜色 3 2 3 3" xfId="12197"/>
    <cellStyle name="强调文字颜色 3 2 4" xfId="12198"/>
    <cellStyle name="强调文字颜色 3 2 4 2" xfId="12199"/>
    <cellStyle name="强调文字颜色 3 2 4 3" xfId="12200"/>
    <cellStyle name="强调文字颜色 3 2 5" xfId="12201"/>
    <cellStyle name="强调文字颜色 3 2 6" xfId="12202"/>
    <cellStyle name="强调文字颜色 3 3" xfId="13181"/>
    <cellStyle name="强调文字颜色 3 4" xfId="13182"/>
    <cellStyle name="强调文字颜色 4" xfId="12203" builtinId="41" customBuiltin="1"/>
    <cellStyle name="强调文字颜色 4 2" xfId="12204"/>
    <cellStyle name="强调文字颜色 4 2 2" xfId="12205"/>
    <cellStyle name="强调文字颜色 4 2 2 2" xfId="12206"/>
    <cellStyle name="强调文字颜色 4 2 2 3" xfId="12207"/>
    <cellStyle name="强调文字颜色 4 2 3" xfId="12208"/>
    <cellStyle name="强调文字颜色 4 2 3 2" xfId="12209"/>
    <cellStyle name="强调文字颜色 4 2 3 3" xfId="12210"/>
    <cellStyle name="强调文字颜色 4 2 4" xfId="12211"/>
    <cellStyle name="强调文字颜色 4 2 4 2" xfId="12212"/>
    <cellStyle name="强调文字颜色 4 2 4 3" xfId="12213"/>
    <cellStyle name="强调文字颜色 4 2 5" xfId="12214"/>
    <cellStyle name="强调文字颜色 4 2 6" xfId="12215"/>
    <cellStyle name="强调文字颜色 4 3" xfId="13183"/>
    <cellStyle name="强调文字颜色 4 4" xfId="13184"/>
    <cellStyle name="强调文字颜色 5" xfId="12216" builtinId="45" customBuiltin="1"/>
    <cellStyle name="强调文字颜色 5 2" xfId="12217"/>
    <cellStyle name="强调文字颜色 5 2 2" xfId="12218"/>
    <cellStyle name="强调文字颜色 5 2 2 2" xfId="12219"/>
    <cellStyle name="强调文字颜色 5 2 2 3" xfId="12220"/>
    <cellStyle name="强调文字颜色 5 2 3" xfId="12221"/>
    <cellStyle name="强调文字颜色 5 2 3 2" xfId="12222"/>
    <cellStyle name="强调文字颜色 5 2 3 3" xfId="12223"/>
    <cellStyle name="强调文字颜色 5 2 4" xfId="12224"/>
    <cellStyle name="强调文字颜色 5 2 4 2" xfId="12225"/>
    <cellStyle name="强调文字颜色 5 2 4 3" xfId="12226"/>
    <cellStyle name="强调文字颜色 5 2 5" xfId="12227"/>
    <cellStyle name="强调文字颜色 5 2 6" xfId="12228"/>
    <cellStyle name="强调文字颜色 5 3" xfId="13185"/>
    <cellStyle name="强调文字颜色 5 4" xfId="13186"/>
    <cellStyle name="强调文字颜色 6" xfId="12229" builtinId="49" customBuiltin="1"/>
    <cellStyle name="强调文字颜色 6 2" xfId="12230"/>
    <cellStyle name="强调文字颜色 6 2 2" xfId="12231"/>
    <cellStyle name="强调文字颜色 6 2 2 2" xfId="12232"/>
    <cellStyle name="强调文字颜色 6 2 2 3" xfId="12233"/>
    <cellStyle name="强调文字颜色 6 2 3" xfId="12234"/>
    <cellStyle name="强调文字颜色 6 2 3 2" xfId="12235"/>
    <cellStyle name="强调文字颜色 6 2 3 3" xfId="12236"/>
    <cellStyle name="强调文字颜色 6 2 4" xfId="12237"/>
    <cellStyle name="强调文字颜色 6 2 4 2" xfId="12238"/>
    <cellStyle name="强调文字颜色 6 2 4 3" xfId="12239"/>
    <cellStyle name="强调文字颜色 6 2 5" xfId="12240"/>
    <cellStyle name="强调文字颜色 6 2 6" xfId="12241"/>
    <cellStyle name="强调文字颜色 6 3" xfId="13187"/>
    <cellStyle name="强调文字颜色 6 4" xfId="13188"/>
    <cellStyle name="日期描述" xfId="14867"/>
    <cellStyle name="日期描述 2" xfId="14868"/>
    <cellStyle name="日期描述 3" xfId="14869"/>
    <cellStyle name="日期描述 3 2" xfId="14870"/>
    <cellStyle name="入力" xfId="12242"/>
    <cellStyle name="入力 2" xfId="12243"/>
    <cellStyle name="入力 3" xfId="12244"/>
    <cellStyle name="鱔 [0]_94褒瞳 (2)" xfId="12245"/>
    <cellStyle name="鱔_94褒瞳 (2)" xfId="12246"/>
    <cellStyle name="适中" xfId="12247" builtinId="28" customBuiltin="1"/>
    <cellStyle name="适中 2" xfId="12248"/>
    <cellStyle name="适中 2 2" xfId="12249"/>
    <cellStyle name="适中 2 2 2" xfId="12250"/>
    <cellStyle name="适中 2 2 3" xfId="12251"/>
    <cellStyle name="适中 2 3" xfId="12252"/>
    <cellStyle name="适中 2 3 2" xfId="12253"/>
    <cellStyle name="适中 2 3 3" xfId="12254"/>
    <cellStyle name="适中 2 4" xfId="12255"/>
    <cellStyle name="适中 2 4 2" xfId="12256"/>
    <cellStyle name="适中 2 4 3" xfId="12257"/>
    <cellStyle name="适中 2 5" xfId="12258"/>
    <cellStyle name="适中 2 6" xfId="12259"/>
    <cellStyle name="适中 3" xfId="13189"/>
    <cellStyle name="适中 3 2" xfId="14871"/>
    <cellStyle name="适中 4" xfId="13190"/>
    <cellStyle name="输出" xfId="12260" builtinId="21" customBuiltin="1"/>
    <cellStyle name="输出 2" xfId="12261"/>
    <cellStyle name="输出 2 2" xfId="12262"/>
    <cellStyle name="输出 2 2 2" xfId="12263"/>
    <cellStyle name="输出 2 2 3" xfId="12264"/>
    <cellStyle name="输出 2 3" xfId="12265"/>
    <cellStyle name="输出 2 3 2" xfId="12266"/>
    <cellStyle name="输出 2 3 3" xfId="12267"/>
    <cellStyle name="输出 2 4" xfId="12268"/>
    <cellStyle name="输出 2 4 2" xfId="12269"/>
    <cellStyle name="输出 2 4 3" xfId="12270"/>
    <cellStyle name="输出 2 5" xfId="12271"/>
    <cellStyle name="输出 2 6" xfId="12272"/>
    <cellStyle name="输出 3" xfId="13191"/>
    <cellStyle name="输出 3 2" xfId="14872"/>
    <cellStyle name="输出 4" xfId="13192"/>
    <cellStyle name="输入" xfId="12273" builtinId="20" customBuiltin="1"/>
    <cellStyle name="输入 2" xfId="12274"/>
    <cellStyle name="输入 2 2" xfId="12275"/>
    <cellStyle name="输入 2 2 2" xfId="12276"/>
    <cellStyle name="输入 2 2 3" xfId="12277"/>
    <cellStyle name="输入 2 3" xfId="12278"/>
    <cellStyle name="输入 2 3 2" xfId="12279"/>
    <cellStyle name="输入 2 3 3" xfId="12280"/>
    <cellStyle name="输入 2 4" xfId="12281"/>
    <cellStyle name="输入 2 4 2" xfId="12282"/>
    <cellStyle name="输入 2 4 3" xfId="12283"/>
    <cellStyle name="输入 2 5" xfId="12284"/>
    <cellStyle name="输入 2 6" xfId="12285"/>
    <cellStyle name="输入 3" xfId="13193"/>
    <cellStyle name="输入 3 2" xfId="14873"/>
    <cellStyle name="输入 4" xfId="13194"/>
    <cellStyle name="输入右对齐的标签" xfId="14874"/>
    <cellStyle name="输入左对齐的标签" xfId="14875"/>
    <cellStyle name="輸出" xfId="13195"/>
    <cellStyle name="輸出 2" xfId="13196"/>
    <cellStyle name="輸出 2 2" xfId="14876"/>
    <cellStyle name="輸出 2 3" xfId="14877"/>
    <cellStyle name="輸出 3" xfId="13197"/>
    <cellStyle name="輸出 4" xfId="13198"/>
    <cellStyle name="輸出 5" xfId="13199"/>
    <cellStyle name="輸入" xfId="13200"/>
    <cellStyle name="輸入 2" xfId="13201"/>
    <cellStyle name="輸入 2 2" xfId="14878"/>
    <cellStyle name="輸入 2 3" xfId="14879"/>
    <cellStyle name="輸入 3" xfId="13202"/>
    <cellStyle name="輸入 4" xfId="13203"/>
    <cellStyle name="輸入 5" xfId="13204"/>
    <cellStyle name="說明文字" xfId="13205"/>
    <cellStyle name="說明文字 2" xfId="14880"/>
    <cellStyle name="說明文字 2 2" xfId="14881"/>
    <cellStyle name="說明文字 2 3" xfId="14882"/>
    <cellStyle name="説明文" xfId="12286"/>
    <cellStyle name="説明文 2" xfId="12287"/>
    <cellStyle name="説明文 3" xfId="12288"/>
    <cellStyle name="隨後的超連結_03 2005 US" xfId="12289"/>
    <cellStyle name="通貨 [0.00]_BKG STATUS  " xfId="12290"/>
    <cellStyle name="通貨_BKG STATUS  " xfId="12291"/>
    <cellStyle name="巍葆 [0]_94褒瞳 (2)" xfId="12292"/>
    <cellStyle name="巍葆_94褒瞳 (2)" xfId="12293"/>
    <cellStyle name="메모" xfId="12294"/>
    <cellStyle name="메모 2" xfId="12295"/>
    <cellStyle name="메모 2 2" xfId="12296"/>
    <cellStyle name="메모 2 3" xfId="12297"/>
    <cellStyle name="메모 3" xfId="12298"/>
    <cellStyle name="메모 3 2" xfId="12299"/>
    <cellStyle name="메모 3 3" xfId="12300"/>
    <cellStyle name="메모 4" xfId="12301"/>
    <cellStyle name="메모 4 2" xfId="12302"/>
    <cellStyle name="메모 4 3" xfId="12303"/>
    <cellStyle name="메모 5" xfId="12304"/>
    <cellStyle name="메모 6" xfId="12305"/>
    <cellStyle name="未定義" xfId="12306"/>
    <cellStyle name="未定義 2" xfId="12307"/>
    <cellStyle name="未定義 2 2" xfId="12308"/>
    <cellStyle name="未定義 2 3" xfId="12309"/>
    <cellStyle name="未定義 3" xfId="12310"/>
    <cellStyle name="未定義 4" xfId="12311"/>
    <cellStyle name="未定義_B50306CVI" xfId="12312"/>
    <cellStyle name="样式 1" xfId="12313"/>
    <cellStyle name="样式 1 10" xfId="12314"/>
    <cellStyle name="样式 1 11" xfId="12315"/>
    <cellStyle name="样式 1 12" xfId="12316"/>
    <cellStyle name="样式 1 2" xfId="12317"/>
    <cellStyle name="样式 1 2 2" xfId="12318"/>
    <cellStyle name="样式 1 2 3" xfId="12319"/>
    <cellStyle name="样式 1 2 4" xfId="12320"/>
    <cellStyle name="样式 1 2 5" xfId="12321"/>
    <cellStyle name="样式 1 3" xfId="12322"/>
    <cellStyle name="样式 1 4" xfId="12323"/>
    <cellStyle name="样式 1 5" xfId="12324"/>
    <cellStyle name="样式 1 6" xfId="12325"/>
    <cellStyle name="样式 1 6 2" xfId="12326"/>
    <cellStyle name="样式 1 6 3" xfId="12327"/>
    <cellStyle name="样式 1 6 4" xfId="12328"/>
    <cellStyle name="样式 1 6 5" xfId="12329"/>
    <cellStyle name="样式 1 7" xfId="12330"/>
    <cellStyle name="样式 1 7 2" xfId="12331"/>
    <cellStyle name="样式 1 7 3" xfId="12332"/>
    <cellStyle name="样式 1 8" xfId="12333"/>
    <cellStyle name="样式 1 8 2" xfId="12334"/>
    <cellStyle name="样式 1 8 3" xfId="12335"/>
    <cellStyle name="样式 1 9" xfId="12336"/>
    <cellStyle name="樣式 1" xfId="12337"/>
    <cellStyle name="樣式 1 10" xfId="12338"/>
    <cellStyle name="樣式 1 11" xfId="12339"/>
    <cellStyle name="樣式 1 2" xfId="12340"/>
    <cellStyle name="樣式 1 2 2" xfId="12341"/>
    <cellStyle name="樣式 1 2 2 2" xfId="12342"/>
    <cellStyle name="樣式 1 2 2 3" xfId="12343"/>
    <cellStyle name="樣式 1 2 3" xfId="12344"/>
    <cellStyle name="樣式 1 2 4" xfId="12345"/>
    <cellStyle name="樣式 1 2_B50306CVI" xfId="12346"/>
    <cellStyle name="樣式 1 3" xfId="12347"/>
    <cellStyle name="樣式 1 3 2" xfId="12348"/>
    <cellStyle name="樣式 1 3 3" xfId="12349"/>
    <cellStyle name="樣式 1 4" xfId="12350"/>
    <cellStyle name="樣式 1 4 2" xfId="12351"/>
    <cellStyle name="樣式 1 4 3" xfId="12352"/>
    <cellStyle name="樣式 1 5" xfId="12353"/>
    <cellStyle name="樣式 1 5 2" xfId="12354"/>
    <cellStyle name="樣式 1 5 3" xfId="12355"/>
    <cellStyle name="樣式 1 6" xfId="12356"/>
    <cellStyle name="樣式 1 6 2" xfId="12357"/>
    <cellStyle name="樣式 1 6 3" xfId="12358"/>
    <cellStyle name="樣式 1 7" xfId="12359"/>
    <cellStyle name="樣式 1 7 2" xfId="12360"/>
    <cellStyle name="樣式 1 7 3" xfId="12361"/>
    <cellStyle name="樣式 1 8" xfId="12362"/>
    <cellStyle name="樣式 1 8 2" xfId="12363"/>
    <cellStyle name="樣式 1 8 3" xfId="12364"/>
    <cellStyle name="樣式 1 9" xfId="12365"/>
    <cellStyle name="樣式 1_2013 JP Golden Week 試算" xfId="12366"/>
    <cellStyle name="一般 10" xfId="12367"/>
    <cellStyle name="一般 10 2" xfId="12368"/>
    <cellStyle name="一般 10 3" xfId="12369"/>
    <cellStyle name="一般 11" xfId="12370"/>
    <cellStyle name="一般 11 2" xfId="12371"/>
    <cellStyle name="一般 11 2 2" xfId="14883"/>
    <cellStyle name="一般 11 2 3" xfId="14884"/>
    <cellStyle name="一般 11 3" xfId="12372"/>
    <cellStyle name="一般 11 3 2" xfId="14885"/>
    <cellStyle name="一般 11 3 3" xfId="14886"/>
    <cellStyle name="一般 11 4" xfId="14887"/>
    <cellStyle name="一般 11 4 2" xfId="14888"/>
    <cellStyle name="一般 11 4 3" xfId="14889"/>
    <cellStyle name="一般 11 5" xfId="14890"/>
    <cellStyle name="一般 11 6" xfId="14891"/>
    <cellStyle name="一般 12" xfId="12373"/>
    <cellStyle name="一般 12 2" xfId="12374"/>
    <cellStyle name="一般 12 3" xfId="12375"/>
    <cellStyle name="一般 13" xfId="12376"/>
    <cellStyle name="一般 13 2" xfId="12377"/>
    <cellStyle name="一般 13 3" xfId="12378"/>
    <cellStyle name="一般 14" xfId="12379"/>
    <cellStyle name="一般 14 2" xfId="12380"/>
    <cellStyle name="一般 14 3" xfId="12381"/>
    <cellStyle name="一般 15" xfId="12382"/>
    <cellStyle name="一般 15 2" xfId="12383"/>
    <cellStyle name="一般 15 3" xfId="12384"/>
    <cellStyle name="一般 16" xfId="12385"/>
    <cellStyle name="一般 16 2" xfId="12386"/>
    <cellStyle name="一般 16 3" xfId="12387"/>
    <cellStyle name="一般 17" xfId="12388"/>
    <cellStyle name="一般 17 2" xfId="12389"/>
    <cellStyle name="一般 17 3" xfId="12390"/>
    <cellStyle name="一般 18" xfId="12391"/>
    <cellStyle name="一般 18 2" xfId="12392"/>
    <cellStyle name="一般 18 3" xfId="12393"/>
    <cellStyle name="一般 19" xfId="12394"/>
    <cellStyle name="一般 19 2" xfId="12395"/>
    <cellStyle name="一般 19 3" xfId="12396"/>
    <cellStyle name="一般 2" xfId="12397"/>
    <cellStyle name="一般 2 2" xfId="12398"/>
    <cellStyle name="一般 2 2 2" xfId="14892"/>
    <cellStyle name="一般 2 2 2 2" xfId="14893"/>
    <cellStyle name="一般 2 2 2 3" xfId="14894"/>
    <cellStyle name="一般 2 2 3" xfId="14895"/>
    <cellStyle name="一般 2 2 4" xfId="14896"/>
    <cellStyle name="一般 2 3" xfId="12399"/>
    <cellStyle name="一般 2 3 2" xfId="14897"/>
    <cellStyle name="一般 2 3 2 2" xfId="14898"/>
    <cellStyle name="一般 2 3 2 3" xfId="14899"/>
    <cellStyle name="一般 2 3 3" xfId="14900"/>
    <cellStyle name="一般 2 3 4" xfId="14901"/>
    <cellStyle name="一般 2 4" xfId="14902"/>
    <cellStyle name="一般 2 4 2" xfId="14903"/>
    <cellStyle name="一般 2 4 3" xfId="14904"/>
    <cellStyle name="一般 2 5" xfId="14905"/>
    <cellStyle name="一般 2 5 2" xfId="14906"/>
    <cellStyle name="一般 2 5 3" xfId="14907"/>
    <cellStyle name="一般 2 6" xfId="14908"/>
    <cellStyle name="一般 2 7" xfId="14909"/>
    <cellStyle name="一般 20" xfId="12400"/>
    <cellStyle name="一般 20 2" xfId="12401"/>
    <cellStyle name="一般 20 3" xfId="12402"/>
    <cellStyle name="一般 3" xfId="12403"/>
    <cellStyle name="一般 3 2" xfId="12404"/>
    <cellStyle name="一般 3 3" xfId="12405"/>
    <cellStyle name="一般 4" xfId="12406"/>
    <cellStyle name="一般 4 2" xfId="12407"/>
    <cellStyle name="一般 4 2 2" xfId="14910"/>
    <cellStyle name="一般 4 2 3" xfId="14911"/>
    <cellStyle name="一般 4 3" xfId="12408"/>
    <cellStyle name="一般 4 3 2" xfId="14912"/>
    <cellStyle name="一般 4 3 3" xfId="14913"/>
    <cellStyle name="一般 4 4" xfId="14914"/>
    <cellStyle name="一般 4 4 2" xfId="14915"/>
    <cellStyle name="一般 4 4 3" xfId="14916"/>
    <cellStyle name="一般 4 5" xfId="14917"/>
    <cellStyle name="一般 4 6" xfId="14918"/>
    <cellStyle name="一般 5" xfId="12409"/>
    <cellStyle name="一般 5 2" xfId="12410"/>
    <cellStyle name="一般 5 3" xfId="12411"/>
    <cellStyle name="一般 6" xfId="12412"/>
    <cellStyle name="一般 6 2" xfId="12413"/>
    <cellStyle name="一般 6 2 2" xfId="14919"/>
    <cellStyle name="一般 6 2 3" xfId="14920"/>
    <cellStyle name="一般 6 3" xfId="12414"/>
    <cellStyle name="一般 6 3 2" xfId="14921"/>
    <cellStyle name="一般 6 3 3" xfId="14922"/>
    <cellStyle name="一般 6 4" xfId="14923"/>
    <cellStyle name="一般 6 4 2" xfId="14924"/>
    <cellStyle name="一般 6 4 3" xfId="14925"/>
    <cellStyle name="一般 6 5" xfId="14926"/>
    <cellStyle name="一般 6 6" xfId="14927"/>
    <cellStyle name="一般 680" xfId="14928"/>
    <cellStyle name="一般 680 2" xfId="14929"/>
    <cellStyle name="一般 680 3" xfId="14930"/>
    <cellStyle name="一般 7" xfId="12415"/>
    <cellStyle name="一般 7 2" xfId="12416"/>
    <cellStyle name="一般 7 2 2" xfId="14931"/>
    <cellStyle name="一般 7 2 3" xfId="14932"/>
    <cellStyle name="一般 7 3" xfId="12417"/>
    <cellStyle name="一般 7 3 2" xfId="14933"/>
    <cellStyle name="一般 7 3 3" xfId="14934"/>
    <cellStyle name="一般 7 4" xfId="14935"/>
    <cellStyle name="一般 7 4 2" xfId="14936"/>
    <cellStyle name="一般 7 4 3" xfId="14937"/>
    <cellStyle name="一般 7 5" xfId="14938"/>
    <cellStyle name="一般 7 6" xfId="14939"/>
    <cellStyle name="一般 8" xfId="12418"/>
    <cellStyle name="一般 8 2" xfId="12419"/>
    <cellStyle name="一般 8 2 2" xfId="14940"/>
    <cellStyle name="一般 8 2 3" xfId="14941"/>
    <cellStyle name="一般 8 3" xfId="12420"/>
    <cellStyle name="一般 8 3 2" xfId="14942"/>
    <cellStyle name="一般 8 3 3" xfId="14943"/>
    <cellStyle name="一般 8 4" xfId="14944"/>
    <cellStyle name="一般 8 4 2" xfId="14945"/>
    <cellStyle name="一般 8 4 3" xfId="14946"/>
    <cellStyle name="一般 8 5" xfId="14947"/>
    <cellStyle name="一般 8 6" xfId="14948"/>
    <cellStyle name="一般 89 2" xfId="12421"/>
    <cellStyle name="一般 89 2 2" xfId="12422"/>
    <cellStyle name="一般 89 2 3" xfId="12423"/>
    <cellStyle name="一般 9" xfId="12424"/>
    <cellStyle name="一般 9 2" xfId="12425"/>
    <cellStyle name="一般 9 2 2" xfId="14949"/>
    <cellStyle name="一般 9 2 3" xfId="14950"/>
    <cellStyle name="一般 9 3" xfId="12426"/>
    <cellStyle name="一般 9 3 2" xfId="14951"/>
    <cellStyle name="一般 9 3 3" xfId="14952"/>
    <cellStyle name="一般 9 4" xfId="14953"/>
    <cellStyle name="一般 9 4 2" xfId="14954"/>
    <cellStyle name="一般 9 4 3" xfId="14955"/>
    <cellStyle name="一般 9 5" xfId="14956"/>
    <cellStyle name="一般 9 6" xfId="14957"/>
    <cellStyle name="一般_2005-03-01 Long Term Schedule-China-1" xfId="12427"/>
    <cellStyle name="믅됞 [0.00]_PRODUCT DETAIL Q1" xfId="12428"/>
    <cellStyle name="믅됞_PRODUCT DETAIL Q1" xfId="12429"/>
    <cellStyle name="백분율 2" xfId="12430"/>
    <cellStyle name="백분율_HOBONG" xfId="12431"/>
    <cellStyle name="着色 1 2" xfId="14958"/>
    <cellStyle name="着色 1 2 2" xfId="14959"/>
    <cellStyle name="着色 2 2" xfId="14960"/>
    <cellStyle name="着色 2 2 2" xfId="14961"/>
    <cellStyle name="着色 3 2" xfId="14962"/>
    <cellStyle name="着色 3 2 2" xfId="14963"/>
    <cellStyle name="着色 4 2" xfId="14964"/>
    <cellStyle name="着色 4 2 2" xfId="14965"/>
    <cellStyle name="着色 5 2" xfId="14966"/>
    <cellStyle name="着色 5 2 2" xfId="14967"/>
    <cellStyle name="着色 6 2" xfId="14968"/>
    <cellStyle name="着色 6 2 2" xfId="14969"/>
    <cellStyle name="中等" xfId="12432"/>
    <cellStyle name="中等 2" xfId="12433"/>
    <cellStyle name="中等 2 2" xfId="12434"/>
    <cellStyle name="中等 2 3" xfId="12435"/>
    <cellStyle name="中等 3" xfId="12436"/>
    <cellStyle name="中等 3 2" xfId="12437"/>
    <cellStyle name="中等 3 3" xfId="12438"/>
    <cellStyle name="中等 4" xfId="12439"/>
    <cellStyle name="中等 5" xfId="12440"/>
    <cellStyle name="보통" xfId="12441"/>
    <cellStyle name="보통 2" xfId="12442"/>
    <cellStyle name="보통 2 2" xfId="12443"/>
    <cellStyle name="보통 2 2 2" xfId="12444"/>
    <cellStyle name="보통 2 2 2 2" xfId="12445"/>
    <cellStyle name="보통 2 2 2 3" xfId="12446"/>
    <cellStyle name="보통 2 2 3" xfId="12447"/>
    <cellStyle name="보통 2 2 3 2" xfId="12448"/>
    <cellStyle name="보통 2 2 3 3" xfId="12449"/>
    <cellStyle name="보통 2 2 4" xfId="12450"/>
    <cellStyle name="보통 2 2 5" xfId="12451"/>
    <cellStyle name="보통 2 3" xfId="12452"/>
    <cellStyle name="보통 2 3 2" xfId="12453"/>
    <cellStyle name="보통 2 3 3" xfId="12454"/>
    <cellStyle name="보통 2 4" xfId="12455"/>
    <cellStyle name="보통 2 4 2" xfId="12456"/>
    <cellStyle name="보통 2 4 3" xfId="12457"/>
    <cellStyle name="보통 2 5" xfId="12458"/>
    <cellStyle name="보통 2 6" xfId="12459"/>
    <cellStyle name="보통 3" xfId="12460"/>
    <cellStyle name="보통 3 2" xfId="12461"/>
    <cellStyle name="보통 3 3" xfId="12462"/>
    <cellStyle name="보통 4" xfId="12463"/>
    <cellStyle name="보통 4 2" xfId="12464"/>
    <cellStyle name="보통 4 3" xfId="12465"/>
    <cellStyle name="보통 5" xfId="12466"/>
    <cellStyle name="보통 5 2" xfId="12467"/>
    <cellStyle name="보통 5 3" xfId="12468"/>
    <cellStyle name="보통 6" xfId="12469"/>
    <cellStyle name="보통 7" xfId="12470"/>
    <cellStyle name="注释" xfId="12471" builtinId="10" customBuiltin="1"/>
    <cellStyle name="注释 2" xfId="12472"/>
    <cellStyle name="注释 2 2" xfId="12473"/>
    <cellStyle name="注释 2 2 2" xfId="12474"/>
    <cellStyle name="注释 2 2 2 2" xfId="12475"/>
    <cellStyle name="注释 2 2 2 3" xfId="12476"/>
    <cellStyle name="注释 2 2 3" xfId="12477"/>
    <cellStyle name="注释 2 2 3 2" xfId="12478"/>
    <cellStyle name="注释 2 2 3 3" xfId="12479"/>
    <cellStyle name="注释 2 2 4" xfId="12480"/>
    <cellStyle name="注释 2 2 5" xfId="12481"/>
    <cellStyle name="注释 2 3" xfId="12482"/>
    <cellStyle name="注释 2 3 2" xfId="12483"/>
    <cellStyle name="注释 2 3 2 2" xfId="12484"/>
    <cellStyle name="注释 2 3 2 3" xfId="12485"/>
    <cellStyle name="注释 2 3 3" xfId="12486"/>
    <cellStyle name="注释 2 3 3 2" xfId="12487"/>
    <cellStyle name="注释 2 3 3 3" xfId="12488"/>
    <cellStyle name="注释 2 3 4" xfId="12489"/>
    <cellStyle name="注释 2 3 5" xfId="12490"/>
    <cellStyle name="注释 2 4" xfId="12491"/>
    <cellStyle name="注释 2 4 2" xfId="12492"/>
    <cellStyle name="注释 2 4 3" xfId="12493"/>
    <cellStyle name="注释 2 5" xfId="12494"/>
    <cellStyle name="注释 2 5 2" xfId="12495"/>
    <cellStyle name="注释 2 5 3" xfId="12496"/>
    <cellStyle name="注释 2 6" xfId="12497"/>
    <cellStyle name="注释 2 6 2" xfId="12498"/>
    <cellStyle name="注释 2 6 3" xfId="12499"/>
    <cellStyle name="注释 2 7" xfId="12500"/>
    <cellStyle name="注释 2 8" xfId="12501"/>
    <cellStyle name="注释 3" xfId="12502"/>
    <cellStyle name="注释 3 2" xfId="12503"/>
    <cellStyle name="注释 3 3" xfId="12504"/>
    <cellStyle name="注释 4" xfId="13206"/>
    <cellStyle name="뷭?_BOOKSHIP" xfId="12505"/>
    <cellStyle name="새귑[0]_BOOK1" xfId="12506"/>
    <cellStyle name="새귑_BOOK1" xfId="12507"/>
    <cellStyle name="설명 텍스트" xfId="12508"/>
    <cellStyle name="설명 텍스트 2" xfId="12509"/>
    <cellStyle name="설명 텍스트 2 2" xfId="12510"/>
    <cellStyle name="설명 텍스트 2 2 2" xfId="12511"/>
    <cellStyle name="설명 텍스트 2 2 2 2" xfId="12512"/>
    <cellStyle name="설명 텍스트 2 2 2 3" xfId="12513"/>
    <cellStyle name="설명 텍스트 2 2 3" xfId="12514"/>
    <cellStyle name="설명 텍스트 2 2 3 2" xfId="12515"/>
    <cellStyle name="설명 텍스트 2 2 3 3" xfId="12516"/>
    <cellStyle name="설명 텍스트 2 2 4" xfId="12517"/>
    <cellStyle name="설명 텍스트 2 2 5" xfId="12518"/>
    <cellStyle name="설명 텍스트 2 3" xfId="12519"/>
    <cellStyle name="설명 텍스트 2 3 2" xfId="12520"/>
    <cellStyle name="설명 텍스트 2 3 3" xfId="12521"/>
    <cellStyle name="설명 텍스트 2 4" xfId="12522"/>
    <cellStyle name="설명 텍스트 2 4 2" xfId="12523"/>
    <cellStyle name="설명 텍스트 2 4 3" xfId="12524"/>
    <cellStyle name="설명 텍스트 2 5" xfId="12525"/>
    <cellStyle name="설명 텍스트 2 6" xfId="12526"/>
    <cellStyle name="설명 텍스트 3" xfId="12527"/>
    <cellStyle name="설명 텍스트 3 2" xfId="12528"/>
    <cellStyle name="설명 텍스트 3 3" xfId="12529"/>
    <cellStyle name="설명 텍스트 4" xfId="12530"/>
    <cellStyle name="설명 텍스트 4 2" xfId="12531"/>
    <cellStyle name="설명 텍스트 4 3" xfId="12532"/>
    <cellStyle name="설명 텍스트 5" xfId="12533"/>
    <cellStyle name="설명 텍스트 5 2" xfId="12534"/>
    <cellStyle name="설명 텍스트 5 3" xfId="12535"/>
    <cellStyle name="설명 텍스트 6" xfId="12536"/>
    <cellStyle name="설명 텍스트 7" xfId="12537"/>
    <cellStyle name="셀 확인" xfId="12538"/>
    <cellStyle name="셀 확인 2" xfId="12539"/>
    <cellStyle name="셀 확인 2 2" xfId="12540"/>
    <cellStyle name="셀 확인 2 2 2" xfId="12541"/>
    <cellStyle name="셀 확인 2 2 2 2" xfId="12542"/>
    <cellStyle name="셀 확인 2 2 2 3" xfId="12543"/>
    <cellStyle name="셀 확인 2 2 3" xfId="12544"/>
    <cellStyle name="셀 확인 2 2 3 2" xfId="12545"/>
    <cellStyle name="셀 확인 2 2 3 3" xfId="12546"/>
    <cellStyle name="셀 확인 2 2 4" xfId="12547"/>
    <cellStyle name="셀 확인 2 2 5" xfId="12548"/>
    <cellStyle name="셀 확인 2 3" xfId="12549"/>
    <cellStyle name="셀 확인 2 3 2" xfId="12550"/>
    <cellStyle name="셀 확인 2 3 3" xfId="12551"/>
    <cellStyle name="셀 확인 2 4" xfId="12552"/>
    <cellStyle name="셀 확인 2 4 2" xfId="12553"/>
    <cellStyle name="셀 확인 2 4 3" xfId="12554"/>
    <cellStyle name="셀 확인 2 5" xfId="12555"/>
    <cellStyle name="셀 확인 2 6" xfId="12556"/>
    <cellStyle name="셀 확인 3" xfId="12557"/>
    <cellStyle name="셀 확인 3 2" xfId="12558"/>
    <cellStyle name="셀 확인 3 3" xfId="12559"/>
    <cellStyle name="셀 확인 4" xfId="12560"/>
    <cellStyle name="셀 확인 4 2" xfId="12561"/>
    <cellStyle name="셀 확인 4 3" xfId="12562"/>
    <cellStyle name="셀 확인 5" xfId="12563"/>
    <cellStyle name="셀 확인 5 2" xfId="12564"/>
    <cellStyle name="셀 확인 5 3" xfId="12565"/>
    <cellStyle name="셀 확인 6" xfId="12566"/>
    <cellStyle name="셀 확인 7" xfId="12567"/>
    <cellStyle name="쉼표 [0] 2" xfId="12568"/>
    <cellStyle name="쉼표 [0] 2 2" xfId="12569"/>
    <cellStyle name="쉼표 [0] 2 2 2" xfId="14970"/>
    <cellStyle name="쉼표 [0] 2 2 3" xfId="14971"/>
    <cellStyle name="쉼표 [0] 2 2 4" xfId="14972"/>
    <cellStyle name="쉼표 [0] 2 3" xfId="12570"/>
    <cellStyle name="쉼표 [0] 2 4" xfId="14973"/>
    <cellStyle name="쉼표 [0] 2 5" xfId="14974"/>
    <cellStyle name="쉼표 [0]_CAX-PSX-SJX PF Date Swap final for CKY" xfId="12571"/>
    <cellStyle name="스타일 1" xfId="12572"/>
    <cellStyle name="스타일 1 2" xfId="12573"/>
    <cellStyle name="스타일 1 2 2" xfId="12574"/>
    <cellStyle name="스타일 1 2 3" xfId="12575"/>
    <cellStyle name="스타일 1 3" xfId="12576"/>
    <cellStyle name="스타일 1 3 2" xfId="12577"/>
    <cellStyle name="스타일 1 3 3" xfId="12578"/>
    <cellStyle name="스타일 1 4" xfId="12579"/>
    <cellStyle name="스타일 1 4 2" xfId="12580"/>
    <cellStyle name="스타일 1 4 3" xfId="12581"/>
    <cellStyle name="스타일 1 5" xfId="12582"/>
    <cellStyle name="스타일 1 6" xfId="12583"/>
    <cellStyle name="연결된 셀" xfId="12584"/>
    <cellStyle name="연결된 셀 2" xfId="12585"/>
    <cellStyle name="연결된 셀 2 2" xfId="12586"/>
    <cellStyle name="연결된 셀 2 2 2" xfId="12587"/>
    <cellStyle name="연결된 셀 2 2 2 2" xfId="12588"/>
    <cellStyle name="연결된 셀 2 2 2 3" xfId="12589"/>
    <cellStyle name="연결된 셀 2 2 3" xfId="12590"/>
    <cellStyle name="연결된 셀 2 2 3 2" xfId="12591"/>
    <cellStyle name="연결된 셀 2 2 3 3" xfId="12592"/>
    <cellStyle name="연결된 셀 2 2 4" xfId="12593"/>
    <cellStyle name="연결된 셀 2 2 5" xfId="12594"/>
    <cellStyle name="연결된 셀 2 3" xfId="12595"/>
    <cellStyle name="연결된 셀 2 3 2" xfId="12596"/>
    <cellStyle name="연결된 셀 2 3 3" xfId="12597"/>
    <cellStyle name="연결된 셀 2 4" xfId="12598"/>
    <cellStyle name="연결된 셀 2 4 2" xfId="12599"/>
    <cellStyle name="연결된 셀 2 4 3" xfId="12600"/>
    <cellStyle name="연결된 셀 2 5" xfId="12601"/>
    <cellStyle name="연결된 셀 2 6" xfId="12602"/>
    <cellStyle name="연결된 셀 3" xfId="12603"/>
    <cellStyle name="연결된 셀 3 2" xfId="12604"/>
    <cellStyle name="연결된 셀 3 3" xfId="12605"/>
    <cellStyle name="연결된 셀 4" xfId="12606"/>
    <cellStyle name="연결된 셀 4 2" xfId="12607"/>
    <cellStyle name="연결된 셀 4 3" xfId="12608"/>
    <cellStyle name="연결된 셀 5" xfId="12609"/>
    <cellStyle name="연결된 셀 5 2" xfId="12610"/>
    <cellStyle name="연결된 셀 5 3" xfId="12611"/>
    <cellStyle name="연결된 셀 6" xfId="12612"/>
    <cellStyle name="연결된 셀 7" xfId="12613"/>
    <cellStyle name="열어본 하이퍼링크" xfId="12614"/>
    <cellStyle name="열어본 하이퍼링크 2" xfId="12615"/>
    <cellStyle name="열어본 하이퍼링크 2 2" xfId="12616"/>
    <cellStyle name="열어본 하이퍼링크 2 3" xfId="12617"/>
    <cellStyle name="열어본 하이퍼링크 3" xfId="12618"/>
    <cellStyle name="열어본 하이퍼링크 3 2" xfId="12619"/>
    <cellStyle name="열어본 하이퍼링크 3 3" xfId="12620"/>
    <cellStyle name="열어본 하이퍼링크 4" xfId="12621"/>
    <cellStyle name="열어본 하이퍼링크 4 2" xfId="12622"/>
    <cellStyle name="열어본 하이퍼링크 4 3" xfId="12623"/>
    <cellStyle name="열어본 하이퍼링크 5" xfId="12624"/>
    <cellStyle name="열어본 하이퍼링크 6" xfId="12625"/>
    <cellStyle name="요약" xfId="12626"/>
    <cellStyle name="요약 2" xfId="12627"/>
    <cellStyle name="요약 2 2" xfId="12628"/>
    <cellStyle name="요약 2 2 2" xfId="12629"/>
    <cellStyle name="요약 2 2 2 2" xfId="12630"/>
    <cellStyle name="요약 2 2 2 3" xfId="12631"/>
    <cellStyle name="요약 2 2 3" xfId="12632"/>
    <cellStyle name="요약 2 2 3 2" xfId="12633"/>
    <cellStyle name="요약 2 2 3 3" xfId="12634"/>
    <cellStyle name="요약 2 2 4" xfId="12635"/>
    <cellStyle name="요약 2 2 5" xfId="12636"/>
    <cellStyle name="요약 2 3" xfId="12637"/>
    <cellStyle name="요약 2 3 2" xfId="12638"/>
    <cellStyle name="요약 2 3 3" xfId="12639"/>
    <cellStyle name="요약 2 4" xfId="12640"/>
    <cellStyle name="요약 2 4 2" xfId="12641"/>
    <cellStyle name="요약 2 4 3" xfId="12642"/>
    <cellStyle name="요약 2 5" xfId="12643"/>
    <cellStyle name="요약 2 6" xfId="12644"/>
    <cellStyle name="요약 3" xfId="12645"/>
    <cellStyle name="요약 3 2" xfId="12646"/>
    <cellStyle name="요약 3 3" xfId="12647"/>
    <cellStyle name="요약 4" xfId="12648"/>
    <cellStyle name="요약 4 2" xfId="12649"/>
    <cellStyle name="요약 4 3" xfId="12650"/>
    <cellStyle name="요약 5" xfId="12651"/>
    <cellStyle name="요약 5 2" xfId="12652"/>
    <cellStyle name="요약 5 3" xfId="12653"/>
    <cellStyle name="요약 6" xfId="12654"/>
    <cellStyle name="요약 7" xfId="12655"/>
    <cellStyle name="입력" xfId="12656"/>
    <cellStyle name="입력 2" xfId="12657"/>
    <cellStyle name="입력 2 2" xfId="12658"/>
    <cellStyle name="입력 2 2 2" xfId="12659"/>
    <cellStyle name="입력 2 2 2 2" xfId="12660"/>
    <cellStyle name="입력 2 2 2 3" xfId="12661"/>
    <cellStyle name="입력 2 2 3" xfId="12662"/>
    <cellStyle name="입력 2 2 3 2" xfId="12663"/>
    <cellStyle name="입력 2 2 3 3" xfId="12664"/>
    <cellStyle name="입력 2 2 4" xfId="12665"/>
    <cellStyle name="입력 2 2 5" xfId="12666"/>
    <cellStyle name="입력 2 3" xfId="12667"/>
    <cellStyle name="입력 2 3 2" xfId="12668"/>
    <cellStyle name="입력 2 3 3" xfId="12669"/>
    <cellStyle name="입력 2 4" xfId="12670"/>
    <cellStyle name="입력 2 4 2" xfId="12671"/>
    <cellStyle name="입력 2 4 3" xfId="12672"/>
    <cellStyle name="입력 2 5" xfId="12673"/>
    <cellStyle name="입력 2 6" xfId="12674"/>
    <cellStyle name="입력 3" xfId="12675"/>
    <cellStyle name="입력 3 2" xfId="12676"/>
    <cellStyle name="입력 3 3" xfId="12677"/>
    <cellStyle name="입력 4" xfId="12678"/>
    <cellStyle name="입력 4 2" xfId="12679"/>
    <cellStyle name="입력 4 3" xfId="12680"/>
    <cellStyle name="입력 5" xfId="12681"/>
    <cellStyle name="입력 5 2" xfId="12682"/>
    <cellStyle name="입력 5 3" xfId="12683"/>
    <cellStyle name="입력 6" xfId="12684"/>
    <cellStyle name="입력 7" xfId="12685"/>
    <cellStyle name="제목" xfId="12686"/>
    <cellStyle name="제목 1" xfId="12687"/>
    <cellStyle name="제목 1 2" xfId="12688"/>
    <cellStyle name="제목 1 2 2" xfId="12689"/>
    <cellStyle name="제목 1 2 2 2" xfId="12690"/>
    <cellStyle name="제목 1 2 2 2 2" xfId="12691"/>
    <cellStyle name="제목 1 2 2 2 3" xfId="12692"/>
    <cellStyle name="제목 1 2 2 3" xfId="12693"/>
    <cellStyle name="제목 1 2 2 3 2" xfId="12694"/>
    <cellStyle name="제목 1 2 2 3 3" xfId="12695"/>
    <cellStyle name="제목 1 2 2 4" xfId="12696"/>
    <cellStyle name="제목 1 2 2 5" xfId="12697"/>
    <cellStyle name="제목 1 2 3" xfId="12698"/>
    <cellStyle name="제목 1 2 3 2" xfId="12699"/>
    <cellStyle name="제목 1 2 3 3" xfId="12700"/>
    <cellStyle name="제목 1 2 4" xfId="12701"/>
    <cellStyle name="제목 1 2 4 2" xfId="12702"/>
    <cellStyle name="제목 1 2 4 3" xfId="12703"/>
    <cellStyle name="제목 1 2 5" xfId="12704"/>
    <cellStyle name="제목 1 2 6" xfId="12705"/>
    <cellStyle name="제목 1 3" xfId="12706"/>
    <cellStyle name="제목 1 3 2" xfId="12707"/>
    <cellStyle name="제목 1 3 3" xfId="12708"/>
    <cellStyle name="제목 1 4" xfId="12709"/>
    <cellStyle name="제목 1 4 2" xfId="12710"/>
    <cellStyle name="제목 1 4 3" xfId="12711"/>
    <cellStyle name="제목 1 5" xfId="12712"/>
    <cellStyle name="제목 1 5 2" xfId="12713"/>
    <cellStyle name="제목 1 5 3" xfId="12714"/>
    <cellStyle name="제목 1 6" xfId="12715"/>
    <cellStyle name="제목 1 7" xfId="12716"/>
    <cellStyle name="제목 10" xfId="12717"/>
    <cellStyle name="제목 2" xfId="12718"/>
    <cellStyle name="제목 2 2" xfId="12719"/>
    <cellStyle name="제목 2 2 2" xfId="12720"/>
    <cellStyle name="제목 2 2 2 2" xfId="12721"/>
    <cellStyle name="제목 2 2 2 2 2" xfId="12722"/>
    <cellStyle name="제목 2 2 2 2 3" xfId="12723"/>
    <cellStyle name="제목 2 2 2 3" xfId="12724"/>
    <cellStyle name="제목 2 2 2 3 2" xfId="12725"/>
    <cellStyle name="제목 2 2 2 3 3" xfId="12726"/>
    <cellStyle name="제목 2 2 2 4" xfId="12727"/>
    <cellStyle name="제목 2 2 2 5" xfId="12728"/>
    <cellStyle name="제목 2 2 3" xfId="12729"/>
    <cellStyle name="제목 2 2 3 2" xfId="12730"/>
    <cellStyle name="제목 2 2 3 3" xfId="12731"/>
    <cellStyle name="제목 2 2 4" xfId="12732"/>
    <cellStyle name="제목 2 2 4 2" xfId="12733"/>
    <cellStyle name="제목 2 2 4 3" xfId="12734"/>
    <cellStyle name="제목 2 2 5" xfId="12735"/>
    <cellStyle name="제목 2 2 6" xfId="12736"/>
    <cellStyle name="제목 2 3" xfId="12737"/>
    <cellStyle name="제목 2 3 2" xfId="12738"/>
    <cellStyle name="제목 2 3 3" xfId="12739"/>
    <cellStyle name="제목 2 4" xfId="12740"/>
    <cellStyle name="제목 2 4 2" xfId="12741"/>
    <cellStyle name="제목 2 4 3" xfId="12742"/>
    <cellStyle name="제목 2 5" xfId="12743"/>
    <cellStyle name="제목 2 5 2" xfId="12744"/>
    <cellStyle name="제목 2 5 3" xfId="12745"/>
    <cellStyle name="제목 2 6" xfId="12746"/>
    <cellStyle name="제목 2 7" xfId="12747"/>
    <cellStyle name="제목 3" xfId="12748"/>
    <cellStyle name="제목 3 2" xfId="12749"/>
    <cellStyle name="제목 3 2 2" xfId="12750"/>
    <cellStyle name="제목 3 2 2 2" xfId="12751"/>
    <cellStyle name="제목 3 2 2 2 2" xfId="12752"/>
    <cellStyle name="제목 3 2 2 2 3" xfId="12753"/>
    <cellStyle name="제목 3 2 2 3" xfId="12754"/>
    <cellStyle name="제목 3 2 2 3 2" xfId="12755"/>
    <cellStyle name="제목 3 2 2 3 3" xfId="12756"/>
    <cellStyle name="제목 3 2 2 4" xfId="12757"/>
    <cellStyle name="제목 3 2 2 5" xfId="12758"/>
    <cellStyle name="제목 3 2 3" xfId="12759"/>
    <cellStyle name="제목 3 2 3 2" xfId="12760"/>
    <cellStyle name="제목 3 2 3 3" xfId="12761"/>
    <cellStyle name="제목 3 2 4" xfId="12762"/>
    <cellStyle name="제목 3 2 4 2" xfId="12763"/>
    <cellStyle name="제목 3 2 4 3" xfId="12764"/>
    <cellStyle name="제목 3 2 5" xfId="12765"/>
    <cellStyle name="제목 3 2 6" xfId="12766"/>
    <cellStyle name="제목 3 3" xfId="12767"/>
    <cellStyle name="제목 3 3 2" xfId="12768"/>
    <cellStyle name="제목 3 3 3" xfId="12769"/>
    <cellStyle name="제목 3 4" xfId="12770"/>
    <cellStyle name="제목 3 4 2" xfId="12771"/>
    <cellStyle name="제목 3 4 3" xfId="12772"/>
    <cellStyle name="제목 3 5" xfId="12773"/>
    <cellStyle name="제목 3 5 2" xfId="12774"/>
    <cellStyle name="제목 3 5 3" xfId="12775"/>
    <cellStyle name="제목 3 6" xfId="12776"/>
    <cellStyle name="제목 3 7" xfId="12777"/>
    <cellStyle name="제목 4" xfId="12778"/>
    <cellStyle name="제목 4 2" xfId="12779"/>
    <cellStyle name="제목 4 2 2" xfId="12780"/>
    <cellStyle name="제목 4 2 2 2" xfId="12781"/>
    <cellStyle name="제목 4 2 2 2 2" xfId="12782"/>
    <cellStyle name="제목 4 2 2 2 3" xfId="12783"/>
    <cellStyle name="제목 4 2 2 3" xfId="12784"/>
    <cellStyle name="제목 4 2 2 3 2" xfId="12785"/>
    <cellStyle name="제목 4 2 2 3 3" xfId="12786"/>
    <cellStyle name="제목 4 2 2 4" xfId="12787"/>
    <cellStyle name="제목 4 2 2 5" xfId="12788"/>
    <cellStyle name="제목 4 2 3" xfId="12789"/>
    <cellStyle name="제목 4 2 3 2" xfId="12790"/>
    <cellStyle name="제목 4 2 3 3" xfId="12791"/>
    <cellStyle name="제목 4 2 4" xfId="12792"/>
    <cellStyle name="제목 4 2 4 2" xfId="12793"/>
    <cellStyle name="제목 4 2 4 3" xfId="12794"/>
    <cellStyle name="제목 4 2 5" xfId="12795"/>
    <cellStyle name="제목 4 2 6" xfId="12796"/>
    <cellStyle name="제목 4 3" xfId="12797"/>
    <cellStyle name="제목 4 3 2" xfId="12798"/>
    <cellStyle name="제목 4 3 3" xfId="12799"/>
    <cellStyle name="제목 4 4" xfId="12800"/>
    <cellStyle name="제목 4 4 2" xfId="12801"/>
    <cellStyle name="제목 4 4 3" xfId="12802"/>
    <cellStyle name="제목 4 5" xfId="12803"/>
    <cellStyle name="제목 4 5 2" xfId="12804"/>
    <cellStyle name="제목 4 5 3" xfId="12805"/>
    <cellStyle name="제목 4 6" xfId="12806"/>
    <cellStyle name="제목 4 7" xfId="12807"/>
    <cellStyle name="제목 5" xfId="12808"/>
    <cellStyle name="제목 5 2" xfId="12809"/>
    <cellStyle name="제목 5 2 2" xfId="12810"/>
    <cellStyle name="제목 5 2 2 2" xfId="12811"/>
    <cellStyle name="제목 5 2 2 3" xfId="12812"/>
    <cellStyle name="제목 5 2 3" xfId="12813"/>
    <cellStyle name="제목 5 2 3 2" xfId="12814"/>
    <cellStyle name="제목 5 2 3 3" xfId="12815"/>
    <cellStyle name="제목 5 2 4" xfId="12816"/>
    <cellStyle name="제목 5 2 5" xfId="12817"/>
    <cellStyle name="제목 5 3" xfId="12818"/>
    <cellStyle name="제목 5 3 2" xfId="12819"/>
    <cellStyle name="제목 5 3 3" xfId="12820"/>
    <cellStyle name="제목 5 4" xfId="12821"/>
    <cellStyle name="제목 5 4 2" xfId="12822"/>
    <cellStyle name="제목 5 4 3" xfId="12823"/>
    <cellStyle name="제목 5 5" xfId="12824"/>
    <cellStyle name="제목 5 6" xfId="12825"/>
    <cellStyle name="제목 6" xfId="12826"/>
    <cellStyle name="제목 6 2" xfId="12827"/>
    <cellStyle name="제목 6 3" xfId="12828"/>
    <cellStyle name="제목 7" xfId="12829"/>
    <cellStyle name="제목 7 2" xfId="12830"/>
    <cellStyle name="제목 7 3" xfId="12831"/>
    <cellStyle name="제목 8" xfId="12832"/>
    <cellStyle name="제목 8 2" xfId="12833"/>
    <cellStyle name="제목 8 3" xfId="12834"/>
    <cellStyle name="제목 9" xfId="12835"/>
    <cellStyle name="좋음" xfId="12836"/>
    <cellStyle name="좋음 2" xfId="12837"/>
    <cellStyle name="좋음 2 2" xfId="12838"/>
    <cellStyle name="좋음 2 2 2" xfId="12839"/>
    <cellStyle name="좋음 2 2 2 2" xfId="12840"/>
    <cellStyle name="좋음 2 2 2 3" xfId="12841"/>
    <cellStyle name="좋음 2 2 3" xfId="12842"/>
    <cellStyle name="좋음 2 2 3 2" xfId="12843"/>
    <cellStyle name="좋음 2 2 3 3" xfId="12844"/>
    <cellStyle name="좋음 2 2 4" xfId="12845"/>
    <cellStyle name="좋음 2 2 5" xfId="12846"/>
    <cellStyle name="좋음 2 3" xfId="12847"/>
    <cellStyle name="좋음 2 3 2" xfId="12848"/>
    <cellStyle name="좋음 2 3 3" xfId="12849"/>
    <cellStyle name="좋음 2 4" xfId="12850"/>
    <cellStyle name="좋음 2 4 2" xfId="12851"/>
    <cellStyle name="좋음 2 4 3" xfId="12852"/>
    <cellStyle name="좋음 2 5" xfId="12853"/>
    <cellStyle name="좋음 2 6" xfId="12854"/>
    <cellStyle name="좋음 3" xfId="12855"/>
    <cellStyle name="좋음 3 2" xfId="12856"/>
    <cellStyle name="좋음 3 3" xfId="12857"/>
    <cellStyle name="좋음 4" xfId="12858"/>
    <cellStyle name="좋음 4 2" xfId="12859"/>
    <cellStyle name="좋음 4 3" xfId="12860"/>
    <cellStyle name="좋음 5" xfId="12861"/>
    <cellStyle name="좋음 5 2" xfId="12862"/>
    <cellStyle name="좋음 5 3" xfId="12863"/>
    <cellStyle name="좋음 6" xfId="12864"/>
    <cellStyle name="좋음 7" xfId="12865"/>
    <cellStyle name="쨊ㅐ?[0]_PLDT" xfId="12866"/>
    <cellStyle name="쨊ㅐ?_PLDT" xfId="12867"/>
    <cellStyle name="출력" xfId="12868"/>
    <cellStyle name="출력 2" xfId="12869"/>
    <cellStyle name="출력 2 2" xfId="12870"/>
    <cellStyle name="출력 2 2 2" xfId="12871"/>
    <cellStyle name="출력 2 2 2 2" xfId="12872"/>
    <cellStyle name="출력 2 2 2 3" xfId="12873"/>
    <cellStyle name="출력 2 2 3" xfId="12874"/>
    <cellStyle name="출력 2 2 3 2" xfId="12875"/>
    <cellStyle name="출력 2 2 3 3" xfId="12876"/>
    <cellStyle name="출력 2 2 4" xfId="12877"/>
    <cellStyle name="출력 2 2 5" xfId="12878"/>
    <cellStyle name="출력 2 3" xfId="12879"/>
    <cellStyle name="출력 2 3 2" xfId="12880"/>
    <cellStyle name="출력 2 3 3" xfId="12881"/>
    <cellStyle name="출력 2 4" xfId="12882"/>
    <cellStyle name="출력 2 4 2" xfId="12883"/>
    <cellStyle name="출력 2 4 3" xfId="12884"/>
    <cellStyle name="출력 2 5" xfId="12885"/>
    <cellStyle name="출력 2 6" xfId="12886"/>
    <cellStyle name="출력 3" xfId="12887"/>
    <cellStyle name="출력 3 2" xfId="12888"/>
    <cellStyle name="출력 3 3" xfId="12889"/>
    <cellStyle name="출력 4" xfId="12890"/>
    <cellStyle name="출력 4 2" xfId="12891"/>
    <cellStyle name="출력 4 3" xfId="12892"/>
    <cellStyle name="출력 5" xfId="12893"/>
    <cellStyle name="출력 5 2" xfId="12894"/>
    <cellStyle name="출력 5 3" xfId="12895"/>
    <cellStyle name="출력 6" xfId="12896"/>
    <cellStyle name="출력 7" xfId="12897"/>
    <cellStyle name="콤마 [0]_0e82LYX432mHp4bfOzJV4g9Sr" xfId="12898"/>
    <cellStyle name="콤마_0e82LYX432mHp4bfOzJV4g9Sr" xfId="12899"/>
    <cellStyle name="쿯뱐 [0]_PLDT" xfId="12900"/>
    <cellStyle name="쿯뱐_PLDT" xfId="12901"/>
    <cellStyle name="통화 [0] 2" xfId="12902"/>
    <cellStyle name="통화 [0]_1202" xfId="12903"/>
    <cellStyle name="통화_1202" xfId="12904"/>
    <cellStyle name="표준 2" xfId="12905"/>
    <cellStyle name="표준 2 2" xfId="12906"/>
    <cellStyle name="표준 2 2 2" xfId="12907"/>
    <cellStyle name="표준 2 2 2 2" xfId="14975"/>
    <cellStyle name="표준 2 2 3" xfId="12908"/>
    <cellStyle name="표준 2 2 3 2" xfId="14976"/>
    <cellStyle name="표준 2 2 4" xfId="14977"/>
    <cellStyle name="표준 2 3" xfId="12909"/>
    <cellStyle name="표준 2 3 2" xfId="12910"/>
    <cellStyle name="표준 2 3 3" xfId="12911"/>
    <cellStyle name="표준 2 4" xfId="12912"/>
    <cellStyle name="표준 2 4 2" xfId="12913"/>
    <cellStyle name="표준 2 4 3" xfId="12914"/>
    <cellStyle name="표준 2 5" xfId="12915"/>
    <cellStyle name="표준 2 6" xfId="12916"/>
    <cellStyle name="표준_(정보부문)월별인원계획" xfId="12917"/>
    <cellStyle name="푤貫[0]_pldt" xfId="12918"/>
    <cellStyle name="푤貫_pldt" xfId="12919"/>
    <cellStyle name="하이퍼링크" xfId="12920"/>
    <cellStyle name="하이퍼링크 2" xfId="12921"/>
    <cellStyle name="하이퍼링크 2 2" xfId="12922"/>
    <cellStyle name="하이퍼링크 2 3" xfId="12923"/>
    <cellStyle name="하이퍼링크 3" xfId="12924"/>
    <cellStyle name="하이퍼링크 3 2" xfId="12925"/>
    <cellStyle name="하이퍼링크 3 3" xfId="12926"/>
    <cellStyle name="하이퍼링크 4" xfId="12927"/>
    <cellStyle name="하이퍼링크 4 2" xfId="12928"/>
    <cellStyle name="하이퍼링크 4 3" xfId="12929"/>
    <cellStyle name="하이퍼링크 5" xfId="12930"/>
    <cellStyle name="하이퍼링크 6" xfId="12931"/>
    <cellStyle name="하이퍼링크_HL contact List(1)" xfId="1497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171450</xdr:rowOff>
    </xdr:from>
    <xdr:to>
      <xdr:col>0</xdr:col>
      <xdr:colOff>1619250</xdr:colOff>
      <xdr:row>0</xdr:row>
      <xdr:rowOff>742950</xdr:rowOff>
    </xdr:to>
    <xdr:pic>
      <xdr:nvPicPr>
        <xdr:cNvPr id="3081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1714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0</xdr:row>
      <xdr:rowOff>142875</xdr:rowOff>
    </xdr:from>
    <xdr:to>
      <xdr:col>0</xdr:col>
      <xdr:colOff>1562100</xdr:colOff>
      <xdr:row>0</xdr:row>
      <xdr:rowOff>714375</xdr:rowOff>
    </xdr:to>
    <xdr:pic>
      <xdr:nvPicPr>
        <xdr:cNvPr id="3081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428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85725</xdr:rowOff>
    </xdr:from>
    <xdr:to>
      <xdr:col>1</xdr:col>
      <xdr:colOff>2105025</xdr:colOff>
      <xdr:row>0</xdr:row>
      <xdr:rowOff>647700</xdr:rowOff>
    </xdr:to>
    <xdr:pic>
      <xdr:nvPicPr>
        <xdr:cNvPr id="2" name="Picture 1" descr="C:\Documents and Settings\Administrator\Application Data\Tencent\Users\2850155890\QQEIM\WinTemp\RichOle\J10W5$]J1OAG$XABVQ$MJU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85725"/>
          <a:ext cx="0" cy="857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28575</xdr:rowOff>
    </xdr:from>
    <xdr:to>
      <xdr:col>0</xdr:col>
      <xdr:colOff>1371600</xdr:colOff>
      <xdr:row>0</xdr:row>
      <xdr:rowOff>552450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28625" y="28575"/>
          <a:ext cx="2571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152400</xdr:rowOff>
    </xdr:from>
    <xdr:to>
      <xdr:col>1</xdr:col>
      <xdr:colOff>1552575</xdr:colOff>
      <xdr:row>0</xdr:row>
      <xdr:rowOff>704850</xdr:rowOff>
    </xdr:to>
    <xdr:pic>
      <xdr:nvPicPr>
        <xdr:cNvPr id="2" name="图片框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71600" y="1524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304800</xdr:colOff>
      <xdr:row>496</xdr:row>
      <xdr:rowOff>104775</xdr:rowOff>
    </xdr:to>
    <xdr:sp macro="" textlink="">
      <xdr:nvSpPr>
        <xdr:cNvPr id="3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990123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304800</xdr:colOff>
      <xdr:row>508</xdr:row>
      <xdr:rowOff>104775</xdr:rowOff>
    </xdr:to>
    <xdr:sp macro="" textlink="">
      <xdr:nvSpPr>
        <xdr:cNvPr id="4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014126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1381125</xdr:colOff>
      <xdr:row>506</xdr:row>
      <xdr:rowOff>0</xdr:rowOff>
    </xdr:from>
    <xdr:to>
      <xdr:col>7</xdr:col>
      <xdr:colOff>266700</xdr:colOff>
      <xdr:row>507</xdr:row>
      <xdr:rowOff>104775</xdr:rowOff>
    </xdr:to>
    <xdr:sp macro="" textlink="">
      <xdr:nvSpPr>
        <xdr:cNvPr id="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01212650"/>
          <a:ext cx="2667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57150</xdr:rowOff>
    </xdr:from>
    <xdr:to>
      <xdr:col>1</xdr:col>
      <xdr:colOff>1495425</xdr:colOff>
      <xdr:row>0</xdr:row>
      <xdr:rowOff>828675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28725" y="57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542925</xdr:colOff>
      <xdr:row>0</xdr:row>
      <xdr:rowOff>57150</xdr:rowOff>
    </xdr:from>
    <xdr:to>
      <xdr:col>1</xdr:col>
      <xdr:colOff>1495425</xdr:colOff>
      <xdr:row>0</xdr:row>
      <xdr:rowOff>828675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28725" y="57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0</xdr:row>
      <xdr:rowOff>142875</xdr:rowOff>
    </xdr:from>
    <xdr:to>
      <xdr:col>2</xdr:col>
      <xdr:colOff>419100</xdr:colOff>
      <xdr:row>0</xdr:row>
      <xdr:rowOff>685800</xdr:rowOff>
    </xdr:to>
    <xdr:pic>
      <xdr:nvPicPr>
        <xdr:cNvPr id="2" name="Picture 1" descr="C:\Documents and Settings\Administrator\Application Data\Tencent\Users\2850155890\QQEIM\WinTemp\RichOle\O@P2{PSL0`AF5M)_~W`I(4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42875"/>
          <a:ext cx="419100" cy="285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3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4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6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7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8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9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10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11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12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13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14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15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16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17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18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19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20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21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22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23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24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25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26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133350</xdr:rowOff>
    </xdr:from>
    <xdr:to>
      <xdr:col>1</xdr:col>
      <xdr:colOff>971550</xdr:colOff>
      <xdr:row>0</xdr:row>
      <xdr:rowOff>523875</xdr:rowOff>
    </xdr:to>
    <xdr:pic>
      <xdr:nvPicPr>
        <xdr:cNvPr id="2" name="Picture 1" descr="C:\Documents and Settings\Administrator\Application Data\Tencent\Users\2850155890\QQEIM\WinTemp\RichOle\O@P2{PSL0`AF5M)_~W`I(47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33350"/>
          <a:ext cx="9810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42" Type="http://schemas.openxmlformats.org/officeDocument/2006/relationships/hyperlink" Target="javascript:void(0);" TargetMode="External"/><Relationship Id="rId47" Type="http://schemas.openxmlformats.org/officeDocument/2006/relationships/hyperlink" Target="javascript:void(0);" TargetMode="External"/><Relationship Id="rId63" Type="http://schemas.openxmlformats.org/officeDocument/2006/relationships/hyperlink" Target="javascript:void(0);" TargetMode="External"/><Relationship Id="rId68" Type="http://schemas.openxmlformats.org/officeDocument/2006/relationships/hyperlink" Target="javascript:void(0);" TargetMode="External"/><Relationship Id="rId84" Type="http://schemas.openxmlformats.org/officeDocument/2006/relationships/hyperlink" Target="https://www.maersk.com/schedules/" TargetMode="External"/><Relationship Id="rId89" Type="http://schemas.openxmlformats.org/officeDocument/2006/relationships/hyperlink" Target="https://www.cma-cgm.com/ebusiness/schedules/voyage/detail?voyageReference=0VK2VW1MA" TargetMode="External"/><Relationship Id="rId112" Type="http://schemas.openxmlformats.org/officeDocument/2006/relationships/hyperlink" Target="javascript:void(0);" TargetMode="External"/><Relationship Id="rId16" Type="http://schemas.openxmlformats.org/officeDocument/2006/relationships/hyperlink" Target="https://www.maersk.com/schedules/" TargetMode="External"/><Relationship Id="rId107" Type="http://schemas.openxmlformats.org/officeDocument/2006/relationships/hyperlink" Target="javascript:void(0);" TargetMode="External"/><Relationship Id="rId11" Type="http://schemas.openxmlformats.org/officeDocument/2006/relationships/hyperlink" Target="https://www.maersk.com/schedules/" TargetMode="External"/><Relationship Id="rId24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45" Type="http://schemas.openxmlformats.org/officeDocument/2006/relationships/hyperlink" Target="javascript:void(0);" TargetMode="External"/><Relationship Id="rId53" Type="http://schemas.openxmlformats.org/officeDocument/2006/relationships/hyperlink" Target="javascript:void(0);" TargetMode="External"/><Relationship Id="rId58" Type="http://schemas.openxmlformats.org/officeDocument/2006/relationships/hyperlink" Target="https://www.maersk.com/schedules/" TargetMode="External"/><Relationship Id="rId66" Type="http://schemas.openxmlformats.org/officeDocument/2006/relationships/hyperlink" Target="javascript:void(0);" TargetMode="External"/><Relationship Id="rId74" Type="http://schemas.openxmlformats.org/officeDocument/2006/relationships/hyperlink" Target="javascript:void(0);" TargetMode="External"/><Relationship Id="rId79" Type="http://schemas.openxmlformats.org/officeDocument/2006/relationships/hyperlink" Target="javascript:void(0);" TargetMode="External"/><Relationship Id="rId87" Type="http://schemas.openxmlformats.org/officeDocument/2006/relationships/hyperlink" Target="https://www.maersk.com/schedules/" TargetMode="External"/><Relationship Id="rId102" Type="http://schemas.openxmlformats.org/officeDocument/2006/relationships/hyperlink" Target="javascript:void(0);" TargetMode="External"/><Relationship Id="rId110" Type="http://schemas.openxmlformats.org/officeDocument/2006/relationships/hyperlink" Target="javascript:void(0);" TargetMode="External"/><Relationship Id="rId115" Type="http://schemas.openxmlformats.org/officeDocument/2006/relationships/printerSettings" Target="../printerSettings/printerSettings3.bin"/><Relationship Id="rId5" Type="http://schemas.openxmlformats.org/officeDocument/2006/relationships/hyperlink" Target="javascript:void(0);" TargetMode="External"/><Relationship Id="rId61" Type="http://schemas.openxmlformats.org/officeDocument/2006/relationships/hyperlink" Target="javascript:void(0);" TargetMode="External"/><Relationship Id="rId82" Type="http://schemas.openxmlformats.org/officeDocument/2006/relationships/hyperlink" Target="javascript:void(0);" TargetMode="External"/><Relationship Id="rId90" Type="http://schemas.openxmlformats.org/officeDocument/2006/relationships/hyperlink" Target="https://www.cma-cgm.com/ebusiness/schedules/voyage/detail?voyageReference=0VK2XW1MA" TargetMode="External"/><Relationship Id="rId95" Type="http://schemas.openxmlformats.org/officeDocument/2006/relationships/hyperlink" Target="javascript:void(0);" TargetMode="External"/><Relationship Id="rId19" Type="http://schemas.openxmlformats.org/officeDocument/2006/relationships/hyperlink" Target="https://www.maersk.com/schedules/" TargetMode="External"/><Relationship Id="rId14" Type="http://schemas.openxmlformats.org/officeDocument/2006/relationships/hyperlink" Target="https://www.maersk.com/schedules/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43" Type="http://schemas.openxmlformats.org/officeDocument/2006/relationships/hyperlink" Target="javascript:void(0);" TargetMode="External"/><Relationship Id="rId48" Type="http://schemas.openxmlformats.org/officeDocument/2006/relationships/hyperlink" Target="javascript:void(0);" TargetMode="External"/><Relationship Id="rId56" Type="http://schemas.openxmlformats.org/officeDocument/2006/relationships/hyperlink" Target="https://www.maersk.com/schedules/" TargetMode="External"/><Relationship Id="rId64" Type="http://schemas.openxmlformats.org/officeDocument/2006/relationships/hyperlink" Target="javascript:void(0);" TargetMode="External"/><Relationship Id="rId69" Type="http://schemas.openxmlformats.org/officeDocument/2006/relationships/hyperlink" Target="javascript:void(0);" TargetMode="External"/><Relationship Id="rId77" Type="http://schemas.openxmlformats.org/officeDocument/2006/relationships/hyperlink" Target="javascript:void(0);" TargetMode="External"/><Relationship Id="rId100" Type="http://schemas.openxmlformats.org/officeDocument/2006/relationships/hyperlink" Target="javascript:void(0);" TargetMode="External"/><Relationship Id="rId105" Type="http://schemas.openxmlformats.org/officeDocument/2006/relationships/hyperlink" Target="javascript:void(0);" TargetMode="External"/><Relationship Id="rId113" Type="http://schemas.openxmlformats.org/officeDocument/2006/relationships/hyperlink" Target="javascript:void(0);" TargetMode="External"/><Relationship Id="rId8" Type="http://schemas.openxmlformats.org/officeDocument/2006/relationships/hyperlink" Target="javascript:void(0);" TargetMode="External"/><Relationship Id="rId51" Type="http://schemas.openxmlformats.org/officeDocument/2006/relationships/hyperlink" Target="javascript:void(0);" TargetMode="External"/><Relationship Id="rId72" Type="http://schemas.openxmlformats.org/officeDocument/2006/relationships/hyperlink" Target="javascript:void(0);" TargetMode="External"/><Relationship Id="rId80" Type="http://schemas.openxmlformats.org/officeDocument/2006/relationships/hyperlink" Target="javascript:void(0);" TargetMode="External"/><Relationship Id="rId85" Type="http://schemas.openxmlformats.org/officeDocument/2006/relationships/hyperlink" Target="https://www.maersk.com/schedules/" TargetMode="External"/><Relationship Id="rId93" Type="http://schemas.openxmlformats.org/officeDocument/2006/relationships/hyperlink" Target="javascript:void(0);" TargetMode="External"/><Relationship Id="rId9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12" Type="http://schemas.openxmlformats.org/officeDocument/2006/relationships/hyperlink" Target="https://www.maersk.com/schedules/" TargetMode="External"/><Relationship Id="rId17" Type="http://schemas.openxmlformats.org/officeDocument/2006/relationships/hyperlink" Target="https://www.maersk.com/schedules/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Relationship Id="rId46" Type="http://schemas.openxmlformats.org/officeDocument/2006/relationships/hyperlink" Target="javascript:void(0);" TargetMode="External"/><Relationship Id="rId59" Type="http://schemas.openxmlformats.org/officeDocument/2006/relationships/hyperlink" Target="javascript:void(0);" TargetMode="External"/><Relationship Id="rId67" Type="http://schemas.openxmlformats.org/officeDocument/2006/relationships/hyperlink" Target="javascript:void(0);" TargetMode="External"/><Relationship Id="rId103" Type="http://schemas.openxmlformats.org/officeDocument/2006/relationships/hyperlink" Target="javascript:void(0);" TargetMode="External"/><Relationship Id="rId108" Type="http://schemas.openxmlformats.org/officeDocument/2006/relationships/hyperlink" Target="javascript:void(0);" TargetMode="External"/><Relationship Id="rId116" Type="http://schemas.openxmlformats.org/officeDocument/2006/relationships/drawing" Target="../drawings/drawing3.xml"/><Relationship Id="rId20" Type="http://schemas.openxmlformats.org/officeDocument/2006/relationships/hyperlink" Target="javascript:void(0);" TargetMode="External"/><Relationship Id="rId41" Type="http://schemas.openxmlformats.org/officeDocument/2006/relationships/hyperlink" Target="javascript:void(0);" TargetMode="External"/><Relationship Id="rId54" Type="http://schemas.openxmlformats.org/officeDocument/2006/relationships/hyperlink" Target="https://www.maersk.com/schedules/" TargetMode="External"/><Relationship Id="rId62" Type="http://schemas.openxmlformats.org/officeDocument/2006/relationships/hyperlink" Target="javascript:void(0);" TargetMode="External"/><Relationship Id="rId70" Type="http://schemas.openxmlformats.org/officeDocument/2006/relationships/hyperlink" Target="javascript:void(0);" TargetMode="External"/><Relationship Id="rId75" Type="http://schemas.openxmlformats.org/officeDocument/2006/relationships/hyperlink" Target="javascript:void(0);" TargetMode="External"/><Relationship Id="rId83" Type="http://schemas.openxmlformats.org/officeDocument/2006/relationships/hyperlink" Target="https://www.maersk.com/schedules/" TargetMode="External"/><Relationship Id="rId88" Type="http://schemas.openxmlformats.org/officeDocument/2006/relationships/hyperlink" Target="https://www.cma-cgm.com/ebusiness/schedules/voyage/detail?voyageReference=0VK2TW1MA" TargetMode="External"/><Relationship Id="rId91" Type="http://schemas.openxmlformats.org/officeDocument/2006/relationships/hyperlink" Target="https://www.cma-cgm.com/ebusiness/schedules/voyage/detail?voyageReference=0VK2ZW1MA" TargetMode="External"/><Relationship Id="rId96" Type="http://schemas.openxmlformats.org/officeDocument/2006/relationships/hyperlink" Target="javascript:void(0);" TargetMode="External"/><Relationship Id="rId111" Type="http://schemas.openxmlformats.org/officeDocument/2006/relationships/hyperlink" Target="javascript:void(0);" TargetMode="External"/><Relationship Id="rId1" Type="http://schemas.openxmlformats.org/officeDocument/2006/relationships/hyperlink" Target="https://my.maerskline.com/schedulesbyportapp/navigatefrompointtoportresults?b.countryCode=TR&amp;b.portText=Izmit+Korfezi&amp;b.portId=02W224NQ4IGAE&amp;b.portToDate=31%2F01%2F2018&amp;b.portFromDate=06%2F12%2F2017&amp;b.countryText=Turkey" TargetMode="External"/><Relationship Id="rId6" Type="http://schemas.openxmlformats.org/officeDocument/2006/relationships/hyperlink" Target="javascript:void(0);" TargetMode="External"/><Relationship Id="rId15" Type="http://schemas.openxmlformats.org/officeDocument/2006/relationships/hyperlink" Target="https://www.maersk.com/schedules/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49" Type="http://schemas.openxmlformats.org/officeDocument/2006/relationships/hyperlink" Target="javascript:void(0);" TargetMode="External"/><Relationship Id="rId57" Type="http://schemas.openxmlformats.org/officeDocument/2006/relationships/hyperlink" Target="https://www.maersk.com/schedules/" TargetMode="External"/><Relationship Id="rId106" Type="http://schemas.openxmlformats.org/officeDocument/2006/relationships/hyperlink" Target="javascript:void(0);" TargetMode="External"/><Relationship Id="rId114" Type="http://schemas.openxmlformats.org/officeDocument/2006/relationships/hyperlink" Target="javascript:void(0);" TargetMode="External"/><Relationship Id="rId10" Type="http://schemas.openxmlformats.org/officeDocument/2006/relationships/hyperlink" Target="https://www.maersk.com/schedules/" TargetMode="External"/><Relationship Id="rId31" Type="http://schemas.openxmlformats.org/officeDocument/2006/relationships/hyperlink" Target="javascript:void(0);" TargetMode="External"/><Relationship Id="rId44" Type="http://schemas.openxmlformats.org/officeDocument/2006/relationships/hyperlink" Target="javascript:void(0);" TargetMode="External"/><Relationship Id="rId52" Type="http://schemas.openxmlformats.org/officeDocument/2006/relationships/hyperlink" Target="javascript:void(0);" TargetMode="External"/><Relationship Id="rId60" Type="http://schemas.openxmlformats.org/officeDocument/2006/relationships/hyperlink" Target="javascript:void(0);" TargetMode="External"/><Relationship Id="rId65" Type="http://schemas.openxmlformats.org/officeDocument/2006/relationships/hyperlink" Target="javascript:void(0);" TargetMode="External"/><Relationship Id="rId73" Type="http://schemas.openxmlformats.org/officeDocument/2006/relationships/hyperlink" Target="javascript:void(0);" TargetMode="External"/><Relationship Id="rId78" Type="http://schemas.openxmlformats.org/officeDocument/2006/relationships/hyperlink" Target="javascript:void(0);" TargetMode="External"/><Relationship Id="rId81" Type="http://schemas.openxmlformats.org/officeDocument/2006/relationships/hyperlink" Target="javascript:void(0);" TargetMode="External"/><Relationship Id="rId86" Type="http://schemas.openxmlformats.org/officeDocument/2006/relationships/hyperlink" Target="https://www.maersk.com/schedules/" TargetMode="External"/><Relationship Id="rId94" Type="http://schemas.openxmlformats.org/officeDocument/2006/relationships/hyperlink" Target="javascript:void(0);" TargetMode="External"/><Relationship Id="rId99" Type="http://schemas.openxmlformats.org/officeDocument/2006/relationships/hyperlink" Target="javascript:void(0);" TargetMode="External"/><Relationship Id="rId101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3" Type="http://schemas.openxmlformats.org/officeDocument/2006/relationships/hyperlink" Target="https://www.maersk.com/schedules/" TargetMode="External"/><Relationship Id="rId18" Type="http://schemas.openxmlformats.org/officeDocument/2006/relationships/hyperlink" Target="https://www.maersk.com/schedules/" TargetMode="External"/><Relationship Id="rId39" Type="http://schemas.openxmlformats.org/officeDocument/2006/relationships/hyperlink" Target="javascript:void(0);" TargetMode="External"/><Relationship Id="rId109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50" Type="http://schemas.openxmlformats.org/officeDocument/2006/relationships/hyperlink" Target="javascript:void(0);" TargetMode="External"/><Relationship Id="rId55" Type="http://schemas.openxmlformats.org/officeDocument/2006/relationships/hyperlink" Target="https://www.maersk.com/schedules/" TargetMode="External"/><Relationship Id="rId76" Type="http://schemas.openxmlformats.org/officeDocument/2006/relationships/hyperlink" Target="javascript:void(0);" TargetMode="External"/><Relationship Id="rId97" Type="http://schemas.openxmlformats.org/officeDocument/2006/relationships/hyperlink" Target="javascript:void(0);" TargetMode="External"/><Relationship Id="rId104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71" Type="http://schemas.openxmlformats.org/officeDocument/2006/relationships/hyperlink" Target="javascript:void(0);" TargetMode="External"/><Relationship Id="rId92" Type="http://schemas.openxmlformats.org/officeDocument/2006/relationships/hyperlink" Target="https://www.cma-cgm.com/ebusiness/schedules/voyage/detail?voyageReference=0VK31W1MA" TargetMode="External"/><Relationship Id="rId2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37"/>
  <sheetViews>
    <sheetView tabSelected="1" zoomScale="115" zoomScaleNormal="115" workbookViewId="0">
      <selection activeCell="I10" sqref="I10"/>
    </sheetView>
  </sheetViews>
  <sheetFormatPr defaultRowHeight="14.25"/>
  <cols>
    <col min="1" max="1" width="24" style="1" customWidth="1"/>
    <col min="2" max="2" width="29.125" customWidth="1"/>
    <col min="3" max="3" width="11" customWidth="1"/>
    <col min="4" max="4" width="12.375" customWidth="1"/>
    <col min="5" max="5" width="22.25" customWidth="1"/>
    <col min="6" max="6" width="13.125" customWidth="1"/>
    <col min="7" max="7" width="17" customWidth="1"/>
    <col min="8" max="8" width="17.875" customWidth="1"/>
  </cols>
  <sheetData>
    <row r="1" spans="1:7" s="2" customFormat="1" ht="67.5" customHeight="1">
      <c r="A1" s="252" t="s">
        <v>290</v>
      </c>
      <c r="B1" s="252"/>
      <c r="C1" s="252"/>
      <c r="D1" s="252"/>
      <c r="E1" s="252"/>
      <c r="F1" s="252"/>
      <c r="G1" s="252"/>
    </row>
    <row r="2" spans="1:7" s="2" customFormat="1" ht="33.75" customHeight="1">
      <c r="A2" s="253" t="s">
        <v>28</v>
      </c>
      <c r="B2" s="253"/>
      <c r="C2" s="3"/>
      <c r="D2" s="3"/>
      <c r="E2" s="3"/>
      <c r="F2" s="3"/>
      <c r="G2" s="4" t="s">
        <v>414</v>
      </c>
    </row>
    <row r="3" spans="1:7" s="100" customFormat="1" ht="22.5" customHeight="1">
      <c r="A3" s="254" t="s">
        <v>289</v>
      </c>
      <c r="B3" s="254"/>
      <c r="C3" s="254"/>
      <c r="D3" s="254"/>
      <c r="E3" s="254"/>
      <c r="F3" s="254"/>
      <c r="G3" s="254"/>
    </row>
    <row r="4" spans="1:7" s="9" customFormat="1" ht="15.75" customHeight="1">
      <c r="A4" s="255" t="s">
        <v>291</v>
      </c>
      <c r="B4" s="255"/>
      <c r="C4" s="27"/>
      <c r="D4" s="97"/>
      <c r="E4" s="97"/>
      <c r="F4" s="97"/>
      <c r="G4" s="76"/>
    </row>
    <row r="5" spans="1:7" s="9" customFormat="1" ht="15.75" customHeight="1">
      <c r="A5" s="7"/>
      <c r="B5" s="210" t="s">
        <v>31</v>
      </c>
      <c r="C5" s="210" t="s">
        <v>32</v>
      </c>
      <c r="D5" s="210" t="s">
        <v>33</v>
      </c>
      <c r="E5" s="8" t="s">
        <v>338</v>
      </c>
      <c r="F5" s="8" t="s">
        <v>34</v>
      </c>
      <c r="G5" s="8" t="s">
        <v>30</v>
      </c>
    </row>
    <row r="6" spans="1:7" s="9" customFormat="1" ht="15.75" customHeight="1">
      <c r="A6" s="7"/>
      <c r="B6" s="211"/>
      <c r="C6" s="211"/>
      <c r="D6" s="211"/>
      <c r="E6" s="90" t="s">
        <v>24</v>
      </c>
      <c r="F6" s="8" t="s">
        <v>35</v>
      </c>
      <c r="G6" s="8" t="s">
        <v>36</v>
      </c>
    </row>
    <row r="7" spans="1:7" s="9" customFormat="1" ht="15.75" customHeight="1">
      <c r="A7" s="10"/>
      <c r="B7" s="101" t="s">
        <v>381</v>
      </c>
      <c r="C7" s="102" t="s">
        <v>72</v>
      </c>
      <c r="D7" s="236" t="s">
        <v>710</v>
      </c>
      <c r="E7" s="103">
        <v>43643</v>
      </c>
      <c r="F7" s="103">
        <f>E7+5</f>
        <v>43648</v>
      </c>
      <c r="G7" s="11">
        <f>F7+29</f>
        <v>43677</v>
      </c>
    </row>
    <row r="8" spans="1:7" s="9" customFormat="1" ht="15.75" customHeight="1">
      <c r="A8" s="10"/>
      <c r="B8" s="101" t="s">
        <v>455</v>
      </c>
      <c r="C8" s="104" t="s">
        <v>332</v>
      </c>
      <c r="D8" s="237"/>
      <c r="E8" s="105">
        <f>E7+7</f>
        <v>43650</v>
      </c>
      <c r="F8" s="103">
        <f t="shared" ref="E8:G11" si="0">F7+7</f>
        <v>43655</v>
      </c>
      <c r="G8" s="11">
        <f t="shared" si="0"/>
        <v>43684</v>
      </c>
    </row>
    <row r="9" spans="1:7" s="9" customFormat="1" ht="15.75" customHeight="1">
      <c r="A9" s="10"/>
      <c r="B9" s="101" t="s">
        <v>456</v>
      </c>
      <c r="C9" s="106" t="s">
        <v>379</v>
      </c>
      <c r="D9" s="237"/>
      <c r="E9" s="105">
        <f t="shared" si="0"/>
        <v>43657</v>
      </c>
      <c r="F9" s="103">
        <f t="shared" si="0"/>
        <v>43662</v>
      </c>
      <c r="G9" s="11">
        <f t="shared" si="0"/>
        <v>43691</v>
      </c>
    </row>
    <row r="10" spans="1:7" s="9" customFormat="1" ht="15.75" customHeight="1">
      <c r="A10" s="10"/>
      <c r="B10" s="101" t="s">
        <v>457</v>
      </c>
      <c r="C10" s="104" t="s">
        <v>40</v>
      </c>
      <c r="D10" s="237"/>
      <c r="E10" s="105">
        <f t="shared" si="0"/>
        <v>43664</v>
      </c>
      <c r="F10" s="103">
        <f t="shared" si="0"/>
        <v>43669</v>
      </c>
      <c r="G10" s="11">
        <f t="shared" si="0"/>
        <v>43698</v>
      </c>
    </row>
    <row r="11" spans="1:7" s="9" customFormat="1" ht="15.75" customHeight="1">
      <c r="A11" s="12"/>
      <c r="B11" s="101" t="s">
        <v>458</v>
      </c>
      <c r="C11" s="106" t="s">
        <v>379</v>
      </c>
      <c r="D11" s="238"/>
      <c r="E11" s="105">
        <f t="shared" si="0"/>
        <v>43671</v>
      </c>
      <c r="F11" s="103">
        <f t="shared" si="0"/>
        <v>43676</v>
      </c>
      <c r="G11" s="11">
        <f t="shared" si="0"/>
        <v>43705</v>
      </c>
    </row>
    <row r="12" spans="1:7" s="9" customFormat="1" ht="15.75" customHeight="1">
      <c r="A12" s="12"/>
      <c r="B12" s="256"/>
      <c r="C12" s="256"/>
      <c r="D12" s="256"/>
      <c r="E12" s="256"/>
      <c r="F12" s="256"/>
      <c r="G12" s="256"/>
    </row>
    <row r="13" spans="1:7" s="9" customFormat="1" ht="15.75" customHeight="1">
      <c r="A13" s="12"/>
      <c r="B13" s="257"/>
      <c r="C13" s="257"/>
      <c r="D13" s="257"/>
      <c r="E13" s="257"/>
      <c r="F13" s="257"/>
      <c r="G13" s="257"/>
    </row>
    <row r="14" spans="1:7" s="9" customFormat="1" ht="15.75" customHeight="1">
      <c r="A14" s="12"/>
      <c r="B14" s="208" t="s">
        <v>31</v>
      </c>
      <c r="C14" s="208" t="s">
        <v>32</v>
      </c>
      <c r="D14" s="208" t="s">
        <v>711</v>
      </c>
      <c r="E14" s="8" t="s">
        <v>712</v>
      </c>
      <c r="F14" s="8" t="s">
        <v>34</v>
      </c>
      <c r="G14" s="8" t="s">
        <v>30</v>
      </c>
    </row>
    <row r="15" spans="1:7" s="9" customFormat="1" ht="15.75" customHeight="1">
      <c r="A15" s="12"/>
      <c r="B15" s="209"/>
      <c r="C15" s="209"/>
      <c r="D15" s="209"/>
      <c r="E15" s="90" t="s">
        <v>24</v>
      </c>
      <c r="F15" s="8" t="s">
        <v>35</v>
      </c>
      <c r="G15" s="8" t="s">
        <v>36</v>
      </c>
    </row>
    <row r="16" spans="1:7" s="9" customFormat="1" ht="15.75" customHeight="1">
      <c r="A16" s="12"/>
      <c r="B16" s="104" t="s">
        <v>459</v>
      </c>
      <c r="C16" s="107" t="s">
        <v>382</v>
      </c>
      <c r="D16" s="247" t="s">
        <v>713</v>
      </c>
      <c r="E16" s="103">
        <v>43647</v>
      </c>
      <c r="F16" s="103">
        <f>E16+4</f>
        <v>43651</v>
      </c>
      <c r="G16" s="103">
        <f>F16+26</f>
        <v>43677</v>
      </c>
    </row>
    <row r="17" spans="1:7" s="9" customFormat="1" ht="15.75" customHeight="1">
      <c r="A17" s="12"/>
      <c r="B17" s="104" t="s">
        <v>460</v>
      </c>
      <c r="C17" s="104" t="s">
        <v>464</v>
      </c>
      <c r="D17" s="229"/>
      <c r="E17" s="13">
        <f t="shared" ref="E17:G20" si="1">E16+7</f>
        <v>43654</v>
      </c>
      <c r="F17" s="103">
        <f t="shared" si="1"/>
        <v>43658</v>
      </c>
      <c r="G17" s="11">
        <f t="shared" si="1"/>
        <v>43684</v>
      </c>
    </row>
    <row r="18" spans="1:7" s="9" customFormat="1" ht="15.75" customHeight="1">
      <c r="A18" s="12"/>
      <c r="B18" s="108" t="s">
        <v>461</v>
      </c>
      <c r="C18" s="109" t="s">
        <v>465</v>
      </c>
      <c r="D18" s="229"/>
      <c r="E18" s="13">
        <f t="shared" si="1"/>
        <v>43661</v>
      </c>
      <c r="F18" s="103">
        <f t="shared" si="1"/>
        <v>43665</v>
      </c>
      <c r="G18" s="11">
        <f t="shared" si="1"/>
        <v>43691</v>
      </c>
    </row>
    <row r="19" spans="1:7" s="9" customFormat="1" ht="15.75" customHeight="1">
      <c r="A19" s="12"/>
      <c r="B19" s="109" t="s">
        <v>462</v>
      </c>
      <c r="C19" s="109" t="s">
        <v>466</v>
      </c>
      <c r="D19" s="229"/>
      <c r="E19" s="13">
        <f t="shared" si="1"/>
        <v>43668</v>
      </c>
      <c r="F19" s="103">
        <f t="shared" si="1"/>
        <v>43672</v>
      </c>
      <c r="G19" s="11">
        <f t="shared" si="1"/>
        <v>43698</v>
      </c>
    </row>
    <row r="20" spans="1:7" s="9" customFormat="1" ht="15.75" customHeight="1">
      <c r="A20" s="12"/>
      <c r="B20" s="109" t="s">
        <v>463</v>
      </c>
      <c r="C20" s="109" t="s">
        <v>467</v>
      </c>
      <c r="D20" s="230"/>
      <c r="E20" s="13">
        <f t="shared" si="1"/>
        <v>43675</v>
      </c>
      <c r="F20" s="103">
        <f t="shared" si="1"/>
        <v>43679</v>
      </c>
      <c r="G20" s="11">
        <f t="shared" si="1"/>
        <v>43705</v>
      </c>
    </row>
    <row r="21" spans="1:7" s="9" customFormat="1" ht="15.75" customHeight="1">
      <c r="A21" s="12"/>
      <c r="B21" s="14"/>
      <c r="C21" s="14"/>
      <c r="D21" s="15"/>
      <c r="E21" s="16"/>
      <c r="F21" s="17"/>
      <c r="G21" s="17"/>
    </row>
    <row r="22" spans="1:7" s="9" customFormat="1" ht="15.75" customHeight="1">
      <c r="A22" s="12"/>
      <c r="B22" s="18"/>
      <c r="C22" s="18"/>
      <c r="D22" s="18"/>
      <c r="E22" s="18"/>
      <c r="F22" s="17"/>
      <c r="G22" s="17"/>
    </row>
    <row r="23" spans="1:7" s="9" customFormat="1" ht="15.75" customHeight="1">
      <c r="A23" s="12"/>
      <c r="B23" s="210" t="s">
        <v>31</v>
      </c>
      <c r="C23" s="210" t="s">
        <v>32</v>
      </c>
      <c r="D23" s="210" t="s">
        <v>33</v>
      </c>
      <c r="E23" s="8" t="s">
        <v>712</v>
      </c>
      <c r="F23" s="8" t="s">
        <v>34</v>
      </c>
      <c r="G23" s="8" t="s">
        <v>30</v>
      </c>
    </row>
    <row r="24" spans="1:7" s="9" customFormat="1" ht="15.75" customHeight="1">
      <c r="A24" s="12"/>
      <c r="B24" s="211"/>
      <c r="C24" s="211"/>
      <c r="D24" s="211"/>
      <c r="E24" s="90" t="s">
        <v>24</v>
      </c>
      <c r="F24" s="8" t="s">
        <v>35</v>
      </c>
      <c r="G24" s="8" t="s">
        <v>36</v>
      </c>
    </row>
    <row r="25" spans="1:7" s="9" customFormat="1" ht="15.75" customHeight="1">
      <c r="A25" s="12"/>
      <c r="B25" s="110" t="s">
        <v>279</v>
      </c>
      <c r="C25" s="111" t="s">
        <v>384</v>
      </c>
      <c r="D25" s="236" t="s">
        <v>714</v>
      </c>
      <c r="E25" s="103">
        <v>43646</v>
      </c>
      <c r="F25" s="103">
        <f>E25+4</f>
        <v>43650</v>
      </c>
      <c r="G25" s="103">
        <f>F25+30</f>
        <v>43680</v>
      </c>
    </row>
    <row r="26" spans="1:7" s="9" customFormat="1" ht="15.75" customHeight="1">
      <c r="A26" s="12"/>
      <c r="B26" s="110" t="s">
        <v>469</v>
      </c>
      <c r="C26" s="111" t="s">
        <v>472</v>
      </c>
      <c r="D26" s="237"/>
      <c r="E26" s="13">
        <f t="shared" ref="E26:G29" si="2">E25+7</f>
        <v>43653</v>
      </c>
      <c r="F26" s="103">
        <f t="shared" si="2"/>
        <v>43657</v>
      </c>
      <c r="G26" s="11">
        <f t="shared" si="2"/>
        <v>43687</v>
      </c>
    </row>
    <row r="27" spans="1:7" s="9" customFormat="1" ht="15.75" customHeight="1">
      <c r="A27" s="12"/>
      <c r="B27" s="110" t="s">
        <v>278</v>
      </c>
      <c r="C27" s="111" t="s">
        <v>473</v>
      </c>
      <c r="D27" s="237"/>
      <c r="E27" s="13">
        <f t="shared" si="2"/>
        <v>43660</v>
      </c>
      <c r="F27" s="103">
        <f t="shared" si="2"/>
        <v>43664</v>
      </c>
      <c r="G27" s="11">
        <f t="shared" si="2"/>
        <v>43694</v>
      </c>
    </row>
    <row r="28" spans="1:7" s="9" customFormat="1" ht="15.75" customHeight="1">
      <c r="A28" s="12"/>
      <c r="B28" s="110" t="s">
        <v>468</v>
      </c>
      <c r="C28" s="111" t="s">
        <v>471</v>
      </c>
      <c r="D28" s="237"/>
      <c r="E28" s="13">
        <f t="shared" si="2"/>
        <v>43667</v>
      </c>
      <c r="F28" s="103">
        <f t="shared" si="2"/>
        <v>43671</v>
      </c>
      <c r="G28" s="11">
        <f t="shared" si="2"/>
        <v>43701</v>
      </c>
    </row>
    <row r="29" spans="1:7" s="9" customFormat="1" ht="15.75" customHeight="1">
      <c r="A29" s="12"/>
      <c r="B29" s="110" t="s">
        <v>470</v>
      </c>
      <c r="C29" s="111" t="s">
        <v>474</v>
      </c>
      <c r="D29" s="238"/>
      <c r="E29" s="13">
        <f t="shared" si="2"/>
        <v>43674</v>
      </c>
      <c r="F29" s="103">
        <f t="shared" si="2"/>
        <v>43678</v>
      </c>
      <c r="G29" s="11">
        <f t="shared" si="2"/>
        <v>43708</v>
      </c>
    </row>
    <row r="30" spans="1:7" s="9" customFormat="1" ht="15.75" customHeight="1">
      <c r="A30" s="12"/>
      <c r="B30" s="19"/>
      <c r="C30" s="19"/>
      <c r="D30" s="20"/>
      <c r="E30" s="16"/>
      <c r="F30" s="21"/>
      <c r="G30" s="17"/>
    </row>
    <row r="31" spans="1:7" s="9" customFormat="1" ht="15.75" customHeight="1">
      <c r="A31" s="12"/>
      <c r="B31" s="18"/>
      <c r="C31" s="18"/>
      <c r="D31" s="18"/>
      <c r="E31" s="18"/>
      <c r="F31" s="17"/>
      <c r="G31" s="17"/>
    </row>
    <row r="32" spans="1:7" s="9" customFormat="1" ht="15.75" customHeight="1">
      <c r="A32" s="12"/>
      <c r="B32" s="18"/>
      <c r="C32" s="18"/>
      <c r="D32" s="18"/>
      <c r="E32" s="18"/>
      <c r="F32" s="17"/>
      <c r="G32" s="17"/>
    </row>
    <row r="33" spans="1:7" s="9" customFormat="1" ht="15.75" customHeight="1">
      <c r="A33" s="248"/>
      <c r="B33" s="248"/>
      <c r="C33" s="5"/>
      <c r="D33" s="6"/>
      <c r="E33" s="6"/>
      <c r="F33" s="96"/>
      <c r="G33" s="96"/>
    </row>
    <row r="34" spans="1:7" s="9" customFormat="1" ht="15.75" customHeight="1">
      <c r="A34" s="22" t="s">
        <v>1112</v>
      </c>
      <c r="B34" s="210" t="s">
        <v>719</v>
      </c>
      <c r="C34" s="210" t="s">
        <v>32</v>
      </c>
      <c r="D34" s="210" t="s">
        <v>33</v>
      </c>
      <c r="E34" s="8" t="s">
        <v>712</v>
      </c>
      <c r="F34" s="8" t="s">
        <v>34</v>
      </c>
      <c r="G34" s="89" t="s">
        <v>43</v>
      </c>
    </row>
    <row r="35" spans="1:7" s="9" customFormat="1" ht="15.75" customHeight="1">
      <c r="A35" s="22"/>
      <c r="B35" s="211"/>
      <c r="C35" s="211"/>
      <c r="D35" s="211"/>
      <c r="E35" s="90" t="s">
        <v>24</v>
      </c>
      <c r="F35" s="23" t="s">
        <v>35</v>
      </c>
      <c r="G35" s="8" t="s">
        <v>36</v>
      </c>
    </row>
    <row r="36" spans="1:7" s="9" customFormat="1" ht="15.75" customHeight="1">
      <c r="A36" s="22"/>
      <c r="B36" s="101" t="s">
        <v>647</v>
      </c>
      <c r="C36" s="112" t="s">
        <v>715</v>
      </c>
      <c r="D36" s="236" t="s">
        <v>716</v>
      </c>
      <c r="E36" s="103">
        <v>43644</v>
      </c>
      <c r="F36" s="103">
        <f>E36+4</f>
        <v>43648</v>
      </c>
      <c r="G36" s="103">
        <f>F36+26</f>
        <v>43674</v>
      </c>
    </row>
    <row r="37" spans="1:7" s="9" customFormat="1" ht="15.75" customHeight="1">
      <c r="A37" s="22"/>
      <c r="B37" s="101" t="s">
        <v>648</v>
      </c>
      <c r="C37" s="112" t="s">
        <v>390</v>
      </c>
      <c r="D37" s="237"/>
      <c r="E37" s="13">
        <f>E36+7</f>
        <v>43651</v>
      </c>
      <c r="F37" s="103">
        <f t="shared" ref="F37:G40" si="3">F36+7</f>
        <v>43655</v>
      </c>
      <c r="G37" s="11">
        <f t="shared" si="3"/>
        <v>43681</v>
      </c>
    </row>
    <row r="38" spans="1:7" s="9" customFormat="1" ht="15.75" customHeight="1">
      <c r="A38" s="22"/>
      <c r="B38" s="101" t="s">
        <v>649</v>
      </c>
      <c r="C38" s="112" t="s">
        <v>608</v>
      </c>
      <c r="D38" s="237"/>
      <c r="E38" s="13">
        <f>E37+7</f>
        <v>43658</v>
      </c>
      <c r="F38" s="103">
        <f>F37+7</f>
        <v>43662</v>
      </c>
      <c r="G38" s="11">
        <f t="shared" si="3"/>
        <v>43688</v>
      </c>
    </row>
    <row r="39" spans="1:7" s="9" customFormat="1" ht="15.75" customHeight="1">
      <c r="A39" s="22"/>
      <c r="B39" s="101" t="s">
        <v>650</v>
      </c>
      <c r="C39" s="112" t="s">
        <v>652</v>
      </c>
      <c r="D39" s="237"/>
      <c r="E39" s="13">
        <f>E38+7</f>
        <v>43665</v>
      </c>
      <c r="F39" s="103">
        <f t="shared" si="3"/>
        <v>43669</v>
      </c>
      <c r="G39" s="11">
        <f t="shared" si="3"/>
        <v>43695</v>
      </c>
    </row>
    <row r="40" spans="1:7" s="9" customFormat="1" ht="15.75" customHeight="1">
      <c r="A40" s="22"/>
      <c r="B40" s="101" t="s">
        <v>651</v>
      </c>
      <c r="C40" s="112" t="s">
        <v>653</v>
      </c>
      <c r="D40" s="238"/>
      <c r="E40" s="13">
        <f>E39+7</f>
        <v>43672</v>
      </c>
      <c r="F40" s="103">
        <f t="shared" si="3"/>
        <v>43676</v>
      </c>
      <c r="G40" s="11">
        <f t="shared" si="3"/>
        <v>43702</v>
      </c>
    </row>
    <row r="41" spans="1:7" s="9" customFormat="1" ht="15.75" customHeight="1">
      <c r="A41" s="22"/>
      <c r="B41" s="18"/>
      <c r="C41" s="18"/>
      <c r="D41" s="18"/>
      <c r="E41" s="18"/>
      <c r="F41" s="17"/>
      <c r="G41" s="17"/>
    </row>
    <row r="42" spans="1:7" s="9" customFormat="1" ht="15.75" customHeight="1">
      <c r="A42" s="248"/>
      <c r="B42" s="248"/>
      <c r="C42" s="5"/>
      <c r="D42" s="6"/>
      <c r="E42" s="6"/>
      <c r="F42" s="96"/>
      <c r="G42" s="96"/>
    </row>
    <row r="43" spans="1:7" s="9" customFormat="1" ht="15.75" customHeight="1">
      <c r="A43" s="22" t="s">
        <v>717</v>
      </c>
      <c r="B43" s="210" t="s">
        <v>31</v>
      </c>
      <c r="C43" s="210" t="s">
        <v>32</v>
      </c>
      <c r="D43" s="210" t="s">
        <v>33</v>
      </c>
      <c r="E43" s="8" t="s">
        <v>712</v>
      </c>
      <c r="F43" s="8" t="s">
        <v>34</v>
      </c>
      <c r="G43" s="89" t="s">
        <v>44</v>
      </c>
    </row>
    <row r="44" spans="1:7" s="9" customFormat="1" ht="15.75" customHeight="1">
      <c r="A44" s="22"/>
      <c r="B44" s="211"/>
      <c r="C44" s="211"/>
      <c r="D44" s="211"/>
      <c r="E44" s="90" t="s">
        <v>24</v>
      </c>
      <c r="F44" s="113" t="s">
        <v>35</v>
      </c>
      <c r="G44" s="89" t="s">
        <v>36</v>
      </c>
    </row>
    <row r="45" spans="1:7" s="9" customFormat="1" ht="15.75" customHeight="1">
      <c r="A45" s="22"/>
      <c r="B45" s="101" t="s">
        <v>381</v>
      </c>
      <c r="C45" s="102" t="s">
        <v>72</v>
      </c>
      <c r="D45" s="236" t="s">
        <v>710</v>
      </c>
      <c r="E45" s="103">
        <v>43643</v>
      </c>
      <c r="F45" s="103">
        <f>E45+5</f>
        <v>43648</v>
      </c>
      <c r="G45" s="11">
        <f>F45+29</f>
        <v>43677</v>
      </c>
    </row>
    <row r="46" spans="1:7" s="9" customFormat="1" ht="15.75" customHeight="1">
      <c r="A46" s="22"/>
      <c r="B46" s="101" t="s">
        <v>455</v>
      </c>
      <c r="C46" s="104" t="s">
        <v>332</v>
      </c>
      <c r="D46" s="237"/>
      <c r="E46" s="105">
        <f>E45+7</f>
        <v>43650</v>
      </c>
      <c r="F46" s="103">
        <f t="shared" ref="E46:G49" si="4">F45+7</f>
        <v>43655</v>
      </c>
      <c r="G46" s="11">
        <f t="shared" si="4"/>
        <v>43684</v>
      </c>
    </row>
    <row r="47" spans="1:7" s="9" customFormat="1" ht="15.75" customHeight="1">
      <c r="A47" s="22"/>
      <c r="B47" s="101" t="s">
        <v>456</v>
      </c>
      <c r="C47" s="106" t="s">
        <v>379</v>
      </c>
      <c r="D47" s="237"/>
      <c r="E47" s="105">
        <f t="shared" si="4"/>
        <v>43657</v>
      </c>
      <c r="F47" s="103">
        <f t="shared" si="4"/>
        <v>43662</v>
      </c>
      <c r="G47" s="11">
        <f t="shared" si="4"/>
        <v>43691</v>
      </c>
    </row>
    <row r="48" spans="1:7" s="9" customFormat="1" ht="15.75" customHeight="1">
      <c r="A48" s="22"/>
      <c r="B48" s="101" t="s">
        <v>457</v>
      </c>
      <c r="C48" s="104" t="s">
        <v>40</v>
      </c>
      <c r="D48" s="237"/>
      <c r="E48" s="105">
        <f t="shared" si="4"/>
        <v>43664</v>
      </c>
      <c r="F48" s="103">
        <f t="shared" si="4"/>
        <v>43669</v>
      </c>
      <c r="G48" s="11">
        <f t="shared" si="4"/>
        <v>43698</v>
      </c>
    </row>
    <row r="49" spans="1:7" s="9" customFormat="1" ht="15.75" customHeight="1">
      <c r="A49" s="22"/>
      <c r="B49" s="101" t="s">
        <v>458</v>
      </c>
      <c r="C49" s="106" t="s">
        <v>379</v>
      </c>
      <c r="D49" s="238"/>
      <c r="E49" s="105">
        <f t="shared" si="4"/>
        <v>43671</v>
      </c>
      <c r="F49" s="103">
        <f t="shared" si="4"/>
        <v>43676</v>
      </c>
      <c r="G49" s="11">
        <f t="shared" si="4"/>
        <v>43705</v>
      </c>
    </row>
    <row r="50" spans="1:7" s="9" customFormat="1" ht="15.75" customHeight="1">
      <c r="A50" s="22"/>
      <c r="B50" s="5"/>
      <c r="C50" s="5"/>
      <c r="D50" s="6"/>
      <c r="E50" s="6"/>
      <c r="F50" s="96"/>
      <c r="G50" s="96"/>
    </row>
    <row r="51" spans="1:7" s="9" customFormat="1" ht="15.75" customHeight="1">
      <c r="A51" s="248"/>
      <c r="B51" s="248"/>
      <c r="C51" s="5"/>
      <c r="D51" s="6"/>
      <c r="E51" s="6"/>
      <c r="F51" s="96"/>
      <c r="G51" s="96"/>
    </row>
    <row r="52" spans="1:7" s="9" customFormat="1" ht="15.75" customHeight="1">
      <c r="A52" s="22" t="s">
        <v>718</v>
      </c>
      <c r="B52" s="210" t="s">
        <v>719</v>
      </c>
      <c r="C52" s="210" t="s">
        <v>32</v>
      </c>
      <c r="D52" s="210" t="s">
        <v>33</v>
      </c>
      <c r="E52" s="8" t="s">
        <v>712</v>
      </c>
      <c r="F52" s="8" t="s">
        <v>34</v>
      </c>
      <c r="G52" s="89" t="s">
        <v>45</v>
      </c>
    </row>
    <row r="53" spans="1:7" s="9" customFormat="1" ht="15.75" customHeight="1">
      <c r="A53" s="22"/>
      <c r="B53" s="211"/>
      <c r="C53" s="211"/>
      <c r="D53" s="211"/>
      <c r="E53" s="90" t="s">
        <v>24</v>
      </c>
      <c r="F53" s="113" t="s">
        <v>35</v>
      </c>
      <c r="G53" s="89" t="s">
        <v>36</v>
      </c>
    </row>
    <row r="54" spans="1:7" s="9" customFormat="1" ht="15.75" customHeight="1">
      <c r="A54" s="22"/>
      <c r="B54" s="101" t="s">
        <v>381</v>
      </c>
      <c r="C54" s="102" t="s">
        <v>72</v>
      </c>
      <c r="D54" s="236" t="s">
        <v>710</v>
      </c>
      <c r="E54" s="103">
        <v>43643</v>
      </c>
      <c r="F54" s="103">
        <f>E54+5</f>
        <v>43648</v>
      </c>
      <c r="G54" s="11">
        <f>F54+29</f>
        <v>43677</v>
      </c>
    </row>
    <row r="55" spans="1:7" s="9" customFormat="1" ht="15.75" customHeight="1">
      <c r="A55" s="22"/>
      <c r="B55" s="101" t="s">
        <v>455</v>
      </c>
      <c r="C55" s="104" t="s">
        <v>332</v>
      </c>
      <c r="D55" s="237"/>
      <c r="E55" s="105">
        <f t="shared" ref="E55:G58" si="5">E54+7</f>
        <v>43650</v>
      </c>
      <c r="F55" s="103">
        <f t="shared" si="5"/>
        <v>43655</v>
      </c>
      <c r="G55" s="11">
        <f t="shared" si="5"/>
        <v>43684</v>
      </c>
    </row>
    <row r="56" spans="1:7" s="9" customFormat="1" ht="15.75" customHeight="1">
      <c r="A56" s="22"/>
      <c r="B56" s="101" t="s">
        <v>456</v>
      </c>
      <c r="C56" s="106" t="s">
        <v>379</v>
      </c>
      <c r="D56" s="237"/>
      <c r="E56" s="105">
        <f t="shared" si="5"/>
        <v>43657</v>
      </c>
      <c r="F56" s="103">
        <f t="shared" si="5"/>
        <v>43662</v>
      </c>
      <c r="G56" s="11">
        <f t="shared" si="5"/>
        <v>43691</v>
      </c>
    </row>
    <row r="57" spans="1:7" s="9" customFormat="1" ht="15.75" customHeight="1">
      <c r="A57" s="22"/>
      <c r="B57" s="101" t="s">
        <v>457</v>
      </c>
      <c r="C57" s="104" t="s">
        <v>40</v>
      </c>
      <c r="D57" s="237"/>
      <c r="E57" s="105">
        <f t="shared" si="5"/>
        <v>43664</v>
      </c>
      <c r="F57" s="103">
        <f t="shared" si="5"/>
        <v>43669</v>
      </c>
      <c r="G57" s="11">
        <f t="shared" si="5"/>
        <v>43698</v>
      </c>
    </row>
    <row r="58" spans="1:7" s="9" customFormat="1" ht="15.75" customHeight="1">
      <c r="A58" s="22"/>
      <c r="B58" s="101" t="s">
        <v>458</v>
      </c>
      <c r="C58" s="106" t="s">
        <v>379</v>
      </c>
      <c r="D58" s="238"/>
      <c r="E58" s="105">
        <f t="shared" si="5"/>
        <v>43671</v>
      </c>
      <c r="F58" s="103">
        <f t="shared" si="5"/>
        <v>43676</v>
      </c>
      <c r="G58" s="11">
        <f t="shared" si="5"/>
        <v>43705</v>
      </c>
    </row>
    <row r="59" spans="1:7" s="9" customFormat="1" ht="15.75" customHeight="1">
      <c r="A59" s="22"/>
      <c r="B59" s="18"/>
      <c r="C59" s="18"/>
      <c r="D59" s="20"/>
      <c r="E59" s="24"/>
      <c r="F59" s="21"/>
      <c r="G59" s="17"/>
    </row>
    <row r="60" spans="1:7" s="9" customFormat="1" ht="15.75" customHeight="1">
      <c r="A60" s="22"/>
      <c r="B60" s="5"/>
      <c r="C60" s="5"/>
      <c r="D60" s="6"/>
      <c r="E60" s="6"/>
      <c r="F60" s="96"/>
      <c r="G60" s="96"/>
    </row>
    <row r="61" spans="1:7" s="9" customFormat="1" ht="15.75" customHeight="1">
      <c r="A61" s="22"/>
      <c r="B61" s="210" t="s">
        <v>31</v>
      </c>
      <c r="C61" s="210" t="s">
        <v>32</v>
      </c>
      <c r="D61" s="210" t="s">
        <v>33</v>
      </c>
      <c r="E61" s="8" t="s">
        <v>712</v>
      </c>
      <c r="F61" s="8" t="s">
        <v>34</v>
      </c>
      <c r="G61" s="89" t="s">
        <v>45</v>
      </c>
    </row>
    <row r="62" spans="1:7" s="9" customFormat="1" ht="15.75" customHeight="1">
      <c r="A62" s="22"/>
      <c r="B62" s="211"/>
      <c r="C62" s="211"/>
      <c r="D62" s="211"/>
      <c r="E62" s="90" t="s">
        <v>24</v>
      </c>
      <c r="F62" s="23" t="s">
        <v>35</v>
      </c>
      <c r="G62" s="8" t="s">
        <v>36</v>
      </c>
    </row>
    <row r="63" spans="1:7" s="9" customFormat="1" ht="15.75" customHeight="1">
      <c r="A63" s="22"/>
      <c r="B63" s="110" t="s">
        <v>279</v>
      </c>
      <c r="C63" s="111" t="s">
        <v>384</v>
      </c>
      <c r="D63" s="236" t="s">
        <v>714</v>
      </c>
      <c r="E63" s="11">
        <v>43646</v>
      </c>
      <c r="F63" s="11">
        <f>E63+4</f>
        <v>43650</v>
      </c>
      <c r="G63" s="11">
        <f>F63+30</f>
        <v>43680</v>
      </c>
    </row>
    <row r="64" spans="1:7" s="9" customFormat="1" ht="15.75" customHeight="1">
      <c r="A64" s="22"/>
      <c r="B64" s="110" t="s">
        <v>469</v>
      </c>
      <c r="C64" s="111" t="s">
        <v>472</v>
      </c>
      <c r="D64" s="237"/>
      <c r="E64" s="13">
        <f t="shared" ref="E64:G67" si="6">E63+7</f>
        <v>43653</v>
      </c>
      <c r="F64" s="11">
        <f t="shared" si="6"/>
        <v>43657</v>
      </c>
      <c r="G64" s="11">
        <f t="shared" si="6"/>
        <v>43687</v>
      </c>
    </row>
    <row r="65" spans="1:7" s="9" customFormat="1" ht="15.75" customHeight="1">
      <c r="A65" s="22"/>
      <c r="B65" s="110" t="s">
        <v>278</v>
      </c>
      <c r="C65" s="111" t="s">
        <v>473</v>
      </c>
      <c r="D65" s="237"/>
      <c r="E65" s="13">
        <f t="shared" si="6"/>
        <v>43660</v>
      </c>
      <c r="F65" s="11">
        <f t="shared" si="6"/>
        <v>43664</v>
      </c>
      <c r="G65" s="11">
        <f t="shared" si="6"/>
        <v>43694</v>
      </c>
    </row>
    <row r="66" spans="1:7" s="9" customFormat="1" ht="15.75" customHeight="1">
      <c r="A66" s="22"/>
      <c r="B66" s="110" t="s">
        <v>468</v>
      </c>
      <c r="C66" s="111" t="s">
        <v>471</v>
      </c>
      <c r="D66" s="237"/>
      <c r="E66" s="13">
        <f t="shared" si="6"/>
        <v>43667</v>
      </c>
      <c r="F66" s="11">
        <f t="shared" si="6"/>
        <v>43671</v>
      </c>
      <c r="G66" s="11">
        <f t="shared" si="6"/>
        <v>43701</v>
      </c>
    </row>
    <row r="67" spans="1:7" s="9" customFormat="1" ht="15.75" customHeight="1">
      <c r="A67" s="22"/>
      <c r="B67" s="110" t="s">
        <v>470</v>
      </c>
      <c r="C67" s="111" t="s">
        <v>474</v>
      </c>
      <c r="D67" s="238"/>
      <c r="E67" s="13">
        <f t="shared" si="6"/>
        <v>43674</v>
      </c>
      <c r="F67" s="11">
        <f t="shared" si="6"/>
        <v>43678</v>
      </c>
      <c r="G67" s="11">
        <f t="shared" si="6"/>
        <v>43708</v>
      </c>
    </row>
    <row r="68" spans="1:7" s="9" customFormat="1" ht="15.75" customHeight="1">
      <c r="A68" s="22"/>
      <c r="B68" s="14"/>
      <c r="C68" s="14"/>
      <c r="D68" s="15"/>
      <c r="E68" s="16"/>
      <c r="F68" s="17"/>
      <c r="G68" s="17"/>
    </row>
    <row r="69" spans="1:7" s="9" customFormat="1" ht="15.75" customHeight="1">
      <c r="A69" s="22"/>
      <c r="B69" s="5"/>
      <c r="C69" s="5"/>
      <c r="D69" s="6"/>
      <c r="E69" s="6"/>
      <c r="F69" s="96"/>
      <c r="G69" s="96"/>
    </row>
    <row r="70" spans="1:7" s="9" customFormat="1" ht="15.75" customHeight="1">
      <c r="A70" s="248"/>
      <c r="B70" s="248"/>
      <c r="C70" s="5"/>
      <c r="D70" s="6"/>
      <c r="E70" s="6"/>
      <c r="F70" s="96"/>
      <c r="G70" s="96"/>
    </row>
    <row r="71" spans="1:7" s="9" customFormat="1" ht="15.75" customHeight="1">
      <c r="A71" s="22" t="s">
        <v>720</v>
      </c>
      <c r="B71" s="210" t="s">
        <v>31</v>
      </c>
      <c r="C71" s="210" t="s">
        <v>32</v>
      </c>
      <c r="D71" s="210" t="s">
        <v>33</v>
      </c>
      <c r="E71" s="8" t="s">
        <v>712</v>
      </c>
      <c r="F71" s="8" t="s">
        <v>34</v>
      </c>
      <c r="G71" s="89" t="s">
        <v>46</v>
      </c>
    </row>
    <row r="72" spans="1:7" s="9" customFormat="1" ht="15.75" customHeight="1">
      <c r="A72" s="22"/>
      <c r="B72" s="211"/>
      <c r="C72" s="211"/>
      <c r="D72" s="211"/>
      <c r="E72" s="90" t="s">
        <v>24</v>
      </c>
      <c r="F72" s="23" t="s">
        <v>35</v>
      </c>
      <c r="G72" s="8" t="s">
        <v>36</v>
      </c>
    </row>
    <row r="73" spans="1:7" s="9" customFormat="1" ht="15.75" customHeight="1">
      <c r="A73" s="22"/>
      <c r="B73" s="110" t="s">
        <v>365</v>
      </c>
      <c r="C73" s="111" t="s">
        <v>366</v>
      </c>
      <c r="D73" s="236" t="s">
        <v>721</v>
      </c>
      <c r="E73" s="103">
        <v>43646</v>
      </c>
      <c r="F73" s="103">
        <f>E73+4</f>
        <v>43650</v>
      </c>
      <c r="G73" s="103">
        <f>F73+31</f>
        <v>43681</v>
      </c>
    </row>
    <row r="74" spans="1:7" s="9" customFormat="1" ht="15.75" customHeight="1">
      <c r="A74" s="22"/>
      <c r="B74" s="110" t="s">
        <v>475</v>
      </c>
      <c r="C74" s="111" t="s">
        <v>479</v>
      </c>
      <c r="D74" s="237"/>
      <c r="E74" s="13">
        <f t="shared" ref="E74:G77" si="7">E73+7</f>
        <v>43653</v>
      </c>
      <c r="F74" s="103">
        <f t="shared" si="7"/>
        <v>43657</v>
      </c>
      <c r="G74" s="11">
        <f t="shared" si="7"/>
        <v>43688</v>
      </c>
    </row>
    <row r="75" spans="1:7" s="9" customFormat="1" ht="15.75" customHeight="1">
      <c r="A75" s="22"/>
      <c r="B75" s="110" t="s">
        <v>476</v>
      </c>
      <c r="C75" s="111" t="s">
        <v>480</v>
      </c>
      <c r="D75" s="237"/>
      <c r="E75" s="13">
        <f t="shared" si="7"/>
        <v>43660</v>
      </c>
      <c r="F75" s="103">
        <f t="shared" si="7"/>
        <v>43664</v>
      </c>
      <c r="G75" s="11">
        <f t="shared" si="7"/>
        <v>43695</v>
      </c>
    </row>
    <row r="76" spans="1:7" s="9" customFormat="1" ht="15.75" customHeight="1">
      <c r="A76" s="22"/>
      <c r="B76" s="110" t="s">
        <v>477</v>
      </c>
      <c r="C76" s="111" t="s">
        <v>481</v>
      </c>
      <c r="D76" s="237"/>
      <c r="E76" s="13">
        <f t="shared" si="7"/>
        <v>43667</v>
      </c>
      <c r="F76" s="103">
        <f t="shared" si="7"/>
        <v>43671</v>
      </c>
      <c r="G76" s="11">
        <f t="shared" si="7"/>
        <v>43702</v>
      </c>
    </row>
    <row r="77" spans="1:7" s="9" customFormat="1" ht="15.75" customHeight="1">
      <c r="A77" s="22"/>
      <c r="B77" s="110" t="s">
        <v>478</v>
      </c>
      <c r="C77" s="111" t="s">
        <v>482</v>
      </c>
      <c r="D77" s="238"/>
      <c r="E77" s="13">
        <f t="shared" si="7"/>
        <v>43674</v>
      </c>
      <c r="F77" s="103">
        <f t="shared" si="7"/>
        <v>43678</v>
      </c>
      <c r="G77" s="11">
        <f t="shared" si="7"/>
        <v>43709</v>
      </c>
    </row>
    <row r="78" spans="1:7" s="9" customFormat="1" ht="15.75" customHeight="1">
      <c r="A78" s="22"/>
      <c r="B78" s="96"/>
      <c r="C78" s="5"/>
      <c r="D78" s="6"/>
      <c r="E78" s="6"/>
      <c r="F78" s="96"/>
      <c r="G78" s="96"/>
    </row>
    <row r="79" spans="1:7" s="9" customFormat="1" ht="15.75" customHeight="1">
      <c r="A79" s="22"/>
      <c r="B79" s="96"/>
      <c r="C79" s="5"/>
      <c r="D79" s="6"/>
      <c r="E79" s="6"/>
      <c r="F79" s="96"/>
      <c r="G79" s="96"/>
    </row>
    <row r="80" spans="1:7" s="9" customFormat="1" ht="15.75" customHeight="1">
      <c r="A80" s="22"/>
      <c r="B80" s="210" t="s">
        <v>31</v>
      </c>
      <c r="C80" s="210" t="s">
        <v>32</v>
      </c>
      <c r="D80" s="210" t="s">
        <v>33</v>
      </c>
      <c r="E80" s="8" t="s">
        <v>712</v>
      </c>
      <c r="F80" s="8" t="s">
        <v>34</v>
      </c>
      <c r="G80" s="89" t="s">
        <v>46</v>
      </c>
    </row>
    <row r="81" spans="1:7" s="9" customFormat="1" ht="15.75" customHeight="1">
      <c r="A81" s="22"/>
      <c r="B81" s="211"/>
      <c r="C81" s="211"/>
      <c r="D81" s="211"/>
      <c r="E81" s="90" t="s">
        <v>24</v>
      </c>
      <c r="F81" s="23" t="s">
        <v>35</v>
      </c>
      <c r="G81" s="8" t="s">
        <v>36</v>
      </c>
    </row>
    <row r="82" spans="1:7" s="9" customFormat="1" ht="15.75" customHeight="1">
      <c r="A82" s="22"/>
      <c r="B82" s="101" t="s">
        <v>383</v>
      </c>
      <c r="C82" s="112" t="s">
        <v>722</v>
      </c>
      <c r="D82" s="236" t="s">
        <v>1113</v>
      </c>
      <c r="E82" s="103">
        <v>43645</v>
      </c>
      <c r="F82" s="103">
        <f>E82+4</f>
        <v>43649</v>
      </c>
      <c r="G82" s="103">
        <f>F82+30</f>
        <v>43679</v>
      </c>
    </row>
    <row r="83" spans="1:7" s="9" customFormat="1" ht="15.75" customHeight="1">
      <c r="A83" s="22"/>
      <c r="B83" s="101" t="s">
        <v>483</v>
      </c>
      <c r="C83" s="112" t="s">
        <v>1114</v>
      </c>
      <c r="D83" s="237"/>
      <c r="E83" s="13">
        <f>E82+7</f>
        <v>43652</v>
      </c>
      <c r="F83" s="103">
        <f t="shared" ref="F83:G86" si="8">F82+7</f>
        <v>43656</v>
      </c>
      <c r="G83" s="11">
        <f t="shared" si="8"/>
        <v>43686</v>
      </c>
    </row>
    <row r="84" spans="1:7" s="9" customFormat="1" ht="15.75" customHeight="1">
      <c r="A84" s="22"/>
      <c r="B84" s="110" t="s">
        <v>484</v>
      </c>
      <c r="C84" s="111" t="s">
        <v>1115</v>
      </c>
      <c r="D84" s="237"/>
      <c r="E84" s="13">
        <f>E83+7</f>
        <v>43659</v>
      </c>
      <c r="F84" s="103">
        <f t="shared" si="8"/>
        <v>43663</v>
      </c>
      <c r="G84" s="11">
        <f t="shared" si="8"/>
        <v>43693</v>
      </c>
    </row>
    <row r="85" spans="1:7" s="9" customFormat="1" ht="15.75" customHeight="1">
      <c r="A85" s="22"/>
      <c r="B85" s="110" t="s">
        <v>315</v>
      </c>
      <c r="C85" s="111" t="s">
        <v>1116</v>
      </c>
      <c r="D85" s="237"/>
      <c r="E85" s="13">
        <f>E84+7</f>
        <v>43666</v>
      </c>
      <c r="F85" s="103">
        <f t="shared" si="8"/>
        <v>43670</v>
      </c>
      <c r="G85" s="11">
        <f t="shared" si="8"/>
        <v>43700</v>
      </c>
    </row>
    <row r="86" spans="1:7" s="9" customFormat="1" ht="15.75" customHeight="1">
      <c r="A86" s="22"/>
      <c r="B86" s="110" t="s">
        <v>485</v>
      </c>
      <c r="C86" s="111" t="s">
        <v>737</v>
      </c>
      <c r="D86" s="238"/>
      <c r="E86" s="13">
        <f>E85+7</f>
        <v>43673</v>
      </c>
      <c r="F86" s="103">
        <f t="shared" si="8"/>
        <v>43677</v>
      </c>
      <c r="G86" s="11">
        <f t="shared" si="8"/>
        <v>43707</v>
      </c>
    </row>
    <row r="87" spans="1:7" s="9" customFormat="1" ht="15.75" customHeight="1">
      <c r="A87" s="248"/>
      <c r="B87" s="248"/>
      <c r="C87" s="5"/>
      <c r="D87" s="6"/>
      <c r="E87" s="6"/>
      <c r="F87" s="96"/>
      <c r="G87" s="96"/>
    </row>
    <row r="88" spans="1:7" s="9" customFormat="1" ht="15.75" customHeight="1">
      <c r="A88" s="22" t="s">
        <v>1117</v>
      </c>
      <c r="B88" s="210" t="s">
        <v>31</v>
      </c>
      <c r="C88" s="210" t="s">
        <v>32</v>
      </c>
      <c r="D88" s="210" t="s">
        <v>33</v>
      </c>
      <c r="E88" s="8" t="s">
        <v>712</v>
      </c>
      <c r="F88" s="8" t="s">
        <v>34</v>
      </c>
      <c r="G88" s="89" t="s">
        <v>47</v>
      </c>
    </row>
    <row r="89" spans="1:7" s="9" customFormat="1" ht="15.75" customHeight="1">
      <c r="A89" s="22"/>
      <c r="B89" s="211"/>
      <c r="C89" s="211"/>
      <c r="D89" s="211"/>
      <c r="E89" s="90" t="s">
        <v>24</v>
      </c>
      <c r="F89" s="23" t="s">
        <v>35</v>
      </c>
      <c r="G89" s="8" t="s">
        <v>36</v>
      </c>
    </row>
    <row r="90" spans="1:7" s="9" customFormat="1" ht="15.75" customHeight="1">
      <c r="A90" s="22"/>
      <c r="B90" s="104" t="s">
        <v>459</v>
      </c>
      <c r="C90" s="107" t="s">
        <v>382</v>
      </c>
      <c r="D90" s="247" t="s">
        <v>713</v>
      </c>
      <c r="E90" s="103">
        <v>43647</v>
      </c>
      <c r="F90" s="103">
        <f>E90+4</f>
        <v>43651</v>
      </c>
      <c r="G90" s="103">
        <f>F90+26</f>
        <v>43677</v>
      </c>
    </row>
    <row r="91" spans="1:7" s="9" customFormat="1" ht="15.75" customHeight="1">
      <c r="A91" s="22"/>
      <c r="B91" s="104" t="s">
        <v>460</v>
      </c>
      <c r="C91" s="104" t="s">
        <v>464</v>
      </c>
      <c r="D91" s="229"/>
      <c r="E91" s="13">
        <f t="shared" ref="E91:G94" si="9">E90+7</f>
        <v>43654</v>
      </c>
      <c r="F91" s="103">
        <f t="shared" si="9"/>
        <v>43658</v>
      </c>
      <c r="G91" s="11">
        <f t="shared" si="9"/>
        <v>43684</v>
      </c>
    </row>
    <row r="92" spans="1:7" s="9" customFormat="1" ht="15.75" customHeight="1">
      <c r="A92" s="22"/>
      <c r="B92" s="108" t="s">
        <v>461</v>
      </c>
      <c r="C92" s="109" t="s">
        <v>465</v>
      </c>
      <c r="D92" s="229"/>
      <c r="E92" s="13">
        <f t="shared" si="9"/>
        <v>43661</v>
      </c>
      <c r="F92" s="103">
        <f t="shared" si="9"/>
        <v>43665</v>
      </c>
      <c r="G92" s="11">
        <f t="shared" si="9"/>
        <v>43691</v>
      </c>
    </row>
    <row r="93" spans="1:7" s="9" customFormat="1" ht="15.75" customHeight="1">
      <c r="A93" s="22"/>
      <c r="B93" s="109" t="s">
        <v>462</v>
      </c>
      <c r="C93" s="109" t="s">
        <v>466</v>
      </c>
      <c r="D93" s="229"/>
      <c r="E93" s="13">
        <f t="shared" si="9"/>
        <v>43668</v>
      </c>
      <c r="F93" s="103">
        <f t="shared" si="9"/>
        <v>43672</v>
      </c>
      <c r="G93" s="11">
        <f t="shared" si="9"/>
        <v>43698</v>
      </c>
    </row>
    <row r="94" spans="1:7" s="9" customFormat="1" ht="15.75" customHeight="1">
      <c r="A94" s="22"/>
      <c r="B94" s="109" t="s">
        <v>463</v>
      </c>
      <c r="C94" s="109" t="s">
        <v>467</v>
      </c>
      <c r="D94" s="230"/>
      <c r="E94" s="13">
        <f t="shared" si="9"/>
        <v>43675</v>
      </c>
      <c r="F94" s="103">
        <f t="shared" si="9"/>
        <v>43679</v>
      </c>
      <c r="G94" s="11">
        <f t="shared" si="9"/>
        <v>43705</v>
      </c>
    </row>
    <row r="95" spans="1:7" s="9" customFormat="1" ht="15.75" customHeight="1">
      <c r="A95" s="22"/>
      <c r="B95" s="18"/>
      <c r="C95" s="18"/>
      <c r="D95" s="18"/>
      <c r="E95" s="18"/>
      <c r="F95" s="17"/>
      <c r="G95" s="17"/>
    </row>
    <row r="96" spans="1:7" s="9" customFormat="1" ht="15.75" customHeight="1">
      <c r="A96" s="248"/>
      <c r="B96" s="248"/>
      <c r="C96" s="5"/>
      <c r="D96" s="6"/>
      <c r="E96" s="6"/>
      <c r="F96" s="96"/>
      <c r="G96" s="96"/>
    </row>
    <row r="97" spans="1:7" s="9" customFormat="1" ht="15.75" customHeight="1">
      <c r="A97" s="22" t="s">
        <v>723</v>
      </c>
      <c r="B97" s="210" t="s">
        <v>31</v>
      </c>
      <c r="C97" s="210" t="s">
        <v>32</v>
      </c>
      <c r="D97" s="210" t="s">
        <v>33</v>
      </c>
      <c r="E97" s="8" t="s">
        <v>712</v>
      </c>
      <c r="F97" s="8" t="s">
        <v>34</v>
      </c>
      <c r="G97" s="89" t="s">
        <v>724</v>
      </c>
    </row>
    <row r="98" spans="1:7" s="9" customFormat="1" ht="15.75" customHeight="1">
      <c r="A98" s="22"/>
      <c r="B98" s="211"/>
      <c r="C98" s="211"/>
      <c r="D98" s="211"/>
      <c r="E98" s="90" t="s">
        <v>24</v>
      </c>
      <c r="F98" s="113" t="s">
        <v>35</v>
      </c>
      <c r="G98" s="8" t="s">
        <v>36</v>
      </c>
    </row>
    <row r="99" spans="1:7" s="9" customFormat="1" ht="15.75" customHeight="1">
      <c r="A99" s="22"/>
      <c r="B99" s="101" t="s">
        <v>381</v>
      </c>
      <c r="C99" s="102" t="s">
        <v>72</v>
      </c>
      <c r="D99" s="236" t="s">
        <v>710</v>
      </c>
      <c r="E99" s="103">
        <v>43643</v>
      </c>
      <c r="F99" s="103">
        <f>E99+5</f>
        <v>43648</v>
      </c>
      <c r="G99" s="11">
        <f>F99+29</f>
        <v>43677</v>
      </c>
    </row>
    <row r="100" spans="1:7" s="9" customFormat="1" ht="15.75" customHeight="1">
      <c r="A100" s="22"/>
      <c r="B100" s="101" t="s">
        <v>455</v>
      </c>
      <c r="C100" s="104" t="s">
        <v>332</v>
      </c>
      <c r="D100" s="237"/>
      <c r="E100" s="105">
        <f t="shared" ref="E100:G103" si="10">E99+7</f>
        <v>43650</v>
      </c>
      <c r="F100" s="103">
        <f t="shared" si="10"/>
        <v>43655</v>
      </c>
      <c r="G100" s="11">
        <f t="shared" si="10"/>
        <v>43684</v>
      </c>
    </row>
    <row r="101" spans="1:7" s="9" customFormat="1" ht="15.75" customHeight="1">
      <c r="A101" s="22"/>
      <c r="B101" s="101" t="s">
        <v>456</v>
      </c>
      <c r="C101" s="106" t="s">
        <v>379</v>
      </c>
      <c r="D101" s="237"/>
      <c r="E101" s="105">
        <f t="shared" si="10"/>
        <v>43657</v>
      </c>
      <c r="F101" s="103">
        <f t="shared" si="10"/>
        <v>43662</v>
      </c>
      <c r="G101" s="11">
        <f t="shared" si="10"/>
        <v>43691</v>
      </c>
    </row>
    <row r="102" spans="1:7" s="9" customFormat="1" ht="15.75" customHeight="1">
      <c r="A102" s="22"/>
      <c r="B102" s="101" t="s">
        <v>457</v>
      </c>
      <c r="C102" s="104" t="s">
        <v>40</v>
      </c>
      <c r="D102" s="237"/>
      <c r="E102" s="105">
        <f t="shared" si="10"/>
        <v>43664</v>
      </c>
      <c r="F102" s="103">
        <f t="shared" si="10"/>
        <v>43669</v>
      </c>
      <c r="G102" s="11">
        <f t="shared" si="10"/>
        <v>43698</v>
      </c>
    </row>
    <row r="103" spans="1:7" s="9" customFormat="1" ht="15.75" customHeight="1">
      <c r="A103" s="22"/>
      <c r="B103" s="101" t="s">
        <v>458</v>
      </c>
      <c r="C103" s="106" t="s">
        <v>379</v>
      </c>
      <c r="D103" s="238"/>
      <c r="E103" s="105">
        <f t="shared" si="10"/>
        <v>43671</v>
      </c>
      <c r="F103" s="103">
        <f t="shared" si="10"/>
        <v>43676</v>
      </c>
      <c r="G103" s="11">
        <f t="shared" si="10"/>
        <v>43705</v>
      </c>
    </row>
    <row r="104" spans="1:7" s="9" customFormat="1" ht="15.75" customHeight="1">
      <c r="A104" s="22"/>
      <c r="B104" s="18"/>
      <c r="C104" s="18"/>
      <c r="D104" s="20"/>
      <c r="E104" s="20"/>
      <c r="F104" s="17"/>
      <c r="G104" s="17"/>
    </row>
    <row r="105" spans="1:7" s="9" customFormat="1" ht="15.75" customHeight="1">
      <c r="A105" s="248"/>
      <c r="B105" s="248"/>
      <c r="C105" s="5"/>
      <c r="D105" s="6"/>
      <c r="E105" s="6"/>
      <c r="F105" s="96"/>
      <c r="G105" s="96"/>
    </row>
    <row r="106" spans="1:7" s="9" customFormat="1" ht="15.75" customHeight="1">
      <c r="A106" s="22" t="s">
        <v>725</v>
      </c>
      <c r="B106" s="251" t="s">
        <v>726</v>
      </c>
      <c r="C106" s="251" t="s">
        <v>32</v>
      </c>
      <c r="D106" s="251" t="s">
        <v>33</v>
      </c>
      <c r="E106" s="8" t="s">
        <v>712</v>
      </c>
      <c r="F106" s="8" t="s">
        <v>34</v>
      </c>
      <c r="G106" s="8" t="s">
        <v>727</v>
      </c>
    </row>
    <row r="107" spans="1:7" s="9" customFormat="1" ht="15.75" customHeight="1">
      <c r="A107" s="22"/>
      <c r="B107" s="251"/>
      <c r="C107" s="251"/>
      <c r="D107" s="251"/>
      <c r="E107" s="8" t="s">
        <v>24</v>
      </c>
      <c r="F107" s="8" t="s">
        <v>35</v>
      </c>
      <c r="G107" s="8" t="s">
        <v>36</v>
      </c>
    </row>
    <row r="108" spans="1:7" s="9" customFormat="1" ht="15.75" customHeight="1">
      <c r="A108" s="22"/>
      <c r="B108" s="101" t="s">
        <v>343</v>
      </c>
      <c r="C108" s="112" t="s">
        <v>728</v>
      </c>
      <c r="D108" s="236" t="s">
        <v>729</v>
      </c>
      <c r="E108" s="103">
        <v>43643</v>
      </c>
      <c r="F108" s="103">
        <f>E108+5</f>
        <v>43648</v>
      </c>
      <c r="G108" s="11">
        <f>F108+29</f>
        <v>43677</v>
      </c>
    </row>
    <row r="109" spans="1:7" s="9" customFormat="1" ht="15.75" customHeight="1">
      <c r="A109" s="22"/>
      <c r="B109" s="101" t="s">
        <v>451</v>
      </c>
      <c r="C109" s="112" t="s">
        <v>728</v>
      </c>
      <c r="D109" s="237"/>
      <c r="E109" s="105">
        <f t="shared" ref="E109:G112" si="11">E108+7</f>
        <v>43650</v>
      </c>
      <c r="F109" s="103">
        <f t="shared" si="11"/>
        <v>43655</v>
      </c>
      <c r="G109" s="11">
        <f t="shared" si="11"/>
        <v>43684</v>
      </c>
    </row>
    <row r="110" spans="1:7" s="9" customFormat="1" ht="15.75" customHeight="1">
      <c r="A110" s="22"/>
      <c r="B110" s="101" t="s">
        <v>452</v>
      </c>
      <c r="C110" s="112" t="s">
        <v>737</v>
      </c>
      <c r="D110" s="237"/>
      <c r="E110" s="105">
        <f t="shared" si="11"/>
        <v>43657</v>
      </c>
      <c r="F110" s="103">
        <f t="shared" si="11"/>
        <v>43662</v>
      </c>
      <c r="G110" s="11">
        <f t="shared" si="11"/>
        <v>43691</v>
      </c>
    </row>
    <row r="111" spans="1:7" s="9" customFormat="1" ht="15.75" customHeight="1">
      <c r="A111" s="22"/>
      <c r="B111" s="101" t="s">
        <v>453</v>
      </c>
      <c r="C111" s="112" t="s">
        <v>728</v>
      </c>
      <c r="D111" s="237"/>
      <c r="E111" s="105">
        <f t="shared" si="11"/>
        <v>43664</v>
      </c>
      <c r="F111" s="103">
        <f t="shared" si="11"/>
        <v>43669</v>
      </c>
      <c r="G111" s="11">
        <f t="shared" si="11"/>
        <v>43698</v>
      </c>
    </row>
    <row r="112" spans="1:7" s="9" customFormat="1" ht="15.75" customHeight="1">
      <c r="A112" s="22"/>
      <c r="B112" s="101" t="s">
        <v>454</v>
      </c>
      <c r="C112" s="112" t="s">
        <v>737</v>
      </c>
      <c r="D112" s="238"/>
      <c r="E112" s="105">
        <f t="shared" si="11"/>
        <v>43671</v>
      </c>
      <c r="F112" s="103">
        <f t="shared" si="11"/>
        <v>43676</v>
      </c>
      <c r="G112" s="11">
        <f t="shared" si="11"/>
        <v>43705</v>
      </c>
    </row>
    <row r="113" spans="1:7" s="9" customFormat="1" ht="15.75" customHeight="1">
      <c r="A113" s="22"/>
      <c r="B113" s="5"/>
      <c r="C113" s="5"/>
      <c r="D113" s="6"/>
      <c r="E113" s="6"/>
      <c r="F113" s="96"/>
      <c r="G113" s="96" t="s">
        <v>801</v>
      </c>
    </row>
    <row r="114" spans="1:7" s="9" customFormat="1" ht="15.75" customHeight="1">
      <c r="A114" s="248"/>
      <c r="B114" s="248"/>
      <c r="C114" s="5"/>
      <c r="D114" s="6"/>
      <c r="E114" s="6"/>
      <c r="F114" s="96"/>
      <c r="G114" s="96"/>
    </row>
    <row r="115" spans="1:7" s="9" customFormat="1" ht="15.75" customHeight="1">
      <c r="A115" s="22" t="s">
        <v>1118</v>
      </c>
      <c r="B115" s="208" t="s">
        <v>31</v>
      </c>
      <c r="C115" s="208" t="s">
        <v>32</v>
      </c>
      <c r="D115" s="208" t="s">
        <v>33</v>
      </c>
      <c r="E115" s="8" t="s">
        <v>712</v>
      </c>
      <c r="F115" s="8" t="s">
        <v>34</v>
      </c>
      <c r="G115" s="8" t="s">
        <v>1119</v>
      </c>
    </row>
    <row r="116" spans="1:7" s="9" customFormat="1" ht="15.75" customHeight="1">
      <c r="A116" s="22"/>
      <c r="B116" s="209"/>
      <c r="C116" s="209"/>
      <c r="D116" s="209"/>
      <c r="E116" s="8" t="s">
        <v>24</v>
      </c>
      <c r="F116" s="8" t="s">
        <v>35</v>
      </c>
      <c r="G116" s="8" t="s">
        <v>36</v>
      </c>
    </row>
    <row r="117" spans="1:7" s="9" customFormat="1" ht="15.75" customHeight="1">
      <c r="A117" s="22"/>
      <c r="B117" s="114" t="s">
        <v>486</v>
      </c>
      <c r="C117" s="114" t="s">
        <v>255</v>
      </c>
      <c r="D117" s="247" t="s">
        <v>730</v>
      </c>
      <c r="E117" s="11">
        <v>43648</v>
      </c>
      <c r="F117" s="11">
        <f>E117+4</f>
        <v>43652</v>
      </c>
      <c r="G117" s="11">
        <f>F117+31</f>
        <v>43683</v>
      </c>
    </row>
    <row r="118" spans="1:7" s="9" customFormat="1" ht="15.75" customHeight="1">
      <c r="A118" s="22"/>
      <c r="B118" s="114" t="s">
        <v>487</v>
      </c>
      <c r="C118" s="114" t="s">
        <v>364</v>
      </c>
      <c r="D118" s="229"/>
      <c r="E118" s="13">
        <f t="shared" ref="E118:G122" si="12">E117+7</f>
        <v>43655</v>
      </c>
      <c r="F118" s="11">
        <f t="shared" si="12"/>
        <v>43659</v>
      </c>
      <c r="G118" s="11">
        <f t="shared" si="12"/>
        <v>43690</v>
      </c>
    </row>
    <row r="119" spans="1:7" s="9" customFormat="1" ht="15.75" customHeight="1">
      <c r="A119" s="22"/>
      <c r="B119" s="114" t="s">
        <v>488</v>
      </c>
      <c r="C119" s="114" t="s">
        <v>78</v>
      </c>
      <c r="D119" s="229"/>
      <c r="E119" s="13">
        <f t="shared" si="12"/>
        <v>43662</v>
      </c>
      <c r="F119" s="11">
        <f t="shared" si="12"/>
        <v>43666</v>
      </c>
      <c r="G119" s="11">
        <f t="shared" si="12"/>
        <v>43697</v>
      </c>
    </row>
    <row r="120" spans="1:7" s="9" customFormat="1" ht="15.75" customHeight="1">
      <c r="A120" s="22"/>
      <c r="B120" s="114" t="s">
        <v>489</v>
      </c>
      <c r="C120" s="114" t="s">
        <v>41</v>
      </c>
      <c r="D120" s="229"/>
      <c r="E120" s="13">
        <f t="shared" si="12"/>
        <v>43669</v>
      </c>
      <c r="F120" s="11">
        <f t="shared" si="12"/>
        <v>43673</v>
      </c>
      <c r="G120" s="11">
        <f t="shared" si="12"/>
        <v>43704</v>
      </c>
    </row>
    <row r="121" spans="1:7" s="9" customFormat="1" ht="15.75" customHeight="1">
      <c r="A121" s="22"/>
      <c r="B121" s="114" t="s">
        <v>490</v>
      </c>
      <c r="C121" s="114" t="s">
        <v>372</v>
      </c>
      <c r="D121" s="229"/>
      <c r="E121" s="13">
        <f t="shared" si="12"/>
        <v>43676</v>
      </c>
      <c r="F121" s="11">
        <f t="shared" si="12"/>
        <v>43680</v>
      </c>
      <c r="G121" s="11">
        <f t="shared" si="12"/>
        <v>43711</v>
      </c>
    </row>
    <row r="122" spans="1:7" s="9" customFormat="1" ht="15.75" customHeight="1">
      <c r="A122" s="22"/>
      <c r="B122" s="115"/>
      <c r="C122" s="115"/>
      <c r="D122" s="230"/>
      <c r="E122" s="13">
        <f t="shared" si="12"/>
        <v>43683</v>
      </c>
      <c r="F122" s="11">
        <f t="shared" si="12"/>
        <v>43687</v>
      </c>
      <c r="G122" s="11">
        <f t="shared" si="12"/>
        <v>43718</v>
      </c>
    </row>
    <row r="123" spans="1:7" s="9" customFormat="1" ht="15.75" customHeight="1">
      <c r="A123" s="22"/>
      <c r="B123" s="5"/>
      <c r="C123" s="5"/>
      <c r="D123" s="6"/>
      <c r="E123" s="6"/>
      <c r="F123" s="96"/>
      <c r="G123" s="96"/>
    </row>
    <row r="124" spans="1:7" s="9" customFormat="1" ht="15.75" customHeight="1">
      <c r="A124" s="248"/>
      <c r="B124" s="248"/>
      <c r="C124" s="5"/>
      <c r="D124" s="6"/>
      <c r="E124" s="6"/>
      <c r="F124" s="96"/>
      <c r="G124" s="96"/>
    </row>
    <row r="125" spans="1:7" s="9" customFormat="1" ht="15.75" customHeight="1">
      <c r="A125" s="22" t="s">
        <v>1120</v>
      </c>
      <c r="B125" s="210" t="s">
        <v>31</v>
      </c>
      <c r="C125" s="210" t="s">
        <v>32</v>
      </c>
      <c r="D125" s="210" t="s">
        <v>33</v>
      </c>
      <c r="E125" s="8" t="s">
        <v>712</v>
      </c>
      <c r="F125" s="8" t="s">
        <v>34</v>
      </c>
      <c r="G125" s="89" t="s">
        <v>50</v>
      </c>
    </row>
    <row r="126" spans="1:7" s="9" customFormat="1" ht="15.75" customHeight="1">
      <c r="A126" s="22"/>
      <c r="B126" s="211"/>
      <c r="C126" s="211"/>
      <c r="D126" s="211"/>
      <c r="E126" s="90" t="s">
        <v>24</v>
      </c>
      <c r="F126" s="23" t="s">
        <v>35</v>
      </c>
      <c r="G126" s="8" t="s">
        <v>36</v>
      </c>
    </row>
    <row r="127" spans="1:7" s="9" customFormat="1" ht="15.75" customHeight="1">
      <c r="A127" s="22"/>
      <c r="B127" s="114" t="s">
        <v>378</v>
      </c>
      <c r="C127" s="114" t="s">
        <v>380</v>
      </c>
      <c r="D127" s="247" t="s">
        <v>731</v>
      </c>
      <c r="E127" s="11">
        <v>43647</v>
      </c>
      <c r="F127" s="11">
        <f>E127+4</f>
        <v>43651</v>
      </c>
      <c r="G127" s="11">
        <f>F127+31</f>
        <v>43682</v>
      </c>
    </row>
    <row r="128" spans="1:7" s="9" customFormat="1" ht="15.75" customHeight="1">
      <c r="A128" s="22"/>
      <c r="B128" s="114" t="s">
        <v>491</v>
      </c>
      <c r="C128" s="114" t="s">
        <v>222</v>
      </c>
      <c r="D128" s="229"/>
      <c r="E128" s="13">
        <f t="shared" ref="E128:G132" si="13">E127+7</f>
        <v>43654</v>
      </c>
      <c r="F128" s="11">
        <f t="shared" si="13"/>
        <v>43658</v>
      </c>
      <c r="G128" s="11">
        <f t="shared" si="13"/>
        <v>43689</v>
      </c>
    </row>
    <row r="129" spans="1:7" s="9" customFormat="1" ht="15.75" customHeight="1">
      <c r="A129" s="22"/>
      <c r="B129" s="114" t="s">
        <v>492</v>
      </c>
      <c r="C129" s="114" t="s">
        <v>494</v>
      </c>
      <c r="D129" s="229"/>
      <c r="E129" s="13">
        <f t="shared" si="13"/>
        <v>43661</v>
      </c>
      <c r="F129" s="11">
        <f t="shared" si="13"/>
        <v>43665</v>
      </c>
      <c r="G129" s="11">
        <f t="shared" si="13"/>
        <v>43696</v>
      </c>
    </row>
    <row r="130" spans="1:7" s="9" customFormat="1" ht="15.75" customHeight="1">
      <c r="A130" s="22"/>
      <c r="B130" s="114"/>
      <c r="C130" s="114" t="s">
        <v>495</v>
      </c>
      <c r="D130" s="229"/>
      <c r="E130" s="13">
        <f t="shared" si="13"/>
        <v>43668</v>
      </c>
      <c r="F130" s="11">
        <f t="shared" si="13"/>
        <v>43672</v>
      </c>
      <c r="G130" s="11">
        <f t="shared" si="13"/>
        <v>43703</v>
      </c>
    </row>
    <row r="131" spans="1:7" s="9" customFormat="1" ht="15.75" customHeight="1">
      <c r="A131" s="22"/>
      <c r="B131" s="114" t="s">
        <v>493</v>
      </c>
      <c r="C131" s="114" t="s">
        <v>185</v>
      </c>
      <c r="D131" s="229"/>
      <c r="E131" s="13">
        <f t="shared" si="13"/>
        <v>43675</v>
      </c>
      <c r="F131" s="11">
        <f t="shared" si="13"/>
        <v>43679</v>
      </c>
      <c r="G131" s="11">
        <f t="shared" si="13"/>
        <v>43710</v>
      </c>
    </row>
    <row r="132" spans="1:7" s="9" customFormat="1" ht="15.75" customHeight="1">
      <c r="A132" s="22"/>
      <c r="B132" s="115"/>
      <c r="C132" s="115"/>
      <c r="D132" s="230"/>
      <c r="E132" s="13">
        <f t="shared" si="13"/>
        <v>43682</v>
      </c>
      <c r="F132" s="11">
        <f t="shared" si="13"/>
        <v>43686</v>
      </c>
      <c r="G132" s="11">
        <f t="shared" si="13"/>
        <v>43717</v>
      </c>
    </row>
    <row r="133" spans="1:7" s="9" customFormat="1" ht="15.75" customHeight="1">
      <c r="A133" s="22"/>
      <c r="B133" s="5"/>
      <c r="C133" s="5"/>
      <c r="D133" s="6"/>
      <c r="E133" s="6"/>
      <c r="F133" s="96"/>
      <c r="G133" s="96"/>
    </row>
    <row r="134" spans="1:7" s="9" customFormat="1" ht="15.75" customHeight="1">
      <c r="A134" s="248"/>
      <c r="B134" s="248"/>
      <c r="C134" s="5"/>
      <c r="D134" s="6"/>
      <c r="E134" s="6"/>
      <c r="F134" s="96"/>
      <c r="G134" s="96"/>
    </row>
    <row r="135" spans="1:7" s="9" customFormat="1" ht="15.75" customHeight="1">
      <c r="A135" s="22" t="s">
        <v>732</v>
      </c>
      <c r="B135" s="208" t="s">
        <v>31</v>
      </c>
      <c r="C135" s="208" t="s">
        <v>32</v>
      </c>
      <c r="D135" s="208" t="s">
        <v>33</v>
      </c>
      <c r="E135" s="8" t="s">
        <v>712</v>
      </c>
      <c r="F135" s="8" t="s">
        <v>34</v>
      </c>
      <c r="G135" s="8" t="s">
        <v>52</v>
      </c>
    </row>
    <row r="136" spans="1:7" s="9" customFormat="1" ht="15.75" customHeight="1">
      <c r="A136" s="22"/>
      <c r="B136" s="209"/>
      <c r="C136" s="209"/>
      <c r="D136" s="209"/>
      <c r="E136" s="8" t="s">
        <v>24</v>
      </c>
      <c r="F136" s="8" t="s">
        <v>35</v>
      </c>
      <c r="G136" s="8" t="s">
        <v>36</v>
      </c>
    </row>
    <row r="137" spans="1:7" s="9" customFormat="1" ht="15.75" customHeight="1">
      <c r="A137" s="22"/>
      <c r="B137" s="116" t="s">
        <v>496</v>
      </c>
      <c r="C137" s="117" t="s">
        <v>500</v>
      </c>
      <c r="D137" s="236" t="s">
        <v>733</v>
      </c>
      <c r="E137" s="11">
        <v>43647</v>
      </c>
      <c r="F137" s="11">
        <f>E137+4</f>
        <v>43651</v>
      </c>
      <c r="G137" s="11">
        <f>F137+31</f>
        <v>43682</v>
      </c>
    </row>
    <row r="138" spans="1:7" s="9" customFormat="1" ht="15.75" customHeight="1">
      <c r="A138" s="22"/>
      <c r="B138" s="117" t="s">
        <v>497</v>
      </c>
      <c r="C138" s="117" t="s">
        <v>501</v>
      </c>
      <c r="D138" s="237"/>
      <c r="E138" s="13">
        <f t="shared" ref="E138:G142" si="14">E137+7</f>
        <v>43654</v>
      </c>
      <c r="F138" s="11">
        <f t="shared" si="14"/>
        <v>43658</v>
      </c>
      <c r="G138" s="11">
        <f t="shared" si="14"/>
        <v>43689</v>
      </c>
    </row>
    <row r="139" spans="1:7" s="9" customFormat="1" ht="15.75" customHeight="1">
      <c r="A139" s="22"/>
      <c r="B139" s="116" t="s">
        <v>180</v>
      </c>
      <c r="C139" s="117" t="s">
        <v>502</v>
      </c>
      <c r="D139" s="237"/>
      <c r="E139" s="13">
        <f t="shared" si="14"/>
        <v>43661</v>
      </c>
      <c r="F139" s="11">
        <f t="shared" si="14"/>
        <v>43665</v>
      </c>
      <c r="G139" s="11">
        <f t="shared" si="14"/>
        <v>43696</v>
      </c>
    </row>
    <row r="140" spans="1:7" s="9" customFormat="1" ht="15.75" customHeight="1">
      <c r="A140" s="22"/>
      <c r="B140" s="117" t="s">
        <v>498</v>
      </c>
      <c r="C140" s="117" t="s">
        <v>503</v>
      </c>
      <c r="D140" s="237"/>
      <c r="E140" s="13">
        <f t="shared" si="14"/>
        <v>43668</v>
      </c>
      <c r="F140" s="11">
        <f t="shared" si="14"/>
        <v>43672</v>
      </c>
      <c r="G140" s="11">
        <f t="shared" si="14"/>
        <v>43703</v>
      </c>
    </row>
    <row r="141" spans="1:7" s="9" customFormat="1" ht="15.75" customHeight="1">
      <c r="A141" s="22"/>
      <c r="B141" s="117" t="s">
        <v>499</v>
      </c>
      <c r="C141" s="117" t="s">
        <v>504</v>
      </c>
      <c r="D141" s="237"/>
      <c r="E141" s="13">
        <f t="shared" si="14"/>
        <v>43675</v>
      </c>
      <c r="F141" s="11">
        <f t="shared" si="14"/>
        <v>43679</v>
      </c>
      <c r="G141" s="11">
        <f t="shared" si="14"/>
        <v>43710</v>
      </c>
    </row>
    <row r="142" spans="1:7" s="9" customFormat="1" ht="15.75" customHeight="1">
      <c r="A142" s="22"/>
      <c r="B142" s="115"/>
      <c r="C142" s="115"/>
      <c r="D142" s="238"/>
      <c r="E142" s="13">
        <f t="shared" si="14"/>
        <v>43682</v>
      </c>
      <c r="F142" s="11">
        <f t="shared" si="14"/>
        <v>43686</v>
      </c>
      <c r="G142" s="11">
        <f t="shared" si="14"/>
        <v>43717</v>
      </c>
    </row>
    <row r="143" spans="1:7" s="9" customFormat="1" ht="15.75" customHeight="1">
      <c r="A143" s="22"/>
      <c r="B143" s="25"/>
      <c r="C143" s="25"/>
      <c r="D143" s="6"/>
      <c r="E143" s="16"/>
      <c r="F143" s="17"/>
      <c r="G143" s="17"/>
    </row>
    <row r="144" spans="1:7" s="9" customFormat="1" ht="15.75" customHeight="1">
      <c r="A144" s="248"/>
      <c r="B144" s="248"/>
      <c r="C144" s="5"/>
      <c r="D144" s="6"/>
      <c r="E144" s="6"/>
      <c r="F144" s="96"/>
      <c r="G144" s="96"/>
    </row>
    <row r="145" spans="1:7" s="9" customFormat="1" ht="15.75" customHeight="1">
      <c r="A145" s="22" t="s">
        <v>734</v>
      </c>
      <c r="B145" s="208" t="s">
        <v>31</v>
      </c>
      <c r="C145" s="208" t="s">
        <v>32</v>
      </c>
      <c r="D145" s="208" t="s">
        <v>33</v>
      </c>
      <c r="E145" s="8" t="s">
        <v>712</v>
      </c>
      <c r="F145" s="8" t="s">
        <v>34</v>
      </c>
      <c r="G145" s="8" t="s">
        <v>734</v>
      </c>
    </row>
    <row r="146" spans="1:7" s="9" customFormat="1" ht="15.75" customHeight="1">
      <c r="A146" s="22"/>
      <c r="B146" s="209"/>
      <c r="C146" s="209"/>
      <c r="D146" s="209"/>
      <c r="E146" s="8" t="s">
        <v>24</v>
      </c>
      <c r="F146" s="8" t="s">
        <v>35</v>
      </c>
      <c r="G146" s="8" t="s">
        <v>36</v>
      </c>
    </row>
    <row r="147" spans="1:7" s="9" customFormat="1" ht="15.75" customHeight="1">
      <c r="A147" s="22"/>
      <c r="B147" s="116" t="s">
        <v>496</v>
      </c>
      <c r="C147" s="117" t="s">
        <v>500</v>
      </c>
      <c r="D147" s="236" t="s">
        <v>733</v>
      </c>
      <c r="E147" s="11">
        <v>43647</v>
      </c>
      <c r="F147" s="11">
        <f>E147+4</f>
        <v>43651</v>
      </c>
      <c r="G147" s="11">
        <f>F147+31</f>
        <v>43682</v>
      </c>
    </row>
    <row r="148" spans="1:7" s="9" customFormat="1" ht="15.75" customHeight="1">
      <c r="A148" s="22"/>
      <c r="B148" s="117" t="s">
        <v>497</v>
      </c>
      <c r="C148" s="117" t="s">
        <v>501</v>
      </c>
      <c r="D148" s="237"/>
      <c r="E148" s="13">
        <f t="shared" ref="E148:G152" si="15">E147+7</f>
        <v>43654</v>
      </c>
      <c r="F148" s="11">
        <f t="shared" si="15"/>
        <v>43658</v>
      </c>
      <c r="G148" s="11">
        <f t="shared" si="15"/>
        <v>43689</v>
      </c>
    </row>
    <row r="149" spans="1:7" s="9" customFormat="1" ht="15.75" customHeight="1">
      <c r="A149" s="22"/>
      <c r="B149" s="116" t="s">
        <v>180</v>
      </c>
      <c r="C149" s="117" t="s">
        <v>502</v>
      </c>
      <c r="D149" s="237"/>
      <c r="E149" s="13">
        <f t="shared" si="15"/>
        <v>43661</v>
      </c>
      <c r="F149" s="11">
        <f t="shared" si="15"/>
        <v>43665</v>
      </c>
      <c r="G149" s="11">
        <f t="shared" si="15"/>
        <v>43696</v>
      </c>
    </row>
    <row r="150" spans="1:7" s="9" customFormat="1" ht="15.75" customHeight="1">
      <c r="A150" s="22"/>
      <c r="B150" s="117" t="s">
        <v>498</v>
      </c>
      <c r="C150" s="117" t="s">
        <v>503</v>
      </c>
      <c r="D150" s="237"/>
      <c r="E150" s="13">
        <f t="shared" si="15"/>
        <v>43668</v>
      </c>
      <c r="F150" s="11">
        <f t="shared" si="15"/>
        <v>43672</v>
      </c>
      <c r="G150" s="11">
        <f t="shared" si="15"/>
        <v>43703</v>
      </c>
    </row>
    <row r="151" spans="1:7" s="9" customFormat="1" ht="15.75" customHeight="1">
      <c r="A151" s="22"/>
      <c r="B151" s="117" t="s">
        <v>499</v>
      </c>
      <c r="C151" s="117" t="s">
        <v>504</v>
      </c>
      <c r="D151" s="237"/>
      <c r="E151" s="13">
        <f t="shared" si="15"/>
        <v>43675</v>
      </c>
      <c r="F151" s="11">
        <f t="shared" si="15"/>
        <v>43679</v>
      </c>
      <c r="G151" s="11">
        <f t="shared" si="15"/>
        <v>43710</v>
      </c>
    </row>
    <row r="152" spans="1:7" s="9" customFormat="1" ht="15.75" customHeight="1">
      <c r="A152" s="22"/>
      <c r="B152" s="115"/>
      <c r="C152" s="115"/>
      <c r="D152" s="238"/>
      <c r="E152" s="13">
        <f t="shared" si="15"/>
        <v>43682</v>
      </c>
      <c r="F152" s="11">
        <f t="shared" si="15"/>
        <v>43686</v>
      </c>
      <c r="G152" s="11">
        <f t="shared" si="15"/>
        <v>43717</v>
      </c>
    </row>
    <row r="153" spans="1:7" s="9" customFormat="1" ht="15.75" customHeight="1">
      <c r="A153" s="22"/>
      <c r="B153" s="5"/>
      <c r="C153" s="5"/>
      <c r="D153" s="6"/>
      <c r="E153" s="6"/>
      <c r="F153" s="96"/>
      <c r="G153" s="96"/>
    </row>
    <row r="154" spans="1:7" s="9" customFormat="1" ht="15.75" customHeight="1">
      <c r="A154" s="248"/>
      <c r="B154" s="248"/>
      <c r="C154" s="5"/>
      <c r="D154" s="6"/>
      <c r="E154" s="6"/>
      <c r="F154" s="96"/>
      <c r="G154" s="96"/>
    </row>
    <row r="155" spans="1:7" s="9" customFormat="1" ht="15.75" customHeight="1">
      <c r="A155" s="7" t="s">
        <v>735</v>
      </c>
      <c r="B155" s="251" t="s">
        <v>31</v>
      </c>
      <c r="C155" s="251" t="s">
        <v>32</v>
      </c>
      <c r="D155" s="251" t="s">
        <v>33</v>
      </c>
      <c r="E155" s="8" t="s">
        <v>712</v>
      </c>
      <c r="F155" s="8" t="s">
        <v>34</v>
      </c>
      <c r="G155" s="8" t="s">
        <v>736</v>
      </c>
    </row>
    <row r="156" spans="1:7" s="9" customFormat="1" ht="15.75" customHeight="1">
      <c r="A156" s="7"/>
      <c r="B156" s="251"/>
      <c r="C156" s="251"/>
      <c r="D156" s="251"/>
      <c r="E156" s="8" t="s">
        <v>24</v>
      </c>
      <c r="F156" s="8" t="s">
        <v>35</v>
      </c>
      <c r="G156" s="8" t="s">
        <v>36</v>
      </c>
    </row>
    <row r="157" spans="1:7" s="9" customFormat="1" ht="15.75" customHeight="1">
      <c r="A157" s="7"/>
      <c r="B157" s="101" t="s">
        <v>343</v>
      </c>
      <c r="C157" s="112" t="s">
        <v>728</v>
      </c>
      <c r="D157" s="236" t="s">
        <v>729</v>
      </c>
      <c r="E157" s="103">
        <v>43643</v>
      </c>
      <c r="F157" s="103">
        <f>E157+5</f>
        <v>43648</v>
      </c>
      <c r="G157" s="11">
        <f>F157+29</f>
        <v>43677</v>
      </c>
    </row>
    <row r="158" spans="1:7" s="9" customFormat="1" ht="15.75" customHeight="1">
      <c r="A158" s="7"/>
      <c r="B158" s="101" t="s">
        <v>451</v>
      </c>
      <c r="C158" s="112" t="s">
        <v>728</v>
      </c>
      <c r="D158" s="237"/>
      <c r="E158" s="105">
        <f t="shared" ref="E158:G161" si="16">E157+7</f>
        <v>43650</v>
      </c>
      <c r="F158" s="103">
        <f t="shared" si="16"/>
        <v>43655</v>
      </c>
      <c r="G158" s="11">
        <f t="shared" si="16"/>
        <v>43684</v>
      </c>
    </row>
    <row r="159" spans="1:7" s="9" customFormat="1" ht="15.75" customHeight="1">
      <c r="A159" s="7"/>
      <c r="B159" s="101" t="s">
        <v>452</v>
      </c>
      <c r="C159" s="112" t="s">
        <v>737</v>
      </c>
      <c r="D159" s="237"/>
      <c r="E159" s="105">
        <f t="shared" si="16"/>
        <v>43657</v>
      </c>
      <c r="F159" s="103">
        <f t="shared" si="16"/>
        <v>43662</v>
      </c>
      <c r="G159" s="11">
        <f t="shared" si="16"/>
        <v>43691</v>
      </c>
    </row>
    <row r="160" spans="1:7" s="9" customFormat="1" ht="15.75" customHeight="1">
      <c r="A160" s="7"/>
      <c r="B160" s="101" t="s">
        <v>453</v>
      </c>
      <c r="C160" s="112" t="s">
        <v>728</v>
      </c>
      <c r="D160" s="237"/>
      <c r="E160" s="105">
        <f t="shared" si="16"/>
        <v>43664</v>
      </c>
      <c r="F160" s="103">
        <f t="shared" si="16"/>
        <v>43669</v>
      </c>
      <c r="G160" s="11">
        <f t="shared" si="16"/>
        <v>43698</v>
      </c>
    </row>
    <row r="161" spans="1:7" s="9" customFormat="1" ht="15.75" customHeight="1">
      <c r="A161" s="7"/>
      <c r="B161" s="101" t="s">
        <v>454</v>
      </c>
      <c r="C161" s="112" t="s">
        <v>737</v>
      </c>
      <c r="D161" s="238"/>
      <c r="E161" s="105">
        <f t="shared" si="16"/>
        <v>43671</v>
      </c>
      <c r="F161" s="103">
        <f t="shared" si="16"/>
        <v>43676</v>
      </c>
      <c r="G161" s="11">
        <f t="shared" si="16"/>
        <v>43705</v>
      </c>
    </row>
    <row r="162" spans="1:7" s="9" customFormat="1" ht="15.75" customHeight="1">
      <c r="A162" s="7"/>
      <c r="B162" s="18"/>
      <c r="C162" s="18"/>
      <c r="D162" s="25"/>
      <c r="E162" s="25"/>
      <c r="F162" s="25"/>
      <c r="G162" s="25"/>
    </row>
    <row r="163" spans="1:7" s="9" customFormat="1" ht="15.75" customHeight="1">
      <c r="A163" s="248"/>
      <c r="B163" s="248"/>
      <c r="C163" s="5"/>
      <c r="D163" s="6"/>
      <c r="E163" s="6"/>
      <c r="F163" s="96"/>
      <c r="G163" s="96"/>
    </row>
    <row r="164" spans="1:7" s="9" customFormat="1" ht="15.75" customHeight="1">
      <c r="A164" s="22" t="s">
        <v>738</v>
      </c>
      <c r="B164" s="210" t="s">
        <v>31</v>
      </c>
      <c r="C164" s="210" t="s">
        <v>32</v>
      </c>
      <c r="D164" s="210" t="s">
        <v>33</v>
      </c>
      <c r="E164" s="8" t="s">
        <v>712</v>
      </c>
      <c r="F164" s="8" t="s">
        <v>34</v>
      </c>
      <c r="G164" s="8" t="s">
        <v>739</v>
      </c>
    </row>
    <row r="165" spans="1:7" s="9" customFormat="1" ht="15.75" customHeight="1">
      <c r="A165" s="22"/>
      <c r="B165" s="211"/>
      <c r="C165" s="211"/>
      <c r="D165" s="211"/>
      <c r="E165" s="8" t="s">
        <v>24</v>
      </c>
      <c r="F165" s="8" t="s">
        <v>35</v>
      </c>
      <c r="G165" s="8" t="s">
        <v>36</v>
      </c>
    </row>
    <row r="166" spans="1:7" s="9" customFormat="1" ht="15.75" customHeight="1">
      <c r="A166" s="22"/>
      <c r="B166" s="101" t="s">
        <v>381</v>
      </c>
      <c r="C166" s="102" t="s">
        <v>72</v>
      </c>
      <c r="D166" s="236" t="s">
        <v>710</v>
      </c>
      <c r="E166" s="103">
        <v>43643</v>
      </c>
      <c r="F166" s="103">
        <f>E166+5</f>
        <v>43648</v>
      </c>
      <c r="G166" s="11">
        <f>F166+29</f>
        <v>43677</v>
      </c>
    </row>
    <row r="167" spans="1:7" s="9" customFormat="1" ht="15.75" customHeight="1">
      <c r="A167" s="22"/>
      <c r="B167" s="101" t="s">
        <v>455</v>
      </c>
      <c r="C167" s="104" t="s">
        <v>332</v>
      </c>
      <c r="D167" s="237"/>
      <c r="E167" s="105">
        <f t="shared" ref="E167:G170" si="17">E166+7</f>
        <v>43650</v>
      </c>
      <c r="F167" s="103">
        <f t="shared" si="17"/>
        <v>43655</v>
      </c>
      <c r="G167" s="11">
        <f t="shared" si="17"/>
        <v>43684</v>
      </c>
    </row>
    <row r="168" spans="1:7" s="9" customFormat="1" ht="15.75" customHeight="1">
      <c r="A168" s="22"/>
      <c r="B168" s="101" t="s">
        <v>456</v>
      </c>
      <c r="C168" s="106" t="s">
        <v>379</v>
      </c>
      <c r="D168" s="237"/>
      <c r="E168" s="105">
        <f t="shared" si="17"/>
        <v>43657</v>
      </c>
      <c r="F168" s="103">
        <f t="shared" si="17"/>
        <v>43662</v>
      </c>
      <c r="G168" s="11">
        <f t="shared" si="17"/>
        <v>43691</v>
      </c>
    </row>
    <row r="169" spans="1:7" s="9" customFormat="1" ht="15.75" customHeight="1">
      <c r="A169" s="22"/>
      <c r="B169" s="101" t="s">
        <v>457</v>
      </c>
      <c r="C169" s="104" t="s">
        <v>40</v>
      </c>
      <c r="D169" s="237"/>
      <c r="E169" s="105">
        <f t="shared" si="17"/>
        <v>43664</v>
      </c>
      <c r="F169" s="103">
        <f t="shared" si="17"/>
        <v>43669</v>
      </c>
      <c r="G169" s="11">
        <f t="shared" si="17"/>
        <v>43698</v>
      </c>
    </row>
    <row r="170" spans="1:7" s="9" customFormat="1" ht="15.75" customHeight="1">
      <c r="A170" s="22"/>
      <c r="B170" s="101" t="s">
        <v>458</v>
      </c>
      <c r="C170" s="106" t="s">
        <v>379</v>
      </c>
      <c r="D170" s="238"/>
      <c r="E170" s="105">
        <f t="shared" si="17"/>
        <v>43671</v>
      </c>
      <c r="F170" s="103">
        <f t="shared" si="17"/>
        <v>43676</v>
      </c>
      <c r="G170" s="11">
        <f t="shared" si="17"/>
        <v>43705</v>
      </c>
    </row>
    <row r="171" spans="1:7" s="9" customFormat="1" ht="15.75" customHeight="1">
      <c r="A171" s="22"/>
      <c r="B171" s="5"/>
      <c r="C171" s="5"/>
      <c r="D171" s="6"/>
      <c r="E171" s="6"/>
      <c r="F171" s="96"/>
      <c r="G171" s="96"/>
    </row>
    <row r="172" spans="1:7" s="9" customFormat="1" ht="15.75" customHeight="1">
      <c r="A172" s="250" t="s">
        <v>740</v>
      </c>
      <c r="B172" s="250"/>
      <c r="C172" s="250"/>
      <c r="D172" s="250"/>
      <c r="E172" s="250"/>
      <c r="F172" s="250"/>
      <c r="G172" s="250"/>
    </row>
    <row r="173" spans="1:7" s="9" customFormat="1" ht="15.75" customHeight="1">
      <c r="A173" s="249"/>
      <c r="B173" s="249"/>
      <c r="C173" s="26"/>
      <c r="D173" s="27"/>
      <c r="E173" s="27"/>
      <c r="F173" s="97"/>
      <c r="G173" s="97"/>
    </row>
    <row r="174" spans="1:7" s="9" customFormat="1" ht="15.75" customHeight="1">
      <c r="A174" s="22" t="s">
        <v>741</v>
      </c>
      <c r="B174" s="210" t="s">
        <v>31</v>
      </c>
      <c r="C174" s="210" t="s">
        <v>32</v>
      </c>
      <c r="D174" s="210" t="s">
        <v>33</v>
      </c>
      <c r="E174" s="8" t="s">
        <v>712</v>
      </c>
      <c r="F174" s="8" t="s">
        <v>34</v>
      </c>
      <c r="G174" s="89" t="s">
        <v>727</v>
      </c>
    </row>
    <row r="175" spans="1:7" s="9" customFormat="1" ht="15.75" customHeight="1">
      <c r="A175" s="22"/>
      <c r="B175" s="211"/>
      <c r="C175" s="211"/>
      <c r="D175" s="211"/>
      <c r="E175" s="90" t="s">
        <v>24</v>
      </c>
      <c r="F175" s="113" t="s">
        <v>35</v>
      </c>
      <c r="G175" s="8" t="s">
        <v>36</v>
      </c>
    </row>
    <row r="176" spans="1:7" s="9" customFormat="1" ht="15.75" customHeight="1">
      <c r="A176" s="22"/>
      <c r="B176" s="101" t="s">
        <v>381</v>
      </c>
      <c r="C176" s="102" t="s">
        <v>72</v>
      </c>
      <c r="D176" s="236" t="s">
        <v>710</v>
      </c>
      <c r="E176" s="103">
        <v>43643</v>
      </c>
      <c r="F176" s="103">
        <f>E176+5</f>
        <v>43648</v>
      </c>
      <c r="G176" s="11">
        <f>F176+29</f>
        <v>43677</v>
      </c>
    </row>
    <row r="177" spans="1:7" s="9" customFormat="1" ht="15.75" customHeight="1">
      <c r="A177" s="22"/>
      <c r="B177" s="101" t="s">
        <v>455</v>
      </c>
      <c r="C177" s="104" t="s">
        <v>332</v>
      </c>
      <c r="D177" s="237"/>
      <c r="E177" s="105">
        <f t="shared" ref="E177:G180" si="18">E176+7</f>
        <v>43650</v>
      </c>
      <c r="F177" s="103">
        <f t="shared" si="18"/>
        <v>43655</v>
      </c>
      <c r="G177" s="11">
        <f t="shared" si="18"/>
        <v>43684</v>
      </c>
    </row>
    <row r="178" spans="1:7" s="9" customFormat="1" ht="15.75" customHeight="1">
      <c r="A178" s="22"/>
      <c r="B178" s="101" t="s">
        <v>456</v>
      </c>
      <c r="C178" s="106" t="s">
        <v>379</v>
      </c>
      <c r="D178" s="237"/>
      <c r="E178" s="105">
        <f t="shared" si="18"/>
        <v>43657</v>
      </c>
      <c r="F178" s="103">
        <f t="shared" si="18"/>
        <v>43662</v>
      </c>
      <c r="G178" s="11">
        <f t="shared" si="18"/>
        <v>43691</v>
      </c>
    </row>
    <row r="179" spans="1:7" s="9" customFormat="1" ht="15.75" customHeight="1">
      <c r="A179" s="22"/>
      <c r="B179" s="101" t="s">
        <v>457</v>
      </c>
      <c r="C179" s="104" t="s">
        <v>40</v>
      </c>
      <c r="D179" s="237"/>
      <c r="E179" s="105">
        <f t="shared" si="18"/>
        <v>43664</v>
      </c>
      <c r="F179" s="103">
        <f t="shared" si="18"/>
        <v>43669</v>
      </c>
      <c r="G179" s="11">
        <f t="shared" si="18"/>
        <v>43698</v>
      </c>
    </row>
    <row r="180" spans="1:7" s="9" customFormat="1" ht="15.75" customHeight="1">
      <c r="A180" s="22"/>
      <c r="B180" s="101" t="s">
        <v>458</v>
      </c>
      <c r="C180" s="106" t="s">
        <v>379</v>
      </c>
      <c r="D180" s="238"/>
      <c r="E180" s="105">
        <f t="shared" si="18"/>
        <v>43671</v>
      </c>
      <c r="F180" s="103">
        <f t="shared" si="18"/>
        <v>43676</v>
      </c>
      <c r="G180" s="11">
        <f t="shared" si="18"/>
        <v>43705</v>
      </c>
    </row>
    <row r="181" spans="1:7" s="9" customFormat="1" ht="15.75" customHeight="1">
      <c r="A181" s="22"/>
      <c r="B181" s="5"/>
      <c r="C181" s="5"/>
      <c r="D181" s="6"/>
      <c r="E181" s="6"/>
      <c r="F181" s="96"/>
      <c r="G181" s="96"/>
    </row>
    <row r="182" spans="1:7" s="9" customFormat="1" ht="15.75" customHeight="1">
      <c r="A182" s="248"/>
      <c r="B182" s="248"/>
      <c r="C182" s="5"/>
      <c r="D182" s="6"/>
      <c r="E182" s="6"/>
      <c r="F182" s="96"/>
      <c r="G182" s="96"/>
    </row>
    <row r="183" spans="1:7" s="9" customFormat="1" ht="15.75" customHeight="1">
      <c r="A183" s="22" t="s">
        <v>742</v>
      </c>
      <c r="B183" s="210" t="s">
        <v>31</v>
      </c>
      <c r="C183" s="210" t="s">
        <v>32</v>
      </c>
      <c r="D183" s="210" t="s">
        <v>33</v>
      </c>
      <c r="E183" s="8" t="s">
        <v>712</v>
      </c>
      <c r="F183" s="8" t="s">
        <v>34</v>
      </c>
      <c r="G183" s="89" t="s">
        <v>727</v>
      </c>
    </row>
    <row r="184" spans="1:7" s="9" customFormat="1" ht="15.75" customHeight="1">
      <c r="A184" s="22"/>
      <c r="B184" s="211"/>
      <c r="C184" s="211"/>
      <c r="D184" s="211"/>
      <c r="E184" s="90" t="s">
        <v>24</v>
      </c>
      <c r="F184" s="113" t="s">
        <v>35</v>
      </c>
      <c r="G184" s="8" t="s">
        <v>36</v>
      </c>
    </row>
    <row r="185" spans="1:7" s="9" customFormat="1" ht="15.75" customHeight="1">
      <c r="A185" s="22"/>
      <c r="B185" s="101" t="s">
        <v>381</v>
      </c>
      <c r="C185" s="102" t="s">
        <v>72</v>
      </c>
      <c r="D185" s="236" t="s">
        <v>710</v>
      </c>
      <c r="E185" s="103">
        <v>43643</v>
      </c>
      <c r="F185" s="103">
        <f>E185+5</f>
        <v>43648</v>
      </c>
      <c r="G185" s="11">
        <f>F185+29</f>
        <v>43677</v>
      </c>
    </row>
    <row r="186" spans="1:7" s="9" customFormat="1" ht="15.75" customHeight="1">
      <c r="A186" s="22"/>
      <c r="B186" s="101" t="s">
        <v>455</v>
      </c>
      <c r="C186" s="104" t="s">
        <v>332</v>
      </c>
      <c r="D186" s="237"/>
      <c r="E186" s="105">
        <f t="shared" ref="E186:G189" si="19">E185+7</f>
        <v>43650</v>
      </c>
      <c r="F186" s="103">
        <f t="shared" si="19"/>
        <v>43655</v>
      </c>
      <c r="G186" s="11">
        <f t="shared" si="19"/>
        <v>43684</v>
      </c>
    </row>
    <row r="187" spans="1:7" s="9" customFormat="1" ht="15.75" customHeight="1">
      <c r="A187" s="22"/>
      <c r="B187" s="101" t="s">
        <v>456</v>
      </c>
      <c r="C187" s="106" t="s">
        <v>379</v>
      </c>
      <c r="D187" s="237"/>
      <c r="E187" s="105">
        <f t="shared" si="19"/>
        <v>43657</v>
      </c>
      <c r="F187" s="103">
        <f t="shared" si="19"/>
        <v>43662</v>
      </c>
      <c r="G187" s="11">
        <f t="shared" si="19"/>
        <v>43691</v>
      </c>
    </row>
    <row r="188" spans="1:7" s="9" customFormat="1" ht="15.75" customHeight="1">
      <c r="A188" s="22"/>
      <c r="B188" s="101" t="s">
        <v>457</v>
      </c>
      <c r="C188" s="104" t="s">
        <v>40</v>
      </c>
      <c r="D188" s="237"/>
      <c r="E188" s="105">
        <f t="shared" si="19"/>
        <v>43664</v>
      </c>
      <c r="F188" s="103">
        <f t="shared" si="19"/>
        <v>43669</v>
      </c>
      <c r="G188" s="11">
        <f t="shared" si="19"/>
        <v>43698</v>
      </c>
    </row>
    <row r="189" spans="1:7" s="9" customFormat="1" ht="15.75" customHeight="1">
      <c r="A189" s="22"/>
      <c r="B189" s="101" t="s">
        <v>458</v>
      </c>
      <c r="C189" s="106" t="s">
        <v>379</v>
      </c>
      <c r="D189" s="238"/>
      <c r="E189" s="105">
        <f t="shared" si="19"/>
        <v>43671</v>
      </c>
      <c r="F189" s="103">
        <f t="shared" si="19"/>
        <v>43676</v>
      </c>
      <c r="G189" s="11">
        <f t="shared" si="19"/>
        <v>43705</v>
      </c>
    </row>
    <row r="190" spans="1:7" s="9" customFormat="1" ht="15.75" customHeight="1">
      <c r="A190" s="22"/>
      <c r="B190" s="18"/>
      <c r="C190" s="18"/>
      <c r="D190" s="20"/>
      <c r="E190" s="24"/>
      <c r="F190" s="21"/>
      <c r="G190" s="17"/>
    </row>
    <row r="191" spans="1:7" s="9" customFormat="1" ht="15.75" customHeight="1">
      <c r="A191" s="248"/>
      <c r="B191" s="248"/>
      <c r="C191" s="5"/>
      <c r="D191" s="6"/>
      <c r="E191" s="6"/>
      <c r="F191" s="96"/>
      <c r="G191" s="96"/>
    </row>
    <row r="192" spans="1:7" s="9" customFormat="1" ht="15.75" customHeight="1">
      <c r="A192" s="22" t="s">
        <v>743</v>
      </c>
      <c r="B192" s="210" t="s">
        <v>31</v>
      </c>
      <c r="C192" s="210" t="s">
        <v>32</v>
      </c>
      <c r="D192" s="210" t="s">
        <v>33</v>
      </c>
      <c r="E192" s="8" t="s">
        <v>712</v>
      </c>
      <c r="F192" s="8" t="s">
        <v>34</v>
      </c>
      <c r="G192" s="89" t="s">
        <v>736</v>
      </c>
    </row>
    <row r="193" spans="1:7" s="9" customFormat="1" ht="15.75" customHeight="1">
      <c r="A193" s="22"/>
      <c r="B193" s="211"/>
      <c r="C193" s="211"/>
      <c r="D193" s="211"/>
      <c r="E193" s="90" t="s">
        <v>24</v>
      </c>
      <c r="F193" s="23" t="s">
        <v>35</v>
      </c>
      <c r="G193" s="8" t="s">
        <v>36</v>
      </c>
    </row>
    <row r="194" spans="1:7" s="9" customFormat="1" ht="15.75" customHeight="1">
      <c r="A194" s="22"/>
      <c r="B194" s="101" t="s">
        <v>381</v>
      </c>
      <c r="C194" s="102" t="s">
        <v>72</v>
      </c>
      <c r="D194" s="236" t="s">
        <v>744</v>
      </c>
      <c r="E194" s="103">
        <v>43643</v>
      </c>
      <c r="F194" s="103">
        <f>E194+5</f>
        <v>43648</v>
      </c>
      <c r="G194" s="11">
        <f>F194+29</f>
        <v>43677</v>
      </c>
    </row>
    <row r="195" spans="1:7" s="9" customFormat="1" ht="15.75" customHeight="1">
      <c r="A195" s="22"/>
      <c r="B195" s="101" t="s">
        <v>455</v>
      </c>
      <c r="C195" s="104" t="s">
        <v>332</v>
      </c>
      <c r="D195" s="237"/>
      <c r="E195" s="105">
        <f t="shared" ref="E195:G198" si="20">E194+7</f>
        <v>43650</v>
      </c>
      <c r="F195" s="103">
        <f t="shared" si="20"/>
        <v>43655</v>
      </c>
      <c r="G195" s="11">
        <f t="shared" si="20"/>
        <v>43684</v>
      </c>
    </row>
    <row r="196" spans="1:7" s="9" customFormat="1" ht="15.75" customHeight="1">
      <c r="A196" s="22"/>
      <c r="B196" s="101" t="s">
        <v>456</v>
      </c>
      <c r="C196" s="106" t="s">
        <v>379</v>
      </c>
      <c r="D196" s="237"/>
      <c r="E196" s="105">
        <f t="shared" si="20"/>
        <v>43657</v>
      </c>
      <c r="F196" s="103">
        <f t="shared" si="20"/>
        <v>43662</v>
      </c>
      <c r="G196" s="11">
        <f t="shared" si="20"/>
        <v>43691</v>
      </c>
    </row>
    <row r="197" spans="1:7" s="9" customFormat="1" ht="15.75" customHeight="1">
      <c r="A197" s="22"/>
      <c r="B197" s="101" t="s">
        <v>457</v>
      </c>
      <c r="C197" s="104" t="s">
        <v>40</v>
      </c>
      <c r="D197" s="237"/>
      <c r="E197" s="105">
        <f t="shared" si="20"/>
        <v>43664</v>
      </c>
      <c r="F197" s="103">
        <f t="shared" si="20"/>
        <v>43669</v>
      </c>
      <c r="G197" s="11">
        <f t="shared" si="20"/>
        <v>43698</v>
      </c>
    </row>
    <row r="198" spans="1:7" s="9" customFormat="1" ht="15.75" customHeight="1">
      <c r="A198" s="22"/>
      <c r="B198" s="101" t="s">
        <v>458</v>
      </c>
      <c r="C198" s="106" t="s">
        <v>379</v>
      </c>
      <c r="D198" s="238"/>
      <c r="E198" s="105">
        <f t="shared" si="20"/>
        <v>43671</v>
      </c>
      <c r="F198" s="103">
        <f t="shared" si="20"/>
        <v>43676</v>
      </c>
      <c r="G198" s="11">
        <f t="shared" si="20"/>
        <v>43705</v>
      </c>
    </row>
    <row r="199" spans="1:7" s="9" customFormat="1" ht="15.75" customHeight="1">
      <c r="A199" s="22"/>
      <c r="B199" s="28"/>
      <c r="C199" s="28"/>
      <c r="D199" s="20"/>
      <c r="E199" s="20"/>
      <c r="F199" s="17"/>
      <c r="G199" s="17"/>
    </row>
    <row r="200" spans="1:7" s="9" customFormat="1" ht="15.75" customHeight="1">
      <c r="A200" s="22"/>
      <c r="B200" s="5"/>
      <c r="C200" s="5"/>
      <c r="D200" s="6"/>
      <c r="E200" s="6"/>
      <c r="F200" s="96"/>
      <c r="G200" s="96"/>
    </row>
    <row r="201" spans="1:7" s="9" customFormat="1" ht="15.75" customHeight="1">
      <c r="A201" s="248"/>
      <c r="B201" s="248"/>
      <c r="C201" s="5"/>
      <c r="D201" s="6"/>
      <c r="E201" s="6"/>
      <c r="F201" s="96"/>
      <c r="G201" s="96"/>
    </row>
    <row r="202" spans="1:7" s="9" customFormat="1" ht="15.75" customHeight="1">
      <c r="A202" s="22" t="s">
        <v>745</v>
      </c>
      <c r="B202" s="210" t="s">
        <v>31</v>
      </c>
      <c r="C202" s="210" t="s">
        <v>32</v>
      </c>
      <c r="D202" s="210" t="s">
        <v>33</v>
      </c>
      <c r="E202" s="8" t="s">
        <v>712</v>
      </c>
      <c r="F202" s="8" t="s">
        <v>34</v>
      </c>
      <c r="G202" s="89" t="s">
        <v>736</v>
      </c>
    </row>
    <row r="203" spans="1:7" s="9" customFormat="1" ht="15.75" customHeight="1">
      <c r="A203" s="22"/>
      <c r="B203" s="211"/>
      <c r="C203" s="211"/>
      <c r="D203" s="211"/>
      <c r="E203" s="90" t="s">
        <v>24</v>
      </c>
      <c r="F203" s="23" t="s">
        <v>35</v>
      </c>
      <c r="G203" s="8" t="s">
        <v>36</v>
      </c>
    </row>
    <row r="204" spans="1:7" s="9" customFormat="1" ht="15.75" customHeight="1">
      <c r="A204" s="22"/>
      <c r="B204" s="101" t="s">
        <v>381</v>
      </c>
      <c r="C204" s="102" t="s">
        <v>72</v>
      </c>
      <c r="D204" s="236" t="s">
        <v>710</v>
      </c>
      <c r="E204" s="103">
        <v>43643</v>
      </c>
      <c r="F204" s="103">
        <f>E204+5</f>
        <v>43648</v>
      </c>
      <c r="G204" s="11">
        <f>F204+29</f>
        <v>43677</v>
      </c>
    </row>
    <row r="205" spans="1:7" s="9" customFormat="1" ht="15.75" customHeight="1">
      <c r="A205" s="22"/>
      <c r="B205" s="101" t="s">
        <v>455</v>
      </c>
      <c r="C205" s="104" t="s">
        <v>332</v>
      </c>
      <c r="D205" s="237"/>
      <c r="E205" s="105">
        <f>E204+7</f>
        <v>43650</v>
      </c>
      <c r="F205" s="103">
        <f t="shared" ref="E205:G208" si="21">F204+7</f>
        <v>43655</v>
      </c>
      <c r="G205" s="11">
        <f t="shared" si="21"/>
        <v>43684</v>
      </c>
    </row>
    <row r="206" spans="1:7" s="9" customFormat="1" ht="15.75" customHeight="1">
      <c r="A206" s="22"/>
      <c r="B206" s="101" t="s">
        <v>456</v>
      </c>
      <c r="C206" s="106" t="s">
        <v>379</v>
      </c>
      <c r="D206" s="237"/>
      <c r="E206" s="105">
        <f t="shared" si="21"/>
        <v>43657</v>
      </c>
      <c r="F206" s="103">
        <f t="shared" si="21"/>
        <v>43662</v>
      </c>
      <c r="G206" s="11">
        <f t="shared" si="21"/>
        <v>43691</v>
      </c>
    </row>
    <row r="207" spans="1:7" s="9" customFormat="1" ht="15.75" customHeight="1">
      <c r="A207" s="22"/>
      <c r="B207" s="101" t="s">
        <v>457</v>
      </c>
      <c r="C207" s="104" t="s">
        <v>40</v>
      </c>
      <c r="D207" s="237"/>
      <c r="E207" s="105">
        <f t="shared" si="21"/>
        <v>43664</v>
      </c>
      <c r="F207" s="103">
        <f t="shared" si="21"/>
        <v>43669</v>
      </c>
      <c r="G207" s="11">
        <f t="shared" si="21"/>
        <v>43698</v>
      </c>
    </row>
    <row r="208" spans="1:7" s="9" customFormat="1" ht="15.75" customHeight="1">
      <c r="A208" s="22"/>
      <c r="B208" s="101" t="s">
        <v>458</v>
      </c>
      <c r="C208" s="106" t="s">
        <v>379</v>
      </c>
      <c r="D208" s="238"/>
      <c r="E208" s="105">
        <f t="shared" si="21"/>
        <v>43671</v>
      </c>
      <c r="F208" s="103">
        <f t="shared" si="21"/>
        <v>43676</v>
      </c>
      <c r="G208" s="11">
        <f t="shared" si="21"/>
        <v>43705</v>
      </c>
    </row>
    <row r="209" spans="1:7" s="9" customFormat="1" ht="15.75" customHeight="1">
      <c r="A209" s="29"/>
      <c r="B209" s="26"/>
      <c r="C209" s="26"/>
      <c r="D209" s="27"/>
      <c r="E209" s="27"/>
      <c r="F209" s="97"/>
      <c r="G209" s="97"/>
    </row>
    <row r="210" spans="1:7" s="9" customFormat="1" ht="15.75" customHeight="1">
      <c r="A210" s="250" t="s">
        <v>746</v>
      </c>
      <c r="B210" s="250"/>
      <c r="C210" s="250"/>
      <c r="D210" s="250"/>
      <c r="E210" s="250"/>
      <c r="F210" s="250"/>
      <c r="G210" s="250"/>
    </row>
    <row r="211" spans="1:7" s="9" customFormat="1" ht="15.75" customHeight="1">
      <c r="A211" s="248"/>
      <c r="B211" s="248"/>
      <c r="C211" s="26"/>
      <c r="D211" s="27"/>
      <c r="E211" s="27"/>
      <c r="F211" s="97"/>
      <c r="G211" s="97"/>
    </row>
    <row r="212" spans="1:7" s="9" customFormat="1" ht="15.75" customHeight="1">
      <c r="A212" s="22" t="s">
        <v>747</v>
      </c>
      <c r="B212" s="208" t="s">
        <v>31</v>
      </c>
      <c r="C212" s="208" t="s">
        <v>32</v>
      </c>
      <c r="D212" s="208" t="s">
        <v>33</v>
      </c>
      <c r="E212" s="8" t="s">
        <v>712</v>
      </c>
      <c r="F212" s="8" t="s">
        <v>34</v>
      </c>
      <c r="G212" s="8" t="s">
        <v>59</v>
      </c>
    </row>
    <row r="213" spans="1:7" s="9" customFormat="1" ht="15.75" customHeight="1">
      <c r="A213" s="22"/>
      <c r="B213" s="209"/>
      <c r="C213" s="209"/>
      <c r="D213" s="209"/>
      <c r="E213" s="8" t="s">
        <v>24</v>
      </c>
      <c r="F213" s="8" t="s">
        <v>35</v>
      </c>
      <c r="G213" s="8" t="s">
        <v>36</v>
      </c>
    </row>
    <row r="214" spans="1:7" s="9" customFormat="1" ht="15.75" customHeight="1">
      <c r="A214" s="22"/>
      <c r="B214" s="118" t="s">
        <v>342</v>
      </c>
      <c r="C214" s="119" t="s">
        <v>748</v>
      </c>
      <c r="D214" s="247" t="s">
        <v>749</v>
      </c>
      <c r="E214" s="120">
        <v>43644</v>
      </c>
      <c r="F214" s="120">
        <f>E214+4</f>
        <v>43648</v>
      </c>
      <c r="G214" s="11">
        <f>F214+26</f>
        <v>43674</v>
      </c>
    </row>
    <row r="215" spans="1:7" s="9" customFormat="1" ht="15.75" customHeight="1">
      <c r="A215" s="22"/>
      <c r="B215" s="118" t="s">
        <v>449</v>
      </c>
      <c r="C215" s="119" t="s">
        <v>750</v>
      </c>
      <c r="D215" s="229"/>
      <c r="E215" s="120">
        <f t="shared" ref="E215:G219" si="22">E214+7</f>
        <v>43651</v>
      </c>
      <c r="F215" s="120">
        <f t="shared" si="22"/>
        <v>43655</v>
      </c>
      <c r="G215" s="11">
        <f t="shared" si="22"/>
        <v>43681</v>
      </c>
    </row>
    <row r="216" spans="1:7" s="9" customFormat="1" ht="15.75" customHeight="1">
      <c r="A216" s="22"/>
      <c r="B216" s="118" t="s">
        <v>751</v>
      </c>
      <c r="C216" s="119"/>
      <c r="D216" s="229"/>
      <c r="E216" s="120">
        <f t="shared" si="22"/>
        <v>43658</v>
      </c>
      <c r="F216" s="120">
        <f t="shared" si="22"/>
        <v>43662</v>
      </c>
      <c r="G216" s="11">
        <f t="shared" si="22"/>
        <v>43688</v>
      </c>
    </row>
    <row r="217" spans="1:7" s="9" customFormat="1" ht="15.75" customHeight="1">
      <c r="A217" s="22"/>
      <c r="B217" s="117" t="s">
        <v>752</v>
      </c>
      <c r="C217" s="119"/>
      <c r="D217" s="229"/>
      <c r="E217" s="120">
        <f t="shared" si="22"/>
        <v>43665</v>
      </c>
      <c r="F217" s="120">
        <f t="shared" si="22"/>
        <v>43669</v>
      </c>
      <c r="G217" s="11">
        <f t="shared" si="22"/>
        <v>43695</v>
      </c>
    </row>
    <row r="218" spans="1:7" s="9" customFormat="1" ht="15.75" customHeight="1">
      <c r="A218" s="22"/>
      <c r="B218" s="117" t="s">
        <v>450</v>
      </c>
      <c r="C218" s="119" t="s">
        <v>753</v>
      </c>
      <c r="D218" s="229"/>
      <c r="E218" s="120">
        <f t="shared" si="22"/>
        <v>43672</v>
      </c>
      <c r="F218" s="120">
        <f t="shared" si="22"/>
        <v>43676</v>
      </c>
      <c r="G218" s="11">
        <f t="shared" si="22"/>
        <v>43702</v>
      </c>
    </row>
    <row r="219" spans="1:7" s="9" customFormat="1" ht="15.75" customHeight="1">
      <c r="A219" s="22"/>
      <c r="B219" s="117"/>
      <c r="C219" s="119"/>
      <c r="D219" s="230"/>
      <c r="E219" s="120">
        <f t="shared" si="22"/>
        <v>43679</v>
      </c>
      <c r="F219" s="120">
        <f t="shared" si="22"/>
        <v>43683</v>
      </c>
      <c r="G219" s="11">
        <f t="shared" si="22"/>
        <v>43709</v>
      </c>
    </row>
    <row r="220" spans="1:7" s="9" customFormat="1" ht="15.75" customHeight="1">
      <c r="A220" s="22"/>
      <c r="B220" s="25"/>
      <c r="C220" s="30"/>
      <c r="D220" s="15"/>
      <c r="E220" s="31"/>
      <c r="F220" s="31"/>
      <c r="G220" s="17"/>
    </row>
    <row r="221" spans="1:7" s="9" customFormat="1" ht="15.75" customHeight="1">
      <c r="A221" s="22"/>
      <c r="B221" s="5"/>
      <c r="C221" s="5"/>
      <c r="D221" s="6"/>
      <c r="E221" s="6"/>
      <c r="F221" s="96"/>
      <c r="G221" s="96"/>
    </row>
    <row r="222" spans="1:7" s="9" customFormat="1" ht="15.75" customHeight="1">
      <c r="A222" s="22"/>
      <c r="B222" s="210" t="s">
        <v>31</v>
      </c>
      <c r="C222" s="210" t="s">
        <v>32</v>
      </c>
      <c r="D222" s="210" t="s">
        <v>33</v>
      </c>
      <c r="E222" s="8" t="s">
        <v>712</v>
      </c>
      <c r="F222" s="8" t="s">
        <v>34</v>
      </c>
      <c r="G222" s="89" t="s">
        <v>59</v>
      </c>
    </row>
    <row r="223" spans="1:7" s="9" customFormat="1" ht="15.75" customHeight="1">
      <c r="A223" s="22"/>
      <c r="B223" s="211"/>
      <c r="C223" s="211"/>
      <c r="D223" s="211"/>
      <c r="E223" s="90" t="s">
        <v>24</v>
      </c>
      <c r="F223" s="23" t="s">
        <v>35</v>
      </c>
      <c r="G223" s="8" t="s">
        <v>36</v>
      </c>
    </row>
    <row r="224" spans="1:7" s="9" customFormat="1" ht="15.75" customHeight="1">
      <c r="A224" s="22"/>
      <c r="B224" s="118" t="s">
        <v>173</v>
      </c>
      <c r="C224" s="121" t="s">
        <v>508</v>
      </c>
      <c r="D224" s="236" t="s">
        <v>754</v>
      </c>
      <c r="E224" s="32">
        <v>43645</v>
      </c>
      <c r="F224" s="32">
        <f>E224+4</f>
        <v>43649</v>
      </c>
      <c r="G224" s="11">
        <f>F224+29</f>
        <v>43678</v>
      </c>
    </row>
    <row r="225" spans="1:7" s="9" customFormat="1" ht="15.75" customHeight="1">
      <c r="A225" s="22"/>
      <c r="B225" s="118" t="s">
        <v>505</v>
      </c>
      <c r="C225" s="121" t="s">
        <v>249</v>
      </c>
      <c r="D225" s="237"/>
      <c r="E225" s="32">
        <f t="shared" ref="E225:G228" si="23">E224+7</f>
        <v>43652</v>
      </c>
      <c r="F225" s="32">
        <f t="shared" si="23"/>
        <v>43656</v>
      </c>
      <c r="G225" s="11">
        <f t="shared" si="23"/>
        <v>43685</v>
      </c>
    </row>
    <row r="226" spans="1:7" s="9" customFormat="1" ht="15.75" customHeight="1">
      <c r="A226" s="22"/>
      <c r="B226" s="118" t="s">
        <v>175</v>
      </c>
      <c r="C226" s="121" t="s">
        <v>509</v>
      </c>
      <c r="D226" s="237"/>
      <c r="E226" s="32">
        <f t="shared" si="23"/>
        <v>43659</v>
      </c>
      <c r="F226" s="32">
        <f t="shared" si="23"/>
        <v>43663</v>
      </c>
      <c r="G226" s="11">
        <f t="shared" si="23"/>
        <v>43692</v>
      </c>
    </row>
    <row r="227" spans="1:7" s="9" customFormat="1" ht="15.75" customHeight="1">
      <c r="A227" s="22"/>
      <c r="B227" s="117" t="s">
        <v>506</v>
      </c>
      <c r="C227" s="121" t="s">
        <v>510</v>
      </c>
      <c r="D227" s="237"/>
      <c r="E227" s="32">
        <f t="shared" si="23"/>
        <v>43666</v>
      </c>
      <c r="F227" s="32">
        <f t="shared" si="23"/>
        <v>43670</v>
      </c>
      <c r="G227" s="11">
        <f t="shared" si="23"/>
        <v>43699</v>
      </c>
    </row>
    <row r="228" spans="1:7" s="9" customFormat="1" ht="15.75" customHeight="1">
      <c r="A228" s="22"/>
      <c r="B228" s="119" t="s">
        <v>507</v>
      </c>
      <c r="C228" s="121" t="s">
        <v>511</v>
      </c>
      <c r="D228" s="238"/>
      <c r="E228" s="32">
        <f t="shared" si="23"/>
        <v>43673</v>
      </c>
      <c r="F228" s="32">
        <f t="shared" si="23"/>
        <v>43677</v>
      </c>
      <c r="G228" s="11">
        <f t="shared" si="23"/>
        <v>43706</v>
      </c>
    </row>
    <row r="229" spans="1:7" s="9" customFormat="1" ht="15.75" customHeight="1">
      <c r="A229" s="22"/>
      <c r="B229" s="18"/>
      <c r="C229" s="18"/>
      <c r="D229" s="20"/>
      <c r="E229" s="20"/>
      <c r="F229" s="17"/>
      <c r="G229" s="17"/>
    </row>
    <row r="230" spans="1:7" s="9" customFormat="1" ht="15.75" customHeight="1">
      <c r="A230" s="248"/>
      <c r="B230" s="248"/>
      <c r="C230" s="5"/>
      <c r="D230" s="6"/>
      <c r="E230" s="6"/>
      <c r="F230" s="96"/>
      <c r="G230" s="96"/>
    </row>
    <row r="231" spans="1:7" s="9" customFormat="1" ht="15.75" customHeight="1">
      <c r="A231" s="22" t="s">
        <v>755</v>
      </c>
      <c r="B231" s="210" t="s">
        <v>31</v>
      </c>
      <c r="C231" s="210" t="s">
        <v>32</v>
      </c>
      <c r="D231" s="210" t="s">
        <v>33</v>
      </c>
      <c r="E231" s="8" t="s">
        <v>712</v>
      </c>
      <c r="F231" s="8" t="s">
        <v>34</v>
      </c>
      <c r="G231" s="89" t="s">
        <v>62</v>
      </c>
    </row>
    <row r="232" spans="1:7" s="9" customFormat="1" ht="15.75" customHeight="1">
      <c r="A232" s="22"/>
      <c r="B232" s="211"/>
      <c r="C232" s="211"/>
      <c r="D232" s="211"/>
      <c r="E232" s="90" t="s">
        <v>24</v>
      </c>
      <c r="F232" s="23" t="s">
        <v>35</v>
      </c>
      <c r="G232" s="8" t="s">
        <v>36</v>
      </c>
    </row>
    <row r="233" spans="1:7" s="9" customFormat="1" ht="15.75" customHeight="1">
      <c r="A233" s="22"/>
      <c r="B233" s="33" t="s">
        <v>341</v>
      </c>
      <c r="C233" s="33" t="s">
        <v>756</v>
      </c>
      <c r="D233" s="236" t="s">
        <v>757</v>
      </c>
      <c r="E233" s="103">
        <v>43649</v>
      </c>
      <c r="F233" s="32">
        <f>E233+4</f>
        <v>43653</v>
      </c>
      <c r="G233" s="11">
        <f>F233+25</f>
        <v>43678</v>
      </c>
    </row>
    <row r="234" spans="1:7" s="9" customFormat="1" ht="15.75" customHeight="1">
      <c r="A234" s="22"/>
      <c r="B234" s="33" t="s">
        <v>446</v>
      </c>
      <c r="C234" s="33" t="s">
        <v>758</v>
      </c>
      <c r="D234" s="237"/>
      <c r="E234" s="32">
        <f t="shared" ref="E234:G237" si="24">E233+7</f>
        <v>43656</v>
      </c>
      <c r="F234" s="32">
        <f t="shared" si="24"/>
        <v>43660</v>
      </c>
      <c r="G234" s="11">
        <f t="shared" si="24"/>
        <v>43685</v>
      </c>
    </row>
    <row r="235" spans="1:7" s="9" customFormat="1" ht="15.75" customHeight="1">
      <c r="A235" s="22"/>
      <c r="B235" s="33" t="s">
        <v>752</v>
      </c>
      <c r="C235" s="33"/>
      <c r="D235" s="237"/>
      <c r="E235" s="32">
        <f t="shared" si="24"/>
        <v>43663</v>
      </c>
      <c r="F235" s="32">
        <f t="shared" si="24"/>
        <v>43667</v>
      </c>
      <c r="G235" s="11">
        <f t="shared" si="24"/>
        <v>43692</v>
      </c>
    </row>
    <row r="236" spans="1:7" s="9" customFormat="1" ht="15.75" customHeight="1">
      <c r="A236" s="22"/>
      <c r="B236" s="33" t="s">
        <v>447</v>
      </c>
      <c r="C236" s="33" t="s">
        <v>756</v>
      </c>
      <c r="D236" s="237"/>
      <c r="E236" s="32">
        <f t="shared" si="24"/>
        <v>43670</v>
      </c>
      <c r="F236" s="32">
        <f t="shared" si="24"/>
        <v>43674</v>
      </c>
      <c r="G236" s="11">
        <f t="shared" si="24"/>
        <v>43699</v>
      </c>
    </row>
    <row r="237" spans="1:7" s="9" customFormat="1" ht="15.75" customHeight="1">
      <c r="A237" s="22"/>
      <c r="B237" s="33" t="s">
        <v>448</v>
      </c>
      <c r="C237" s="33" t="s">
        <v>759</v>
      </c>
      <c r="D237" s="238"/>
      <c r="E237" s="32">
        <f t="shared" si="24"/>
        <v>43677</v>
      </c>
      <c r="F237" s="32">
        <f t="shared" si="24"/>
        <v>43681</v>
      </c>
      <c r="G237" s="11">
        <f t="shared" si="24"/>
        <v>43706</v>
      </c>
    </row>
    <row r="238" spans="1:7" s="9" customFormat="1" ht="15.75" customHeight="1">
      <c r="A238" s="22"/>
      <c r="B238" s="5"/>
      <c r="C238" s="5"/>
      <c r="D238" s="6"/>
      <c r="E238" s="6"/>
      <c r="F238" s="96"/>
      <c r="G238" s="96"/>
    </row>
    <row r="239" spans="1:7" s="9" customFormat="1" ht="15.75" customHeight="1">
      <c r="A239" s="248"/>
      <c r="B239" s="248"/>
      <c r="C239" s="5"/>
      <c r="D239" s="6"/>
      <c r="E239" s="6"/>
      <c r="F239" s="96"/>
      <c r="G239" s="96"/>
    </row>
    <row r="240" spans="1:7" s="9" customFormat="1" ht="15.75" customHeight="1">
      <c r="A240" s="22" t="s">
        <v>760</v>
      </c>
      <c r="B240" s="208" t="s">
        <v>31</v>
      </c>
      <c r="C240" s="208" t="s">
        <v>32</v>
      </c>
      <c r="D240" s="208" t="s">
        <v>33</v>
      </c>
      <c r="E240" s="8" t="s">
        <v>712</v>
      </c>
      <c r="F240" s="8" t="s">
        <v>34</v>
      </c>
      <c r="G240" s="8" t="s">
        <v>63</v>
      </c>
    </row>
    <row r="241" spans="1:7" s="9" customFormat="1" ht="15.75" customHeight="1">
      <c r="A241" s="22"/>
      <c r="B241" s="209"/>
      <c r="C241" s="209"/>
      <c r="D241" s="209"/>
      <c r="E241" s="8" t="s">
        <v>24</v>
      </c>
      <c r="F241" s="8" t="s">
        <v>35</v>
      </c>
      <c r="G241" s="8" t="s">
        <v>36</v>
      </c>
    </row>
    <row r="242" spans="1:7" s="9" customFormat="1" ht="15.75" customHeight="1">
      <c r="A242" s="22"/>
      <c r="B242" s="114" t="s">
        <v>486</v>
      </c>
      <c r="C242" s="114" t="s">
        <v>255</v>
      </c>
      <c r="D242" s="247" t="s">
        <v>730</v>
      </c>
      <c r="E242" s="103">
        <v>43648</v>
      </c>
      <c r="F242" s="103">
        <f>E242+4</f>
        <v>43652</v>
      </c>
      <c r="G242" s="103">
        <f>F242+23</f>
        <v>43675</v>
      </c>
    </row>
    <row r="243" spans="1:7" s="9" customFormat="1" ht="15.75" customHeight="1">
      <c r="A243" s="22"/>
      <c r="B243" s="114" t="s">
        <v>487</v>
      </c>
      <c r="C243" s="114" t="s">
        <v>364</v>
      </c>
      <c r="D243" s="229"/>
      <c r="E243" s="103">
        <f>E242+7</f>
        <v>43655</v>
      </c>
      <c r="F243" s="103">
        <f t="shared" ref="F243:G247" si="25">F242+7</f>
        <v>43659</v>
      </c>
      <c r="G243" s="103">
        <f t="shared" si="25"/>
        <v>43682</v>
      </c>
    </row>
    <row r="244" spans="1:7" s="9" customFormat="1" ht="15.75" customHeight="1">
      <c r="A244" s="22"/>
      <c r="B244" s="114" t="s">
        <v>488</v>
      </c>
      <c r="C244" s="114" t="s">
        <v>78</v>
      </c>
      <c r="D244" s="229"/>
      <c r="E244" s="103">
        <f>E243+7</f>
        <v>43662</v>
      </c>
      <c r="F244" s="103">
        <f t="shared" si="25"/>
        <v>43666</v>
      </c>
      <c r="G244" s="103">
        <f t="shared" si="25"/>
        <v>43689</v>
      </c>
    </row>
    <row r="245" spans="1:7" s="9" customFormat="1" ht="15.75" customHeight="1">
      <c r="A245" s="22"/>
      <c r="B245" s="114" t="s">
        <v>489</v>
      </c>
      <c r="C245" s="114" t="s">
        <v>41</v>
      </c>
      <c r="D245" s="229"/>
      <c r="E245" s="103">
        <f>E244+7</f>
        <v>43669</v>
      </c>
      <c r="F245" s="103">
        <f t="shared" si="25"/>
        <v>43673</v>
      </c>
      <c r="G245" s="103">
        <f t="shared" si="25"/>
        <v>43696</v>
      </c>
    </row>
    <row r="246" spans="1:7" s="9" customFormat="1" ht="15.75" customHeight="1">
      <c r="A246" s="22"/>
      <c r="B246" s="114" t="s">
        <v>490</v>
      </c>
      <c r="C246" s="114" t="s">
        <v>372</v>
      </c>
      <c r="D246" s="230"/>
      <c r="E246" s="103">
        <f>E245+7</f>
        <v>43676</v>
      </c>
      <c r="F246" s="103">
        <f t="shared" si="25"/>
        <v>43680</v>
      </c>
      <c r="G246" s="103">
        <f t="shared" si="25"/>
        <v>43703</v>
      </c>
    </row>
    <row r="247" spans="1:7" s="9" customFormat="1" ht="15.75" customHeight="1">
      <c r="A247" s="22"/>
      <c r="B247" s="115"/>
      <c r="C247" s="115"/>
      <c r="D247" s="122"/>
      <c r="E247" s="103">
        <f>E246+7</f>
        <v>43683</v>
      </c>
      <c r="F247" s="103">
        <f t="shared" si="25"/>
        <v>43687</v>
      </c>
      <c r="G247" s="103">
        <f t="shared" si="25"/>
        <v>43710</v>
      </c>
    </row>
    <row r="248" spans="1:7" s="9" customFormat="1" ht="15.75" customHeight="1">
      <c r="A248" s="22"/>
      <c r="B248" s="5"/>
      <c r="C248" s="5"/>
      <c r="D248" s="6"/>
      <c r="E248" s="6"/>
      <c r="F248" s="96"/>
      <c r="G248" s="96"/>
    </row>
    <row r="249" spans="1:7" s="9" customFormat="1" ht="15.75" customHeight="1">
      <c r="A249" s="248"/>
      <c r="B249" s="248"/>
      <c r="C249" s="5"/>
      <c r="D249" s="6"/>
      <c r="E249" s="6"/>
      <c r="F249" s="96"/>
      <c r="G249" s="96"/>
    </row>
    <row r="250" spans="1:7" s="9" customFormat="1" ht="15.75" customHeight="1">
      <c r="A250" s="22" t="s">
        <v>761</v>
      </c>
      <c r="B250" s="210" t="s">
        <v>31</v>
      </c>
      <c r="C250" s="210" t="s">
        <v>32</v>
      </c>
      <c r="D250" s="210" t="s">
        <v>33</v>
      </c>
      <c r="E250" s="8" t="s">
        <v>712</v>
      </c>
      <c r="F250" s="8" t="s">
        <v>34</v>
      </c>
      <c r="G250" s="89" t="s">
        <v>64</v>
      </c>
    </row>
    <row r="251" spans="1:7" s="9" customFormat="1" ht="15.75" customHeight="1">
      <c r="A251" s="22"/>
      <c r="B251" s="211"/>
      <c r="C251" s="211"/>
      <c r="D251" s="211"/>
      <c r="E251" s="90" t="s">
        <v>24</v>
      </c>
      <c r="F251" s="23" t="s">
        <v>35</v>
      </c>
      <c r="G251" s="8" t="s">
        <v>36</v>
      </c>
    </row>
    <row r="252" spans="1:7" s="9" customFormat="1" ht="15.75" customHeight="1">
      <c r="A252" s="22"/>
      <c r="B252" s="118" t="s">
        <v>342</v>
      </c>
      <c r="C252" s="119" t="s">
        <v>748</v>
      </c>
      <c r="D252" s="247" t="s">
        <v>749</v>
      </c>
      <c r="E252" s="120">
        <v>43644</v>
      </c>
      <c r="F252" s="120">
        <f>E252+4</f>
        <v>43648</v>
      </c>
      <c r="G252" s="11">
        <f>F252+26</f>
        <v>43674</v>
      </c>
    </row>
    <row r="253" spans="1:7" s="9" customFormat="1" ht="15.75" customHeight="1">
      <c r="A253" s="22"/>
      <c r="B253" s="118" t="s">
        <v>449</v>
      </c>
      <c r="C253" s="119" t="s">
        <v>750</v>
      </c>
      <c r="D253" s="229"/>
      <c r="E253" s="120">
        <f t="shared" ref="E253:G257" si="26">E252+7</f>
        <v>43651</v>
      </c>
      <c r="F253" s="120">
        <f t="shared" si="26"/>
        <v>43655</v>
      </c>
      <c r="G253" s="11">
        <f t="shared" si="26"/>
        <v>43681</v>
      </c>
    </row>
    <row r="254" spans="1:7" s="9" customFormat="1" ht="15.75" customHeight="1">
      <c r="A254" s="22"/>
      <c r="B254" s="118" t="s">
        <v>751</v>
      </c>
      <c r="C254" s="119"/>
      <c r="D254" s="229"/>
      <c r="E254" s="120">
        <f t="shared" si="26"/>
        <v>43658</v>
      </c>
      <c r="F254" s="120">
        <f t="shared" si="26"/>
        <v>43662</v>
      </c>
      <c r="G254" s="11">
        <f t="shared" si="26"/>
        <v>43688</v>
      </c>
    </row>
    <row r="255" spans="1:7" s="9" customFormat="1" ht="15.75" customHeight="1">
      <c r="A255" s="22"/>
      <c r="B255" s="117" t="s">
        <v>752</v>
      </c>
      <c r="C255" s="119"/>
      <c r="D255" s="229"/>
      <c r="E255" s="120">
        <f t="shared" si="26"/>
        <v>43665</v>
      </c>
      <c r="F255" s="120">
        <f t="shared" si="26"/>
        <v>43669</v>
      </c>
      <c r="G255" s="11">
        <f t="shared" si="26"/>
        <v>43695</v>
      </c>
    </row>
    <row r="256" spans="1:7" s="9" customFormat="1" ht="15.75" customHeight="1">
      <c r="A256" s="22"/>
      <c r="B256" s="117" t="s">
        <v>450</v>
      </c>
      <c r="C256" s="119" t="s">
        <v>753</v>
      </c>
      <c r="D256" s="229"/>
      <c r="E256" s="120">
        <f t="shared" si="26"/>
        <v>43672</v>
      </c>
      <c r="F256" s="120">
        <f t="shared" si="26"/>
        <v>43676</v>
      </c>
      <c r="G256" s="11">
        <f t="shared" si="26"/>
        <v>43702</v>
      </c>
    </row>
    <row r="257" spans="1:7" s="9" customFormat="1" ht="15.75" customHeight="1">
      <c r="A257" s="22"/>
      <c r="B257" s="117"/>
      <c r="C257" s="119"/>
      <c r="D257" s="230"/>
      <c r="E257" s="120">
        <f t="shared" si="26"/>
        <v>43679</v>
      </c>
      <c r="F257" s="120">
        <f t="shared" si="26"/>
        <v>43683</v>
      </c>
      <c r="G257" s="11">
        <f t="shared" si="26"/>
        <v>43709</v>
      </c>
    </row>
    <row r="258" spans="1:7" s="9" customFormat="1" ht="15.75" customHeight="1">
      <c r="A258" s="248"/>
      <c r="B258" s="248"/>
      <c r="C258" s="248"/>
      <c r="D258" s="248"/>
      <c r="E258" s="248"/>
      <c r="F258" s="248"/>
      <c r="G258" s="258"/>
    </row>
    <row r="259" spans="1:7" s="9" customFormat="1" ht="15.75" customHeight="1">
      <c r="A259" s="248"/>
      <c r="B259" s="248"/>
      <c r="C259" s="248"/>
      <c r="D259" s="248"/>
      <c r="E259" s="248"/>
      <c r="F259" s="248"/>
      <c r="G259" s="258"/>
    </row>
    <row r="260" spans="1:7" s="9" customFormat="1" ht="15.75" customHeight="1">
      <c r="A260" s="22"/>
      <c r="B260" s="210" t="s">
        <v>719</v>
      </c>
      <c r="C260" s="210" t="s">
        <v>32</v>
      </c>
      <c r="D260" s="210" t="s">
        <v>33</v>
      </c>
      <c r="E260" s="8" t="s">
        <v>712</v>
      </c>
      <c r="F260" s="8" t="s">
        <v>34</v>
      </c>
      <c r="G260" s="89" t="s">
        <v>64</v>
      </c>
    </row>
    <row r="261" spans="1:7" s="9" customFormat="1" ht="15.75" customHeight="1">
      <c r="A261" s="22"/>
      <c r="B261" s="211"/>
      <c r="C261" s="211"/>
      <c r="D261" s="211"/>
      <c r="E261" s="90" t="s">
        <v>24</v>
      </c>
      <c r="F261" s="23" t="s">
        <v>35</v>
      </c>
      <c r="G261" s="8" t="s">
        <v>36</v>
      </c>
    </row>
    <row r="262" spans="1:7" s="9" customFormat="1" ht="15.75" customHeight="1">
      <c r="A262" s="22"/>
      <c r="B262" s="33" t="s">
        <v>341</v>
      </c>
      <c r="C262" s="33" t="s">
        <v>756</v>
      </c>
      <c r="D262" s="236" t="s">
        <v>757</v>
      </c>
      <c r="E262" s="103">
        <v>43649</v>
      </c>
      <c r="F262" s="32">
        <f>E262+4</f>
        <v>43653</v>
      </c>
      <c r="G262" s="11">
        <f>F262+25</f>
        <v>43678</v>
      </c>
    </row>
    <row r="263" spans="1:7" s="9" customFormat="1" ht="15.75" customHeight="1">
      <c r="A263" s="22"/>
      <c r="B263" s="33" t="s">
        <v>446</v>
      </c>
      <c r="C263" s="33" t="s">
        <v>758</v>
      </c>
      <c r="D263" s="237"/>
      <c r="E263" s="32">
        <f t="shared" ref="E263:G266" si="27">E262+7</f>
        <v>43656</v>
      </c>
      <c r="F263" s="32">
        <f t="shared" si="27"/>
        <v>43660</v>
      </c>
      <c r="G263" s="11">
        <f t="shared" si="27"/>
        <v>43685</v>
      </c>
    </row>
    <row r="264" spans="1:7" s="9" customFormat="1" ht="15.75" customHeight="1">
      <c r="A264" s="22"/>
      <c r="B264" s="33" t="s">
        <v>752</v>
      </c>
      <c r="C264" s="33"/>
      <c r="D264" s="237"/>
      <c r="E264" s="32">
        <f t="shared" si="27"/>
        <v>43663</v>
      </c>
      <c r="F264" s="32">
        <f t="shared" si="27"/>
        <v>43667</v>
      </c>
      <c r="G264" s="11">
        <f t="shared" si="27"/>
        <v>43692</v>
      </c>
    </row>
    <row r="265" spans="1:7" s="9" customFormat="1" ht="15.75" customHeight="1">
      <c r="A265" s="22"/>
      <c r="B265" s="33" t="s">
        <v>447</v>
      </c>
      <c r="C265" s="33" t="s">
        <v>756</v>
      </c>
      <c r="D265" s="237"/>
      <c r="E265" s="32">
        <f t="shared" si="27"/>
        <v>43670</v>
      </c>
      <c r="F265" s="32">
        <f t="shared" si="27"/>
        <v>43674</v>
      </c>
      <c r="G265" s="11">
        <f t="shared" si="27"/>
        <v>43699</v>
      </c>
    </row>
    <row r="266" spans="1:7" s="9" customFormat="1" ht="15.75" customHeight="1">
      <c r="A266" s="22"/>
      <c r="B266" s="33" t="s">
        <v>448</v>
      </c>
      <c r="C266" s="33" t="s">
        <v>759</v>
      </c>
      <c r="D266" s="238"/>
      <c r="E266" s="32">
        <f t="shared" si="27"/>
        <v>43677</v>
      </c>
      <c r="F266" s="32">
        <f t="shared" si="27"/>
        <v>43681</v>
      </c>
      <c r="G266" s="11">
        <f t="shared" si="27"/>
        <v>43706</v>
      </c>
    </row>
    <row r="267" spans="1:7" s="9" customFormat="1" ht="15.75" customHeight="1">
      <c r="A267" s="22"/>
      <c r="B267" s="5"/>
      <c r="C267" s="5"/>
      <c r="D267" s="6"/>
      <c r="E267" s="6"/>
      <c r="F267" s="96"/>
      <c r="G267" s="96"/>
    </row>
    <row r="268" spans="1:7" s="9" customFormat="1" ht="15.75" customHeight="1">
      <c r="A268" s="248"/>
      <c r="B268" s="248"/>
      <c r="C268" s="5"/>
      <c r="D268" s="6"/>
      <c r="E268" s="6"/>
      <c r="F268" s="96"/>
      <c r="G268" s="96"/>
    </row>
    <row r="269" spans="1:7" s="9" customFormat="1" ht="15.75" customHeight="1">
      <c r="A269" s="22" t="s">
        <v>762</v>
      </c>
      <c r="B269" s="210" t="s">
        <v>719</v>
      </c>
      <c r="C269" s="210" t="s">
        <v>32</v>
      </c>
      <c r="D269" s="210" t="s">
        <v>33</v>
      </c>
      <c r="E269" s="8" t="s">
        <v>712</v>
      </c>
      <c r="F269" s="8" t="s">
        <v>34</v>
      </c>
      <c r="G269" s="89" t="s">
        <v>65</v>
      </c>
    </row>
    <row r="270" spans="1:7" s="9" customFormat="1" ht="15.75" customHeight="1">
      <c r="A270" s="22"/>
      <c r="B270" s="211"/>
      <c r="C270" s="211"/>
      <c r="D270" s="211"/>
      <c r="E270" s="90" t="s">
        <v>24</v>
      </c>
      <c r="F270" s="23" t="s">
        <v>35</v>
      </c>
      <c r="G270" s="8" t="s">
        <v>36</v>
      </c>
    </row>
    <row r="271" spans="1:7" s="9" customFormat="1" ht="15.75" customHeight="1">
      <c r="A271" s="22"/>
      <c r="B271" s="114" t="s">
        <v>378</v>
      </c>
      <c r="C271" s="114" t="s">
        <v>380</v>
      </c>
      <c r="D271" s="247" t="s">
        <v>731</v>
      </c>
      <c r="E271" s="11">
        <v>43617</v>
      </c>
      <c r="F271" s="11">
        <f>E271+4</f>
        <v>43621</v>
      </c>
      <c r="G271" s="11">
        <f>F271+29</f>
        <v>43650</v>
      </c>
    </row>
    <row r="272" spans="1:7" s="9" customFormat="1" ht="15.75" customHeight="1">
      <c r="A272" s="22"/>
      <c r="B272" s="114" t="s">
        <v>491</v>
      </c>
      <c r="C272" s="114" t="s">
        <v>222</v>
      </c>
      <c r="D272" s="229"/>
      <c r="E272" s="13">
        <f t="shared" ref="E272:G276" si="28">E271+7</f>
        <v>43624</v>
      </c>
      <c r="F272" s="11">
        <f t="shared" si="28"/>
        <v>43628</v>
      </c>
      <c r="G272" s="11">
        <f t="shared" si="28"/>
        <v>43657</v>
      </c>
    </row>
    <row r="273" spans="1:7" s="9" customFormat="1" ht="15.75" customHeight="1">
      <c r="A273" s="22"/>
      <c r="B273" s="114" t="s">
        <v>492</v>
      </c>
      <c r="C273" s="114" t="s">
        <v>494</v>
      </c>
      <c r="D273" s="229"/>
      <c r="E273" s="13">
        <f>E272+7</f>
        <v>43631</v>
      </c>
      <c r="F273" s="11">
        <f t="shared" si="28"/>
        <v>43635</v>
      </c>
      <c r="G273" s="11">
        <f t="shared" si="28"/>
        <v>43664</v>
      </c>
    </row>
    <row r="274" spans="1:7" s="9" customFormat="1" ht="15.75" customHeight="1">
      <c r="A274" s="22"/>
      <c r="B274" s="114"/>
      <c r="C274" s="114" t="s">
        <v>495</v>
      </c>
      <c r="D274" s="229"/>
      <c r="E274" s="13">
        <f t="shared" si="28"/>
        <v>43638</v>
      </c>
      <c r="F274" s="11">
        <f t="shared" si="28"/>
        <v>43642</v>
      </c>
      <c r="G274" s="11">
        <f t="shared" si="28"/>
        <v>43671</v>
      </c>
    </row>
    <row r="275" spans="1:7" s="9" customFormat="1" ht="15.75" customHeight="1">
      <c r="A275" s="22"/>
      <c r="B275" s="114" t="s">
        <v>493</v>
      </c>
      <c r="C275" s="114" t="s">
        <v>185</v>
      </c>
      <c r="D275" s="229"/>
      <c r="E275" s="13">
        <f t="shared" si="28"/>
        <v>43645</v>
      </c>
      <c r="F275" s="11">
        <f t="shared" si="28"/>
        <v>43649</v>
      </c>
      <c r="G275" s="11">
        <f t="shared" si="28"/>
        <v>43678</v>
      </c>
    </row>
    <row r="276" spans="1:7" s="9" customFormat="1" ht="15.75" customHeight="1">
      <c r="A276" s="22"/>
      <c r="B276" s="115"/>
      <c r="C276" s="115"/>
      <c r="D276" s="230"/>
      <c r="E276" s="13">
        <f>E275+7</f>
        <v>43652</v>
      </c>
      <c r="F276" s="11">
        <f t="shared" si="28"/>
        <v>43656</v>
      </c>
      <c r="G276" s="11">
        <f t="shared" si="28"/>
        <v>43685</v>
      </c>
    </row>
    <row r="277" spans="1:7" s="9" customFormat="1" ht="15.75" customHeight="1">
      <c r="A277" s="22"/>
      <c r="B277" s="18"/>
      <c r="C277" s="18"/>
      <c r="D277" s="20"/>
      <c r="E277" s="20"/>
      <c r="F277" s="17"/>
      <c r="G277" s="17"/>
    </row>
    <row r="278" spans="1:7" s="9" customFormat="1" ht="15.75" customHeight="1">
      <c r="A278" s="248"/>
      <c r="B278" s="248"/>
      <c r="C278" s="5"/>
      <c r="D278" s="6"/>
      <c r="E278" s="6"/>
      <c r="F278" s="96"/>
      <c r="G278" s="96"/>
    </row>
    <row r="279" spans="1:7" s="9" customFormat="1" ht="15.75" customHeight="1">
      <c r="A279" s="22" t="s">
        <v>763</v>
      </c>
      <c r="B279" s="210" t="s">
        <v>31</v>
      </c>
      <c r="C279" s="210" t="s">
        <v>32</v>
      </c>
      <c r="D279" s="210" t="s">
        <v>33</v>
      </c>
      <c r="E279" s="8" t="s">
        <v>712</v>
      </c>
      <c r="F279" s="8" t="s">
        <v>34</v>
      </c>
      <c r="G279" s="89" t="s">
        <v>764</v>
      </c>
    </row>
    <row r="280" spans="1:7" s="9" customFormat="1" ht="15.75" customHeight="1">
      <c r="A280" s="22"/>
      <c r="B280" s="211"/>
      <c r="C280" s="211"/>
      <c r="D280" s="211"/>
      <c r="E280" s="90" t="s">
        <v>24</v>
      </c>
      <c r="F280" s="23" t="s">
        <v>35</v>
      </c>
      <c r="G280" s="8" t="s">
        <v>36</v>
      </c>
    </row>
    <row r="281" spans="1:7" s="9" customFormat="1" ht="15.75" customHeight="1">
      <c r="A281" s="22"/>
      <c r="B281" s="33" t="s">
        <v>341</v>
      </c>
      <c r="C281" s="33" t="s">
        <v>756</v>
      </c>
      <c r="D281" s="236" t="s">
        <v>757</v>
      </c>
      <c r="E281" s="103">
        <v>43649</v>
      </c>
      <c r="F281" s="32">
        <f>E281+4</f>
        <v>43653</v>
      </c>
      <c r="G281" s="11">
        <f>F281+25</f>
        <v>43678</v>
      </c>
    </row>
    <row r="282" spans="1:7" s="9" customFormat="1" ht="15.75" customHeight="1">
      <c r="A282" s="22"/>
      <c r="B282" s="33" t="s">
        <v>446</v>
      </c>
      <c r="C282" s="33" t="s">
        <v>758</v>
      </c>
      <c r="D282" s="237"/>
      <c r="E282" s="32">
        <f t="shared" ref="E282:G285" si="29">E281+7</f>
        <v>43656</v>
      </c>
      <c r="F282" s="32">
        <f t="shared" si="29"/>
        <v>43660</v>
      </c>
      <c r="G282" s="11">
        <f t="shared" si="29"/>
        <v>43685</v>
      </c>
    </row>
    <row r="283" spans="1:7" s="9" customFormat="1" ht="15.75" customHeight="1">
      <c r="A283" s="22"/>
      <c r="B283" s="33" t="s">
        <v>752</v>
      </c>
      <c r="C283" s="33"/>
      <c r="D283" s="237"/>
      <c r="E283" s="32">
        <f t="shared" si="29"/>
        <v>43663</v>
      </c>
      <c r="F283" s="32">
        <f t="shared" si="29"/>
        <v>43667</v>
      </c>
      <c r="G283" s="11">
        <f t="shared" si="29"/>
        <v>43692</v>
      </c>
    </row>
    <row r="284" spans="1:7" s="9" customFormat="1" ht="15.75" customHeight="1">
      <c r="A284" s="22"/>
      <c r="B284" s="33" t="s">
        <v>447</v>
      </c>
      <c r="C284" s="33" t="s">
        <v>756</v>
      </c>
      <c r="D284" s="237"/>
      <c r="E284" s="32">
        <f t="shared" si="29"/>
        <v>43670</v>
      </c>
      <c r="F284" s="32">
        <f t="shared" si="29"/>
        <v>43674</v>
      </c>
      <c r="G284" s="11">
        <f t="shared" si="29"/>
        <v>43699</v>
      </c>
    </row>
    <row r="285" spans="1:7" s="9" customFormat="1" ht="15.75" customHeight="1">
      <c r="A285" s="22"/>
      <c r="B285" s="33" t="s">
        <v>448</v>
      </c>
      <c r="C285" s="33" t="s">
        <v>759</v>
      </c>
      <c r="D285" s="238"/>
      <c r="E285" s="32">
        <f t="shared" si="29"/>
        <v>43677</v>
      </c>
      <c r="F285" s="32">
        <f t="shared" si="29"/>
        <v>43681</v>
      </c>
      <c r="G285" s="11">
        <f t="shared" si="29"/>
        <v>43706</v>
      </c>
    </row>
    <row r="286" spans="1:7" s="9" customFormat="1" ht="15.75" customHeight="1">
      <c r="A286" s="22"/>
      <c r="B286" s="5"/>
      <c r="C286" s="5"/>
      <c r="D286" s="6"/>
      <c r="E286" s="6"/>
      <c r="F286" s="96"/>
      <c r="G286" s="96"/>
    </row>
    <row r="287" spans="1:7" s="9" customFormat="1" ht="15.75" customHeight="1">
      <c r="A287" s="248"/>
      <c r="B287" s="248"/>
      <c r="C287" s="5"/>
      <c r="D287" s="6"/>
      <c r="E287" s="6"/>
      <c r="F287" s="96"/>
      <c r="G287" s="96"/>
    </row>
    <row r="288" spans="1:7" s="9" customFormat="1" ht="15.75" customHeight="1">
      <c r="A288" s="22" t="s">
        <v>765</v>
      </c>
      <c r="B288" s="208" t="s">
        <v>31</v>
      </c>
      <c r="C288" s="208" t="s">
        <v>32</v>
      </c>
      <c r="D288" s="208" t="s">
        <v>33</v>
      </c>
      <c r="E288" s="8" t="s">
        <v>712</v>
      </c>
      <c r="F288" s="8" t="s">
        <v>34</v>
      </c>
      <c r="G288" s="8" t="s">
        <v>68</v>
      </c>
    </row>
    <row r="289" spans="1:7" s="9" customFormat="1" ht="15.75" customHeight="1">
      <c r="A289" s="22"/>
      <c r="B289" s="209"/>
      <c r="C289" s="209"/>
      <c r="D289" s="209"/>
      <c r="E289" s="90" t="s">
        <v>24</v>
      </c>
      <c r="F289" s="8" t="s">
        <v>35</v>
      </c>
      <c r="G289" s="8" t="s">
        <v>36</v>
      </c>
    </row>
    <row r="290" spans="1:7" s="9" customFormat="1" ht="15.75" customHeight="1">
      <c r="A290" s="22"/>
      <c r="B290" s="33" t="s">
        <v>766</v>
      </c>
      <c r="C290" s="33" t="s">
        <v>767</v>
      </c>
      <c r="D290" s="236" t="s">
        <v>768</v>
      </c>
      <c r="E290" s="103">
        <v>43648</v>
      </c>
      <c r="F290" s="32">
        <f>E290+4</f>
        <v>43652</v>
      </c>
      <c r="G290" s="11">
        <f>F290+25</f>
        <v>43677</v>
      </c>
    </row>
    <row r="291" spans="1:7" s="9" customFormat="1" ht="15.75" customHeight="1">
      <c r="A291" s="22"/>
      <c r="B291" s="33" t="s">
        <v>769</v>
      </c>
      <c r="C291" s="33" t="s">
        <v>608</v>
      </c>
      <c r="D291" s="237"/>
      <c r="E291" s="32">
        <f t="shared" ref="E291:G294" si="30">E290+7</f>
        <v>43655</v>
      </c>
      <c r="F291" s="32">
        <f t="shared" si="30"/>
        <v>43659</v>
      </c>
      <c r="G291" s="11">
        <f t="shared" si="30"/>
        <v>43684</v>
      </c>
    </row>
    <row r="292" spans="1:7" s="9" customFormat="1" ht="15.75" customHeight="1">
      <c r="A292" s="22"/>
      <c r="B292" s="33" t="s">
        <v>770</v>
      </c>
      <c r="C292" s="33" t="s">
        <v>652</v>
      </c>
      <c r="D292" s="237"/>
      <c r="E292" s="32">
        <f t="shared" si="30"/>
        <v>43662</v>
      </c>
      <c r="F292" s="32">
        <f t="shared" si="30"/>
        <v>43666</v>
      </c>
      <c r="G292" s="11">
        <f t="shared" si="30"/>
        <v>43691</v>
      </c>
    </row>
    <row r="293" spans="1:7" s="9" customFormat="1" ht="15.75" customHeight="1">
      <c r="A293" s="22"/>
      <c r="B293" s="33" t="s">
        <v>771</v>
      </c>
      <c r="C293" s="33" t="s">
        <v>653</v>
      </c>
      <c r="D293" s="237"/>
      <c r="E293" s="32">
        <f t="shared" si="30"/>
        <v>43669</v>
      </c>
      <c r="F293" s="32">
        <f t="shared" si="30"/>
        <v>43673</v>
      </c>
      <c r="G293" s="11">
        <f t="shared" si="30"/>
        <v>43698</v>
      </c>
    </row>
    <row r="294" spans="1:7" s="9" customFormat="1" ht="15.75" customHeight="1">
      <c r="A294" s="22"/>
      <c r="B294" s="33" t="s">
        <v>772</v>
      </c>
      <c r="C294" s="33" t="s">
        <v>689</v>
      </c>
      <c r="D294" s="238"/>
      <c r="E294" s="32">
        <f t="shared" si="30"/>
        <v>43676</v>
      </c>
      <c r="F294" s="32">
        <f t="shared" si="30"/>
        <v>43680</v>
      </c>
      <c r="G294" s="11">
        <f t="shared" si="30"/>
        <v>43705</v>
      </c>
    </row>
    <row r="295" spans="1:7" s="9" customFormat="1" ht="15.75" customHeight="1">
      <c r="A295" s="22"/>
      <c r="B295" s="5"/>
      <c r="C295" s="5"/>
      <c r="D295" s="6"/>
      <c r="E295" s="6"/>
      <c r="F295" s="96"/>
      <c r="G295" s="96"/>
    </row>
    <row r="296" spans="1:7" s="9" customFormat="1" ht="15.75" customHeight="1">
      <c r="A296" s="248"/>
      <c r="B296" s="248"/>
      <c r="C296" s="5"/>
      <c r="D296" s="6"/>
      <c r="E296" s="6"/>
      <c r="F296" s="96"/>
      <c r="G296" s="96"/>
    </row>
    <row r="297" spans="1:7" s="9" customFormat="1" ht="15.75" customHeight="1">
      <c r="A297" s="22" t="s">
        <v>773</v>
      </c>
      <c r="B297" s="210" t="s">
        <v>31</v>
      </c>
      <c r="C297" s="210" t="s">
        <v>32</v>
      </c>
      <c r="D297" s="210" t="s">
        <v>33</v>
      </c>
      <c r="E297" s="8" t="s">
        <v>712</v>
      </c>
      <c r="F297" s="8" t="s">
        <v>34</v>
      </c>
      <c r="G297" s="89" t="s">
        <v>774</v>
      </c>
    </row>
    <row r="298" spans="1:7" s="9" customFormat="1" ht="15.75" customHeight="1">
      <c r="A298" s="22"/>
      <c r="B298" s="211"/>
      <c r="C298" s="211"/>
      <c r="D298" s="211"/>
      <c r="E298" s="90" t="s">
        <v>24</v>
      </c>
      <c r="F298" s="23" t="s">
        <v>35</v>
      </c>
      <c r="G298" s="8" t="s">
        <v>36</v>
      </c>
    </row>
    <row r="299" spans="1:7" s="9" customFormat="1" ht="15.75" customHeight="1">
      <c r="A299" s="22"/>
      <c r="B299" s="123" t="s">
        <v>496</v>
      </c>
      <c r="C299" s="124" t="s">
        <v>500</v>
      </c>
      <c r="D299" s="236" t="s">
        <v>775</v>
      </c>
      <c r="E299" s="120">
        <v>43647</v>
      </c>
      <c r="F299" s="11">
        <f>E299+4</f>
        <v>43651</v>
      </c>
      <c r="G299" s="11">
        <f>F299+22</f>
        <v>43673</v>
      </c>
    </row>
    <row r="300" spans="1:7" s="9" customFormat="1" ht="15.75" customHeight="1">
      <c r="A300" s="22"/>
      <c r="B300" s="118" t="s">
        <v>497</v>
      </c>
      <c r="C300" s="124" t="s">
        <v>501</v>
      </c>
      <c r="D300" s="237"/>
      <c r="E300" s="11">
        <f t="shared" ref="E300:G304" si="31">E299+7</f>
        <v>43654</v>
      </c>
      <c r="F300" s="11">
        <f t="shared" si="31"/>
        <v>43658</v>
      </c>
      <c r="G300" s="11">
        <f t="shared" si="31"/>
        <v>43680</v>
      </c>
    </row>
    <row r="301" spans="1:7" s="9" customFormat="1" ht="15.75" customHeight="1">
      <c r="A301" s="22"/>
      <c r="B301" s="123" t="s">
        <v>180</v>
      </c>
      <c r="C301" s="124" t="s">
        <v>502</v>
      </c>
      <c r="D301" s="237"/>
      <c r="E301" s="11">
        <f t="shared" si="31"/>
        <v>43661</v>
      </c>
      <c r="F301" s="11">
        <f t="shared" si="31"/>
        <v>43665</v>
      </c>
      <c r="G301" s="11">
        <f t="shared" si="31"/>
        <v>43687</v>
      </c>
    </row>
    <row r="302" spans="1:7" s="9" customFormat="1" ht="15.75" customHeight="1">
      <c r="A302" s="22"/>
      <c r="B302" s="117" t="s">
        <v>498</v>
      </c>
      <c r="C302" s="124" t="s">
        <v>503</v>
      </c>
      <c r="D302" s="237"/>
      <c r="E302" s="11">
        <f t="shared" si="31"/>
        <v>43668</v>
      </c>
      <c r="F302" s="11">
        <f t="shared" si="31"/>
        <v>43672</v>
      </c>
      <c r="G302" s="11">
        <f t="shared" si="31"/>
        <v>43694</v>
      </c>
    </row>
    <row r="303" spans="1:7" s="9" customFormat="1" ht="15.75" customHeight="1">
      <c r="A303" s="22"/>
      <c r="B303" s="117" t="s">
        <v>499</v>
      </c>
      <c r="C303" s="124" t="s">
        <v>504</v>
      </c>
      <c r="D303" s="237"/>
      <c r="E303" s="11">
        <f>E302+7</f>
        <v>43675</v>
      </c>
      <c r="F303" s="11">
        <f t="shared" si="31"/>
        <v>43679</v>
      </c>
      <c r="G303" s="11">
        <f t="shared" si="31"/>
        <v>43701</v>
      </c>
    </row>
    <row r="304" spans="1:7" s="9" customFormat="1" ht="15.75" customHeight="1">
      <c r="A304" s="22"/>
      <c r="B304" s="125"/>
      <c r="C304" s="124"/>
      <c r="D304" s="244"/>
      <c r="E304" s="11">
        <f t="shared" si="31"/>
        <v>43682</v>
      </c>
      <c r="F304" s="11">
        <f t="shared" si="31"/>
        <v>43686</v>
      </c>
      <c r="G304" s="11">
        <f t="shared" si="31"/>
        <v>43708</v>
      </c>
    </row>
    <row r="305" spans="1:7" s="9" customFormat="1" ht="15.75" customHeight="1">
      <c r="A305" s="248"/>
      <c r="B305" s="248"/>
      <c r="C305" s="5"/>
      <c r="D305" s="6"/>
      <c r="E305" s="6"/>
      <c r="F305" s="96"/>
      <c r="G305" s="96"/>
    </row>
    <row r="306" spans="1:7" s="9" customFormat="1" ht="15.75" customHeight="1">
      <c r="A306" s="22" t="s">
        <v>776</v>
      </c>
      <c r="B306" s="210" t="s">
        <v>31</v>
      </c>
      <c r="C306" s="210" t="s">
        <v>32</v>
      </c>
      <c r="D306" s="210" t="s">
        <v>33</v>
      </c>
      <c r="E306" s="8" t="s">
        <v>712</v>
      </c>
      <c r="F306" s="8" t="s">
        <v>34</v>
      </c>
      <c r="G306" s="89" t="s">
        <v>66</v>
      </c>
    </row>
    <row r="307" spans="1:7" s="9" customFormat="1" ht="15.75" customHeight="1">
      <c r="A307" s="22"/>
      <c r="B307" s="211"/>
      <c r="C307" s="211"/>
      <c r="D307" s="211"/>
      <c r="E307" s="90" t="s">
        <v>24</v>
      </c>
      <c r="F307" s="23" t="s">
        <v>35</v>
      </c>
      <c r="G307" s="8" t="s">
        <v>36</v>
      </c>
    </row>
    <row r="308" spans="1:7" s="9" customFormat="1" ht="15.75" customHeight="1">
      <c r="A308" s="22"/>
      <c r="B308" s="126" t="s">
        <v>376</v>
      </c>
      <c r="C308" s="126" t="s">
        <v>377</v>
      </c>
      <c r="D308" s="236" t="s">
        <v>777</v>
      </c>
      <c r="E308" s="103">
        <v>43644</v>
      </c>
      <c r="F308" s="32">
        <f>E308+4</f>
        <v>43648</v>
      </c>
      <c r="G308" s="11">
        <f>F308+21</f>
        <v>43669</v>
      </c>
    </row>
    <row r="309" spans="1:7" s="9" customFormat="1" ht="15.75" customHeight="1">
      <c r="A309" s="22"/>
      <c r="B309" s="126" t="s">
        <v>308</v>
      </c>
      <c r="C309" s="126" t="s">
        <v>515</v>
      </c>
      <c r="D309" s="237"/>
      <c r="E309" s="32">
        <f t="shared" ref="E309:G313" si="32">E308+7</f>
        <v>43651</v>
      </c>
      <c r="F309" s="32">
        <f t="shared" si="32"/>
        <v>43655</v>
      </c>
      <c r="G309" s="11">
        <f t="shared" si="32"/>
        <v>43676</v>
      </c>
    </row>
    <row r="310" spans="1:7" s="9" customFormat="1" ht="15.75" customHeight="1">
      <c r="A310" s="22"/>
      <c r="B310" s="126" t="s">
        <v>512</v>
      </c>
      <c r="C310" s="126" t="s">
        <v>516</v>
      </c>
      <c r="D310" s="237"/>
      <c r="E310" s="32">
        <f>E309+7</f>
        <v>43658</v>
      </c>
      <c r="F310" s="32">
        <f t="shared" si="32"/>
        <v>43662</v>
      </c>
      <c r="G310" s="11">
        <f t="shared" si="32"/>
        <v>43683</v>
      </c>
    </row>
    <row r="311" spans="1:7" s="9" customFormat="1" ht="15.75" customHeight="1">
      <c r="A311" s="22"/>
      <c r="B311" s="126" t="s">
        <v>513</v>
      </c>
      <c r="C311" s="126" t="s">
        <v>517</v>
      </c>
      <c r="D311" s="237"/>
      <c r="E311" s="32">
        <f>E310+7</f>
        <v>43665</v>
      </c>
      <c r="F311" s="32">
        <f t="shared" si="32"/>
        <v>43669</v>
      </c>
      <c r="G311" s="11">
        <f t="shared" si="32"/>
        <v>43690</v>
      </c>
    </row>
    <row r="312" spans="1:7" s="9" customFormat="1" ht="15.75" customHeight="1">
      <c r="A312" s="22"/>
      <c r="B312" s="126" t="s">
        <v>514</v>
      </c>
      <c r="C312" s="126" t="s">
        <v>518</v>
      </c>
      <c r="D312" s="237"/>
      <c r="E312" s="32">
        <f t="shared" si="32"/>
        <v>43672</v>
      </c>
      <c r="F312" s="32">
        <f t="shared" si="32"/>
        <v>43676</v>
      </c>
      <c r="G312" s="11">
        <f t="shared" si="32"/>
        <v>43697</v>
      </c>
    </row>
    <row r="313" spans="1:7" s="9" customFormat="1" ht="15.75" customHeight="1">
      <c r="A313" s="22"/>
      <c r="B313" s="127"/>
      <c r="C313" s="126"/>
      <c r="D313" s="238"/>
      <c r="E313" s="11">
        <f t="shared" si="32"/>
        <v>43679</v>
      </c>
      <c r="F313" s="11">
        <f t="shared" si="32"/>
        <v>43683</v>
      </c>
      <c r="G313" s="11">
        <f t="shared" si="32"/>
        <v>43704</v>
      </c>
    </row>
    <row r="314" spans="1:7" s="9" customFormat="1" ht="15.75" customHeight="1">
      <c r="A314" s="22"/>
      <c r="B314" s="5"/>
      <c r="C314" s="5"/>
      <c r="D314" s="6"/>
      <c r="E314" s="6"/>
      <c r="F314" s="96"/>
      <c r="G314" s="96"/>
    </row>
    <row r="315" spans="1:7" s="9" customFormat="1" ht="15.75" customHeight="1">
      <c r="A315" s="248"/>
      <c r="B315" s="248"/>
      <c r="C315" s="5"/>
      <c r="D315" s="6"/>
      <c r="E315" s="6"/>
      <c r="F315" s="96"/>
      <c r="G315" s="96"/>
    </row>
    <row r="316" spans="1:7" s="9" customFormat="1" ht="15.75" customHeight="1">
      <c r="A316" s="22" t="s">
        <v>778</v>
      </c>
      <c r="B316" s="210" t="s">
        <v>719</v>
      </c>
      <c r="C316" s="210" t="s">
        <v>32</v>
      </c>
      <c r="D316" s="210" t="s">
        <v>33</v>
      </c>
      <c r="E316" s="8" t="s">
        <v>712</v>
      </c>
      <c r="F316" s="8" t="s">
        <v>34</v>
      </c>
      <c r="G316" s="89" t="s">
        <v>71</v>
      </c>
    </row>
    <row r="317" spans="1:7" s="9" customFormat="1" ht="15.75" customHeight="1">
      <c r="A317" s="22"/>
      <c r="B317" s="211"/>
      <c r="C317" s="211"/>
      <c r="D317" s="211"/>
      <c r="E317" s="90" t="s">
        <v>24</v>
      </c>
      <c r="F317" s="23" t="s">
        <v>35</v>
      </c>
      <c r="G317" s="8" t="s">
        <v>36</v>
      </c>
    </row>
    <row r="318" spans="1:7" s="9" customFormat="1" ht="15.75" customHeight="1">
      <c r="A318" s="22"/>
      <c r="B318" s="126" t="s">
        <v>376</v>
      </c>
      <c r="C318" s="126" t="s">
        <v>377</v>
      </c>
      <c r="D318" s="236" t="s">
        <v>777</v>
      </c>
      <c r="E318" s="103">
        <v>43644</v>
      </c>
      <c r="F318" s="32">
        <f>E318+4</f>
        <v>43648</v>
      </c>
      <c r="G318" s="11">
        <f>F318+21</f>
        <v>43669</v>
      </c>
    </row>
    <row r="319" spans="1:7" s="9" customFormat="1" ht="15.75" customHeight="1">
      <c r="A319" s="22"/>
      <c r="B319" s="126" t="s">
        <v>308</v>
      </c>
      <c r="C319" s="126" t="s">
        <v>515</v>
      </c>
      <c r="D319" s="237"/>
      <c r="E319" s="103">
        <f>E318+7</f>
        <v>43651</v>
      </c>
      <c r="F319" s="32">
        <f t="shared" ref="F319:G323" si="33">F318+7</f>
        <v>43655</v>
      </c>
      <c r="G319" s="11">
        <f t="shared" si="33"/>
        <v>43676</v>
      </c>
    </row>
    <row r="320" spans="1:7" s="9" customFormat="1" ht="15.75" customHeight="1">
      <c r="A320" s="22"/>
      <c r="B320" s="126" t="s">
        <v>512</v>
      </c>
      <c r="C320" s="126" t="s">
        <v>516</v>
      </c>
      <c r="D320" s="237"/>
      <c r="E320" s="103">
        <f>E319+7</f>
        <v>43658</v>
      </c>
      <c r="F320" s="32">
        <f t="shared" si="33"/>
        <v>43662</v>
      </c>
      <c r="G320" s="11">
        <f t="shared" si="33"/>
        <v>43683</v>
      </c>
    </row>
    <row r="321" spans="1:7" s="9" customFormat="1" ht="15.75" customHeight="1">
      <c r="A321" s="22"/>
      <c r="B321" s="126" t="s">
        <v>513</v>
      </c>
      <c r="C321" s="126" t="s">
        <v>517</v>
      </c>
      <c r="D321" s="237"/>
      <c r="E321" s="103">
        <f>E320+7</f>
        <v>43665</v>
      </c>
      <c r="F321" s="32">
        <f t="shared" si="33"/>
        <v>43669</v>
      </c>
      <c r="G321" s="11">
        <f t="shared" si="33"/>
        <v>43690</v>
      </c>
    </row>
    <row r="322" spans="1:7" s="9" customFormat="1" ht="15.75" customHeight="1">
      <c r="A322" s="22"/>
      <c r="B322" s="126" t="s">
        <v>514</v>
      </c>
      <c r="C322" s="126" t="s">
        <v>518</v>
      </c>
      <c r="D322" s="237"/>
      <c r="E322" s="103">
        <f>E321+7</f>
        <v>43672</v>
      </c>
      <c r="F322" s="32">
        <f t="shared" si="33"/>
        <v>43676</v>
      </c>
      <c r="G322" s="11">
        <f>G321+7</f>
        <v>43697</v>
      </c>
    </row>
    <row r="323" spans="1:7" s="9" customFormat="1" ht="15.75" customHeight="1">
      <c r="A323" s="29"/>
      <c r="B323" s="127"/>
      <c r="C323" s="126"/>
      <c r="D323" s="238"/>
      <c r="E323" s="103">
        <f>E322+7</f>
        <v>43679</v>
      </c>
      <c r="F323" s="32">
        <f t="shared" si="33"/>
        <v>43683</v>
      </c>
      <c r="G323" s="11">
        <f>G322+7</f>
        <v>43704</v>
      </c>
    </row>
    <row r="324" spans="1:7" s="9" customFormat="1" ht="15.75" customHeight="1">
      <c r="A324" s="29"/>
      <c r="B324" s="34"/>
      <c r="C324" s="35"/>
      <c r="D324" s="20"/>
      <c r="E324" s="27"/>
      <c r="F324" s="97"/>
      <c r="G324" s="97"/>
    </row>
    <row r="325" spans="1:7" s="9" customFormat="1" ht="15.75" customHeight="1">
      <c r="A325" s="250" t="s">
        <v>779</v>
      </c>
      <c r="B325" s="250"/>
      <c r="C325" s="250"/>
      <c r="D325" s="250"/>
      <c r="E325" s="250"/>
      <c r="F325" s="250"/>
      <c r="G325" s="250"/>
    </row>
    <row r="326" spans="1:7" s="9" customFormat="1" ht="15.75" customHeight="1">
      <c r="A326" s="249"/>
      <c r="B326" s="249"/>
      <c r="C326" s="26"/>
      <c r="D326" s="27"/>
      <c r="E326" s="27"/>
      <c r="F326" s="97"/>
      <c r="G326" s="97"/>
    </row>
    <row r="327" spans="1:7" s="9" customFormat="1" ht="15.75" customHeight="1">
      <c r="A327" s="22" t="s">
        <v>780</v>
      </c>
      <c r="B327" s="208" t="s">
        <v>31</v>
      </c>
      <c r="C327" s="208" t="s">
        <v>32</v>
      </c>
      <c r="D327" s="208" t="s">
        <v>33</v>
      </c>
      <c r="E327" s="8" t="s">
        <v>712</v>
      </c>
      <c r="F327" s="8" t="s">
        <v>34</v>
      </c>
      <c r="G327" s="89" t="s">
        <v>780</v>
      </c>
    </row>
    <row r="328" spans="1:7" s="9" customFormat="1" ht="15.75" customHeight="1">
      <c r="A328" s="22"/>
      <c r="B328" s="209"/>
      <c r="C328" s="209"/>
      <c r="D328" s="209"/>
      <c r="E328" s="90" t="s">
        <v>24</v>
      </c>
      <c r="F328" s="23" t="s">
        <v>35</v>
      </c>
      <c r="G328" s="8" t="s">
        <v>36</v>
      </c>
    </row>
    <row r="329" spans="1:7" s="9" customFormat="1" ht="15.75" customHeight="1">
      <c r="A329" s="22"/>
      <c r="B329" s="126" t="s">
        <v>627</v>
      </c>
      <c r="C329" s="126" t="s">
        <v>191</v>
      </c>
      <c r="D329" s="236" t="s">
        <v>781</v>
      </c>
      <c r="E329" s="32">
        <v>43648</v>
      </c>
      <c r="F329" s="32">
        <f>E329+4</f>
        <v>43652</v>
      </c>
      <c r="G329" s="11">
        <f>F329+24</f>
        <v>43676</v>
      </c>
    </row>
    <row r="330" spans="1:7" s="9" customFormat="1" ht="15.75" customHeight="1">
      <c r="A330" s="22"/>
      <c r="B330" s="126" t="s">
        <v>628</v>
      </c>
      <c r="C330" s="126" t="s">
        <v>629</v>
      </c>
      <c r="D330" s="237"/>
      <c r="E330" s="13">
        <f>E329+7</f>
        <v>43655</v>
      </c>
      <c r="F330" s="32">
        <f t="shared" ref="E330:G333" si="34">F329+7</f>
        <v>43659</v>
      </c>
      <c r="G330" s="11">
        <f t="shared" si="34"/>
        <v>43683</v>
      </c>
    </row>
    <row r="331" spans="1:7" s="9" customFormat="1" ht="15.75" customHeight="1">
      <c r="A331" s="22"/>
      <c r="B331" s="128" t="s">
        <v>373</v>
      </c>
      <c r="C331" s="126" t="s">
        <v>379</v>
      </c>
      <c r="D331" s="237"/>
      <c r="E331" s="13">
        <f t="shared" si="34"/>
        <v>43662</v>
      </c>
      <c r="F331" s="32">
        <f t="shared" si="34"/>
        <v>43666</v>
      </c>
      <c r="G331" s="11">
        <f t="shared" si="34"/>
        <v>43690</v>
      </c>
    </row>
    <row r="332" spans="1:7" s="9" customFormat="1" ht="15.75" customHeight="1">
      <c r="A332" s="22"/>
      <c r="B332" s="33" t="s">
        <v>374</v>
      </c>
      <c r="C332" s="129" t="s">
        <v>212</v>
      </c>
      <c r="D332" s="237"/>
      <c r="E332" s="13">
        <f t="shared" si="34"/>
        <v>43669</v>
      </c>
      <c r="F332" s="32">
        <f t="shared" si="34"/>
        <v>43673</v>
      </c>
      <c r="G332" s="11">
        <f t="shared" si="34"/>
        <v>43697</v>
      </c>
    </row>
    <row r="333" spans="1:7" s="9" customFormat="1" ht="15.75" customHeight="1">
      <c r="A333" s="22"/>
      <c r="B333" s="33"/>
      <c r="C333" s="129"/>
      <c r="D333" s="238"/>
      <c r="E333" s="13">
        <f t="shared" si="34"/>
        <v>43676</v>
      </c>
      <c r="F333" s="32">
        <f t="shared" si="34"/>
        <v>43680</v>
      </c>
      <c r="G333" s="11">
        <f t="shared" si="34"/>
        <v>43704</v>
      </c>
    </row>
    <row r="334" spans="1:7" s="9" customFormat="1" ht="15.75" customHeight="1">
      <c r="A334" s="249"/>
      <c r="B334" s="249"/>
      <c r="C334" s="5"/>
      <c r="D334" s="6"/>
      <c r="E334" s="6"/>
      <c r="F334" s="96"/>
      <c r="G334" s="96"/>
    </row>
    <row r="335" spans="1:7" s="9" customFormat="1" ht="15.75" customHeight="1">
      <c r="A335" s="22" t="s">
        <v>782</v>
      </c>
      <c r="B335" s="210" t="s">
        <v>31</v>
      </c>
      <c r="C335" s="210" t="s">
        <v>32</v>
      </c>
      <c r="D335" s="210" t="s">
        <v>33</v>
      </c>
      <c r="E335" s="8" t="s">
        <v>712</v>
      </c>
      <c r="F335" s="8" t="s">
        <v>34</v>
      </c>
      <c r="G335" s="130" t="s">
        <v>783</v>
      </c>
    </row>
    <row r="336" spans="1:7" s="9" customFormat="1" ht="15.75" customHeight="1">
      <c r="A336" s="22"/>
      <c r="B336" s="211"/>
      <c r="C336" s="211"/>
      <c r="D336" s="211"/>
      <c r="E336" s="90" t="s">
        <v>24</v>
      </c>
      <c r="F336" s="23" t="s">
        <v>35</v>
      </c>
      <c r="G336" s="8" t="s">
        <v>36</v>
      </c>
    </row>
    <row r="337" spans="1:7" s="9" customFormat="1" ht="15.75" customHeight="1">
      <c r="A337" s="22"/>
      <c r="B337" s="101" t="s">
        <v>581</v>
      </c>
      <c r="C337" s="112" t="s">
        <v>586</v>
      </c>
      <c r="D337" s="236" t="s">
        <v>784</v>
      </c>
      <c r="E337" s="32">
        <v>43646</v>
      </c>
      <c r="F337" s="32">
        <f>E337+4</f>
        <v>43650</v>
      </c>
      <c r="G337" s="11">
        <f>F337+33</f>
        <v>43683</v>
      </c>
    </row>
    <row r="338" spans="1:7" s="9" customFormat="1" ht="15.75" customHeight="1">
      <c r="A338" s="22"/>
      <c r="B338" s="101" t="s">
        <v>582</v>
      </c>
      <c r="C338" s="112" t="s">
        <v>60</v>
      </c>
      <c r="D338" s="237"/>
      <c r="E338" s="13">
        <f t="shared" ref="E338:G341" si="35">E337+7</f>
        <v>43653</v>
      </c>
      <c r="F338" s="32">
        <f t="shared" si="35"/>
        <v>43657</v>
      </c>
      <c r="G338" s="11">
        <f t="shared" si="35"/>
        <v>43690</v>
      </c>
    </row>
    <row r="339" spans="1:7" s="9" customFormat="1" ht="15.75" customHeight="1">
      <c r="A339" s="22"/>
      <c r="B339" s="101" t="s">
        <v>583</v>
      </c>
      <c r="C339" s="112" t="s">
        <v>353</v>
      </c>
      <c r="D339" s="237"/>
      <c r="E339" s="13">
        <f t="shared" si="35"/>
        <v>43660</v>
      </c>
      <c r="F339" s="32">
        <f t="shared" si="35"/>
        <v>43664</v>
      </c>
      <c r="G339" s="11">
        <f t="shared" si="35"/>
        <v>43697</v>
      </c>
    </row>
    <row r="340" spans="1:7" s="9" customFormat="1" ht="15.75" customHeight="1">
      <c r="A340" s="22"/>
      <c r="B340" s="101" t="s">
        <v>584</v>
      </c>
      <c r="C340" s="112" t="s">
        <v>577</v>
      </c>
      <c r="D340" s="237"/>
      <c r="E340" s="13">
        <f t="shared" si="35"/>
        <v>43667</v>
      </c>
      <c r="F340" s="32">
        <f t="shared" si="35"/>
        <v>43671</v>
      </c>
      <c r="G340" s="11">
        <f t="shared" si="35"/>
        <v>43704</v>
      </c>
    </row>
    <row r="341" spans="1:7" s="9" customFormat="1" ht="15.75" customHeight="1">
      <c r="A341" s="22"/>
      <c r="B341" s="101" t="s">
        <v>585</v>
      </c>
      <c r="C341" s="112" t="s">
        <v>61</v>
      </c>
      <c r="D341" s="238"/>
      <c r="E341" s="13">
        <f t="shared" si="35"/>
        <v>43674</v>
      </c>
      <c r="F341" s="32">
        <f t="shared" si="35"/>
        <v>43678</v>
      </c>
      <c r="G341" s="11">
        <f t="shared" si="35"/>
        <v>43711</v>
      </c>
    </row>
    <row r="342" spans="1:7" s="9" customFormat="1" ht="15.75" customHeight="1">
      <c r="A342" s="22"/>
      <c r="B342" s="5"/>
      <c r="C342" s="5"/>
      <c r="D342" s="6"/>
      <c r="E342" s="6"/>
      <c r="F342" s="96"/>
      <c r="G342" s="96"/>
    </row>
    <row r="343" spans="1:7" s="9" customFormat="1" ht="15.75" customHeight="1">
      <c r="A343" s="22"/>
      <c r="B343" s="5"/>
      <c r="C343" s="5"/>
      <c r="D343" s="6"/>
      <c r="E343" s="6"/>
      <c r="F343" s="96"/>
      <c r="G343" s="96"/>
    </row>
    <row r="344" spans="1:7" s="9" customFormat="1" ht="15.75" customHeight="1">
      <c r="A344" s="248"/>
      <c r="B344" s="248"/>
      <c r="C344" s="5"/>
      <c r="D344" s="6"/>
      <c r="E344" s="6"/>
      <c r="F344" s="96"/>
      <c r="G344" s="96"/>
    </row>
    <row r="345" spans="1:7" s="9" customFormat="1" ht="15.75" customHeight="1">
      <c r="A345" s="22" t="s">
        <v>785</v>
      </c>
      <c r="B345" s="210" t="s">
        <v>31</v>
      </c>
      <c r="C345" s="210" t="s">
        <v>32</v>
      </c>
      <c r="D345" s="210" t="s">
        <v>33</v>
      </c>
      <c r="E345" s="8" t="s">
        <v>712</v>
      </c>
      <c r="F345" s="8" t="s">
        <v>34</v>
      </c>
      <c r="G345" s="89" t="s">
        <v>74</v>
      </c>
    </row>
    <row r="346" spans="1:7" s="9" customFormat="1" ht="15.75" customHeight="1">
      <c r="A346" s="22"/>
      <c r="B346" s="211"/>
      <c r="C346" s="211"/>
      <c r="D346" s="211"/>
      <c r="E346" s="90" t="s">
        <v>24</v>
      </c>
      <c r="F346" s="23" t="s">
        <v>35</v>
      </c>
      <c r="G346" s="8" t="s">
        <v>36</v>
      </c>
    </row>
    <row r="347" spans="1:7" s="9" customFormat="1" ht="15.75" customHeight="1">
      <c r="A347" s="22"/>
      <c r="B347" s="126" t="s">
        <v>623</v>
      </c>
      <c r="C347" s="131">
        <v>33</v>
      </c>
      <c r="D347" s="236" t="s">
        <v>786</v>
      </c>
      <c r="E347" s="32">
        <v>43649</v>
      </c>
      <c r="F347" s="32">
        <f>E347+4</f>
        <v>43653</v>
      </c>
      <c r="G347" s="11">
        <f>F347+24</f>
        <v>43677</v>
      </c>
    </row>
    <row r="348" spans="1:7" s="9" customFormat="1" ht="15.75" customHeight="1">
      <c r="A348" s="22"/>
      <c r="B348" s="126" t="s">
        <v>624</v>
      </c>
      <c r="C348" s="126" t="s">
        <v>787</v>
      </c>
      <c r="D348" s="237"/>
      <c r="E348" s="13">
        <f>E347+7</f>
        <v>43656</v>
      </c>
      <c r="F348" s="32">
        <f t="shared" ref="F348:G351" si="36">F347+7</f>
        <v>43660</v>
      </c>
      <c r="G348" s="11">
        <f t="shared" si="36"/>
        <v>43684</v>
      </c>
    </row>
    <row r="349" spans="1:7" s="9" customFormat="1" ht="15.75" customHeight="1">
      <c r="A349" s="22"/>
      <c r="B349" s="126" t="s">
        <v>625</v>
      </c>
      <c r="C349" s="126" t="s">
        <v>788</v>
      </c>
      <c r="D349" s="237"/>
      <c r="E349" s="13">
        <f>E348+7</f>
        <v>43663</v>
      </c>
      <c r="F349" s="32">
        <f t="shared" si="36"/>
        <v>43667</v>
      </c>
      <c r="G349" s="11">
        <f t="shared" si="36"/>
        <v>43691</v>
      </c>
    </row>
    <row r="350" spans="1:7" s="9" customFormat="1" ht="15.75" customHeight="1">
      <c r="A350" s="22"/>
      <c r="B350" s="128" t="s">
        <v>626</v>
      </c>
      <c r="C350" s="126" t="s">
        <v>788</v>
      </c>
      <c r="D350" s="237"/>
      <c r="E350" s="13">
        <f>E349+7</f>
        <v>43670</v>
      </c>
      <c r="F350" s="32">
        <f t="shared" si="36"/>
        <v>43674</v>
      </c>
      <c r="G350" s="11">
        <f t="shared" si="36"/>
        <v>43698</v>
      </c>
    </row>
    <row r="351" spans="1:7" s="9" customFormat="1" ht="15.75" customHeight="1">
      <c r="A351" s="22"/>
      <c r="B351" s="126"/>
      <c r="C351" s="126"/>
      <c r="D351" s="238"/>
      <c r="E351" s="13">
        <f>E350+7</f>
        <v>43677</v>
      </c>
      <c r="F351" s="32">
        <f t="shared" si="36"/>
        <v>43681</v>
      </c>
      <c r="G351" s="11">
        <f t="shared" si="36"/>
        <v>43705</v>
      </c>
    </row>
    <row r="352" spans="1:7" s="9" customFormat="1" ht="15.75" customHeight="1">
      <c r="A352" s="22"/>
      <c r="B352" s="5"/>
      <c r="C352" s="5"/>
      <c r="D352" s="6"/>
      <c r="E352" s="6"/>
      <c r="F352" s="96"/>
      <c r="G352" s="96"/>
    </row>
    <row r="353" spans="1:7" s="9" customFormat="1" ht="15.75" customHeight="1">
      <c r="A353" s="240"/>
      <c r="B353" s="240"/>
      <c r="C353" s="5"/>
      <c r="D353" s="6"/>
      <c r="E353" s="6"/>
      <c r="F353" s="96"/>
      <c r="G353" s="96"/>
    </row>
    <row r="354" spans="1:7" s="9" customFormat="1" ht="15.75" customHeight="1">
      <c r="A354" s="22" t="s">
        <v>789</v>
      </c>
      <c r="B354" s="210" t="s">
        <v>31</v>
      </c>
      <c r="C354" s="210" t="s">
        <v>32</v>
      </c>
      <c r="D354" s="210" t="s">
        <v>33</v>
      </c>
      <c r="E354" s="8" t="s">
        <v>712</v>
      </c>
      <c r="F354" s="8" t="s">
        <v>34</v>
      </c>
      <c r="G354" s="8" t="s">
        <v>783</v>
      </c>
    </row>
    <row r="355" spans="1:7" s="9" customFormat="1" ht="15.75" customHeight="1">
      <c r="A355" s="22"/>
      <c r="B355" s="211"/>
      <c r="C355" s="211"/>
      <c r="D355" s="211"/>
      <c r="E355" s="90" t="s">
        <v>24</v>
      </c>
      <c r="F355" s="8" t="s">
        <v>35</v>
      </c>
      <c r="G355" s="8" t="s">
        <v>36</v>
      </c>
    </row>
    <row r="356" spans="1:7" s="9" customFormat="1" ht="15.75" customHeight="1">
      <c r="A356" s="22"/>
      <c r="B356" s="101" t="s">
        <v>618</v>
      </c>
      <c r="C356" s="132" t="s">
        <v>390</v>
      </c>
      <c r="D356" s="236" t="s">
        <v>790</v>
      </c>
      <c r="E356" s="32">
        <v>43645</v>
      </c>
      <c r="F356" s="32">
        <f>E356+4</f>
        <v>43649</v>
      </c>
      <c r="G356" s="11">
        <f>F356+33</f>
        <v>43682</v>
      </c>
    </row>
    <row r="357" spans="1:7" s="9" customFormat="1" ht="15.75" customHeight="1">
      <c r="A357" s="22"/>
      <c r="B357" s="101"/>
      <c r="C357" s="112"/>
      <c r="D357" s="237"/>
      <c r="E357" s="13">
        <f t="shared" ref="E357:G360" si="37">E356+7</f>
        <v>43652</v>
      </c>
      <c r="F357" s="32">
        <f t="shared" si="37"/>
        <v>43656</v>
      </c>
      <c r="G357" s="11">
        <f t="shared" si="37"/>
        <v>43689</v>
      </c>
    </row>
    <row r="358" spans="1:7" s="9" customFormat="1" ht="15.75" customHeight="1">
      <c r="A358" s="22"/>
      <c r="B358" s="101" t="s">
        <v>619</v>
      </c>
      <c r="C358" s="112" t="s">
        <v>621</v>
      </c>
      <c r="D358" s="237"/>
      <c r="E358" s="13">
        <f t="shared" si="37"/>
        <v>43659</v>
      </c>
      <c r="F358" s="32">
        <f t="shared" si="37"/>
        <v>43663</v>
      </c>
      <c r="G358" s="11">
        <f t="shared" si="37"/>
        <v>43696</v>
      </c>
    </row>
    <row r="359" spans="1:7" s="9" customFormat="1" ht="15.75" customHeight="1">
      <c r="A359" s="22"/>
      <c r="B359" s="101" t="s">
        <v>620</v>
      </c>
      <c r="C359" s="112" t="s">
        <v>622</v>
      </c>
      <c r="D359" s="237"/>
      <c r="E359" s="13">
        <f t="shared" si="37"/>
        <v>43666</v>
      </c>
      <c r="F359" s="32">
        <f t="shared" si="37"/>
        <v>43670</v>
      </c>
      <c r="G359" s="11">
        <f t="shared" si="37"/>
        <v>43703</v>
      </c>
    </row>
    <row r="360" spans="1:7" s="9" customFormat="1" ht="15.75" customHeight="1">
      <c r="A360" s="22"/>
      <c r="B360" s="101"/>
      <c r="C360" s="112"/>
      <c r="D360" s="238"/>
      <c r="E360" s="13">
        <f t="shared" si="37"/>
        <v>43673</v>
      </c>
      <c r="F360" s="32">
        <f t="shared" si="37"/>
        <v>43677</v>
      </c>
      <c r="G360" s="11">
        <f t="shared" si="37"/>
        <v>43710</v>
      </c>
    </row>
    <row r="361" spans="1:7" s="9" customFormat="1" ht="15.75" customHeight="1">
      <c r="A361" s="22"/>
      <c r="B361" s="5"/>
      <c r="C361" s="5"/>
      <c r="D361" s="6"/>
      <c r="E361" s="6"/>
      <c r="F361" s="96"/>
      <c r="G361" s="96"/>
    </row>
    <row r="362" spans="1:7" s="9" customFormat="1" ht="15.75" customHeight="1">
      <c r="A362" s="240"/>
      <c r="B362" s="240"/>
      <c r="C362" s="5"/>
      <c r="D362" s="6"/>
      <c r="E362" s="6"/>
      <c r="F362" s="96"/>
      <c r="G362" s="96"/>
    </row>
    <row r="363" spans="1:7" s="9" customFormat="1" ht="15.75" customHeight="1">
      <c r="A363" s="22" t="s">
        <v>791</v>
      </c>
      <c r="B363" s="245" t="s">
        <v>31</v>
      </c>
      <c r="C363" s="245" t="s">
        <v>32</v>
      </c>
      <c r="D363" s="245" t="s">
        <v>33</v>
      </c>
      <c r="E363" s="133" t="s">
        <v>712</v>
      </c>
      <c r="F363" s="133" t="s">
        <v>34</v>
      </c>
      <c r="G363" s="133" t="s">
        <v>792</v>
      </c>
    </row>
    <row r="364" spans="1:7" s="9" customFormat="1" ht="15.75" customHeight="1">
      <c r="A364" s="22"/>
      <c r="B364" s="246"/>
      <c r="C364" s="246"/>
      <c r="D364" s="246"/>
      <c r="E364" s="134" t="s">
        <v>24</v>
      </c>
      <c r="F364" s="135" t="s">
        <v>35</v>
      </c>
      <c r="G364" s="133" t="s">
        <v>36</v>
      </c>
    </row>
    <row r="365" spans="1:7" s="9" customFormat="1" ht="15.75" customHeight="1">
      <c r="A365" s="22"/>
      <c r="B365" s="101" t="s">
        <v>486</v>
      </c>
      <c r="C365" s="136" t="s">
        <v>255</v>
      </c>
      <c r="D365" s="247" t="s">
        <v>793</v>
      </c>
      <c r="E365" s="137">
        <v>43648</v>
      </c>
      <c r="F365" s="137">
        <f>E365+4</f>
        <v>43652</v>
      </c>
      <c r="G365" s="138">
        <f>F365+27</f>
        <v>43679</v>
      </c>
    </row>
    <row r="366" spans="1:7" s="9" customFormat="1" ht="15.75" customHeight="1">
      <c r="A366" s="22"/>
      <c r="B366" s="101" t="s">
        <v>487</v>
      </c>
      <c r="C366" s="139" t="s">
        <v>364</v>
      </c>
      <c r="D366" s="229"/>
      <c r="E366" s="137">
        <f t="shared" ref="E366:G369" si="38">E365+7</f>
        <v>43655</v>
      </c>
      <c r="F366" s="137">
        <f t="shared" si="38"/>
        <v>43659</v>
      </c>
      <c r="G366" s="138">
        <f t="shared" si="38"/>
        <v>43686</v>
      </c>
    </row>
    <row r="367" spans="1:7" s="9" customFormat="1" ht="15.75" customHeight="1">
      <c r="A367" s="22"/>
      <c r="B367" s="101" t="s">
        <v>488</v>
      </c>
      <c r="C367" s="136" t="s">
        <v>78</v>
      </c>
      <c r="D367" s="229"/>
      <c r="E367" s="137">
        <f t="shared" si="38"/>
        <v>43662</v>
      </c>
      <c r="F367" s="137">
        <f t="shared" si="38"/>
        <v>43666</v>
      </c>
      <c r="G367" s="138">
        <f t="shared" si="38"/>
        <v>43693</v>
      </c>
    </row>
    <row r="368" spans="1:7" s="9" customFormat="1" ht="15.75" customHeight="1">
      <c r="A368" s="22"/>
      <c r="B368" s="101" t="s">
        <v>489</v>
      </c>
      <c r="C368" s="139" t="s">
        <v>41</v>
      </c>
      <c r="D368" s="229"/>
      <c r="E368" s="137">
        <f t="shared" si="38"/>
        <v>43669</v>
      </c>
      <c r="F368" s="137">
        <f t="shared" si="38"/>
        <v>43673</v>
      </c>
      <c r="G368" s="138">
        <f t="shared" si="38"/>
        <v>43700</v>
      </c>
    </row>
    <row r="369" spans="1:7" s="9" customFormat="1" ht="15.75" customHeight="1">
      <c r="A369" s="22"/>
      <c r="B369" s="101" t="s">
        <v>490</v>
      </c>
      <c r="C369" s="106" t="s">
        <v>372</v>
      </c>
      <c r="D369" s="230"/>
      <c r="E369" s="137">
        <f t="shared" si="38"/>
        <v>43676</v>
      </c>
      <c r="F369" s="137">
        <f t="shared" si="38"/>
        <v>43680</v>
      </c>
      <c r="G369" s="138">
        <f t="shared" si="38"/>
        <v>43707</v>
      </c>
    </row>
    <row r="370" spans="1:7" s="9" customFormat="1" ht="15.75" customHeight="1">
      <c r="A370" s="22"/>
      <c r="B370" s="5"/>
      <c r="C370" s="5"/>
      <c r="D370" s="6"/>
      <c r="E370" s="6"/>
      <c r="F370" s="96"/>
      <c r="G370" s="96"/>
    </row>
    <row r="371" spans="1:7" s="9" customFormat="1" ht="15.75" customHeight="1">
      <c r="A371" s="240"/>
      <c r="B371" s="240"/>
      <c r="C371" s="5"/>
      <c r="D371" s="6"/>
      <c r="E371" s="6"/>
      <c r="F371" s="96"/>
      <c r="G371" s="96"/>
    </row>
    <row r="372" spans="1:7" s="9" customFormat="1" ht="15.75" customHeight="1">
      <c r="A372" s="22" t="s">
        <v>794</v>
      </c>
      <c r="B372" s="208" t="s">
        <v>31</v>
      </c>
      <c r="C372" s="208" t="s">
        <v>32</v>
      </c>
      <c r="D372" s="210" t="s">
        <v>33</v>
      </c>
      <c r="E372" s="8" t="s">
        <v>712</v>
      </c>
      <c r="F372" s="8" t="s">
        <v>34</v>
      </c>
      <c r="G372" s="89" t="s">
        <v>795</v>
      </c>
    </row>
    <row r="373" spans="1:7" s="9" customFormat="1" ht="15.75" customHeight="1">
      <c r="A373" s="22"/>
      <c r="B373" s="209"/>
      <c r="C373" s="209"/>
      <c r="D373" s="211"/>
      <c r="E373" s="90" t="s">
        <v>24</v>
      </c>
      <c r="F373" s="23" t="s">
        <v>35</v>
      </c>
      <c r="G373" s="8" t="s">
        <v>36</v>
      </c>
    </row>
    <row r="374" spans="1:7" s="9" customFormat="1" ht="15.75" customHeight="1">
      <c r="A374" s="22"/>
      <c r="B374" s="140" t="s">
        <v>796</v>
      </c>
      <c r="C374" s="141" t="s">
        <v>767</v>
      </c>
      <c r="D374" s="236" t="s">
        <v>797</v>
      </c>
      <c r="E374" s="103">
        <v>43643</v>
      </c>
      <c r="F374" s="32">
        <f>E374+4</f>
        <v>43647</v>
      </c>
      <c r="G374" s="11">
        <f>F374+25</f>
        <v>43672</v>
      </c>
    </row>
    <row r="375" spans="1:7" s="9" customFormat="1" ht="15.75" customHeight="1">
      <c r="A375" s="22"/>
      <c r="B375" s="140" t="s">
        <v>798</v>
      </c>
      <c r="C375" s="141" t="s">
        <v>608</v>
      </c>
      <c r="D375" s="237"/>
      <c r="E375" s="32">
        <f t="shared" ref="E375:G378" si="39">E374+7</f>
        <v>43650</v>
      </c>
      <c r="F375" s="32">
        <f t="shared" si="39"/>
        <v>43654</v>
      </c>
      <c r="G375" s="11">
        <f t="shared" si="39"/>
        <v>43679</v>
      </c>
    </row>
    <row r="376" spans="1:7" s="9" customFormat="1" ht="15.75" customHeight="1">
      <c r="A376" s="22"/>
      <c r="B376" s="140" t="s">
        <v>799</v>
      </c>
      <c r="C376" s="141" t="s">
        <v>652</v>
      </c>
      <c r="D376" s="237"/>
      <c r="E376" s="32">
        <f t="shared" si="39"/>
        <v>43657</v>
      </c>
      <c r="F376" s="32">
        <f t="shared" si="39"/>
        <v>43661</v>
      </c>
      <c r="G376" s="11">
        <f t="shared" si="39"/>
        <v>43686</v>
      </c>
    </row>
    <row r="377" spans="1:7" s="9" customFormat="1" ht="15.75" customHeight="1">
      <c r="A377" s="22"/>
      <c r="B377" s="140" t="s">
        <v>799</v>
      </c>
      <c r="C377" s="141" t="s">
        <v>653</v>
      </c>
      <c r="D377" s="237"/>
      <c r="E377" s="32">
        <f t="shared" si="39"/>
        <v>43664</v>
      </c>
      <c r="F377" s="32">
        <f t="shared" si="39"/>
        <v>43668</v>
      </c>
      <c r="G377" s="11">
        <f t="shared" si="39"/>
        <v>43693</v>
      </c>
    </row>
    <row r="378" spans="1:7" s="9" customFormat="1" ht="15.75" customHeight="1">
      <c r="A378" s="22"/>
      <c r="B378" s="140" t="s">
        <v>800</v>
      </c>
      <c r="C378" s="141" t="s">
        <v>689</v>
      </c>
      <c r="D378" s="238"/>
      <c r="E378" s="32">
        <f t="shared" si="39"/>
        <v>43671</v>
      </c>
      <c r="F378" s="32">
        <f t="shared" si="39"/>
        <v>43675</v>
      </c>
      <c r="G378" s="11">
        <f t="shared" si="39"/>
        <v>43700</v>
      </c>
    </row>
    <row r="379" spans="1:7" s="9" customFormat="1" ht="15.75" customHeight="1">
      <c r="A379" s="22"/>
      <c r="B379" s="18"/>
      <c r="C379" s="18"/>
      <c r="D379" s="20"/>
      <c r="E379" s="16"/>
      <c r="F379" s="17"/>
      <c r="G379" s="36"/>
    </row>
    <row r="380" spans="1:7" s="9" customFormat="1" ht="15.75" customHeight="1">
      <c r="A380" s="240"/>
      <c r="B380" s="240"/>
      <c r="C380" s="96" t="s">
        <v>801</v>
      </c>
      <c r="D380" s="6"/>
      <c r="E380" s="6"/>
      <c r="F380" s="96"/>
      <c r="G380" s="96"/>
    </row>
    <row r="381" spans="1:7" s="9" customFormat="1" ht="15.75" customHeight="1">
      <c r="A381" s="22" t="s">
        <v>802</v>
      </c>
      <c r="B381" s="210" t="s">
        <v>31</v>
      </c>
      <c r="C381" s="89" t="s">
        <v>32</v>
      </c>
      <c r="D381" s="89" t="s">
        <v>33</v>
      </c>
      <c r="E381" s="8" t="s">
        <v>712</v>
      </c>
      <c r="F381" s="8" t="s">
        <v>34</v>
      </c>
      <c r="G381" s="8" t="s">
        <v>803</v>
      </c>
    </row>
    <row r="382" spans="1:7" s="9" customFormat="1" ht="15.75" customHeight="1">
      <c r="A382" s="22"/>
      <c r="B382" s="211"/>
      <c r="C382" s="90"/>
      <c r="D382" s="90"/>
      <c r="E382" s="37" t="s">
        <v>24</v>
      </c>
      <c r="F382" s="8" t="s">
        <v>35</v>
      </c>
      <c r="G382" s="8" t="s">
        <v>36</v>
      </c>
    </row>
    <row r="383" spans="1:7" s="9" customFormat="1" ht="15.75" customHeight="1">
      <c r="A383" s="22"/>
      <c r="B383" s="33" t="s">
        <v>397</v>
      </c>
      <c r="C383" s="33" t="s">
        <v>398</v>
      </c>
      <c r="D383" s="236" t="s">
        <v>804</v>
      </c>
      <c r="E383" s="32">
        <v>43644</v>
      </c>
      <c r="F383" s="32">
        <f>E383+4</f>
        <v>43648</v>
      </c>
      <c r="G383" s="11">
        <f>F383+16</f>
        <v>43664</v>
      </c>
    </row>
    <row r="384" spans="1:7" s="9" customFormat="1" ht="15.75" customHeight="1">
      <c r="A384" s="22"/>
      <c r="B384" s="33" t="s">
        <v>519</v>
      </c>
      <c r="C384" s="33" t="s">
        <v>522</v>
      </c>
      <c r="D384" s="237"/>
      <c r="E384" s="32">
        <f t="shared" ref="E384:F387" si="40">E383+7</f>
        <v>43651</v>
      </c>
      <c r="F384" s="32">
        <f t="shared" si="40"/>
        <v>43655</v>
      </c>
      <c r="G384" s="11">
        <f>F384+17</f>
        <v>43672</v>
      </c>
    </row>
    <row r="385" spans="1:7" s="9" customFormat="1" ht="15.75" customHeight="1">
      <c r="A385" s="22"/>
      <c r="B385" s="33" t="s">
        <v>520</v>
      </c>
      <c r="C385" s="33" t="s">
        <v>523</v>
      </c>
      <c r="D385" s="237"/>
      <c r="E385" s="32">
        <f t="shared" si="40"/>
        <v>43658</v>
      </c>
      <c r="F385" s="32">
        <f t="shared" si="40"/>
        <v>43662</v>
      </c>
      <c r="G385" s="11">
        <f>F385+17</f>
        <v>43679</v>
      </c>
    </row>
    <row r="386" spans="1:7" s="9" customFormat="1" ht="15.75" customHeight="1">
      <c r="A386" s="22"/>
      <c r="B386" s="33" t="s">
        <v>521</v>
      </c>
      <c r="C386" s="33" t="s">
        <v>524</v>
      </c>
      <c r="D386" s="237"/>
      <c r="E386" s="32">
        <f t="shared" si="40"/>
        <v>43665</v>
      </c>
      <c r="F386" s="32">
        <f t="shared" si="40"/>
        <v>43669</v>
      </c>
      <c r="G386" s="11">
        <f>F386+17</f>
        <v>43686</v>
      </c>
    </row>
    <row r="387" spans="1:7" s="9" customFormat="1" ht="15.75" customHeight="1">
      <c r="A387" s="22"/>
      <c r="B387" s="142" t="s">
        <v>237</v>
      </c>
      <c r="C387" s="33" t="s">
        <v>525</v>
      </c>
      <c r="D387" s="238"/>
      <c r="E387" s="32">
        <f t="shared" si="40"/>
        <v>43672</v>
      </c>
      <c r="F387" s="32">
        <f t="shared" si="40"/>
        <v>43676</v>
      </c>
      <c r="G387" s="11">
        <f>F387+17</f>
        <v>43693</v>
      </c>
    </row>
    <row r="388" spans="1:7" s="9" customFormat="1" ht="15.75" customHeight="1">
      <c r="A388" s="22"/>
      <c r="B388" s="18"/>
      <c r="C388" s="18"/>
      <c r="D388" s="20"/>
      <c r="E388" s="20"/>
      <c r="F388" s="17"/>
      <c r="G388" s="96"/>
    </row>
    <row r="389" spans="1:7" s="9" customFormat="1" ht="15.75" customHeight="1">
      <c r="A389" s="259" t="s">
        <v>805</v>
      </c>
      <c r="B389" s="259"/>
      <c r="C389" s="259"/>
      <c r="D389" s="259"/>
      <c r="E389" s="259"/>
      <c r="F389" s="259"/>
      <c r="G389" s="259"/>
    </row>
    <row r="390" spans="1:7" s="9" customFormat="1" ht="15.75" customHeight="1">
      <c r="A390" s="222"/>
      <c r="B390" s="222"/>
      <c r="C390" s="5"/>
      <c r="D390" s="6"/>
      <c r="E390" s="6"/>
      <c r="F390" s="96"/>
      <c r="G390" s="96"/>
    </row>
    <row r="391" spans="1:7" s="9" customFormat="1" ht="15.75" customHeight="1">
      <c r="A391" s="22" t="s">
        <v>806</v>
      </c>
      <c r="B391" s="210" t="s">
        <v>31</v>
      </c>
      <c r="C391" s="210" t="s">
        <v>32</v>
      </c>
      <c r="D391" s="210" t="s">
        <v>33</v>
      </c>
      <c r="E391" s="8" t="s">
        <v>712</v>
      </c>
      <c r="F391" s="8" t="s">
        <v>34</v>
      </c>
      <c r="G391" s="8" t="s">
        <v>1121</v>
      </c>
    </row>
    <row r="392" spans="1:7" s="9" customFormat="1" ht="15.75" customHeight="1">
      <c r="A392" s="22"/>
      <c r="B392" s="211"/>
      <c r="C392" s="211"/>
      <c r="D392" s="211"/>
      <c r="E392" s="90" t="s">
        <v>24</v>
      </c>
      <c r="F392" s="8" t="s">
        <v>35</v>
      </c>
      <c r="G392" s="8" t="s">
        <v>36</v>
      </c>
    </row>
    <row r="393" spans="1:7" s="9" customFormat="1" ht="15.75" customHeight="1">
      <c r="A393" s="22"/>
      <c r="B393" s="8" t="s">
        <v>807</v>
      </c>
      <c r="C393" s="119" t="s">
        <v>808</v>
      </c>
      <c r="D393" s="227" t="s">
        <v>809</v>
      </c>
      <c r="E393" s="11">
        <v>43648</v>
      </c>
      <c r="F393" s="11">
        <f>E393+4</f>
        <v>43652</v>
      </c>
      <c r="G393" s="11">
        <f>F393+8</f>
        <v>43660</v>
      </c>
    </row>
    <row r="394" spans="1:7" s="9" customFormat="1" ht="15.75" customHeight="1">
      <c r="A394" s="22"/>
      <c r="B394" s="8" t="s">
        <v>752</v>
      </c>
      <c r="C394" s="143"/>
      <c r="D394" s="229"/>
      <c r="E394" s="11">
        <f t="shared" ref="E394:G397" si="41">E393+7</f>
        <v>43655</v>
      </c>
      <c r="F394" s="11">
        <f t="shared" si="41"/>
        <v>43659</v>
      </c>
      <c r="G394" s="138">
        <f t="shared" si="41"/>
        <v>43667</v>
      </c>
    </row>
    <row r="395" spans="1:7" s="9" customFormat="1" ht="15.75" customHeight="1">
      <c r="A395" s="22"/>
      <c r="B395" s="8" t="s">
        <v>751</v>
      </c>
      <c r="C395" s="143"/>
      <c r="D395" s="229"/>
      <c r="E395" s="11">
        <f t="shared" si="41"/>
        <v>43662</v>
      </c>
      <c r="F395" s="11">
        <f t="shared" si="41"/>
        <v>43666</v>
      </c>
      <c r="G395" s="138">
        <f t="shared" si="41"/>
        <v>43674</v>
      </c>
    </row>
    <row r="396" spans="1:7" s="9" customFormat="1" ht="15.75" customHeight="1">
      <c r="A396" s="22"/>
      <c r="B396" s="8" t="s">
        <v>810</v>
      </c>
      <c r="C396" s="143" t="s">
        <v>811</v>
      </c>
      <c r="D396" s="229"/>
      <c r="E396" s="11">
        <f t="shared" si="41"/>
        <v>43669</v>
      </c>
      <c r="F396" s="11">
        <f t="shared" si="41"/>
        <v>43673</v>
      </c>
      <c r="G396" s="138">
        <f t="shared" si="41"/>
        <v>43681</v>
      </c>
    </row>
    <row r="397" spans="1:7" s="9" customFormat="1" ht="15.75" customHeight="1">
      <c r="A397" s="22"/>
      <c r="B397" s="8" t="s">
        <v>812</v>
      </c>
      <c r="C397" s="143" t="s">
        <v>813</v>
      </c>
      <c r="D397" s="230"/>
      <c r="E397" s="11">
        <f t="shared" si="41"/>
        <v>43676</v>
      </c>
      <c r="F397" s="11">
        <f t="shared" si="41"/>
        <v>43680</v>
      </c>
      <c r="G397" s="138">
        <f t="shared" si="41"/>
        <v>43688</v>
      </c>
    </row>
    <row r="398" spans="1:7" s="9" customFormat="1" ht="15.75" customHeight="1">
      <c r="A398" s="22"/>
      <c r="B398" s="38"/>
      <c r="C398" s="38"/>
      <c r="D398" s="38"/>
      <c r="E398" s="38"/>
      <c r="F398" s="17"/>
      <c r="G398" s="17"/>
    </row>
    <row r="399" spans="1:7" s="9" customFormat="1" ht="15.75" customHeight="1">
      <c r="A399" s="222"/>
      <c r="B399" s="222"/>
      <c r="C399" s="5"/>
      <c r="D399" s="6"/>
      <c r="E399" s="6"/>
      <c r="F399" s="96"/>
      <c r="G399" s="96"/>
    </row>
    <row r="400" spans="1:7" s="9" customFormat="1" ht="15.75" customHeight="1">
      <c r="A400" s="22" t="s">
        <v>814</v>
      </c>
      <c r="B400" s="221" t="s">
        <v>31</v>
      </c>
      <c r="C400" s="210" t="s">
        <v>32</v>
      </c>
      <c r="D400" s="210" t="s">
        <v>711</v>
      </c>
      <c r="E400" s="8" t="s">
        <v>712</v>
      </c>
      <c r="F400" s="8" t="s">
        <v>34</v>
      </c>
      <c r="G400" s="8" t="s">
        <v>79</v>
      </c>
    </row>
    <row r="401" spans="1:7" s="9" customFormat="1" ht="15.75" customHeight="1">
      <c r="A401" s="22"/>
      <c r="B401" s="211"/>
      <c r="C401" s="211"/>
      <c r="D401" s="211"/>
      <c r="E401" s="90" t="s">
        <v>24</v>
      </c>
      <c r="F401" s="8" t="s">
        <v>35</v>
      </c>
      <c r="G401" s="8" t="s">
        <v>36</v>
      </c>
    </row>
    <row r="402" spans="1:7" s="9" customFormat="1" ht="15.75" customHeight="1">
      <c r="A402" s="22"/>
      <c r="B402" s="8" t="s">
        <v>526</v>
      </c>
      <c r="C402" s="144" t="s">
        <v>327</v>
      </c>
      <c r="D402" s="210" t="s">
        <v>815</v>
      </c>
      <c r="E402" s="11">
        <v>43648</v>
      </c>
      <c r="F402" s="11">
        <f>E402+4</f>
        <v>43652</v>
      </c>
      <c r="G402" s="11">
        <f>F402+21</f>
        <v>43673</v>
      </c>
    </row>
    <row r="403" spans="1:7" s="9" customFormat="1" ht="15.75" customHeight="1">
      <c r="A403" s="22"/>
      <c r="B403" s="8" t="s">
        <v>248</v>
      </c>
      <c r="C403" s="144" t="s">
        <v>393</v>
      </c>
      <c r="D403" s="218"/>
      <c r="E403" s="11">
        <f t="shared" ref="E403:G406" si="42">E402+7</f>
        <v>43655</v>
      </c>
      <c r="F403" s="11">
        <f t="shared" si="42"/>
        <v>43659</v>
      </c>
      <c r="G403" s="138">
        <f t="shared" si="42"/>
        <v>43680</v>
      </c>
    </row>
    <row r="404" spans="1:7" s="9" customFormat="1" ht="15.75" customHeight="1">
      <c r="A404" s="22"/>
      <c r="B404" s="8" t="s">
        <v>319</v>
      </c>
      <c r="C404" s="144" t="s">
        <v>394</v>
      </c>
      <c r="D404" s="218"/>
      <c r="E404" s="11">
        <f t="shared" si="42"/>
        <v>43662</v>
      </c>
      <c r="F404" s="11">
        <f t="shared" si="42"/>
        <v>43666</v>
      </c>
      <c r="G404" s="138">
        <f t="shared" si="42"/>
        <v>43687</v>
      </c>
    </row>
    <row r="405" spans="1:7" s="9" customFormat="1" ht="15.75" customHeight="1">
      <c r="A405" s="22"/>
      <c r="B405" s="145" t="s">
        <v>391</v>
      </c>
      <c r="C405" s="146" t="s">
        <v>395</v>
      </c>
      <c r="D405" s="218"/>
      <c r="E405" s="11">
        <f t="shared" si="42"/>
        <v>43669</v>
      </c>
      <c r="F405" s="11">
        <f t="shared" si="42"/>
        <v>43673</v>
      </c>
      <c r="G405" s="138">
        <f t="shared" si="42"/>
        <v>43694</v>
      </c>
    </row>
    <row r="406" spans="1:7" s="9" customFormat="1" ht="15.75" customHeight="1">
      <c r="A406" s="22"/>
      <c r="B406" s="8" t="s">
        <v>392</v>
      </c>
      <c r="C406" s="144" t="s">
        <v>396</v>
      </c>
      <c r="D406" s="211"/>
      <c r="E406" s="11">
        <f t="shared" si="42"/>
        <v>43676</v>
      </c>
      <c r="F406" s="11">
        <f t="shared" si="42"/>
        <v>43680</v>
      </c>
      <c r="G406" s="138">
        <f t="shared" si="42"/>
        <v>43701</v>
      </c>
    </row>
    <row r="407" spans="1:7" s="9" customFormat="1" ht="15.75" customHeight="1">
      <c r="A407" s="22"/>
      <c r="B407" s="39"/>
      <c r="C407" s="40"/>
      <c r="D407" s="38"/>
      <c r="E407" s="17"/>
      <c r="F407" s="17"/>
      <c r="G407" s="17"/>
    </row>
    <row r="408" spans="1:7" s="9" customFormat="1" ht="15.75" customHeight="1">
      <c r="A408" s="22"/>
      <c r="B408" s="38"/>
      <c r="C408" s="38"/>
      <c r="D408" s="38"/>
      <c r="E408" s="38"/>
      <c r="F408" s="38"/>
      <c r="G408" s="38"/>
    </row>
    <row r="409" spans="1:7" s="9" customFormat="1" ht="15.75" customHeight="1">
      <c r="A409" s="222"/>
      <c r="B409" s="222"/>
      <c r="C409" s="5"/>
      <c r="D409" s="6"/>
      <c r="E409" s="6"/>
      <c r="F409" s="96"/>
      <c r="G409" s="96"/>
    </row>
    <row r="410" spans="1:7" s="9" customFormat="1" ht="15.75" customHeight="1">
      <c r="A410" s="22" t="s">
        <v>816</v>
      </c>
      <c r="B410" s="210" t="s">
        <v>31</v>
      </c>
      <c r="C410" s="210" t="s">
        <v>32</v>
      </c>
      <c r="D410" s="210" t="s">
        <v>33</v>
      </c>
      <c r="E410" s="8" t="s">
        <v>712</v>
      </c>
      <c r="F410" s="8" t="s">
        <v>34</v>
      </c>
      <c r="G410" s="8" t="s">
        <v>81</v>
      </c>
    </row>
    <row r="411" spans="1:7" s="9" customFormat="1" ht="15.75" customHeight="1">
      <c r="A411" s="22"/>
      <c r="B411" s="211"/>
      <c r="C411" s="211"/>
      <c r="D411" s="211"/>
      <c r="E411" s="90" t="s">
        <v>24</v>
      </c>
      <c r="F411" s="8" t="s">
        <v>35</v>
      </c>
      <c r="G411" s="8" t="s">
        <v>36</v>
      </c>
    </row>
    <row r="412" spans="1:7" s="9" customFormat="1" ht="15.75" customHeight="1">
      <c r="A412" s="22"/>
      <c r="B412" s="8" t="s">
        <v>817</v>
      </c>
      <c r="C412" s="11" t="s">
        <v>818</v>
      </c>
      <c r="D412" s="263" t="s">
        <v>819</v>
      </c>
      <c r="E412" s="32">
        <v>43646</v>
      </c>
      <c r="F412" s="11">
        <f>E412+4</f>
        <v>43650</v>
      </c>
      <c r="G412" s="11">
        <f>F412+11</f>
        <v>43661</v>
      </c>
    </row>
    <row r="413" spans="1:7" s="9" customFormat="1" ht="15.75" customHeight="1">
      <c r="A413" s="22"/>
      <c r="B413" s="8" t="s">
        <v>820</v>
      </c>
      <c r="C413" s="11" t="s">
        <v>337</v>
      </c>
      <c r="D413" s="261"/>
      <c r="E413" s="11">
        <f t="shared" ref="E413:G416" si="43">E412+7</f>
        <v>43653</v>
      </c>
      <c r="F413" s="11">
        <f t="shared" si="43"/>
        <v>43657</v>
      </c>
      <c r="G413" s="138">
        <f t="shared" si="43"/>
        <v>43668</v>
      </c>
    </row>
    <row r="414" spans="1:7" s="9" customFormat="1" ht="15.75" customHeight="1">
      <c r="A414" s="22"/>
      <c r="B414" s="8" t="s">
        <v>821</v>
      </c>
      <c r="C414" s="11" t="s">
        <v>371</v>
      </c>
      <c r="D414" s="261"/>
      <c r="E414" s="11">
        <f t="shared" si="43"/>
        <v>43660</v>
      </c>
      <c r="F414" s="11">
        <f t="shared" si="43"/>
        <v>43664</v>
      </c>
      <c r="G414" s="138">
        <f t="shared" si="43"/>
        <v>43675</v>
      </c>
    </row>
    <row r="415" spans="1:7" s="9" customFormat="1" ht="15.75" customHeight="1">
      <c r="A415" s="22"/>
      <c r="B415" s="8" t="s">
        <v>822</v>
      </c>
      <c r="C415" s="11" t="s">
        <v>388</v>
      </c>
      <c r="D415" s="261"/>
      <c r="E415" s="11">
        <f t="shared" si="43"/>
        <v>43667</v>
      </c>
      <c r="F415" s="11">
        <f t="shared" si="43"/>
        <v>43671</v>
      </c>
      <c r="G415" s="138">
        <f t="shared" si="43"/>
        <v>43682</v>
      </c>
    </row>
    <row r="416" spans="1:7" s="9" customFormat="1" ht="15.75" customHeight="1">
      <c r="A416" s="22"/>
      <c r="B416" s="8" t="s">
        <v>823</v>
      </c>
      <c r="C416" s="11" t="s">
        <v>389</v>
      </c>
      <c r="D416" s="262"/>
      <c r="E416" s="11">
        <f t="shared" si="43"/>
        <v>43674</v>
      </c>
      <c r="F416" s="11">
        <f t="shared" si="43"/>
        <v>43678</v>
      </c>
      <c r="G416" s="138">
        <f t="shared" si="43"/>
        <v>43689</v>
      </c>
    </row>
    <row r="417" spans="1:7" s="9" customFormat="1" ht="15.75" customHeight="1">
      <c r="A417" s="22"/>
      <c r="B417" s="38"/>
      <c r="C417" s="38"/>
      <c r="D417" s="38"/>
      <c r="E417" s="38"/>
      <c r="F417" s="17"/>
      <c r="G417" s="17"/>
    </row>
    <row r="418" spans="1:7" s="9" customFormat="1" ht="15.75" customHeight="1">
      <c r="A418" s="222"/>
      <c r="B418" s="222"/>
      <c r="C418" s="5"/>
      <c r="D418" s="6"/>
      <c r="E418" s="6"/>
      <c r="F418" s="96"/>
      <c r="G418" s="96"/>
    </row>
    <row r="419" spans="1:7" s="9" customFormat="1" ht="15.75" customHeight="1">
      <c r="A419" s="22" t="s">
        <v>824</v>
      </c>
      <c r="B419" s="208" t="s">
        <v>31</v>
      </c>
      <c r="C419" s="208" t="s">
        <v>32</v>
      </c>
      <c r="D419" s="208" t="s">
        <v>33</v>
      </c>
      <c r="E419" s="8" t="s">
        <v>712</v>
      </c>
      <c r="F419" s="8" t="s">
        <v>34</v>
      </c>
      <c r="G419" s="8" t="s">
        <v>1121</v>
      </c>
    </row>
    <row r="420" spans="1:7" s="9" customFormat="1" ht="15.75" customHeight="1">
      <c r="A420" s="22"/>
      <c r="B420" s="209"/>
      <c r="C420" s="209"/>
      <c r="D420" s="209"/>
      <c r="E420" s="8" t="s">
        <v>24</v>
      </c>
      <c r="F420" s="8" t="s">
        <v>35</v>
      </c>
      <c r="G420" s="8" t="s">
        <v>36</v>
      </c>
    </row>
    <row r="421" spans="1:7" s="9" customFormat="1" ht="15.75" customHeight="1">
      <c r="A421" s="22"/>
      <c r="B421" s="8" t="s">
        <v>807</v>
      </c>
      <c r="C421" s="119" t="s">
        <v>808</v>
      </c>
      <c r="D421" s="227" t="s">
        <v>809</v>
      </c>
      <c r="E421" s="11">
        <v>43648</v>
      </c>
      <c r="F421" s="11">
        <f>E421+4</f>
        <v>43652</v>
      </c>
      <c r="G421" s="11">
        <f>F421+8</f>
        <v>43660</v>
      </c>
    </row>
    <row r="422" spans="1:7" s="9" customFormat="1" ht="15.75" customHeight="1">
      <c r="A422" s="22"/>
      <c r="B422" s="8" t="s">
        <v>752</v>
      </c>
      <c r="C422" s="143"/>
      <c r="D422" s="229"/>
      <c r="E422" s="11">
        <f t="shared" ref="E422:G425" si="44">E421+7</f>
        <v>43655</v>
      </c>
      <c r="F422" s="11">
        <f t="shared" si="44"/>
        <v>43659</v>
      </c>
      <c r="G422" s="138">
        <f t="shared" si="44"/>
        <v>43667</v>
      </c>
    </row>
    <row r="423" spans="1:7" s="9" customFormat="1" ht="15.75" customHeight="1">
      <c r="A423" s="22"/>
      <c r="B423" s="8" t="s">
        <v>751</v>
      </c>
      <c r="C423" s="143"/>
      <c r="D423" s="229"/>
      <c r="E423" s="11">
        <f t="shared" si="44"/>
        <v>43662</v>
      </c>
      <c r="F423" s="11">
        <f t="shared" si="44"/>
        <v>43666</v>
      </c>
      <c r="G423" s="138">
        <f t="shared" si="44"/>
        <v>43674</v>
      </c>
    </row>
    <row r="424" spans="1:7" s="9" customFormat="1" ht="15.75" customHeight="1">
      <c r="A424" s="22"/>
      <c r="B424" s="8" t="s">
        <v>810</v>
      </c>
      <c r="C424" s="143" t="s">
        <v>811</v>
      </c>
      <c r="D424" s="229"/>
      <c r="E424" s="11">
        <f t="shared" si="44"/>
        <v>43669</v>
      </c>
      <c r="F424" s="11">
        <f t="shared" si="44"/>
        <v>43673</v>
      </c>
      <c r="G424" s="138">
        <f t="shared" si="44"/>
        <v>43681</v>
      </c>
    </row>
    <row r="425" spans="1:7" s="9" customFormat="1" ht="15.75" customHeight="1">
      <c r="A425" s="22"/>
      <c r="B425" s="8" t="s">
        <v>812</v>
      </c>
      <c r="C425" s="143" t="s">
        <v>813</v>
      </c>
      <c r="D425" s="230"/>
      <c r="E425" s="11">
        <f t="shared" si="44"/>
        <v>43676</v>
      </c>
      <c r="F425" s="11">
        <f t="shared" si="44"/>
        <v>43680</v>
      </c>
      <c r="G425" s="138">
        <f t="shared" si="44"/>
        <v>43688</v>
      </c>
    </row>
    <row r="426" spans="1:7" s="9" customFormat="1" ht="15.75" customHeight="1">
      <c r="A426" s="22"/>
      <c r="B426" s="38"/>
      <c r="C426" s="38"/>
      <c r="D426" s="38"/>
      <c r="E426" s="38"/>
      <c r="F426" s="38"/>
      <c r="G426" s="17"/>
    </row>
    <row r="427" spans="1:7" s="9" customFormat="1" ht="15.75" customHeight="1">
      <c r="A427" s="222"/>
      <c r="B427" s="222"/>
      <c r="C427" s="5"/>
      <c r="D427" s="6"/>
      <c r="E427" s="6"/>
      <c r="F427" s="96"/>
      <c r="G427" s="96"/>
    </row>
    <row r="428" spans="1:7" s="9" customFormat="1" ht="15.75" customHeight="1">
      <c r="A428" s="22" t="s">
        <v>825</v>
      </c>
      <c r="B428" s="210" t="s">
        <v>31</v>
      </c>
      <c r="C428" s="210" t="s">
        <v>32</v>
      </c>
      <c r="D428" s="210" t="s">
        <v>33</v>
      </c>
      <c r="E428" s="8" t="s">
        <v>712</v>
      </c>
      <c r="F428" s="8" t="s">
        <v>34</v>
      </c>
      <c r="G428" s="8" t="s">
        <v>83</v>
      </c>
    </row>
    <row r="429" spans="1:7" s="9" customFormat="1" ht="15.75" customHeight="1">
      <c r="A429" s="22"/>
      <c r="B429" s="211"/>
      <c r="C429" s="211"/>
      <c r="D429" s="211"/>
      <c r="E429" s="90" t="s">
        <v>24</v>
      </c>
      <c r="F429" s="8" t="s">
        <v>35</v>
      </c>
      <c r="G429" s="8" t="s">
        <v>36</v>
      </c>
    </row>
    <row r="430" spans="1:7" s="9" customFormat="1" ht="15.75" customHeight="1">
      <c r="A430" s="22"/>
      <c r="B430" s="11" t="s">
        <v>333</v>
      </c>
      <c r="C430" s="147" t="s">
        <v>826</v>
      </c>
      <c r="D430" s="260" t="s">
        <v>827</v>
      </c>
      <c r="E430" s="11">
        <v>43646</v>
      </c>
      <c r="F430" s="11">
        <f>E430+4</f>
        <v>43650</v>
      </c>
      <c r="G430" s="11">
        <f>F430+15</f>
        <v>43665</v>
      </c>
    </row>
    <row r="431" spans="1:7" s="9" customFormat="1" ht="15.75" customHeight="1">
      <c r="A431" s="22"/>
      <c r="B431" s="8" t="s">
        <v>301</v>
      </c>
      <c r="C431" s="8" t="s">
        <v>828</v>
      </c>
      <c r="D431" s="261"/>
      <c r="E431" s="11">
        <f t="shared" ref="E431:G434" si="45">E430+7</f>
        <v>43653</v>
      </c>
      <c r="F431" s="11">
        <f t="shared" si="45"/>
        <v>43657</v>
      </c>
      <c r="G431" s="138">
        <f t="shared" si="45"/>
        <v>43672</v>
      </c>
    </row>
    <row r="432" spans="1:7" s="9" customFormat="1" ht="15.75" customHeight="1">
      <c r="A432" s="22"/>
      <c r="B432" s="8" t="s">
        <v>302</v>
      </c>
      <c r="C432" s="8" t="s">
        <v>829</v>
      </c>
      <c r="D432" s="261"/>
      <c r="E432" s="11">
        <f t="shared" si="45"/>
        <v>43660</v>
      </c>
      <c r="F432" s="11">
        <f t="shared" si="45"/>
        <v>43664</v>
      </c>
      <c r="G432" s="138">
        <f t="shared" si="45"/>
        <v>43679</v>
      </c>
    </row>
    <row r="433" spans="1:7" s="9" customFormat="1" ht="15.75" customHeight="1">
      <c r="A433" s="22"/>
      <c r="B433" s="8" t="s">
        <v>340</v>
      </c>
      <c r="C433" s="8" t="s">
        <v>830</v>
      </c>
      <c r="D433" s="261"/>
      <c r="E433" s="11">
        <f t="shared" si="45"/>
        <v>43667</v>
      </c>
      <c r="F433" s="11">
        <f t="shared" si="45"/>
        <v>43671</v>
      </c>
      <c r="G433" s="138">
        <f t="shared" si="45"/>
        <v>43686</v>
      </c>
    </row>
    <row r="434" spans="1:7" s="9" customFormat="1" ht="15.75" customHeight="1">
      <c r="A434" s="22"/>
      <c r="B434" s="8"/>
      <c r="C434" s="8"/>
      <c r="D434" s="262"/>
      <c r="E434" s="11">
        <f t="shared" si="45"/>
        <v>43674</v>
      </c>
      <c r="F434" s="11">
        <f t="shared" si="45"/>
        <v>43678</v>
      </c>
      <c r="G434" s="138">
        <f t="shared" si="45"/>
        <v>43693</v>
      </c>
    </row>
    <row r="435" spans="1:7" s="9" customFormat="1" ht="15.75" customHeight="1">
      <c r="A435" s="22"/>
      <c r="B435" s="38"/>
      <c r="C435" s="38"/>
      <c r="D435" s="38"/>
      <c r="E435" s="38"/>
      <c r="F435" s="17"/>
      <c r="G435" s="17"/>
    </row>
    <row r="436" spans="1:7" s="9" customFormat="1" ht="15.75" customHeight="1">
      <c r="A436" s="222"/>
      <c r="B436" s="222"/>
      <c r="C436" s="5"/>
      <c r="D436" s="6"/>
      <c r="E436" s="6"/>
      <c r="F436" s="96"/>
      <c r="G436" s="96"/>
    </row>
    <row r="437" spans="1:7" s="9" customFormat="1" ht="15.75" customHeight="1">
      <c r="A437" s="22" t="s">
        <v>831</v>
      </c>
      <c r="B437" s="210" t="s">
        <v>31</v>
      </c>
      <c r="C437" s="210" t="s">
        <v>32</v>
      </c>
      <c r="D437" s="210" t="s">
        <v>33</v>
      </c>
      <c r="E437" s="8" t="s">
        <v>712</v>
      </c>
      <c r="F437" s="8" t="s">
        <v>34</v>
      </c>
      <c r="G437" s="8" t="s">
        <v>85</v>
      </c>
    </row>
    <row r="438" spans="1:7" s="9" customFormat="1" ht="15.75" customHeight="1">
      <c r="A438" s="22"/>
      <c r="B438" s="211"/>
      <c r="C438" s="211"/>
      <c r="D438" s="211"/>
      <c r="E438" s="90" t="s">
        <v>24</v>
      </c>
      <c r="F438" s="8" t="s">
        <v>35</v>
      </c>
      <c r="G438" s="8" t="s">
        <v>36</v>
      </c>
    </row>
    <row r="439" spans="1:7" s="9" customFormat="1" ht="15.75" customHeight="1">
      <c r="A439" s="22"/>
      <c r="B439" s="11" t="s">
        <v>333</v>
      </c>
      <c r="C439" s="147" t="s">
        <v>826</v>
      </c>
      <c r="D439" s="260" t="s">
        <v>827</v>
      </c>
      <c r="E439" s="11">
        <v>43646</v>
      </c>
      <c r="F439" s="11">
        <f>E439+4</f>
        <v>43650</v>
      </c>
      <c r="G439" s="11">
        <f>F439+15</f>
        <v>43665</v>
      </c>
    </row>
    <row r="440" spans="1:7" s="9" customFormat="1" ht="15.75" customHeight="1">
      <c r="A440" s="22"/>
      <c r="B440" s="8" t="s">
        <v>301</v>
      </c>
      <c r="C440" s="8" t="s">
        <v>828</v>
      </c>
      <c r="D440" s="261"/>
      <c r="E440" s="11">
        <f t="shared" ref="E440:G443" si="46">E439+7</f>
        <v>43653</v>
      </c>
      <c r="F440" s="11">
        <f t="shared" si="46"/>
        <v>43657</v>
      </c>
      <c r="G440" s="138">
        <f t="shared" si="46"/>
        <v>43672</v>
      </c>
    </row>
    <row r="441" spans="1:7" s="9" customFormat="1" ht="15.75" customHeight="1">
      <c r="A441" s="22"/>
      <c r="B441" s="8" t="s">
        <v>302</v>
      </c>
      <c r="C441" s="8" t="s">
        <v>829</v>
      </c>
      <c r="D441" s="261"/>
      <c r="E441" s="11">
        <f t="shared" si="46"/>
        <v>43660</v>
      </c>
      <c r="F441" s="11">
        <f t="shared" si="46"/>
        <v>43664</v>
      </c>
      <c r="G441" s="138">
        <f t="shared" si="46"/>
        <v>43679</v>
      </c>
    </row>
    <row r="442" spans="1:7" s="9" customFormat="1" ht="15.75" customHeight="1">
      <c r="A442" s="22"/>
      <c r="B442" s="8" t="s">
        <v>340</v>
      </c>
      <c r="C442" s="8" t="s">
        <v>830</v>
      </c>
      <c r="D442" s="261"/>
      <c r="E442" s="11">
        <f t="shared" si="46"/>
        <v>43667</v>
      </c>
      <c r="F442" s="11">
        <f t="shared" si="46"/>
        <v>43671</v>
      </c>
      <c r="G442" s="138">
        <f t="shared" si="46"/>
        <v>43686</v>
      </c>
    </row>
    <row r="443" spans="1:7" s="9" customFormat="1" ht="15.75" customHeight="1">
      <c r="A443" s="22"/>
      <c r="B443" s="8"/>
      <c r="C443" s="8"/>
      <c r="D443" s="262"/>
      <c r="E443" s="11">
        <f t="shared" si="46"/>
        <v>43674</v>
      </c>
      <c r="F443" s="11">
        <f t="shared" si="46"/>
        <v>43678</v>
      </c>
      <c r="G443" s="138">
        <f t="shared" si="46"/>
        <v>43693</v>
      </c>
    </row>
    <row r="444" spans="1:7" s="9" customFormat="1" ht="15.75" customHeight="1">
      <c r="A444" s="22"/>
      <c r="B444" s="38"/>
      <c r="C444" s="38"/>
      <c r="D444" s="38"/>
      <c r="E444" s="38"/>
      <c r="F444" s="17"/>
      <c r="G444" s="17"/>
    </row>
    <row r="445" spans="1:7" s="9" customFormat="1" ht="15.75" customHeight="1">
      <c r="A445" s="259" t="s">
        <v>86</v>
      </c>
      <c r="B445" s="259"/>
      <c r="C445" s="259"/>
      <c r="D445" s="259"/>
      <c r="E445" s="259"/>
      <c r="F445" s="259"/>
      <c r="G445" s="259"/>
    </row>
    <row r="446" spans="1:7" s="9" customFormat="1" ht="15.75" customHeight="1">
      <c r="A446" s="255" t="s">
        <v>801</v>
      </c>
      <c r="B446" s="255"/>
      <c r="C446" s="26"/>
      <c r="D446" s="27"/>
      <c r="E446" s="27"/>
      <c r="F446" s="97"/>
      <c r="G446" s="97"/>
    </row>
    <row r="447" spans="1:7" s="9" customFormat="1" ht="15.75" customHeight="1">
      <c r="A447" s="22" t="s">
        <v>832</v>
      </c>
      <c r="B447" s="210" t="s">
        <v>31</v>
      </c>
      <c r="C447" s="210" t="s">
        <v>32</v>
      </c>
      <c r="D447" s="210" t="s">
        <v>33</v>
      </c>
      <c r="E447" s="8" t="s">
        <v>712</v>
      </c>
      <c r="F447" s="8" t="s">
        <v>34</v>
      </c>
      <c r="G447" s="89" t="s">
        <v>832</v>
      </c>
    </row>
    <row r="448" spans="1:7" s="9" customFormat="1" ht="15.75" customHeight="1">
      <c r="A448" s="22"/>
      <c r="B448" s="211"/>
      <c r="C448" s="211"/>
      <c r="D448" s="211"/>
      <c r="E448" s="90" t="s">
        <v>833</v>
      </c>
      <c r="F448" s="23" t="s">
        <v>35</v>
      </c>
      <c r="G448" s="8" t="s">
        <v>834</v>
      </c>
    </row>
    <row r="449" spans="1:7" s="9" customFormat="1" ht="15.75" customHeight="1">
      <c r="A449" s="22"/>
      <c r="B449" s="104" t="s">
        <v>835</v>
      </c>
      <c r="C449" s="139" t="s">
        <v>836</v>
      </c>
      <c r="D449" s="236" t="s">
        <v>837</v>
      </c>
      <c r="E449" s="103">
        <v>43647</v>
      </c>
      <c r="F449" s="103">
        <f>E449+4</f>
        <v>43651</v>
      </c>
      <c r="G449" s="11">
        <f>F449+6</f>
        <v>43657</v>
      </c>
    </row>
    <row r="450" spans="1:7" s="9" customFormat="1" ht="15.75" customHeight="1">
      <c r="A450" s="22"/>
      <c r="B450" s="104" t="s">
        <v>838</v>
      </c>
      <c r="C450" s="139" t="s">
        <v>839</v>
      </c>
      <c r="D450" s="237"/>
      <c r="E450" s="13">
        <f>E449+7</f>
        <v>43654</v>
      </c>
      <c r="F450" s="103">
        <f t="shared" ref="E450:F453" si="47">F449+7</f>
        <v>43658</v>
      </c>
      <c r="G450" s="11">
        <f>F450+6</f>
        <v>43664</v>
      </c>
    </row>
    <row r="451" spans="1:7" s="9" customFormat="1" ht="15.75" customHeight="1">
      <c r="A451" s="22"/>
      <c r="B451" s="104" t="s">
        <v>840</v>
      </c>
      <c r="C451" s="139" t="s">
        <v>841</v>
      </c>
      <c r="D451" s="237"/>
      <c r="E451" s="13">
        <f t="shared" si="47"/>
        <v>43661</v>
      </c>
      <c r="F451" s="103">
        <f t="shared" si="47"/>
        <v>43665</v>
      </c>
      <c r="G451" s="11">
        <f>F451+6</f>
        <v>43671</v>
      </c>
    </row>
    <row r="452" spans="1:7" s="9" customFormat="1" ht="15.75" customHeight="1">
      <c r="A452" s="22"/>
      <c r="B452" s="104" t="s">
        <v>842</v>
      </c>
      <c r="C452" s="139" t="s">
        <v>839</v>
      </c>
      <c r="D452" s="237"/>
      <c r="E452" s="13">
        <f t="shared" si="47"/>
        <v>43668</v>
      </c>
      <c r="F452" s="103">
        <f t="shared" si="47"/>
        <v>43672</v>
      </c>
      <c r="G452" s="11">
        <f>F452+6</f>
        <v>43678</v>
      </c>
    </row>
    <row r="453" spans="1:7" s="9" customFormat="1" ht="15.75" customHeight="1">
      <c r="A453" s="22"/>
      <c r="B453" s="104" t="s">
        <v>843</v>
      </c>
      <c r="C453" s="139"/>
      <c r="D453" s="238"/>
      <c r="E453" s="13">
        <f t="shared" si="47"/>
        <v>43675</v>
      </c>
      <c r="F453" s="103">
        <f t="shared" si="47"/>
        <v>43679</v>
      </c>
      <c r="G453" s="11">
        <f>F453+6</f>
        <v>43685</v>
      </c>
    </row>
    <row r="454" spans="1:7" s="9" customFormat="1" ht="15.75" customHeight="1">
      <c r="A454" s="22"/>
      <c r="B454" s="5"/>
      <c r="C454" s="5"/>
      <c r="D454" s="6"/>
      <c r="E454" s="6"/>
      <c r="F454" s="96"/>
      <c r="G454" s="96"/>
    </row>
    <row r="455" spans="1:7" s="9" customFormat="1" ht="15.75" customHeight="1">
      <c r="A455" s="240"/>
      <c r="B455" s="240"/>
      <c r="C455" s="5" t="s">
        <v>844</v>
      </c>
      <c r="D455" s="6"/>
      <c r="E455" s="6"/>
      <c r="F455" s="96"/>
      <c r="G455" s="96"/>
    </row>
    <row r="456" spans="1:7" s="9" customFormat="1" ht="15.75" customHeight="1">
      <c r="A456" s="22" t="s">
        <v>845</v>
      </c>
      <c r="B456" s="210" t="s">
        <v>31</v>
      </c>
      <c r="C456" s="210" t="s">
        <v>32</v>
      </c>
      <c r="D456" s="210" t="s">
        <v>33</v>
      </c>
      <c r="E456" s="8" t="s">
        <v>846</v>
      </c>
      <c r="F456" s="8" t="s">
        <v>34</v>
      </c>
      <c r="G456" s="89" t="s">
        <v>847</v>
      </c>
    </row>
    <row r="457" spans="1:7" s="9" customFormat="1" ht="15.75" customHeight="1">
      <c r="A457" s="22"/>
      <c r="B457" s="211"/>
      <c r="C457" s="211"/>
      <c r="D457" s="211"/>
      <c r="E457" s="90" t="s">
        <v>24</v>
      </c>
      <c r="F457" s="23" t="s">
        <v>35</v>
      </c>
      <c r="G457" s="8" t="s">
        <v>36</v>
      </c>
    </row>
    <row r="458" spans="1:7" s="9" customFormat="1" ht="15.75" customHeight="1">
      <c r="A458" s="22"/>
      <c r="B458" s="104" t="s">
        <v>320</v>
      </c>
      <c r="C458" s="148" t="s">
        <v>848</v>
      </c>
      <c r="D458" s="236" t="s">
        <v>849</v>
      </c>
      <c r="E458" s="103">
        <v>43644</v>
      </c>
      <c r="F458" s="103">
        <f>E458+4</f>
        <v>43648</v>
      </c>
      <c r="G458" s="11">
        <f>F458+10</f>
        <v>43658</v>
      </c>
    </row>
    <row r="459" spans="1:7" s="9" customFormat="1" ht="15.75" customHeight="1">
      <c r="A459" s="22"/>
      <c r="B459" s="104" t="s">
        <v>89</v>
      </c>
      <c r="C459" s="148" t="s">
        <v>850</v>
      </c>
      <c r="D459" s="237"/>
      <c r="E459" s="13">
        <f t="shared" ref="E459:F462" si="48">E458+7</f>
        <v>43651</v>
      </c>
      <c r="F459" s="103">
        <f t="shared" si="48"/>
        <v>43655</v>
      </c>
      <c r="G459" s="11">
        <f>F459+10</f>
        <v>43665</v>
      </c>
    </row>
    <row r="460" spans="1:7" s="9" customFormat="1" ht="15.75" customHeight="1">
      <c r="A460" s="22"/>
      <c r="B460" s="104" t="s">
        <v>403</v>
      </c>
      <c r="C460" s="148" t="s">
        <v>851</v>
      </c>
      <c r="D460" s="237"/>
      <c r="E460" s="13">
        <f t="shared" si="48"/>
        <v>43658</v>
      </c>
      <c r="F460" s="103">
        <f t="shared" si="48"/>
        <v>43662</v>
      </c>
      <c r="G460" s="11">
        <f>F460+10</f>
        <v>43672</v>
      </c>
    </row>
    <row r="461" spans="1:7" s="9" customFormat="1" ht="15.75" customHeight="1">
      <c r="A461" s="22"/>
      <c r="B461" s="104" t="s">
        <v>404</v>
      </c>
      <c r="C461" s="148" t="s">
        <v>852</v>
      </c>
      <c r="D461" s="237"/>
      <c r="E461" s="13">
        <f t="shared" si="48"/>
        <v>43665</v>
      </c>
      <c r="F461" s="103">
        <f t="shared" si="48"/>
        <v>43669</v>
      </c>
      <c r="G461" s="11">
        <f>F461+10</f>
        <v>43679</v>
      </c>
    </row>
    <row r="462" spans="1:7" s="9" customFormat="1" ht="15.75" customHeight="1">
      <c r="A462" s="22"/>
      <c r="B462" s="104" t="s">
        <v>330</v>
      </c>
      <c r="C462" s="148" t="s">
        <v>853</v>
      </c>
      <c r="D462" s="238"/>
      <c r="E462" s="13">
        <f t="shared" si="48"/>
        <v>43672</v>
      </c>
      <c r="F462" s="103">
        <f t="shared" si="48"/>
        <v>43676</v>
      </c>
      <c r="G462" s="11">
        <f>F462+10</f>
        <v>43686</v>
      </c>
    </row>
    <row r="463" spans="1:7" s="9" customFormat="1" ht="15.75" customHeight="1">
      <c r="A463" s="22"/>
      <c r="B463" s="5"/>
      <c r="C463" s="5"/>
      <c r="D463" s="6"/>
      <c r="E463" s="6"/>
      <c r="F463" s="96"/>
      <c r="G463" s="96"/>
    </row>
    <row r="464" spans="1:7" s="9" customFormat="1" ht="15.75" customHeight="1">
      <c r="A464" s="22"/>
      <c r="B464" s="208" t="s">
        <v>31</v>
      </c>
      <c r="C464" s="208" t="s">
        <v>32</v>
      </c>
      <c r="D464" s="208" t="s">
        <v>33</v>
      </c>
      <c r="E464" s="8" t="s">
        <v>712</v>
      </c>
      <c r="F464" s="8" t="s">
        <v>34</v>
      </c>
      <c r="G464" s="8" t="s">
        <v>87</v>
      </c>
    </row>
    <row r="465" spans="1:7" s="9" customFormat="1" ht="15.75" customHeight="1">
      <c r="A465" s="22"/>
      <c r="B465" s="209"/>
      <c r="C465" s="209"/>
      <c r="D465" s="209"/>
      <c r="E465" s="8" t="s">
        <v>833</v>
      </c>
      <c r="F465" s="8" t="s">
        <v>35</v>
      </c>
      <c r="G465" s="8" t="s">
        <v>36</v>
      </c>
    </row>
    <row r="466" spans="1:7" s="9" customFormat="1" ht="15.75" customHeight="1">
      <c r="A466" s="22"/>
      <c r="B466" s="104" t="s">
        <v>685</v>
      </c>
      <c r="C466" s="149" t="s">
        <v>854</v>
      </c>
      <c r="D466" s="236" t="s">
        <v>855</v>
      </c>
      <c r="E466" s="11">
        <v>43648</v>
      </c>
      <c r="F466" s="11">
        <f>E466+3</f>
        <v>43651</v>
      </c>
      <c r="G466" s="11">
        <f>F466+15</f>
        <v>43666</v>
      </c>
    </row>
    <row r="467" spans="1:7" s="9" customFormat="1" ht="15.75" customHeight="1">
      <c r="A467" s="22"/>
      <c r="B467" s="150" t="s">
        <v>336</v>
      </c>
      <c r="C467" s="104" t="s">
        <v>856</v>
      </c>
      <c r="D467" s="264"/>
      <c r="E467" s="11">
        <f t="shared" ref="E467:F470" si="49">E466+7</f>
        <v>43655</v>
      </c>
      <c r="F467" s="11">
        <f t="shared" si="49"/>
        <v>43658</v>
      </c>
      <c r="G467" s="11">
        <f>F467+15</f>
        <v>43673</v>
      </c>
    </row>
    <row r="468" spans="1:7" s="9" customFormat="1" ht="15.75" customHeight="1">
      <c r="A468" s="22"/>
      <c r="B468" s="104" t="s">
        <v>686</v>
      </c>
      <c r="C468" s="104" t="s">
        <v>857</v>
      </c>
      <c r="D468" s="264"/>
      <c r="E468" s="11">
        <f>E467+7</f>
        <v>43662</v>
      </c>
      <c r="F468" s="11">
        <f t="shared" si="49"/>
        <v>43665</v>
      </c>
      <c r="G468" s="11">
        <f>F468+15</f>
        <v>43680</v>
      </c>
    </row>
    <row r="469" spans="1:7" s="9" customFormat="1" ht="15.75" customHeight="1">
      <c r="A469" s="22"/>
      <c r="B469" s="104" t="s">
        <v>325</v>
      </c>
      <c r="C469" s="104" t="s">
        <v>858</v>
      </c>
      <c r="D469" s="264"/>
      <c r="E469" s="11">
        <f t="shared" si="49"/>
        <v>43669</v>
      </c>
      <c r="F469" s="11">
        <f t="shared" si="49"/>
        <v>43672</v>
      </c>
      <c r="G469" s="11">
        <f>F469+15</f>
        <v>43687</v>
      </c>
    </row>
    <row r="470" spans="1:7" s="9" customFormat="1" ht="15.75" customHeight="1">
      <c r="A470" s="22"/>
      <c r="B470" s="104" t="s">
        <v>684</v>
      </c>
      <c r="C470" s="104" t="s">
        <v>859</v>
      </c>
      <c r="D470" s="265"/>
      <c r="E470" s="11">
        <f t="shared" si="49"/>
        <v>43676</v>
      </c>
      <c r="F470" s="11">
        <f t="shared" si="49"/>
        <v>43679</v>
      </c>
      <c r="G470" s="11">
        <f>F470+15</f>
        <v>43694</v>
      </c>
    </row>
    <row r="471" spans="1:7" s="9" customFormat="1" ht="15.75" customHeight="1">
      <c r="A471" s="22"/>
      <c r="B471" s="5"/>
      <c r="C471" s="5"/>
      <c r="D471" s="6"/>
      <c r="E471" s="6"/>
      <c r="F471" s="17"/>
      <c r="G471" s="96"/>
    </row>
    <row r="472" spans="1:7" s="9" customFormat="1" ht="15.75" customHeight="1">
      <c r="A472" s="240"/>
      <c r="B472" s="240"/>
      <c r="C472" s="5"/>
      <c r="D472" s="6"/>
      <c r="E472" s="6"/>
      <c r="F472" s="96"/>
      <c r="G472" s="96"/>
    </row>
    <row r="473" spans="1:7" s="9" customFormat="1" ht="15.75" customHeight="1">
      <c r="A473" s="22" t="s">
        <v>860</v>
      </c>
      <c r="B473" s="221" t="s">
        <v>31</v>
      </c>
      <c r="C473" s="210" t="s">
        <v>32</v>
      </c>
      <c r="D473" s="210" t="s">
        <v>33</v>
      </c>
      <c r="E473" s="8" t="s">
        <v>712</v>
      </c>
      <c r="F473" s="8" t="s">
        <v>34</v>
      </c>
      <c r="G473" s="89" t="s">
        <v>90</v>
      </c>
    </row>
    <row r="474" spans="1:7" s="9" customFormat="1" ht="15.75" customHeight="1">
      <c r="A474" s="22"/>
      <c r="B474" s="211"/>
      <c r="C474" s="211"/>
      <c r="D474" s="211"/>
      <c r="E474" s="90" t="s">
        <v>24</v>
      </c>
      <c r="F474" s="23" t="s">
        <v>35</v>
      </c>
      <c r="G474" s="8" t="s">
        <v>36</v>
      </c>
    </row>
    <row r="475" spans="1:7" s="9" customFormat="1" ht="15.75" customHeight="1">
      <c r="A475" s="22"/>
      <c r="B475" s="41" t="s">
        <v>293</v>
      </c>
      <c r="C475" s="33" t="s">
        <v>407</v>
      </c>
      <c r="D475" s="236" t="s">
        <v>709</v>
      </c>
      <c r="E475" s="11">
        <v>43643</v>
      </c>
      <c r="F475" s="32">
        <f>E475+4</f>
        <v>43647</v>
      </c>
      <c r="G475" s="11">
        <f>F475+5</f>
        <v>43652</v>
      </c>
    </row>
    <row r="476" spans="1:7" s="9" customFormat="1" ht="15.75" customHeight="1">
      <c r="A476" s="22"/>
      <c r="B476" s="41" t="s">
        <v>205</v>
      </c>
      <c r="C476" s="33" t="s">
        <v>309</v>
      </c>
      <c r="D476" s="237"/>
      <c r="E476" s="13">
        <f t="shared" ref="E476:F479" si="50">E475+7</f>
        <v>43650</v>
      </c>
      <c r="F476" s="32">
        <f t="shared" si="50"/>
        <v>43654</v>
      </c>
      <c r="G476" s="11">
        <f>F476+5</f>
        <v>43659</v>
      </c>
    </row>
    <row r="477" spans="1:7" s="9" customFormat="1" ht="15.75" customHeight="1">
      <c r="A477" s="22"/>
      <c r="B477" s="41" t="s">
        <v>323</v>
      </c>
      <c r="C477" s="33" t="s">
        <v>309</v>
      </c>
      <c r="D477" s="237"/>
      <c r="E477" s="13">
        <f t="shared" si="50"/>
        <v>43657</v>
      </c>
      <c r="F477" s="32">
        <f t="shared" si="50"/>
        <v>43661</v>
      </c>
      <c r="G477" s="11">
        <f>F477+5</f>
        <v>43666</v>
      </c>
    </row>
    <row r="478" spans="1:7" s="9" customFormat="1" ht="15.75" customHeight="1">
      <c r="A478" s="22"/>
      <c r="B478" s="41" t="s">
        <v>324</v>
      </c>
      <c r="C478" s="33" t="s">
        <v>413</v>
      </c>
      <c r="D478" s="237"/>
      <c r="E478" s="13">
        <f t="shared" si="50"/>
        <v>43664</v>
      </c>
      <c r="F478" s="32">
        <f t="shared" si="50"/>
        <v>43668</v>
      </c>
      <c r="G478" s="11">
        <f>F478+5</f>
        <v>43673</v>
      </c>
    </row>
    <row r="479" spans="1:7" s="9" customFormat="1" ht="15.75" customHeight="1">
      <c r="A479" s="22"/>
      <c r="B479" s="41" t="s">
        <v>293</v>
      </c>
      <c r="C479" s="33" t="s">
        <v>708</v>
      </c>
      <c r="D479" s="238"/>
      <c r="E479" s="13">
        <f t="shared" si="50"/>
        <v>43671</v>
      </c>
      <c r="F479" s="32">
        <f t="shared" si="50"/>
        <v>43675</v>
      </c>
      <c r="G479" s="11">
        <f>F479+5</f>
        <v>43680</v>
      </c>
    </row>
    <row r="480" spans="1:7" s="9" customFormat="1" ht="15.75" customHeight="1">
      <c r="A480" s="22"/>
      <c r="B480" s="42"/>
      <c r="C480" s="5"/>
      <c r="D480" s="6"/>
      <c r="E480" s="6"/>
      <c r="F480" s="96"/>
      <c r="G480" s="96"/>
    </row>
    <row r="481" spans="1:7" s="9" customFormat="1" ht="15.75" customHeight="1">
      <c r="A481" s="22"/>
      <c r="B481" s="42"/>
      <c r="C481" s="5"/>
      <c r="D481" s="6"/>
      <c r="E481" s="6"/>
      <c r="F481" s="96"/>
      <c r="G481" s="96"/>
    </row>
    <row r="482" spans="1:7" s="9" customFormat="1" ht="15.75" customHeight="1">
      <c r="A482" s="22"/>
      <c r="B482" s="210" t="s">
        <v>31</v>
      </c>
      <c r="C482" s="210" t="s">
        <v>32</v>
      </c>
      <c r="D482" s="210" t="s">
        <v>33</v>
      </c>
      <c r="E482" s="8" t="s">
        <v>712</v>
      </c>
      <c r="F482" s="8" t="s">
        <v>34</v>
      </c>
      <c r="G482" s="89" t="s">
        <v>861</v>
      </c>
    </row>
    <row r="483" spans="1:7" s="9" customFormat="1" ht="15.75" customHeight="1">
      <c r="A483" s="22"/>
      <c r="B483" s="211"/>
      <c r="C483" s="211"/>
      <c r="D483" s="211"/>
      <c r="E483" s="90" t="s">
        <v>24</v>
      </c>
      <c r="F483" s="23" t="s">
        <v>35</v>
      </c>
      <c r="G483" s="8" t="s">
        <v>36</v>
      </c>
    </row>
    <row r="484" spans="1:7" s="9" customFormat="1" ht="15.75" customHeight="1">
      <c r="A484" s="22"/>
      <c r="B484" s="33" t="s">
        <v>408</v>
      </c>
      <c r="C484" s="33" t="s">
        <v>406</v>
      </c>
      <c r="D484" s="236" t="s">
        <v>707</v>
      </c>
      <c r="E484" s="11">
        <v>43646</v>
      </c>
      <c r="F484" s="11">
        <f>E484+4</f>
        <v>43650</v>
      </c>
      <c r="G484" s="11">
        <f>F484+9</f>
        <v>43659</v>
      </c>
    </row>
    <row r="485" spans="1:7" s="9" customFormat="1" ht="15.75" customHeight="1">
      <c r="A485" s="22"/>
      <c r="B485" s="33" t="s">
        <v>335</v>
      </c>
      <c r="C485" s="33" t="s">
        <v>309</v>
      </c>
      <c r="D485" s="237"/>
      <c r="E485" s="11">
        <f t="shared" ref="E485:F488" si="51">E484+7</f>
        <v>43653</v>
      </c>
      <c r="F485" s="11">
        <f t="shared" si="51"/>
        <v>43657</v>
      </c>
      <c r="G485" s="11">
        <f>F485+9</f>
        <v>43666</v>
      </c>
    </row>
    <row r="486" spans="1:7" s="9" customFormat="1" ht="15.75" customHeight="1">
      <c r="A486" s="22"/>
      <c r="B486" s="33" t="s">
        <v>696</v>
      </c>
      <c r="C486" s="33" t="s">
        <v>406</v>
      </c>
      <c r="D486" s="237"/>
      <c r="E486" s="11">
        <f t="shared" si="51"/>
        <v>43660</v>
      </c>
      <c r="F486" s="11">
        <f t="shared" si="51"/>
        <v>43664</v>
      </c>
      <c r="G486" s="11">
        <f>F486+9</f>
        <v>43673</v>
      </c>
    </row>
    <row r="487" spans="1:7" s="9" customFormat="1" ht="15.75" customHeight="1">
      <c r="A487" s="22"/>
      <c r="B487" s="33" t="s">
        <v>697</v>
      </c>
      <c r="C487" s="33" t="s">
        <v>406</v>
      </c>
      <c r="D487" s="237"/>
      <c r="E487" s="11">
        <f t="shared" si="51"/>
        <v>43667</v>
      </c>
      <c r="F487" s="11">
        <f t="shared" si="51"/>
        <v>43671</v>
      </c>
      <c r="G487" s="11">
        <f>F487+9</f>
        <v>43680</v>
      </c>
    </row>
    <row r="488" spans="1:7" s="9" customFormat="1" ht="15.75" customHeight="1">
      <c r="A488" s="22"/>
      <c r="B488" s="33" t="s">
        <v>698</v>
      </c>
      <c r="C488" s="33" t="s">
        <v>406</v>
      </c>
      <c r="D488" s="238"/>
      <c r="E488" s="11">
        <f t="shared" si="51"/>
        <v>43674</v>
      </c>
      <c r="F488" s="11">
        <f t="shared" si="51"/>
        <v>43678</v>
      </c>
      <c r="G488" s="11">
        <f>F488+9</f>
        <v>43687</v>
      </c>
    </row>
    <row r="489" spans="1:7" s="9" customFormat="1" ht="15.75" customHeight="1">
      <c r="A489" s="22"/>
      <c r="B489" s="42"/>
      <c r="C489" s="5"/>
      <c r="D489" s="6"/>
      <c r="E489" s="6"/>
      <c r="F489" s="96"/>
      <c r="G489" s="96"/>
    </row>
    <row r="490" spans="1:7" s="9" customFormat="1" ht="15.75" customHeight="1">
      <c r="A490" s="240"/>
      <c r="B490" s="240"/>
      <c r="C490" s="5"/>
      <c r="D490" s="6"/>
      <c r="E490" s="6"/>
      <c r="F490" s="96"/>
      <c r="G490" s="96"/>
    </row>
    <row r="491" spans="1:7" s="9" customFormat="1" ht="15.75" customHeight="1">
      <c r="A491" s="22" t="s">
        <v>862</v>
      </c>
      <c r="B491" s="210" t="s">
        <v>31</v>
      </c>
      <c r="C491" s="210" t="s">
        <v>32</v>
      </c>
      <c r="D491" s="210" t="s">
        <v>711</v>
      </c>
      <c r="E491" s="8" t="s">
        <v>712</v>
      </c>
      <c r="F491" s="8" t="s">
        <v>34</v>
      </c>
      <c r="G491" s="89" t="s">
        <v>92</v>
      </c>
    </row>
    <row r="492" spans="1:7" s="9" customFormat="1" ht="15.75" customHeight="1">
      <c r="A492" s="22"/>
      <c r="B492" s="211"/>
      <c r="C492" s="211"/>
      <c r="D492" s="211"/>
      <c r="E492" s="90" t="s">
        <v>24</v>
      </c>
      <c r="F492" s="23" t="s">
        <v>35</v>
      </c>
      <c r="G492" s="8" t="s">
        <v>36</v>
      </c>
    </row>
    <row r="493" spans="1:7" s="9" customFormat="1" ht="15.75" customHeight="1">
      <c r="A493" s="22"/>
      <c r="B493" s="33" t="s">
        <v>284</v>
      </c>
      <c r="C493" s="43" t="s">
        <v>409</v>
      </c>
      <c r="D493" s="247" t="s">
        <v>695</v>
      </c>
      <c r="E493" s="32">
        <v>43645</v>
      </c>
      <c r="F493" s="32">
        <f>E493+4</f>
        <v>43649</v>
      </c>
      <c r="G493" s="11">
        <f>F493+3</f>
        <v>43652</v>
      </c>
    </row>
    <row r="494" spans="1:7" s="9" customFormat="1" ht="15.75" customHeight="1">
      <c r="A494" s="22"/>
      <c r="B494" s="33" t="s">
        <v>285</v>
      </c>
      <c r="C494" s="43" t="s">
        <v>693</v>
      </c>
      <c r="D494" s="229"/>
      <c r="E494" s="32">
        <f t="shared" ref="E494:G497" si="52">E493+7</f>
        <v>43652</v>
      </c>
      <c r="F494" s="32">
        <f t="shared" si="52"/>
        <v>43656</v>
      </c>
      <c r="G494" s="11">
        <f t="shared" si="52"/>
        <v>43659</v>
      </c>
    </row>
    <row r="495" spans="1:7" s="9" customFormat="1" ht="15.75" customHeight="1">
      <c r="A495" s="22"/>
      <c r="B495" s="33" t="s">
        <v>284</v>
      </c>
      <c r="C495" s="43" t="s">
        <v>641</v>
      </c>
      <c r="D495" s="229"/>
      <c r="E495" s="32">
        <f t="shared" si="52"/>
        <v>43659</v>
      </c>
      <c r="F495" s="32">
        <f t="shared" si="52"/>
        <v>43663</v>
      </c>
      <c r="G495" s="11">
        <f t="shared" si="52"/>
        <v>43666</v>
      </c>
    </row>
    <row r="496" spans="1:7" s="9" customFormat="1" ht="15.75" customHeight="1">
      <c r="A496" s="22"/>
      <c r="B496" s="33" t="s">
        <v>285</v>
      </c>
      <c r="C496" s="43" t="s">
        <v>640</v>
      </c>
      <c r="D496" s="229"/>
      <c r="E496" s="32">
        <f t="shared" si="52"/>
        <v>43666</v>
      </c>
      <c r="F496" s="32">
        <f t="shared" si="52"/>
        <v>43670</v>
      </c>
      <c r="G496" s="11">
        <f t="shared" si="52"/>
        <v>43673</v>
      </c>
    </row>
    <row r="497" spans="1:7" s="9" customFormat="1" ht="15.75" customHeight="1">
      <c r="A497" s="22"/>
      <c r="B497" s="33" t="s">
        <v>284</v>
      </c>
      <c r="C497" s="43" t="s">
        <v>694</v>
      </c>
      <c r="D497" s="230"/>
      <c r="E497" s="32">
        <f t="shared" si="52"/>
        <v>43673</v>
      </c>
      <c r="F497" s="32">
        <f t="shared" si="52"/>
        <v>43677</v>
      </c>
      <c r="G497" s="11">
        <f t="shared" si="52"/>
        <v>43680</v>
      </c>
    </row>
    <row r="498" spans="1:7" s="9" customFormat="1" ht="15.75" customHeight="1">
      <c r="A498" s="22"/>
      <c r="B498" s="5"/>
      <c r="C498" s="5"/>
      <c r="D498" s="6"/>
      <c r="E498" s="6"/>
      <c r="F498" s="96"/>
      <c r="G498" s="96"/>
    </row>
    <row r="499" spans="1:7" s="9" customFormat="1" ht="15.75" customHeight="1">
      <c r="A499" s="22"/>
      <c r="B499" s="5"/>
      <c r="C499" s="5"/>
      <c r="D499" s="6"/>
      <c r="E499" s="6"/>
      <c r="F499" s="96"/>
      <c r="G499" s="96"/>
    </row>
    <row r="500" spans="1:7" s="9" customFormat="1" ht="15.75" customHeight="1">
      <c r="A500" s="240"/>
      <c r="B500" s="240"/>
      <c r="C500" s="5"/>
      <c r="D500" s="6"/>
      <c r="E500" s="6"/>
      <c r="F500" s="96"/>
      <c r="G500" s="96"/>
    </row>
    <row r="501" spans="1:7" s="9" customFormat="1" ht="15.75" customHeight="1">
      <c r="A501" s="22" t="s">
        <v>863</v>
      </c>
      <c r="B501" s="245" t="s">
        <v>719</v>
      </c>
      <c r="C501" s="130" t="s">
        <v>32</v>
      </c>
      <c r="D501" s="130" t="s">
        <v>33</v>
      </c>
      <c r="E501" s="133" t="s">
        <v>712</v>
      </c>
      <c r="F501" s="133" t="s">
        <v>34</v>
      </c>
      <c r="G501" s="130" t="s">
        <v>93</v>
      </c>
    </row>
    <row r="502" spans="1:7" s="9" customFormat="1" ht="15.75" customHeight="1">
      <c r="A502" s="22"/>
      <c r="B502" s="246"/>
      <c r="C502" s="134"/>
      <c r="D502" s="134"/>
      <c r="E502" s="134" t="s">
        <v>24</v>
      </c>
      <c r="F502" s="135" t="s">
        <v>35</v>
      </c>
      <c r="G502" s="133" t="s">
        <v>36</v>
      </c>
    </row>
    <row r="503" spans="1:7" s="9" customFormat="1" ht="15.75" customHeight="1">
      <c r="A503" s="22"/>
      <c r="B503" s="114" t="s">
        <v>250</v>
      </c>
      <c r="C503" s="151" t="s">
        <v>16</v>
      </c>
      <c r="D503" s="247" t="s">
        <v>864</v>
      </c>
      <c r="E503" s="137">
        <v>43644</v>
      </c>
      <c r="F503" s="137">
        <f>E503+4</f>
        <v>43648</v>
      </c>
      <c r="G503" s="138">
        <f>F503+7</f>
        <v>43655</v>
      </c>
    </row>
    <row r="504" spans="1:7" s="9" customFormat="1" ht="15.75" customHeight="1">
      <c r="A504" s="22" t="s">
        <v>865</v>
      </c>
      <c r="B504" s="114" t="s">
        <v>370</v>
      </c>
      <c r="C504" s="151" t="s">
        <v>615</v>
      </c>
      <c r="D504" s="229"/>
      <c r="E504" s="137">
        <f t="shared" ref="E504:F507" si="53">E503+7</f>
        <v>43651</v>
      </c>
      <c r="F504" s="137">
        <f t="shared" si="53"/>
        <v>43655</v>
      </c>
      <c r="G504" s="138">
        <f>F504+7</f>
        <v>43662</v>
      </c>
    </row>
    <row r="505" spans="1:7" s="9" customFormat="1" ht="15.75" customHeight="1">
      <c r="A505" s="22"/>
      <c r="B505" s="114" t="s">
        <v>294</v>
      </c>
      <c r="C505" s="151" t="s">
        <v>616</v>
      </c>
      <c r="D505" s="229"/>
      <c r="E505" s="137">
        <f t="shared" si="53"/>
        <v>43658</v>
      </c>
      <c r="F505" s="137">
        <f t="shared" si="53"/>
        <v>43662</v>
      </c>
      <c r="G505" s="138">
        <f>F505+7</f>
        <v>43669</v>
      </c>
    </row>
    <row r="506" spans="1:7" s="9" customFormat="1" ht="15.75" customHeight="1">
      <c r="A506" s="22"/>
      <c r="B506" s="114" t="s">
        <v>307</v>
      </c>
      <c r="C506" s="151" t="s">
        <v>617</v>
      </c>
      <c r="D506" s="229"/>
      <c r="E506" s="137">
        <f t="shared" si="53"/>
        <v>43665</v>
      </c>
      <c r="F506" s="137">
        <f t="shared" si="53"/>
        <v>43669</v>
      </c>
      <c r="G506" s="138">
        <f>F506+7</f>
        <v>43676</v>
      </c>
    </row>
    <row r="507" spans="1:7" s="9" customFormat="1" ht="15.75" customHeight="1">
      <c r="A507" s="22"/>
      <c r="B507" s="114" t="s">
        <v>250</v>
      </c>
      <c r="C507" s="151" t="s">
        <v>14</v>
      </c>
      <c r="D507" s="230"/>
      <c r="E507" s="137">
        <f t="shared" si="53"/>
        <v>43672</v>
      </c>
      <c r="F507" s="137">
        <f t="shared" si="53"/>
        <v>43676</v>
      </c>
      <c r="G507" s="138">
        <f>F507+7</f>
        <v>43683</v>
      </c>
    </row>
    <row r="508" spans="1:7" s="9" customFormat="1" ht="15.75" customHeight="1">
      <c r="A508" s="22"/>
      <c r="B508" s="44"/>
      <c r="C508" s="45"/>
      <c r="D508" s="15"/>
      <c r="E508" s="36"/>
      <c r="F508" s="36"/>
      <c r="G508" s="36"/>
    </row>
    <row r="509" spans="1:7" s="9" customFormat="1" ht="15.75" customHeight="1">
      <c r="A509" s="22"/>
      <c r="B509" s="5"/>
      <c r="C509" s="5"/>
      <c r="D509" s="6"/>
      <c r="E509" s="6"/>
      <c r="F509" s="96"/>
      <c r="G509" s="96"/>
    </row>
    <row r="510" spans="1:7" s="9" customFormat="1" ht="15.75" customHeight="1">
      <c r="A510" s="240"/>
      <c r="B510" s="240"/>
      <c r="C510" s="5"/>
      <c r="D510" s="6"/>
      <c r="E510" s="6"/>
      <c r="F510" s="96"/>
      <c r="G510" s="96"/>
    </row>
    <row r="511" spans="1:7" s="9" customFormat="1" ht="15.75" customHeight="1">
      <c r="A511" s="22" t="s">
        <v>866</v>
      </c>
      <c r="B511" s="245" t="s">
        <v>31</v>
      </c>
      <c r="C511" s="133" t="s">
        <v>32</v>
      </c>
      <c r="D511" s="133" t="s">
        <v>33</v>
      </c>
      <c r="E511" s="133" t="s">
        <v>712</v>
      </c>
      <c r="F511" s="133" t="s">
        <v>34</v>
      </c>
      <c r="G511" s="133" t="s">
        <v>94</v>
      </c>
    </row>
    <row r="512" spans="1:7" s="9" customFormat="1" ht="15.75" customHeight="1">
      <c r="A512" s="22"/>
      <c r="B512" s="246"/>
      <c r="C512" s="133"/>
      <c r="D512" s="133"/>
      <c r="E512" s="133" t="s">
        <v>24</v>
      </c>
      <c r="F512" s="133" t="s">
        <v>35</v>
      </c>
      <c r="G512" s="133" t="s">
        <v>36</v>
      </c>
    </row>
    <row r="513" spans="1:7" s="9" customFormat="1" ht="15.75" customHeight="1">
      <c r="A513" s="22"/>
      <c r="B513" s="117" t="s">
        <v>405</v>
      </c>
      <c r="C513" s="43" t="s">
        <v>633</v>
      </c>
      <c r="D513" s="266" t="s">
        <v>867</v>
      </c>
      <c r="E513" s="138">
        <v>43650</v>
      </c>
      <c r="F513" s="138">
        <f>E513+4</f>
        <v>43654</v>
      </c>
      <c r="G513" s="138">
        <f t="shared" ref="G513:G518" si="54">F513+15</f>
        <v>43669</v>
      </c>
    </row>
    <row r="514" spans="1:7" s="9" customFormat="1" ht="15.75" customHeight="1">
      <c r="A514" s="22"/>
      <c r="B514" s="117" t="s">
        <v>300</v>
      </c>
      <c r="C514" s="43" t="s">
        <v>634</v>
      </c>
      <c r="D514" s="267"/>
      <c r="E514" s="138">
        <f>E513+7</f>
        <v>43657</v>
      </c>
      <c r="F514" s="138">
        <f>SUM(F513+7)</f>
        <v>43661</v>
      </c>
      <c r="G514" s="138">
        <f t="shared" si="54"/>
        <v>43676</v>
      </c>
    </row>
    <row r="515" spans="1:7" s="9" customFormat="1" ht="15.75" customHeight="1">
      <c r="A515" s="22" t="s">
        <v>868</v>
      </c>
      <c r="B515" s="117" t="s">
        <v>632</v>
      </c>
      <c r="C515" s="43" t="s">
        <v>635</v>
      </c>
      <c r="D515" s="267"/>
      <c r="E515" s="138">
        <f>E514+7</f>
        <v>43664</v>
      </c>
      <c r="F515" s="138">
        <f>F514+7</f>
        <v>43668</v>
      </c>
      <c r="G515" s="138">
        <f t="shared" si="54"/>
        <v>43683</v>
      </c>
    </row>
    <row r="516" spans="1:7" s="9" customFormat="1" ht="15.75" customHeight="1">
      <c r="A516" s="22"/>
      <c r="B516" s="117" t="s">
        <v>303</v>
      </c>
      <c r="C516" s="43" t="s">
        <v>636</v>
      </c>
      <c r="D516" s="267"/>
      <c r="E516" s="138">
        <f>E515+7</f>
        <v>43671</v>
      </c>
      <c r="F516" s="138">
        <f>F515+7</f>
        <v>43675</v>
      </c>
      <c r="G516" s="138">
        <f t="shared" si="54"/>
        <v>43690</v>
      </c>
    </row>
    <row r="517" spans="1:7" s="9" customFormat="1" ht="15.75" customHeight="1">
      <c r="A517" s="22"/>
      <c r="B517" s="117" t="s">
        <v>405</v>
      </c>
      <c r="C517" s="43" t="s">
        <v>637</v>
      </c>
      <c r="D517" s="267"/>
      <c r="E517" s="138">
        <f>E516+7</f>
        <v>43678</v>
      </c>
      <c r="F517" s="138">
        <f>F516+7</f>
        <v>43682</v>
      </c>
      <c r="G517" s="138">
        <f t="shared" si="54"/>
        <v>43697</v>
      </c>
    </row>
    <row r="518" spans="1:7" s="9" customFormat="1" ht="15.75" customHeight="1">
      <c r="A518" s="22"/>
      <c r="B518" s="117"/>
      <c r="C518" s="43"/>
      <c r="D518" s="268"/>
      <c r="E518" s="138">
        <f>E517+7</f>
        <v>43685</v>
      </c>
      <c r="F518" s="138">
        <f>F517+7</f>
        <v>43689</v>
      </c>
      <c r="G518" s="138">
        <f t="shared" si="54"/>
        <v>43704</v>
      </c>
    </row>
    <row r="519" spans="1:7" s="9" customFormat="1" ht="15.75" customHeight="1">
      <c r="A519" s="22"/>
      <c r="B519" s="25"/>
      <c r="C519" s="45"/>
      <c r="D519" s="46"/>
      <c r="E519" s="36"/>
      <c r="F519" s="36"/>
      <c r="G519" s="36"/>
    </row>
    <row r="520" spans="1:7" s="9" customFormat="1" ht="15.75" customHeight="1">
      <c r="A520" s="240"/>
      <c r="B520" s="240"/>
      <c r="C520" s="5"/>
      <c r="D520" s="6"/>
      <c r="E520" s="6"/>
      <c r="F520" s="96"/>
      <c r="G520" s="96"/>
    </row>
    <row r="521" spans="1:7" s="9" customFormat="1" ht="15.75" customHeight="1">
      <c r="A521" s="22" t="s">
        <v>869</v>
      </c>
      <c r="B521" s="210" t="s">
        <v>719</v>
      </c>
      <c r="C521" s="89" t="s">
        <v>32</v>
      </c>
      <c r="D521" s="89" t="s">
        <v>33</v>
      </c>
      <c r="E521" s="8" t="s">
        <v>712</v>
      </c>
      <c r="F521" s="8" t="s">
        <v>34</v>
      </c>
      <c r="G521" s="8" t="s">
        <v>95</v>
      </c>
    </row>
    <row r="522" spans="1:7" s="9" customFormat="1" ht="15.75" customHeight="1">
      <c r="A522" s="22"/>
      <c r="B522" s="211"/>
      <c r="C522" s="90"/>
      <c r="D522" s="90"/>
      <c r="E522" s="90" t="s">
        <v>24</v>
      </c>
      <c r="F522" s="8" t="s">
        <v>35</v>
      </c>
      <c r="G522" s="8" t="s">
        <v>36</v>
      </c>
    </row>
    <row r="523" spans="1:7" s="9" customFormat="1" ht="15.75" customHeight="1">
      <c r="A523" s="22"/>
      <c r="B523" s="33" t="s">
        <v>408</v>
      </c>
      <c r="C523" s="33" t="s">
        <v>406</v>
      </c>
      <c r="D523" s="236" t="s">
        <v>96</v>
      </c>
      <c r="E523" s="11">
        <v>43646</v>
      </c>
      <c r="F523" s="11">
        <f>E523+4</f>
        <v>43650</v>
      </c>
      <c r="G523" s="11">
        <f>F523+12</f>
        <v>43662</v>
      </c>
    </row>
    <row r="524" spans="1:7" s="9" customFormat="1" ht="15.75" customHeight="1">
      <c r="A524" s="22"/>
      <c r="B524" s="33" t="s">
        <v>335</v>
      </c>
      <c r="C524" s="33" t="s">
        <v>309</v>
      </c>
      <c r="D524" s="237"/>
      <c r="E524" s="13">
        <f t="shared" ref="E524:F524" si="55">E523+7</f>
        <v>43653</v>
      </c>
      <c r="F524" s="11">
        <f t="shared" si="55"/>
        <v>43657</v>
      </c>
      <c r="G524" s="11">
        <f>F524+12</f>
        <v>43669</v>
      </c>
    </row>
    <row r="525" spans="1:7" s="9" customFormat="1" ht="15.75" customHeight="1">
      <c r="A525" s="22"/>
      <c r="B525" s="33" t="s">
        <v>696</v>
      </c>
      <c r="C525" s="33" t="s">
        <v>406</v>
      </c>
      <c r="D525" s="237"/>
      <c r="E525" s="13">
        <f t="shared" ref="E525:F525" si="56">E524+7</f>
        <v>43660</v>
      </c>
      <c r="F525" s="11">
        <f t="shared" si="56"/>
        <v>43664</v>
      </c>
      <c r="G525" s="11">
        <f>F525+12</f>
        <v>43676</v>
      </c>
    </row>
    <row r="526" spans="1:7" s="9" customFormat="1" ht="15.75" customHeight="1">
      <c r="A526" s="22"/>
      <c r="B526" s="33" t="s">
        <v>697</v>
      </c>
      <c r="C526" s="33" t="s">
        <v>406</v>
      </c>
      <c r="D526" s="237"/>
      <c r="E526" s="13">
        <f t="shared" ref="E526:F526" si="57">E525+7</f>
        <v>43667</v>
      </c>
      <c r="F526" s="11">
        <f t="shared" si="57"/>
        <v>43671</v>
      </c>
      <c r="G526" s="11">
        <f>F526+12</f>
        <v>43683</v>
      </c>
    </row>
    <row r="527" spans="1:7" s="9" customFormat="1" ht="15.75" customHeight="1">
      <c r="A527" s="22"/>
      <c r="B527" s="33" t="s">
        <v>698</v>
      </c>
      <c r="C527" s="33" t="s">
        <v>406</v>
      </c>
      <c r="D527" s="238"/>
      <c r="E527" s="13">
        <f t="shared" ref="E527:F527" si="58">E526+7</f>
        <v>43674</v>
      </c>
      <c r="F527" s="11">
        <f t="shared" si="58"/>
        <v>43678</v>
      </c>
      <c r="G527" s="11">
        <f>F527+12</f>
        <v>43690</v>
      </c>
    </row>
    <row r="528" spans="1:7" s="9" customFormat="1" ht="15.75" customHeight="1">
      <c r="A528" s="22"/>
      <c r="B528" s="5"/>
      <c r="C528" s="5"/>
      <c r="D528" s="6"/>
      <c r="E528" s="6"/>
      <c r="F528" s="96"/>
      <c r="G528" s="96"/>
    </row>
    <row r="529" spans="1:7" s="9" customFormat="1" ht="15.75" customHeight="1">
      <c r="A529" s="22"/>
      <c r="B529" s="210" t="s">
        <v>719</v>
      </c>
      <c r="C529" s="89" t="s">
        <v>32</v>
      </c>
      <c r="D529" s="89" t="s">
        <v>33</v>
      </c>
      <c r="E529" s="8" t="s">
        <v>712</v>
      </c>
      <c r="F529" s="8" t="s">
        <v>34</v>
      </c>
      <c r="G529" s="89" t="s">
        <v>870</v>
      </c>
    </row>
    <row r="530" spans="1:7" s="9" customFormat="1" ht="15.75" customHeight="1">
      <c r="A530" s="22"/>
      <c r="B530" s="211"/>
      <c r="C530" s="90"/>
      <c r="D530" s="90"/>
      <c r="E530" s="90" t="s">
        <v>24</v>
      </c>
      <c r="F530" s="23" t="s">
        <v>35</v>
      </c>
      <c r="G530" s="8" t="s">
        <v>36</v>
      </c>
    </row>
    <row r="531" spans="1:7" s="9" customFormat="1" ht="15.75" customHeight="1">
      <c r="A531" s="22"/>
      <c r="B531" s="33" t="s">
        <v>299</v>
      </c>
      <c r="C531" s="33" t="s">
        <v>871</v>
      </c>
      <c r="D531" s="236" t="s">
        <v>872</v>
      </c>
      <c r="E531" s="11">
        <v>43646</v>
      </c>
      <c r="F531" s="11">
        <f>E531+4</f>
        <v>43650</v>
      </c>
      <c r="G531" s="11">
        <f>F531+12</f>
        <v>43662</v>
      </c>
    </row>
    <row r="532" spans="1:7" s="9" customFormat="1" ht="15.75" customHeight="1">
      <c r="A532" s="22"/>
      <c r="B532" s="33" t="s">
        <v>318</v>
      </c>
      <c r="C532" s="33" t="s">
        <v>873</v>
      </c>
      <c r="D532" s="264"/>
      <c r="E532" s="13">
        <f t="shared" ref="E532:F535" si="59">E531+7</f>
        <v>43653</v>
      </c>
      <c r="F532" s="11">
        <f t="shared" si="59"/>
        <v>43657</v>
      </c>
      <c r="G532" s="11">
        <f>F532+12</f>
        <v>43669</v>
      </c>
    </row>
    <row r="533" spans="1:7" s="9" customFormat="1" ht="15.75" customHeight="1">
      <c r="A533" s="22"/>
      <c r="B533" s="33" t="s">
        <v>292</v>
      </c>
      <c r="C533" s="33" t="s">
        <v>874</v>
      </c>
      <c r="D533" s="264"/>
      <c r="E533" s="13">
        <f t="shared" si="59"/>
        <v>43660</v>
      </c>
      <c r="F533" s="11">
        <f t="shared" si="59"/>
        <v>43664</v>
      </c>
      <c r="G533" s="11">
        <f>F533+12</f>
        <v>43676</v>
      </c>
    </row>
    <row r="534" spans="1:7" s="9" customFormat="1" ht="15.75" customHeight="1">
      <c r="A534" s="22"/>
      <c r="B534" s="33" t="s">
        <v>299</v>
      </c>
      <c r="C534" s="33" t="s">
        <v>875</v>
      </c>
      <c r="D534" s="264"/>
      <c r="E534" s="13">
        <f>E533+7</f>
        <v>43667</v>
      </c>
      <c r="F534" s="11">
        <f t="shared" si="59"/>
        <v>43671</v>
      </c>
      <c r="G534" s="11">
        <f>F534+12</f>
        <v>43683</v>
      </c>
    </row>
    <row r="535" spans="1:7" s="9" customFormat="1" ht="15.75" customHeight="1">
      <c r="A535" s="22"/>
      <c r="B535" s="33" t="s">
        <v>318</v>
      </c>
      <c r="C535" s="33" t="s">
        <v>876</v>
      </c>
      <c r="D535" s="265"/>
      <c r="E535" s="13">
        <f t="shared" si="59"/>
        <v>43674</v>
      </c>
      <c r="F535" s="11">
        <f t="shared" si="59"/>
        <v>43678</v>
      </c>
      <c r="G535" s="11">
        <f>F535+12</f>
        <v>43690</v>
      </c>
    </row>
    <row r="536" spans="1:7" s="9" customFormat="1" ht="15.75" customHeight="1">
      <c r="A536" s="22"/>
      <c r="B536" s="5"/>
      <c r="C536" s="5"/>
      <c r="D536" s="6"/>
      <c r="E536" s="6"/>
      <c r="F536" s="96"/>
      <c r="G536" s="96"/>
    </row>
    <row r="537" spans="1:7" s="9" customFormat="1" ht="15.75" customHeight="1">
      <c r="A537" s="240"/>
      <c r="B537" s="240"/>
      <c r="C537" s="5"/>
      <c r="D537" s="6"/>
      <c r="E537" s="6"/>
      <c r="F537" s="96"/>
      <c r="G537" s="96"/>
    </row>
    <row r="538" spans="1:7" s="9" customFormat="1" ht="15.75" customHeight="1">
      <c r="A538" s="22" t="s">
        <v>877</v>
      </c>
      <c r="B538" s="89" t="s">
        <v>31</v>
      </c>
      <c r="C538" s="89" t="s">
        <v>32</v>
      </c>
      <c r="D538" s="89" t="s">
        <v>33</v>
      </c>
      <c r="E538" s="8" t="s">
        <v>712</v>
      </c>
      <c r="F538" s="8" t="s">
        <v>34</v>
      </c>
      <c r="G538" s="89" t="s">
        <v>878</v>
      </c>
    </row>
    <row r="539" spans="1:7" s="9" customFormat="1" ht="15.75" customHeight="1">
      <c r="A539" s="22"/>
      <c r="B539" s="90"/>
      <c r="C539" s="90"/>
      <c r="D539" s="90"/>
      <c r="E539" s="90" t="s">
        <v>24</v>
      </c>
      <c r="F539" s="23" t="s">
        <v>35</v>
      </c>
      <c r="G539" s="8" t="s">
        <v>36</v>
      </c>
    </row>
    <row r="540" spans="1:7" s="9" customFormat="1" ht="15.75" customHeight="1">
      <c r="A540" s="22"/>
      <c r="B540" s="126" t="s">
        <v>316</v>
      </c>
      <c r="C540" s="126" t="s">
        <v>879</v>
      </c>
      <c r="D540" s="269" t="s">
        <v>880</v>
      </c>
      <c r="E540" s="32">
        <v>43279</v>
      </c>
      <c r="F540" s="32">
        <f>E540+4</f>
        <v>43283</v>
      </c>
      <c r="G540" s="11">
        <f>F540+5</f>
        <v>43288</v>
      </c>
    </row>
    <row r="541" spans="1:7" s="9" customFormat="1" ht="15.75" customHeight="1">
      <c r="A541" s="22"/>
      <c r="B541" s="126" t="s">
        <v>527</v>
      </c>
      <c r="C541" s="126" t="s">
        <v>881</v>
      </c>
      <c r="D541" s="270"/>
      <c r="E541" s="32">
        <f t="shared" ref="E541:G544" si="60">E540+7</f>
        <v>43286</v>
      </c>
      <c r="F541" s="32">
        <f t="shared" si="60"/>
        <v>43290</v>
      </c>
      <c r="G541" s="11">
        <f t="shared" si="60"/>
        <v>43295</v>
      </c>
    </row>
    <row r="542" spans="1:7" s="9" customFormat="1" ht="15.75" customHeight="1">
      <c r="A542" s="22"/>
      <c r="B542" s="126" t="s">
        <v>15</v>
      </c>
      <c r="C542" s="126" t="s">
        <v>882</v>
      </c>
      <c r="D542" s="270"/>
      <c r="E542" s="32">
        <f t="shared" si="60"/>
        <v>43293</v>
      </c>
      <c r="F542" s="32">
        <f t="shared" si="60"/>
        <v>43297</v>
      </c>
      <c r="G542" s="11">
        <f t="shared" si="60"/>
        <v>43302</v>
      </c>
    </row>
    <row r="543" spans="1:7" s="9" customFormat="1" ht="15.75" customHeight="1">
      <c r="A543" s="22"/>
      <c r="B543" s="126" t="s">
        <v>316</v>
      </c>
      <c r="C543" s="126" t="s">
        <v>883</v>
      </c>
      <c r="D543" s="270"/>
      <c r="E543" s="32">
        <f t="shared" si="60"/>
        <v>43300</v>
      </c>
      <c r="F543" s="32">
        <f t="shared" si="60"/>
        <v>43304</v>
      </c>
      <c r="G543" s="11">
        <f t="shared" si="60"/>
        <v>43309</v>
      </c>
    </row>
    <row r="544" spans="1:7" s="9" customFormat="1" ht="15.75" customHeight="1">
      <c r="A544" s="22"/>
      <c r="B544" s="33" t="s">
        <v>527</v>
      </c>
      <c r="C544" s="33" t="s">
        <v>884</v>
      </c>
      <c r="D544" s="244"/>
      <c r="E544" s="32">
        <f t="shared" si="60"/>
        <v>43307</v>
      </c>
      <c r="F544" s="32">
        <f t="shared" si="60"/>
        <v>43311</v>
      </c>
      <c r="G544" s="11">
        <f t="shared" si="60"/>
        <v>43316</v>
      </c>
    </row>
    <row r="545" spans="1:7" s="9" customFormat="1" ht="15.75" customHeight="1">
      <c r="A545" s="22"/>
      <c r="B545" s="47"/>
      <c r="C545" s="18"/>
      <c r="D545" s="15"/>
      <c r="E545" s="17"/>
      <c r="F545" s="17"/>
      <c r="G545" s="17"/>
    </row>
    <row r="546" spans="1:7" s="9" customFormat="1" ht="15.75" customHeight="1">
      <c r="A546" s="22"/>
      <c r="B546" s="5"/>
      <c r="C546" s="5"/>
      <c r="D546" s="6"/>
      <c r="E546" s="6"/>
      <c r="F546" s="96"/>
      <c r="G546" s="96"/>
    </row>
    <row r="547" spans="1:7" s="9" customFormat="1" ht="15.75" customHeight="1">
      <c r="A547" s="22"/>
      <c r="B547" s="275"/>
      <c r="C547" s="275"/>
      <c r="D547" s="275"/>
      <c r="E547" s="275"/>
      <c r="F547" s="275"/>
      <c r="G547" s="275"/>
    </row>
    <row r="548" spans="1:7" s="9" customFormat="1" ht="15.75" customHeight="1">
      <c r="A548" s="22"/>
      <c r="B548" s="276"/>
      <c r="C548" s="276"/>
      <c r="D548" s="276"/>
      <c r="E548" s="276"/>
      <c r="F548" s="276"/>
      <c r="G548" s="276"/>
    </row>
    <row r="549" spans="1:7" s="9" customFormat="1" ht="15.75" customHeight="1">
      <c r="A549" s="22"/>
      <c r="B549" s="210" t="s">
        <v>31</v>
      </c>
      <c r="C549" s="89" t="s">
        <v>32</v>
      </c>
      <c r="D549" s="89" t="s">
        <v>33</v>
      </c>
      <c r="E549" s="8" t="s">
        <v>712</v>
      </c>
      <c r="F549" s="8" t="s">
        <v>34</v>
      </c>
      <c r="G549" s="8" t="s">
        <v>97</v>
      </c>
    </row>
    <row r="550" spans="1:7" s="9" customFormat="1" ht="15.75" customHeight="1">
      <c r="A550" s="22"/>
      <c r="B550" s="211"/>
      <c r="C550" s="90"/>
      <c r="D550" s="90"/>
      <c r="E550" s="90" t="s">
        <v>833</v>
      </c>
      <c r="F550" s="23" t="s">
        <v>35</v>
      </c>
      <c r="G550" s="8" t="s">
        <v>36</v>
      </c>
    </row>
    <row r="551" spans="1:7" s="9" customFormat="1" ht="15.75" customHeight="1">
      <c r="A551" s="22"/>
      <c r="B551" s="33" t="s">
        <v>299</v>
      </c>
      <c r="C551" s="33" t="s">
        <v>871</v>
      </c>
      <c r="D551" s="236" t="s">
        <v>872</v>
      </c>
      <c r="E551" s="11">
        <v>43646</v>
      </c>
      <c r="F551" s="11">
        <f>E551+4</f>
        <v>43650</v>
      </c>
      <c r="G551" s="11">
        <f>F551+12</f>
        <v>43662</v>
      </c>
    </row>
    <row r="552" spans="1:7" s="9" customFormat="1" ht="15.75" customHeight="1">
      <c r="A552" s="22"/>
      <c r="B552" s="33" t="s">
        <v>318</v>
      </c>
      <c r="C552" s="33" t="s">
        <v>873</v>
      </c>
      <c r="D552" s="264"/>
      <c r="E552" s="13">
        <f t="shared" ref="E552:F555" si="61">E551+7</f>
        <v>43653</v>
      </c>
      <c r="F552" s="11">
        <f t="shared" si="61"/>
        <v>43657</v>
      </c>
      <c r="G552" s="11">
        <f>F552+12</f>
        <v>43669</v>
      </c>
    </row>
    <row r="553" spans="1:7" s="9" customFormat="1" ht="15.75" customHeight="1">
      <c r="A553" s="22"/>
      <c r="B553" s="33" t="s">
        <v>292</v>
      </c>
      <c r="C553" s="33" t="s">
        <v>874</v>
      </c>
      <c r="D553" s="264"/>
      <c r="E553" s="13">
        <f t="shared" si="61"/>
        <v>43660</v>
      </c>
      <c r="F553" s="11">
        <f t="shared" si="61"/>
        <v>43664</v>
      </c>
      <c r="G553" s="11">
        <f>F553+12</f>
        <v>43676</v>
      </c>
    </row>
    <row r="554" spans="1:7" s="9" customFormat="1" ht="15.75" customHeight="1">
      <c r="A554" s="22"/>
      <c r="B554" s="33" t="s">
        <v>299</v>
      </c>
      <c r="C554" s="33" t="s">
        <v>875</v>
      </c>
      <c r="D554" s="264"/>
      <c r="E554" s="13">
        <f t="shared" si="61"/>
        <v>43667</v>
      </c>
      <c r="F554" s="11">
        <f t="shared" si="61"/>
        <v>43671</v>
      </c>
      <c r="G554" s="11">
        <f>F554+12</f>
        <v>43683</v>
      </c>
    </row>
    <row r="555" spans="1:7" s="9" customFormat="1" ht="15.75" customHeight="1">
      <c r="A555" s="22"/>
      <c r="B555" s="33" t="s">
        <v>318</v>
      </c>
      <c r="C555" s="33" t="s">
        <v>876</v>
      </c>
      <c r="D555" s="265"/>
      <c r="E555" s="13">
        <f t="shared" si="61"/>
        <v>43674</v>
      </c>
      <c r="F555" s="11">
        <f t="shared" si="61"/>
        <v>43678</v>
      </c>
      <c r="G555" s="11">
        <f>F555+12</f>
        <v>43690</v>
      </c>
    </row>
    <row r="556" spans="1:7" s="9" customFormat="1" ht="15.75" customHeight="1">
      <c r="A556" s="22"/>
      <c r="B556" s="18"/>
      <c r="C556" s="18"/>
      <c r="D556" s="20"/>
      <c r="E556" s="20"/>
      <c r="F556" s="17"/>
      <c r="G556" s="17"/>
    </row>
    <row r="557" spans="1:7" s="9" customFormat="1" ht="15.75" customHeight="1">
      <c r="A557" s="240"/>
      <c r="B557" s="240"/>
      <c r="C557" s="5"/>
      <c r="D557" s="6"/>
      <c r="E557" s="6"/>
      <c r="F557" s="96"/>
      <c r="G557" s="96"/>
    </row>
    <row r="558" spans="1:7" s="9" customFormat="1" ht="15.75" customHeight="1">
      <c r="A558" s="22"/>
      <c r="B558" s="210" t="s">
        <v>31</v>
      </c>
      <c r="C558" s="89" t="s">
        <v>32</v>
      </c>
      <c r="D558" s="89" t="s">
        <v>33</v>
      </c>
      <c r="E558" s="8" t="s">
        <v>712</v>
      </c>
      <c r="F558" s="8" t="s">
        <v>34</v>
      </c>
      <c r="G558" s="89" t="s">
        <v>77</v>
      </c>
    </row>
    <row r="559" spans="1:7" s="9" customFormat="1" ht="15.75" customHeight="1">
      <c r="A559" s="22" t="s">
        <v>885</v>
      </c>
      <c r="B559" s="211"/>
      <c r="C559" s="90"/>
      <c r="D559" s="90"/>
      <c r="E559" s="90" t="s">
        <v>24</v>
      </c>
      <c r="F559" s="23" t="s">
        <v>35</v>
      </c>
      <c r="G559" s="8" t="s">
        <v>36</v>
      </c>
    </row>
    <row r="560" spans="1:7" s="9" customFormat="1" ht="15.75" customHeight="1">
      <c r="A560" s="22"/>
      <c r="B560" s="101" t="s">
        <v>400</v>
      </c>
      <c r="C560" s="102" t="s">
        <v>402</v>
      </c>
      <c r="D560" s="236" t="s">
        <v>886</v>
      </c>
      <c r="E560" s="103">
        <v>43645</v>
      </c>
      <c r="F560" s="103">
        <f>E560+5</f>
        <v>43650</v>
      </c>
      <c r="G560" s="11">
        <f>F560+7</f>
        <v>43657</v>
      </c>
    </row>
    <row r="561" spans="1:7" s="9" customFormat="1" ht="15.75" customHeight="1">
      <c r="A561" s="22"/>
      <c r="B561" s="101" t="s">
        <v>262</v>
      </c>
      <c r="C561" s="104" t="s">
        <v>67</v>
      </c>
      <c r="D561" s="237"/>
      <c r="E561" s="105">
        <f t="shared" ref="E561:G564" si="62">E560+7</f>
        <v>43652</v>
      </c>
      <c r="F561" s="103">
        <f t="shared" si="62"/>
        <v>43657</v>
      </c>
      <c r="G561" s="11">
        <f t="shared" si="62"/>
        <v>43664</v>
      </c>
    </row>
    <row r="562" spans="1:7" s="9" customFormat="1" ht="15.75" customHeight="1">
      <c r="A562" s="22"/>
      <c r="B562" s="101" t="s">
        <v>656</v>
      </c>
      <c r="C562" s="106" t="s">
        <v>401</v>
      </c>
      <c r="D562" s="237"/>
      <c r="E562" s="105">
        <f t="shared" si="62"/>
        <v>43659</v>
      </c>
      <c r="F562" s="103">
        <f t="shared" si="62"/>
        <v>43664</v>
      </c>
      <c r="G562" s="11">
        <f t="shared" si="62"/>
        <v>43671</v>
      </c>
    </row>
    <row r="563" spans="1:7" s="9" customFormat="1" ht="15.75" customHeight="1">
      <c r="A563" s="22"/>
      <c r="B563" s="101" t="s">
        <v>657</v>
      </c>
      <c r="C563" s="104" t="s">
        <v>659</v>
      </c>
      <c r="D563" s="237"/>
      <c r="E563" s="105">
        <f t="shared" si="62"/>
        <v>43666</v>
      </c>
      <c r="F563" s="103">
        <f t="shared" si="62"/>
        <v>43671</v>
      </c>
      <c r="G563" s="11">
        <f t="shared" si="62"/>
        <v>43678</v>
      </c>
    </row>
    <row r="564" spans="1:7" s="9" customFormat="1" ht="15.75" customHeight="1">
      <c r="A564" s="22"/>
      <c r="B564" s="101" t="s">
        <v>658</v>
      </c>
      <c r="C564" s="106" t="s">
        <v>375</v>
      </c>
      <c r="D564" s="238"/>
      <c r="E564" s="105">
        <f t="shared" si="62"/>
        <v>43673</v>
      </c>
      <c r="F564" s="103">
        <f t="shared" si="62"/>
        <v>43678</v>
      </c>
      <c r="G564" s="11">
        <f t="shared" si="62"/>
        <v>43685</v>
      </c>
    </row>
    <row r="565" spans="1:7" s="9" customFormat="1" ht="15.75" customHeight="1">
      <c r="A565" s="22"/>
      <c r="B565" s="18"/>
      <c r="C565" s="18"/>
      <c r="D565" s="15"/>
      <c r="E565" s="17"/>
      <c r="F565" s="17"/>
      <c r="G565" s="17"/>
    </row>
    <row r="566" spans="1:7" s="9" customFormat="1" ht="15.75" customHeight="1">
      <c r="A566" s="22"/>
      <c r="B566" s="210" t="s">
        <v>719</v>
      </c>
      <c r="C566" s="89" t="s">
        <v>73</v>
      </c>
      <c r="D566" s="89" t="s">
        <v>33</v>
      </c>
      <c r="E566" s="8" t="s">
        <v>712</v>
      </c>
      <c r="F566" s="8" t="s">
        <v>34</v>
      </c>
      <c r="G566" s="89" t="s">
        <v>77</v>
      </c>
    </row>
    <row r="567" spans="1:7" s="9" customFormat="1" ht="15.75" customHeight="1">
      <c r="A567" s="22"/>
      <c r="B567" s="211"/>
      <c r="C567" s="90"/>
      <c r="D567" s="90"/>
      <c r="E567" s="90" t="s">
        <v>24</v>
      </c>
      <c r="F567" s="23" t="s">
        <v>35</v>
      </c>
      <c r="G567" s="8" t="s">
        <v>36</v>
      </c>
    </row>
    <row r="568" spans="1:7" s="9" customFormat="1" ht="15.75" customHeight="1">
      <c r="A568" s="22"/>
      <c r="B568" s="104" t="s">
        <v>887</v>
      </c>
      <c r="C568" s="33" t="s">
        <v>646</v>
      </c>
      <c r="D568" s="247" t="s">
        <v>888</v>
      </c>
      <c r="E568" s="32">
        <v>43647</v>
      </c>
      <c r="F568" s="32">
        <f>E568+4</f>
        <v>43651</v>
      </c>
      <c r="G568" s="11">
        <f>F568+8</f>
        <v>43659</v>
      </c>
    </row>
    <row r="569" spans="1:7" s="9" customFormat="1" ht="15.75" customHeight="1">
      <c r="A569" s="22"/>
      <c r="B569" s="104" t="s">
        <v>889</v>
      </c>
      <c r="C569" s="33">
        <v>12</v>
      </c>
      <c r="D569" s="229"/>
      <c r="E569" s="32">
        <f t="shared" ref="E569:G572" si="63">E568+7</f>
        <v>43654</v>
      </c>
      <c r="F569" s="32">
        <f t="shared" si="63"/>
        <v>43658</v>
      </c>
      <c r="G569" s="11">
        <f t="shared" si="63"/>
        <v>43666</v>
      </c>
    </row>
    <row r="570" spans="1:7" s="9" customFormat="1" ht="15.75" customHeight="1">
      <c r="A570" s="22"/>
      <c r="B570" s="104" t="s">
        <v>890</v>
      </c>
      <c r="C570" s="33" t="s">
        <v>891</v>
      </c>
      <c r="D570" s="229"/>
      <c r="E570" s="32">
        <f t="shared" si="63"/>
        <v>43661</v>
      </c>
      <c r="F570" s="32">
        <f t="shared" si="63"/>
        <v>43665</v>
      </c>
      <c r="G570" s="11">
        <f t="shared" si="63"/>
        <v>43673</v>
      </c>
    </row>
    <row r="571" spans="1:7" s="9" customFormat="1" ht="15.75" customHeight="1">
      <c r="A571" s="22"/>
      <c r="B571" s="104" t="s">
        <v>892</v>
      </c>
      <c r="C571" s="33" t="s">
        <v>893</v>
      </c>
      <c r="D571" s="229"/>
      <c r="E571" s="32">
        <f t="shared" si="63"/>
        <v>43668</v>
      </c>
      <c r="F571" s="32">
        <f t="shared" si="63"/>
        <v>43672</v>
      </c>
      <c r="G571" s="11">
        <f t="shared" si="63"/>
        <v>43680</v>
      </c>
    </row>
    <row r="572" spans="1:7" s="9" customFormat="1" ht="15.75" customHeight="1">
      <c r="A572" s="22"/>
      <c r="B572" s="33" t="s">
        <v>894</v>
      </c>
      <c r="C572" s="33" t="s">
        <v>645</v>
      </c>
      <c r="D572" s="230"/>
      <c r="E572" s="32">
        <f t="shared" si="63"/>
        <v>43675</v>
      </c>
      <c r="F572" s="32">
        <f t="shared" si="63"/>
        <v>43679</v>
      </c>
      <c r="G572" s="11">
        <f t="shared" si="63"/>
        <v>43687</v>
      </c>
    </row>
    <row r="573" spans="1:7" s="9" customFormat="1" ht="15.75" customHeight="1">
      <c r="A573" s="22"/>
      <c r="B573" s="18"/>
      <c r="C573" s="18"/>
      <c r="D573" s="15"/>
      <c r="E573" s="17"/>
      <c r="F573" s="17"/>
      <c r="G573" s="17"/>
    </row>
    <row r="574" spans="1:7" s="9" customFormat="1" ht="15.75" customHeight="1">
      <c r="A574" s="48"/>
      <c r="B574" s="18"/>
      <c r="C574" s="18"/>
      <c r="D574" s="15"/>
      <c r="E574" s="17"/>
      <c r="F574" s="17"/>
      <c r="G574" s="17"/>
    </row>
    <row r="575" spans="1:7" s="9" customFormat="1" ht="15.75" customHeight="1">
      <c r="A575" s="22"/>
      <c r="B575" s="89" t="s">
        <v>31</v>
      </c>
      <c r="C575" s="89" t="s">
        <v>32</v>
      </c>
      <c r="D575" s="89" t="s">
        <v>33</v>
      </c>
      <c r="E575" s="8" t="s">
        <v>712</v>
      </c>
      <c r="F575" s="8" t="s">
        <v>34</v>
      </c>
      <c r="G575" s="89" t="s">
        <v>895</v>
      </c>
    </row>
    <row r="576" spans="1:7" s="9" customFormat="1" ht="15.75" customHeight="1">
      <c r="A576" s="22" t="s">
        <v>896</v>
      </c>
      <c r="B576" s="90"/>
      <c r="C576" s="90"/>
      <c r="D576" s="90"/>
      <c r="E576" s="90" t="s">
        <v>24</v>
      </c>
      <c r="F576" s="23" t="s">
        <v>35</v>
      </c>
      <c r="G576" s="8" t="s">
        <v>36</v>
      </c>
    </row>
    <row r="577" spans="1:7" s="9" customFormat="1" ht="15.75" customHeight="1">
      <c r="A577" s="22"/>
      <c r="B577" s="126" t="s">
        <v>317</v>
      </c>
      <c r="C577" s="126" t="s">
        <v>612</v>
      </c>
      <c r="D577" s="272" t="s">
        <v>897</v>
      </c>
      <c r="E577" s="32">
        <v>43648</v>
      </c>
      <c r="F577" s="32">
        <f>E577+4</f>
        <v>43652</v>
      </c>
      <c r="G577" s="11">
        <f>F577+6</f>
        <v>43658</v>
      </c>
    </row>
    <row r="578" spans="1:7" s="9" customFormat="1" ht="15.75" customHeight="1">
      <c r="A578" s="22"/>
      <c r="B578" s="126" t="s">
        <v>296</v>
      </c>
      <c r="C578" s="126" t="s">
        <v>613</v>
      </c>
      <c r="D578" s="273"/>
      <c r="E578" s="32">
        <f t="shared" ref="E578:G581" si="64">E577+7</f>
        <v>43655</v>
      </c>
      <c r="F578" s="32">
        <f t="shared" si="64"/>
        <v>43659</v>
      </c>
      <c r="G578" s="11">
        <f t="shared" si="64"/>
        <v>43665</v>
      </c>
    </row>
    <row r="579" spans="1:7" s="9" customFormat="1" ht="15.75" customHeight="1">
      <c r="A579" s="22"/>
      <c r="B579" s="126" t="s">
        <v>304</v>
      </c>
      <c r="C579" s="126" t="s">
        <v>614</v>
      </c>
      <c r="D579" s="273"/>
      <c r="E579" s="32">
        <f t="shared" si="64"/>
        <v>43662</v>
      </c>
      <c r="F579" s="32">
        <f t="shared" si="64"/>
        <v>43666</v>
      </c>
      <c r="G579" s="11">
        <f t="shared" si="64"/>
        <v>43672</v>
      </c>
    </row>
    <row r="580" spans="1:7" s="9" customFormat="1" ht="15.75" customHeight="1">
      <c r="A580" s="22"/>
      <c r="B580" s="126" t="s">
        <v>317</v>
      </c>
      <c r="C580" s="126" t="s">
        <v>369</v>
      </c>
      <c r="D580" s="273"/>
      <c r="E580" s="32">
        <f t="shared" si="64"/>
        <v>43669</v>
      </c>
      <c r="F580" s="32">
        <f t="shared" si="64"/>
        <v>43673</v>
      </c>
      <c r="G580" s="11">
        <f t="shared" si="64"/>
        <v>43679</v>
      </c>
    </row>
    <row r="581" spans="1:7" s="9" customFormat="1" ht="15.75" customHeight="1">
      <c r="A581" s="22"/>
      <c r="B581" s="33"/>
      <c r="C581" s="33"/>
      <c r="D581" s="274"/>
      <c r="E581" s="32">
        <f t="shared" si="64"/>
        <v>43676</v>
      </c>
      <c r="F581" s="32">
        <f t="shared" si="64"/>
        <v>43680</v>
      </c>
      <c r="G581" s="11">
        <f t="shared" si="64"/>
        <v>43686</v>
      </c>
    </row>
    <row r="582" spans="1:7" s="9" customFormat="1" ht="15.75" customHeight="1">
      <c r="A582" s="22"/>
      <c r="B582" s="18"/>
      <c r="C582" s="18"/>
      <c r="D582" s="15"/>
      <c r="E582" s="17"/>
      <c r="F582" s="17"/>
      <c r="G582" s="17"/>
    </row>
    <row r="583" spans="1:7" s="9" customFormat="1" ht="15.75" customHeight="1">
      <c r="A583" s="22" t="s">
        <v>898</v>
      </c>
      <c r="B583" s="89" t="s">
        <v>31</v>
      </c>
      <c r="C583" s="89" t="s">
        <v>32</v>
      </c>
      <c r="D583" s="89" t="s">
        <v>33</v>
      </c>
      <c r="E583" s="8" t="s">
        <v>712</v>
      </c>
      <c r="F583" s="8" t="s">
        <v>34</v>
      </c>
      <c r="G583" s="89" t="s">
        <v>899</v>
      </c>
    </row>
    <row r="584" spans="1:7" s="9" customFormat="1" ht="15.75" customHeight="1">
      <c r="A584" s="22"/>
      <c r="B584" s="90"/>
      <c r="C584" s="90"/>
      <c r="D584" s="90"/>
      <c r="E584" s="90" t="s">
        <v>24</v>
      </c>
      <c r="F584" s="23" t="s">
        <v>35</v>
      </c>
      <c r="G584" s="8" t="s">
        <v>36</v>
      </c>
    </row>
    <row r="585" spans="1:7" s="9" customFormat="1" ht="15.75" customHeight="1">
      <c r="A585" s="22"/>
      <c r="B585" s="126" t="s">
        <v>316</v>
      </c>
      <c r="C585" s="126" t="s">
        <v>879</v>
      </c>
      <c r="D585" s="272" t="s">
        <v>900</v>
      </c>
      <c r="E585" s="32">
        <v>43644</v>
      </c>
      <c r="F585" s="32">
        <f>E585+4</f>
        <v>43648</v>
      </c>
      <c r="G585" s="11">
        <f>F585+5</f>
        <v>43653</v>
      </c>
    </row>
    <row r="586" spans="1:7" s="9" customFormat="1" ht="15.75" customHeight="1">
      <c r="A586" s="22"/>
      <c r="B586" s="126" t="s">
        <v>527</v>
      </c>
      <c r="C586" s="126" t="s">
        <v>881</v>
      </c>
      <c r="D586" s="264"/>
      <c r="E586" s="32">
        <f t="shared" ref="E586:G589" si="65">E585+7</f>
        <v>43651</v>
      </c>
      <c r="F586" s="32">
        <f t="shared" si="65"/>
        <v>43655</v>
      </c>
      <c r="G586" s="11">
        <f t="shared" si="65"/>
        <v>43660</v>
      </c>
    </row>
    <row r="587" spans="1:7" s="9" customFormat="1" ht="15.75" customHeight="1">
      <c r="A587" s="22"/>
      <c r="B587" s="126" t="s">
        <v>15</v>
      </c>
      <c r="C587" s="126" t="s">
        <v>882</v>
      </c>
      <c r="D587" s="264"/>
      <c r="E587" s="32">
        <f t="shared" si="65"/>
        <v>43658</v>
      </c>
      <c r="F587" s="32">
        <f t="shared" si="65"/>
        <v>43662</v>
      </c>
      <c r="G587" s="11">
        <f t="shared" si="65"/>
        <v>43667</v>
      </c>
    </row>
    <row r="588" spans="1:7" s="9" customFormat="1" ht="15.75" customHeight="1">
      <c r="A588" s="22"/>
      <c r="B588" s="126" t="s">
        <v>316</v>
      </c>
      <c r="C588" s="126" t="s">
        <v>883</v>
      </c>
      <c r="D588" s="264"/>
      <c r="E588" s="32">
        <f t="shared" si="65"/>
        <v>43665</v>
      </c>
      <c r="F588" s="32">
        <f t="shared" si="65"/>
        <v>43669</v>
      </c>
      <c r="G588" s="11">
        <f t="shared" si="65"/>
        <v>43674</v>
      </c>
    </row>
    <row r="589" spans="1:7" s="9" customFormat="1" ht="15.75" customHeight="1">
      <c r="A589" s="22"/>
      <c r="B589" s="33" t="s">
        <v>527</v>
      </c>
      <c r="C589" s="33" t="s">
        <v>884</v>
      </c>
      <c r="D589" s="265"/>
      <c r="E589" s="32">
        <f t="shared" si="65"/>
        <v>43672</v>
      </c>
      <c r="F589" s="32">
        <f t="shared" si="65"/>
        <v>43676</v>
      </c>
      <c r="G589" s="11">
        <f t="shared" si="65"/>
        <v>43681</v>
      </c>
    </row>
    <row r="590" spans="1:7" s="9" customFormat="1" ht="15.75" customHeight="1">
      <c r="A590" s="22"/>
      <c r="B590" s="18"/>
      <c r="C590" s="18"/>
      <c r="D590" s="15"/>
      <c r="E590" s="17"/>
      <c r="F590" s="17"/>
      <c r="G590" s="17"/>
    </row>
    <row r="591" spans="1:7" s="9" customFormat="1" ht="15.75" customHeight="1">
      <c r="A591" s="22"/>
      <c r="B591" s="18"/>
      <c r="C591" s="18"/>
      <c r="D591" s="15"/>
      <c r="E591" s="17"/>
      <c r="F591" s="17"/>
      <c r="G591" s="17"/>
    </row>
    <row r="592" spans="1:7" s="9" customFormat="1" ht="15.75" customHeight="1">
      <c r="A592" s="49" t="s">
        <v>901</v>
      </c>
      <c r="B592" s="50"/>
      <c r="C592" s="50"/>
      <c r="D592" s="50"/>
      <c r="E592" s="50"/>
      <c r="F592" s="50"/>
      <c r="G592" s="50"/>
    </row>
    <row r="593" spans="1:7" s="9" customFormat="1" ht="15.75" customHeight="1">
      <c r="A593" s="277"/>
      <c r="B593" s="277"/>
      <c r="C593" s="26"/>
      <c r="D593" s="27"/>
      <c r="E593" s="27"/>
      <c r="F593" s="97"/>
      <c r="G593" s="97"/>
    </row>
    <row r="594" spans="1:7" s="9" customFormat="1" ht="15.75" customHeight="1">
      <c r="A594" s="22" t="s">
        <v>902</v>
      </c>
      <c r="B594" s="210" t="s">
        <v>719</v>
      </c>
      <c r="C594" s="210" t="s">
        <v>32</v>
      </c>
      <c r="D594" s="210" t="s">
        <v>33</v>
      </c>
      <c r="E594" s="8" t="s">
        <v>712</v>
      </c>
      <c r="F594" s="8" t="s">
        <v>34</v>
      </c>
      <c r="G594" s="8" t="s">
        <v>27</v>
      </c>
    </row>
    <row r="595" spans="1:7" s="9" customFormat="1" ht="15.75" customHeight="1">
      <c r="A595" s="22"/>
      <c r="B595" s="211"/>
      <c r="C595" s="211"/>
      <c r="D595" s="211"/>
      <c r="E595" s="8" t="s">
        <v>24</v>
      </c>
      <c r="F595" s="8" t="s">
        <v>35</v>
      </c>
      <c r="G595" s="8" t="s">
        <v>36</v>
      </c>
    </row>
    <row r="596" spans="1:7" s="9" customFormat="1" ht="15.75" customHeight="1">
      <c r="A596" s="22"/>
      <c r="B596" s="8" t="s">
        <v>297</v>
      </c>
      <c r="C596" s="8" t="s">
        <v>411</v>
      </c>
      <c r="D596" s="224" t="s">
        <v>706</v>
      </c>
      <c r="E596" s="11">
        <v>43648</v>
      </c>
      <c r="F596" s="11">
        <f>E596+3</f>
        <v>43651</v>
      </c>
      <c r="G596" s="11">
        <f>F596+2</f>
        <v>43653</v>
      </c>
    </row>
    <row r="597" spans="1:7" s="9" customFormat="1" ht="15.75" customHeight="1">
      <c r="A597" s="22"/>
      <c r="B597" s="8" t="s">
        <v>410</v>
      </c>
      <c r="C597" s="8" t="s">
        <v>701</v>
      </c>
      <c r="D597" s="237"/>
      <c r="E597" s="11">
        <f t="shared" ref="E597:G600" si="66">E596+7</f>
        <v>43655</v>
      </c>
      <c r="F597" s="11">
        <f t="shared" si="66"/>
        <v>43658</v>
      </c>
      <c r="G597" s="11">
        <f t="shared" si="66"/>
        <v>43660</v>
      </c>
    </row>
    <row r="598" spans="1:7" s="9" customFormat="1" ht="15.75" customHeight="1">
      <c r="A598" s="22"/>
      <c r="B598" s="8" t="s">
        <v>690</v>
      </c>
      <c r="C598" s="8" t="s">
        <v>701</v>
      </c>
      <c r="D598" s="237"/>
      <c r="E598" s="11">
        <f t="shared" si="66"/>
        <v>43662</v>
      </c>
      <c r="F598" s="11">
        <f t="shared" si="66"/>
        <v>43665</v>
      </c>
      <c r="G598" s="11">
        <f t="shared" si="66"/>
        <v>43667</v>
      </c>
    </row>
    <row r="599" spans="1:7" s="9" customFormat="1" ht="15.75" customHeight="1">
      <c r="A599" s="22"/>
      <c r="B599" s="8" t="s">
        <v>322</v>
      </c>
      <c r="C599" s="8" t="s">
        <v>705</v>
      </c>
      <c r="D599" s="237"/>
      <c r="E599" s="11">
        <f t="shared" si="66"/>
        <v>43669</v>
      </c>
      <c r="F599" s="11">
        <f t="shared" si="66"/>
        <v>43672</v>
      </c>
      <c r="G599" s="11">
        <f t="shared" si="66"/>
        <v>43674</v>
      </c>
    </row>
    <row r="600" spans="1:7" s="9" customFormat="1" ht="15.75" customHeight="1">
      <c r="A600" s="22"/>
      <c r="B600" s="8" t="s">
        <v>297</v>
      </c>
      <c r="C600" s="8" t="s">
        <v>701</v>
      </c>
      <c r="D600" s="238"/>
      <c r="E600" s="11">
        <f t="shared" si="66"/>
        <v>43676</v>
      </c>
      <c r="F600" s="11">
        <f t="shared" si="66"/>
        <v>43679</v>
      </c>
      <c r="G600" s="11">
        <f t="shared" si="66"/>
        <v>43681</v>
      </c>
    </row>
    <row r="601" spans="1:7" s="9" customFormat="1" ht="15.75" customHeight="1">
      <c r="A601" s="22"/>
      <c r="B601" s="38"/>
      <c r="C601" s="38"/>
      <c r="D601" s="38"/>
      <c r="E601" s="38"/>
      <c r="F601" s="17"/>
      <c r="G601" s="17"/>
    </row>
    <row r="602" spans="1:7" s="9" customFormat="1" ht="15.75" customHeight="1">
      <c r="A602" s="222"/>
      <c r="B602" s="222"/>
      <c r="C602" s="5"/>
      <c r="D602" s="6"/>
      <c r="E602" s="6"/>
      <c r="F602" s="96"/>
      <c r="G602" s="96"/>
    </row>
    <row r="603" spans="1:7" s="9" customFormat="1" ht="15.75" customHeight="1">
      <c r="A603" s="22" t="s">
        <v>903</v>
      </c>
      <c r="B603" s="210" t="s">
        <v>719</v>
      </c>
      <c r="C603" s="210" t="s">
        <v>32</v>
      </c>
      <c r="D603" s="210" t="s">
        <v>33</v>
      </c>
      <c r="E603" s="8" t="s">
        <v>712</v>
      </c>
      <c r="F603" s="8" t="s">
        <v>34</v>
      </c>
      <c r="G603" s="8" t="s">
        <v>101</v>
      </c>
    </row>
    <row r="604" spans="1:7" s="9" customFormat="1" ht="15.75" customHeight="1">
      <c r="A604" s="22"/>
      <c r="B604" s="211"/>
      <c r="C604" s="211"/>
      <c r="D604" s="211"/>
      <c r="E604" s="8" t="s">
        <v>24</v>
      </c>
      <c r="F604" s="8" t="s">
        <v>35</v>
      </c>
      <c r="G604" s="8" t="s">
        <v>36</v>
      </c>
    </row>
    <row r="605" spans="1:7" s="9" customFormat="1" ht="15.75" customHeight="1">
      <c r="B605" s="8" t="s">
        <v>297</v>
      </c>
      <c r="C605" s="8" t="s">
        <v>411</v>
      </c>
      <c r="D605" s="224" t="s">
        <v>706</v>
      </c>
      <c r="E605" s="11">
        <v>43648</v>
      </c>
      <c r="F605" s="11">
        <f>E605+3</f>
        <v>43651</v>
      </c>
      <c r="G605" s="11">
        <f>F605+2</f>
        <v>43653</v>
      </c>
    </row>
    <row r="606" spans="1:7" s="9" customFormat="1" ht="15.75" customHeight="1">
      <c r="A606" s="22"/>
      <c r="B606" s="8" t="s">
        <v>410</v>
      </c>
      <c r="C606" s="8" t="s">
        <v>701</v>
      </c>
      <c r="D606" s="237"/>
      <c r="E606" s="11">
        <f t="shared" ref="E606:G609" si="67">E605+7</f>
        <v>43655</v>
      </c>
      <c r="F606" s="11">
        <f t="shared" si="67"/>
        <v>43658</v>
      </c>
      <c r="G606" s="11">
        <f t="shared" si="67"/>
        <v>43660</v>
      </c>
    </row>
    <row r="607" spans="1:7" s="9" customFormat="1" ht="15.75" customHeight="1">
      <c r="A607" s="22"/>
      <c r="B607" s="8" t="s">
        <v>690</v>
      </c>
      <c r="C607" s="8" t="s">
        <v>701</v>
      </c>
      <c r="D607" s="237"/>
      <c r="E607" s="11">
        <f t="shared" si="67"/>
        <v>43662</v>
      </c>
      <c r="F607" s="11">
        <f t="shared" si="67"/>
        <v>43665</v>
      </c>
      <c r="G607" s="11">
        <f t="shared" si="67"/>
        <v>43667</v>
      </c>
    </row>
    <row r="608" spans="1:7" s="9" customFormat="1" ht="15.75" customHeight="1">
      <c r="A608" s="22"/>
      <c r="B608" s="8" t="s">
        <v>322</v>
      </c>
      <c r="C608" s="8" t="s">
        <v>705</v>
      </c>
      <c r="D608" s="237"/>
      <c r="E608" s="11">
        <f t="shared" si="67"/>
        <v>43669</v>
      </c>
      <c r="F608" s="11">
        <f t="shared" si="67"/>
        <v>43672</v>
      </c>
      <c r="G608" s="11">
        <f t="shared" si="67"/>
        <v>43674</v>
      </c>
    </row>
    <row r="609" spans="1:8" s="9" customFormat="1" ht="15.75" customHeight="1">
      <c r="A609" s="22"/>
      <c r="B609" s="8" t="s">
        <v>297</v>
      </c>
      <c r="C609" s="8" t="s">
        <v>701</v>
      </c>
      <c r="D609" s="238"/>
      <c r="E609" s="11">
        <f t="shared" si="67"/>
        <v>43676</v>
      </c>
      <c r="F609" s="11">
        <f t="shared" si="67"/>
        <v>43679</v>
      </c>
      <c r="G609" s="11">
        <f t="shared" si="67"/>
        <v>43681</v>
      </c>
    </row>
    <row r="610" spans="1:8" s="9" customFormat="1" ht="15.75" customHeight="1">
      <c r="A610" s="22"/>
      <c r="B610" s="38"/>
      <c r="C610" s="38"/>
      <c r="D610" s="38"/>
      <c r="E610" s="38"/>
      <c r="F610" s="17"/>
      <c r="G610" s="17"/>
    </row>
    <row r="611" spans="1:8" s="9" customFormat="1" ht="15.75" customHeight="1">
      <c r="A611" s="222"/>
      <c r="B611" s="222"/>
      <c r="C611" s="5"/>
      <c r="D611" s="6"/>
      <c r="E611" s="6"/>
      <c r="F611" s="96"/>
      <c r="G611" s="96"/>
    </row>
    <row r="612" spans="1:8" s="9" customFormat="1" ht="15.75" customHeight="1">
      <c r="A612" s="22" t="s">
        <v>904</v>
      </c>
      <c r="B612" s="208" t="s">
        <v>31</v>
      </c>
      <c r="C612" s="208" t="s">
        <v>32</v>
      </c>
      <c r="D612" s="208" t="s">
        <v>33</v>
      </c>
      <c r="E612" s="51" t="s">
        <v>712</v>
      </c>
      <c r="F612" s="51" t="s">
        <v>34</v>
      </c>
      <c r="G612" s="51" t="s">
        <v>102</v>
      </c>
    </row>
    <row r="613" spans="1:8" s="9" customFormat="1" ht="15.75" customHeight="1">
      <c r="A613" s="22"/>
      <c r="B613" s="209"/>
      <c r="C613" s="209"/>
      <c r="D613" s="209"/>
      <c r="E613" s="52" t="s">
        <v>24</v>
      </c>
      <c r="F613" s="51" t="s">
        <v>35</v>
      </c>
      <c r="G613" s="51" t="s">
        <v>36</v>
      </c>
    </row>
    <row r="614" spans="1:8" s="9" customFormat="1" ht="15.75" customHeight="1">
      <c r="A614" s="22"/>
      <c r="B614" s="51" t="s">
        <v>412</v>
      </c>
      <c r="C614" s="51" t="s">
        <v>344</v>
      </c>
      <c r="D614" s="271" t="s">
        <v>704</v>
      </c>
      <c r="E614" s="53">
        <v>43644</v>
      </c>
      <c r="F614" s="53">
        <f>E614+3</f>
        <v>43647</v>
      </c>
      <c r="G614" s="53">
        <f>F614+3</f>
        <v>43650</v>
      </c>
    </row>
    <row r="615" spans="1:8" s="9" customFormat="1" ht="15.75" customHeight="1">
      <c r="B615" s="51" t="s">
        <v>412</v>
      </c>
      <c r="C615" s="51" t="s">
        <v>346</v>
      </c>
      <c r="D615" s="270"/>
      <c r="E615" s="54">
        <f t="shared" ref="E615:G618" si="68">E614+7</f>
        <v>43651</v>
      </c>
      <c r="F615" s="53">
        <f t="shared" si="68"/>
        <v>43654</v>
      </c>
      <c r="G615" s="53">
        <f t="shared" si="68"/>
        <v>43657</v>
      </c>
    </row>
    <row r="616" spans="1:8" s="9" customFormat="1" ht="15.75" customHeight="1">
      <c r="A616" s="22"/>
      <c r="B616" s="51" t="s">
        <v>412</v>
      </c>
      <c r="C616" s="51" t="s">
        <v>347</v>
      </c>
      <c r="D616" s="270"/>
      <c r="E616" s="54">
        <f t="shared" si="68"/>
        <v>43658</v>
      </c>
      <c r="F616" s="53">
        <f t="shared" si="68"/>
        <v>43661</v>
      </c>
      <c r="G616" s="53">
        <f t="shared" si="68"/>
        <v>43664</v>
      </c>
    </row>
    <row r="617" spans="1:8" s="9" customFormat="1" ht="15.75" customHeight="1">
      <c r="A617" s="22"/>
      <c r="B617" s="51" t="s">
        <v>412</v>
      </c>
      <c r="C617" s="51" t="s">
        <v>630</v>
      </c>
      <c r="D617" s="270"/>
      <c r="E617" s="54">
        <f t="shared" si="68"/>
        <v>43665</v>
      </c>
      <c r="F617" s="53">
        <f t="shared" si="68"/>
        <v>43668</v>
      </c>
      <c r="G617" s="53">
        <f t="shared" si="68"/>
        <v>43671</v>
      </c>
    </row>
    <row r="618" spans="1:8" s="9" customFormat="1" ht="15.75" customHeight="1">
      <c r="A618" s="22"/>
      <c r="B618" s="51" t="s">
        <v>412</v>
      </c>
      <c r="C618" s="51" t="s">
        <v>631</v>
      </c>
      <c r="D618" s="270"/>
      <c r="E618" s="54">
        <f t="shared" si="68"/>
        <v>43672</v>
      </c>
      <c r="F618" s="53">
        <f t="shared" si="68"/>
        <v>43675</v>
      </c>
      <c r="G618" s="53">
        <f t="shared" si="68"/>
        <v>43678</v>
      </c>
    </row>
    <row r="619" spans="1:8" s="9" customFormat="1" ht="15.75" customHeight="1">
      <c r="A619" s="22"/>
      <c r="B619" s="8"/>
      <c r="C619" s="8"/>
      <c r="D619" s="244"/>
      <c r="E619" s="51"/>
      <c r="F619" s="53"/>
      <c r="G619" s="53"/>
    </row>
    <row r="620" spans="1:8" s="9" customFormat="1" ht="15.75" customHeight="1">
      <c r="A620" s="222"/>
      <c r="B620" s="222"/>
      <c r="C620" s="213"/>
      <c r="D620" s="213"/>
      <c r="E620" s="213"/>
      <c r="F620" s="213"/>
      <c r="G620" s="213"/>
      <c r="H620" s="213"/>
    </row>
    <row r="621" spans="1:8" s="9" customFormat="1" ht="15.75" customHeight="1">
      <c r="A621" s="22" t="s">
        <v>321</v>
      </c>
      <c r="B621" s="208" t="s">
        <v>31</v>
      </c>
      <c r="C621" s="208" t="s">
        <v>32</v>
      </c>
      <c r="D621" s="208" t="s">
        <v>33</v>
      </c>
      <c r="E621" s="8" t="s">
        <v>712</v>
      </c>
      <c r="F621" s="8" t="s">
        <v>34</v>
      </c>
      <c r="G621" s="8" t="s">
        <v>103</v>
      </c>
    </row>
    <row r="622" spans="1:8" s="9" customFormat="1" ht="15.75" customHeight="1">
      <c r="A622" s="22"/>
      <c r="B622" s="209"/>
      <c r="C622" s="209"/>
      <c r="D622" s="209"/>
      <c r="E622" s="8" t="s">
        <v>833</v>
      </c>
      <c r="F622" s="8" t="s">
        <v>35</v>
      </c>
      <c r="G622" s="8" t="s">
        <v>36</v>
      </c>
    </row>
    <row r="623" spans="1:8" s="9" customFormat="1" ht="15.75" customHeight="1">
      <c r="A623" s="22"/>
      <c r="B623" s="51" t="s">
        <v>412</v>
      </c>
      <c r="C623" s="51" t="s">
        <v>344</v>
      </c>
      <c r="D623" s="278" t="s">
        <v>703</v>
      </c>
      <c r="E623" s="11">
        <v>43644</v>
      </c>
      <c r="F623" s="11">
        <f>E623+3</f>
        <v>43647</v>
      </c>
      <c r="G623" s="11">
        <f>F623+3</f>
        <v>43650</v>
      </c>
    </row>
    <row r="624" spans="1:8" s="9" customFormat="1" ht="15.75" customHeight="1">
      <c r="B624" s="51" t="s">
        <v>412</v>
      </c>
      <c r="C624" s="51" t="s">
        <v>346</v>
      </c>
      <c r="D624" s="270"/>
      <c r="E624" s="13">
        <f t="shared" ref="E624:G627" si="69">E623+7</f>
        <v>43651</v>
      </c>
      <c r="F624" s="11">
        <f t="shared" si="69"/>
        <v>43654</v>
      </c>
      <c r="G624" s="11">
        <f t="shared" si="69"/>
        <v>43657</v>
      </c>
    </row>
    <row r="625" spans="1:7" s="9" customFormat="1" ht="15.75" customHeight="1">
      <c r="A625" s="22"/>
      <c r="B625" s="51" t="s">
        <v>412</v>
      </c>
      <c r="C625" s="51" t="s">
        <v>347</v>
      </c>
      <c r="D625" s="270"/>
      <c r="E625" s="13">
        <f t="shared" si="69"/>
        <v>43658</v>
      </c>
      <c r="F625" s="11">
        <f t="shared" si="69"/>
        <v>43661</v>
      </c>
      <c r="G625" s="11">
        <f t="shared" si="69"/>
        <v>43664</v>
      </c>
    </row>
    <row r="626" spans="1:7" s="9" customFormat="1" ht="15.75" customHeight="1">
      <c r="A626" s="22"/>
      <c r="B626" s="51" t="s">
        <v>412</v>
      </c>
      <c r="C626" s="51" t="s">
        <v>630</v>
      </c>
      <c r="D626" s="270"/>
      <c r="E626" s="13">
        <f t="shared" si="69"/>
        <v>43665</v>
      </c>
      <c r="F626" s="11">
        <f t="shared" si="69"/>
        <v>43668</v>
      </c>
      <c r="G626" s="11">
        <f t="shared" si="69"/>
        <v>43671</v>
      </c>
    </row>
    <row r="627" spans="1:7" s="9" customFormat="1" ht="15.75" customHeight="1">
      <c r="A627" s="22"/>
      <c r="B627" s="51" t="s">
        <v>412</v>
      </c>
      <c r="C627" s="51" t="s">
        <v>631</v>
      </c>
      <c r="D627" s="270"/>
      <c r="E627" s="13">
        <f t="shared" si="69"/>
        <v>43672</v>
      </c>
      <c r="F627" s="11">
        <f t="shared" si="69"/>
        <v>43675</v>
      </c>
      <c r="G627" s="11">
        <f t="shared" si="69"/>
        <v>43678</v>
      </c>
    </row>
    <row r="628" spans="1:7" s="9" customFormat="1" ht="15.75" customHeight="1">
      <c r="A628" s="22"/>
      <c r="B628" s="8"/>
      <c r="C628" s="8"/>
      <c r="D628" s="244"/>
      <c r="E628" s="8"/>
      <c r="F628" s="11"/>
      <c r="G628" s="11"/>
    </row>
    <row r="629" spans="1:7" s="9" customFormat="1" ht="15.75" customHeight="1">
      <c r="A629" s="48"/>
      <c r="C629" s="5"/>
      <c r="D629" s="6"/>
      <c r="E629" s="6"/>
      <c r="F629" s="96"/>
      <c r="G629" s="96"/>
    </row>
    <row r="630" spans="1:7" s="9" customFormat="1" ht="15.75" customHeight="1">
      <c r="A630" s="22" t="s">
        <v>905</v>
      </c>
      <c r="B630" s="89" t="s">
        <v>31</v>
      </c>
      <c r="C630" s="89" t="s">
        <v>32</v>
      </c>
      <c r="D630" s="89" t="s">
        <v>33</v>
      </c>
      <c r="E630" s="8" t="s">
        <v>712</v>
      </c>
      <c r="F630" s="8" t="s">
        <v>34</v>
      </c>
      <c r="G630" s="8" t="s">
        <v>104</v>
      </c>
    </row>
    <row r="631" spans="1:7" s="9" customFormat="1" ht="15.75" customHeight="1">
      <c r="A631" s="22"/>
      <c r="B631" s="90"/>
      <c r="C631" s="90"/>
      <c r="D631" s="90"/>
      <c r="E631" s="37" t="s">
        <v>24</v>
      </c>
      <c r="F631" s="8" t="s">
        <v>35</v>
      </c>
      <c r="G631" s="8" t="s">
        <v>36</v>
      </c>
    </row>
    <row r="632" spans="1:7" s="9" customFormat="1" ht="15.75" customHeight="1">
      <c r="B632" s="8" t="s">
        <v>288</v>
      </c>
      <c r="C632" s="90" t="s">
        <v>906</v>
      </c>
      <c r="D632" s="236" t="s">
        <v>907</v>
      </c>
      <c r="E632" s="11">
        <v>43650</v>
      </c>
      <c r="F632" s="13">
        <f>E632+3</f>
        <v>43653</v>
      </c>
      <c r="G632" s="11">
        <f>F632+3</f>
        <v>43656</v>
      </c>
    </row>
    <row r="633" spans="1:7" s="9" customFormat="1" ht="15.75" customHeight="1">
      <c r="A633" s="22"/>
      <c r="B633" s="8" t="s">
        <v>288</v>
      </c>
      <c r="C633" s="90" t="s">
        <v>261</v>
      </c>
      <c r="D633" s="264"/>
      <c r="E633" s="13">
        <f t="shared" ref="E633:G636" si="70">E632+7</f>
        <v>43657</v>
      </c>
      <c r="F633" s="13">
        <f t="shared" si="70"/>
        <v>43660</v>
      </c>
      <c r="G633" s="11">
        <f t="shared" si="70"/>
        <v>43663</v>
      </c>
    </row>
    <row r="634" spans="1:7" s="9" customFormat="1" ht="15.75" customHeight="1">
      <c r="A634" s="22"/>
      <c r="B634" s="8" t="s">
        <v>288</v>
      </c>
      <c r="C634" s="90" t="s">
        <v>643</v>
      </c>
      <c r="D634" s="264"/>
      <c r="E634" s="13">
        <f t="shared" si="70"/>
        <v>43664</v>
      </c>
      <c r="F634" s="13">
        <f t="shared" si="70"/>
        <v>43667</v>
      </c>
      <c r="G634" s="11">
        <f t="shared" si="70"/>
        <v>43670</v>
      </c>
    </row>
    <row r="635" spans="1:7" s="9" customFormat="1" ht="15.75" customHeight="1">
      <c r="A635" s="22"/>
      <c r="B635" s="8" t="s">
        <v>288</v>
      </c>
      <c r="C635" s="90" t="s">
        <v>260</v>
      </c>
      <c r="D635" s="264"/>
      <c r="E635" s="13">
        <f t="shared" si="70"/>
        <v>43671</v>
      </c>
      <c r="F635" s="13">
        <f t="shared" si="70"/>
        <v>43674</v>
      </c>
      <c r="G635" s="11">
        <f t="shared" si="70"/>
        <v>43677</v>
      </c>
    </row>
    <row r="636" spans="1:7" s="9" customFormat="1" ht="15.75" customHeight="1">
      <c r="A636" s="22"/>
      <c r="B636" s="8" t="s">
        <v>288</v>
      </c>
      <c r="C636" s="90" t="s">
        <v>644</v>
      </c>
      <c r="D636" s="265"/>
      <c r="E636" s="13">
        <f t="shared" si="70"/>
        <v>43678</v>
      </c>
      <c r="F636" s="13">
        <f t="shared" si="70"/>
        <v>43681</v>
      </c>
      <c r="G636" s="11">
        <f t="shared" si="70"/>
        <v>43684</v>
      </c>
    </row>
    <row r="637" spans="1:7" s="9" customFormat="1" ht="15.75" customHeight="1">
      <c r="A637" s="22"/>
      <c r="B637" s="55"/>
      <c r="C637" s="38"/>
      <c r="D637" s="38"/>
      <c r="E637" s="16"/>
      <c r="F637" s="16"/>
      <c r="G637" s="17"/>
    </row>
    <row r="638" spans="1:7" s="9" customFormat="1" ht="15.75" customHeight="1">
      <c r="A638" s="22"/>
      <c r="B638" s="56"/>
      <c r="C638" s="56"/>
      <c r="D638" s="5"/>
      <c r="E638" s="5"/>
      <c r="F638" s="6"/>
      <c r="G638" s="96"/>
    </row>
    <row r="639" spans="1:7" s="9" customFormat="1" ht="15.75" customHeight="1">
      <c r="A639" s="22"/>
      <c r="B639" s="38"/>
      <c r="C639" s="38"/>
      <c r="D639" s="38"/>
      <c r="E639" s="38"/>
      <c r="F639" s="17"/>
      <c r="G639" s="17"/>
    </row>
    <row r="640" spans="1:7" s="9" customFormat="1" ht="15.75" customHeight="1">
      <c r="A640" s="22"/>
      <c r="B640" s="91"/>
      <c r="C640" s="5"/>
      <c r="D640" s="6"/>
      <c r="E640" s="6"/>
      <c r="F640" s="96"/>
      <c r="G640" s="96"/>
    </row>
    <row r="641" spans="1:7" s="9" customFormat="1" ht="15.75" customHeight="1">
      <c r="A641" s="22"/>
      <c r="B641" s="210" t="s">
        <v>31</v>
      </c>
      <c r="C641" s="210" t="s">
        <v>32</v>
      </c>
      <c r="D641" s="210" t="s">
        <v>33</v>
      </c>
      <c r="E641" s="8" t="s">
        <v>712</v>
      </c>
      <c r="F641" s="8" t="s">
        <v>34</v>
      </c>
      <c r="G641" s="8" t="s">
        <v>106</v>
      </c>
    </row>
    <row r="642" spans="1:7" s="9" customFormat="1" ht="15.75" customHeight="1">
      <c r="A642" s="22" t="s">
        <v>908</v>
      </c>
      <c r="B642" s="211"/>
      <c r="C642" s="211"/>
      <c r="D642" s="211"/>
      <c r="E642" s="37" t="s">
        <v>24</v>
      </c>
      <c r="F642" s="8" t="s">
        <v>35</v>
      </c>
      <c r="G642" s="8" t="s">
        <v>36</v>
      </c>
    </row>
    <row r="643" spans="1:7" s="9" customFormat="1" ht="15.75" customHeight="1">
      <c r="A643" s="22"/>
      <c r="B643" s="8" t="s">
        <v>288</v>
      </c>
      <c r="C643" s="90" t="s">
        <v>906</v>
      </c>
      <c r="D643" s="224" t="s">
        <v>907</v>
      </c>
      <c r="E643" s="11">
        <v>43650</v>
      </c>
      <c r="F643" s="13">
        <f>E643+3</f>
        <v>43653</v>
      </c>
      <c r="G643" s="11">
        <f>F643+3</f>
        <v>43656</v>
      </c>
    </row>
    <row r="644" spans="1:7" s="9" customFormat="1" ht="15.75" customHeight="1">
      <c r="A644" s="22"/>
      <c r="B644" s="8" t="s">
        <v>288</v>
      </c>
      <c r="C644" s="90" t="s">
        <v>261</v>
      </c>
      <c r="D644" s="237"/>
      <c r="E644" s="13">
        <f t="shared" ref="E644:G647" si="71">E643+7</f>
        <v>43657</v>
      </c>
      <c r="F644" s="13">
        <f t="shared" si="71"/>
        <v>43660</v>
      </c>
      <c r="G644" s="11">
        <f t="shared" si="71"/>
        <v>43663</v>
      </c>
    </row>
    <row r="645" spans="1:7" s="9" customFormat="1" ht="15.75" customHeight="1">
      <c r="A645" s="22"/>
      <c r="B645" s="8" t="s">
        <v>288</v>
      </c>
      <c r="C645" s="90" t="s">
        <v>643</v>
      </c>
      <c r="D645" s="237"/>
      <c r="E645" s="13">
        <f t="shared" si="71"/>
        <v>43664</v>
      </c>
      <c r="F645" s="13">
        <f t="shared" si="71"/>
        <v>43667</v>
      </c>
      <c r="G645" s="11">
        <f t="shared" si="71"/>
        <v>43670</v>
      </c>
    </row>
    <row r="646" spans="1:7" s="9" customFormat="1" ht="15.75" customHeight="1">
      <c r="A646" s="22"/>
      <c r="B646" s="8" t="s">
        <v>288</v>
      </c>
      <c r="C646" s="90" t="s">
        <v>260</v>
      </c>
      <c r="D646" s="237"/>
      <c r="E646" s="13">
        <f t="shared" si="71"/>
        <v>43671</v>
      </c>
      <c r="F646" s="13">
        <f t="shared" si="71"/>
        <v>43674</v>
      </c>
      <c r="G646" s="11">
        <f t="shared" si="71"/>
        <v>43677</v>
      </c>
    </row>
    <row r="647" spans="1:7" s="9" customFormat="1" ht="15.75" customHeight="1">
      <c r="A647" s="48"/>
      <c r="B647" s="8" t="s">
        <v>288</v>
      </c>
      <c r="C647" s="90" t="s">
        <v>644</v>
      </c>
      <c r="D647" s="238"/>
      <c r="E647" s="13">
        <f t="shared" si="71"/>
        <v>43678</v>
      </c>
      <c r="F647" s="13">
        <f t="shared" si="71"/>
        <v>43681</v>
      </c>
      <c r="G647" s="11">
        <f t="shared" si="71"/>
        <v>43684</v>
      </c>
    </row>
    <row r="648" spans="1:7" s="9" customFormat="1" ht="15.75" customHeight="1">
      <c r="A648" s="22"/>
      <c r="B648" s="57"/>
      <c r="C648" s="56"/>
      <c r="D648" s="38"/>
      <c r="E648" s="38"/>
      <c r="F648" s="17"/>
      <c r="G648" s="17"/>
    </row>
    <row r="649" spans="1:7" s="9" customFormat="1" ht="15.75" customHeight="1">
      <c r="A649" s="22"/>
      <c r="B649" s="91"/>
      <c r="C649" s="5"/>
      <c r="D649" s="6"/>
      <c r="E649" s="6"/>
      <c r="F649" s="96"/>
      <c r="G649" s="96"/>
    </row>
    <row r="650" spans="1:7" s="9" customFormat="1" ht="15.75" customHeight="1">
      <c r="A650" s="22"/>
      <c r="B650" s="38"/>
      <c r="C650" s="38"/>
      <c r="D650" s="38"/>
      <c r="E650" s="16"/>
      <c r="F650" s="16"/>
      <c r="G650" s="17"/>
    </row>
    <row r="651" spans="1:7" s="9" customFormat="1" ht="15.75" customHeight="1">
      <c r="A651" s="22"/>
      <c r="B651" s="210" t="s">
        <v>31</v>
      </c>
      <c r="C651" s="210" t="s">
        <v>32</v>
      </c>
      <c r="D651" s="210" t="s">
        <v>33</v>
      </c>
      <c r="E651" s="8" t="s">
        <v>712</v>
      </c>
      <c r="F651" s="8" t="s">
        <v>34</v>
      </c>
      <c r="G651" s="8" t="s">
        <v>107</v>
      </c>
    </row>
    <row r="652" spans="1:7" s="9" customFormat="1" ht="15.75" customHeight="1">
      <c r="A652" s="22" t="s">
        <v>909</v>
      </c>
      <c r="B652" s="211"/>
      <c r="C652" s="211"/>
      <c r="D652" s="211"/>
      <c r="E652" s="37" t="s">
        <v>24</v>
      </c>
      <c r="F652" s="8" t="s">
        <v>35</v>
      </c>
      <c r="G652" s="8" t="s">
        <v>36</v>
      </c>
    </row>
    <row r="653" spans="1:7" s="9" customFormat="1" ht="15.75" customHeight="1">
      <c r="A653" s="22"/>
      <c r="B653" s="8" t="s">
        <v>696</v>
      </c>
      <c r="C653" s="90" t="s">
        <v>411</v>
      </c>
      <c r="D653" s="224" t="s">
        <v>702</v>
      </c>
      <c r="E653" s="11">
        <v>43650</v>
      </c>
      <c r="F653" s="13">
        <f>E653+3</f>
        <v>43653</v>
      </c>
      <c r="G653" s="11">
        <f>F653+4</f>
        <v>43657</v>
      </c>
    </row>
    <row r="654" spans="1:7" s="9" customFormat="1" ht="15.75" customHeight="1">
      <c r="A654" s="22"/>
      <c r="B654" s="8" t="s">
        <v>697</v>
      </c>
      <c r="C654" s="90" t="s">
        <v>411</v>
      </c>
      <c r="D654" s="237"/>
      <c r="E654" s="13">
        <f t="shared" ref="E654:G657" si="72">E653+7</f>
        <v>43657</v>
      </c>
      <c r="F654" s="13">
        <f t="shared" si="72"/>
        <v>43660</v>
      </c>
      <c r="G654" s="11">
        <f t="shared" si="72"/>
        <v>43664</v>
      </c>
    </row>
    <row r="655" spans="1:7" s="9" customFormat="1" ht="15.75" customHeight="1">
      <c r="A655" s="22"/>
      <c r="B655" s="8" t="s">
        <v>698</v>
      </c>
      <c r="C655" s="90" t="s">
        <v>411</v>
      </c>
      <c r="D655" s="237"/>
      <c r="E655" s="13">
        <f t="shared" si="72"/>
        <v>43664</v>
      </c>
      <c r="F655" s="13">
        <f t="shared" si="72"/>
        <v>43667</v>
      </c>
      <c r="G655" s="11">
        <f t="shared" si="72"/>
        <v>43671</v>
      </c>
    </row>
    <row r="656" spans="1:7" s="9" customFormat="1" ht="15.75" customHeight="1">
      <c r="A656" s="48"/>
      <c r="B656" s="8" t="s">
        <v>699</v>
      </c>
      <c r="C656" s="90" t="s">
        <v>411</v>
      </c>
      <c r="D656" s="237"/>
      <c r="E656" s="13">
        <f>E655+7</f>
        <v>43671</v>
      </c>
      <c r="F656" s="13">
        <f t="shared" si="72"/>
        <v>43674</v>
      </c>
      <c r="G656" s="11">
        <f t="shared" si="72"/>
        <v>43678</v>
      </c>
    </row>
    <row r="657" spans="1:7" s="9" customFormat="1" ht="15.75" customHeight="1">
      <c r="A657" s="22"/>
      <c r="B657" s="8" t="s">
        <v>700</v>
      </c>
      <c r="C657" s="90" t="s">
        <v>701</v>
      </c>
      <c r="D657" s="238"/>
      <c r="E657" s="13">
        <f t="shared" si="72"/>
        <v>43678</v>
      </c>
      <c r="F657" s="13">
        <f t="shared" si="72"/>
        <v>43681</v>
      </c>
      <c r="G657" s="11">
        <f t="shared" si="72"/>
        <v>43685</v>
      </c>
    </row>
    <row r="658" spans="1:7" s="9" customFormat="1" ht="15.75" customHeight="1">
      <c r="A658" s="22"/>
      <c r="B658" s="38"/>
      <c r="C658" s="38"/>
      <c r="D658" s="38"/>
      <c r="E658" s="38"/>
      <c r="F658" s="17"/>
      <c r="G658" s="17"/>
    </row>
    <row r="659" spans="1:7" s="9" customFormat="1" ht="15.75" customHeight="1">
      <c r="A659" s="22"/>
      <c r="B659" s="91"/>
      <c r="C659" s="5"/>
      <c r="D659" s="6"/>
      <c r="E659" s="6"/>
      <c r="F659" s="96"/>
      <c r="G659" s="96"/>
    </row>
    <row r="660" spans="1:7" s="9" customFormat="1" ht="15.75" customHeight="1">
      <c r="A660" s="22" t="s">
        <v>910</v>
      </c>
      <c r="B660" s="210" t="s">
        <v>31</v>
      </c>
      <c r="C660" s="210" t="s">
        <v>32</v>
      </c>
      <c r="D660" s="210" t="s">
        <v>33</v>
      </c>
      <c r="E660" s="8" t="s">
        <v>712</v>
      </c>
      <c r="F660" s="8" t="s">
        <v>34</v>
      </c>
      <c r="G660" s="8" t="s">
        <v>108</v>
      </c>
    </row>
    <row r="661" spans="1:7" s="9" customFormat="1" ht="15.75" customHeight="1">
      <c r="A661" s="22"/>
      <c r="B661" s="211"/>
      <c r="C661" s="211"/>
      <c r="D661" s="211"/>
      <c r="E661" s="37" t="s">
        <v>24</v>
      </c>
      <c r="F661" s="8" t="s">
        <v>35</v>
      </c>
      <c r="G661" s="8" t="s">
        <v>36</v>
      </c>
    </row>
    <row r="662" spans="1:7" s="9" customFormat="1" ht="15.75" customHeight="1">
      <c r="A662" s="22"/>
      <c r="B662" s="8" t="s">
        <v>281</v>
      </c>
      <c r="C662" s="152" t="s">
        <v>911</v>
      </c>
      <c r="D662" s="210" t="s">
        <v>912</v>
      </c>
      <c r="E662" s="11">
        <v>43646</v>
      </c>
      <c r="F662" s="11">
        <f>E662+3</f>
        <v>43649</v>
      </c>
      <c r="G662" s="11">
        <f>F662+3</f>
        <v>43652</v>
      </c>
    </row>
    <row r="663" spans="1:7" s="9" customFormat="1" ht="15.75" customHeight="1">
      <c r="A663" s="22"/>
      <c r="B663" s="8" t="s">
        <v>280</v>
      </c>
      <c r="C663" s="152" t="s">
        <v>911</v>
      </c>
      <c r="D663" s="218"/>
      <c r="E663" s="11">
        <f t="shared" ref="E663:F666" si="73">E662+7</f>
        <v>43653</v>
      </c>
      <c r="F663" s="11">
        <f t="shared" si="73"/>
        <v>43656</v>
      </c>
      <c r="G663" s="11">
        <f>F663+3</f>
        <v>43659</v>
      </c>
    </row>
    <row r="664" spans="1:7" s="9" customFormat="1" ht="15.75" customHeight="1">
      <c r="A664" s="22"/>
      <c r="B664" s="8" t="s">
        <v>281</v>
      </c>
      <c r="C664" s="152" t="s">
        <v>913</v>
      </c>
      <c r="D664" s="218"/>
      <c r="E664" s="11">
        <f t="shared" si="73"/>
        <v>43660</v>
      </c>
      <c r="F664" s="11">
        <f t="shared" si="73"/>
        <v>43663</v>
      </c>
      <c r="G664" s="11">
        <f>F664+3</f>
        <v>43666</v>
      </c>
    </row>
    <row r="665" spans="1:7" s="9" customFormat="1" ht="15.75" customHeight="1">
      <c r="A665" s="22"/>
      <c r="B665" s="8" t="s">
        <v>280</v>
      </c>
      <c r="C665" s="152" t="s">
        <v>913</v>
      </c>
      <c r="D665" s="218"/>
      <c r="E665" s="11">
        <f t="shared" si="73"/>
        <v>43667</v>
      </c>
      <c r="F665" s="11">
        <f t="shared" si="73"/>
        <v>43670</v>
      </c>
      <c r="G665" s="11">
        <f>F665+3</f>
        <v>43673</v>
      </c>
    </row>
    <row r="666" spans="1:7" s="9" customFormat="1" ht="15.75" customHeight="1">
      <c r="A666" s="22"/>
      <c r="B666" s="8" t="s">
        <v>281</v>
      </c>
      <c r="C666" s="152" t="s">
        <v>345</v>
      </c>
      <c r="D666" s="211"/>
      <c r="E666" s="11">
        <f t="shared" si="73"/>
        <v>43674</v>
      </c>
      <c r="F666" s="11">
        <f t="shared" si="73"/>
        <v>43677</v>
      </c>
      <c r="G666" s="11">
        <f>F666+3</f>
        <v>43680</v>
      </c>
    </row>
    <row r="667" spans="1:7" s="9" customFormat="1" ht="15.75" customHeight="1">
      <c r="A667" s="22"/>
      <c r="B667" s="38"/>
      <c r="C667" s="58"/>
      <c r="D667" s="38"/>
      <c r="E667" s="38"/>
      <c r="F667" s="59"/>
      <c r="G667" s="59"/>
    </row>
    <row r="668" spans="1:7" s="9" customFormat="1" ht="15.75" customHeight="1">
      <c r="A668" s="22"/>
      <c r="B668" s="210" t="s">
        <v>31</v>
      </c>
      <c r="C668" s="210" t="s">
        <v>32</v>
      </c>
      <c r="D668" s="210" t="s">
        <v>33</v>
      </c>
      <c r="E668" s="8" t="s">
        <v>712</v>
      </c>
      <c r="F668" s="8" t="s">
        <v>34</v>
      </c>
      <c r="G668" s="8" t="s">
        <v>108</v>
      </c>
    </row>
    <row r="669" spans="1:7" s="9" customFormat="1" ht="15.75" customHeight="1">
      <c r="A669" s="22"/>
      <c r="B669" s="211"/>
      <c r="C669" s="211"/>
      <c r="D669" s="211"/>
      <c r="E669" s="37" t="s">
        <v>24</v>
      </c>
      <c r="F669" s="8" t="s">
        <v>35</v>
      </c>
      <c r="G669" s="8" t="s">
        <v>36</v>
      </c>
    </row>
    <row r="670" spans="1:7" s="9" customFormat="1" ht="15.75" customHeight="1">
      <c r="A670" s="22"/>
      <c r="B670" s="8" t="s">
        <v>0</v>
      </c>
      <c r="C670" s="143" t="s">
        <v>914</v>
      </c>
      <c r="D670" s="210" t="s">
        <v>912</v>
      </c>
      <c r="E670" s="11">
        <v>43647</v>
      </c>
      <c r="F670" s="11">
        <f>E670+3</f>
        <v>43650</v>
      </c>
      <c r="G670" s="11">
        <f>F670+3</f>
        <v>43653</v>
      </c>
    </row>
    <row r="671" spans="1:7" s="9" customFormat="1" ht="15.75" customHeight="1">
      <c r="A671" s="22"/>
      <c r="B671" s="8" t="s">
        <v>0</v>
      </c>
      <c r="C671" s="143" t="s">
        <v>346</v>
      </c>
      <c r="D671" s="218"/>
      <c r="E671" s="11">
        <f t="shared" ref="E671:F674" si="74">E670+7</f>
        <v>43654</v>
      </c>
      <c r="F671" s="11">
        <f t="shared" si="74"/>
        <v>43657</v>
      </c>
      <c r="G671" s="11">
        <f>F671+3</f>
        <v>43660</v>
      </c>
    </row>
    <row r="672" spans="1:7" s="9" customFormat="1" ht="15.75" customHeight="1">
      <c r="A672" s="22"/>
      <c r="B672" s="8" t="s">
        <v>0</v>
      </c>
      <c r="C672" s="143" t="s">
        <v>347</v>
      </c>
      <c r="D672" s="218"/>
      <c r="E672" s="11">
        <f t="shared" si="74"/>
        <v>43661</v>
      </c>
      <c r="F672" s="11">
        <f t="shared" si="74"/>
        <v>43664</v>
      </c>
      <c r="G672" s="11">
        <f>F672+3</f>
        <v>43667</v>
      </c>
    </row>
    <row r="673" spans="1:7" s="9" customFormat="1" ht="15.75" customHeight="1">
      <c r="A673" s="22"/>
      <c r="B673" s="8" t="s">
        <v>0</v>
      </c>
      <c r="C673" s="143" t="s">
        <v>630</v>
      </c>
      <c r="D673" s="218"/>
      <c r="E673" s="11">
        <f t="shared" si="74"/>
        <v>43668</v>
      </c>
      <c r="F673" s="11">
        <f t="shared" si="74"/>
        <v>43671</v>
      </c>
      <c r="G673" s="11">
        <f>F673+3</f>
        <v>43674</v>
      </c>
    </row>
    <row r="674" spans="1:7" s="9" customFormat="1" ht="15.75" customHeight="1">
      <c r="A674" s="22"/>
      <c r="B674" s="8" t="s">
        <v>0</v>
      </c>
      <c r="C674" s="143" t="s">
        <v>631</v>
      </c>
      <c r="D674" s="211"/>
      <c r="E674" s="11">
        <f t="shared" si="74"/>
        <v>43675</v>
      </c>
      <c r="F674" s="11">
        <f t="shared" si="74"/>
        <v>43678</v>
      </c>
      <c r="G674" s="11">
        <f>F674+3</f>
        <v>43681</v>
      </c>
    </row>
    <row r="675" spans="1:7" s="9" customFormat="1" ht="15.75" customHeight="1">
      <c r="A675" s="22"/>
      <c r="B675" s="38"/>
      <c r="C675" s="38"/>
      <c r="D675" s="38"/>
      <c r="E675" s="38"/>
      <c r="F675" s="17"/>
      <c r="G675" s="17"/>
    </row>
    <row r="676" spans="1:7" s="9" customFormat="1" ht="15.75" customHeight="1">
      <c r="A676" s="22"/>
      <c r="B676" s="91"/>
      <c r="C676" s="5"/>
      <c r="D676" s="6"/>
      <c r="E676" s="6"/>
      <c r="F676" s="96"/>
      <c r="G676" s="96"/>
    </row>
    <row r="677" spans="1:7" s="9" customFormat="1" ht="15.75" customHeight="1">
      <c r="A677" s="22" t="s">
        <v>915</v>
      </c>
      <c r="B677" s="210" t="s">
        <v>31</v>
      </c>
      <c r="C677" s="210" t="s">
        <v>32</v>
      </c>
      <c r="D677" s="210" t="s">
        <v>33</v>
      </c>
      <c r="E677" s="8" t="s">
        <v>712</v>
      </c>
      <c r="F677" s="8" t="s">
        <v>34</v>
      </c>
      <c r="G677" s="8" t="s">
        <v>110</v>
      </c>
    </row>
    <row r="678" spans="1:7" s="9" customFormat="1" ht="15.75" customHeight="1">
      <c r="A678" s="22"/>
      <c r="B678" s="211"/>
      <c r="C678" s="211"/>
      <c r="D678" s="211"/>
      <c r="E678" s="37" t="s">
        <v>24</v>
      </c>
      <c r="F678" s="8" t="s">
        <v>35</v>
      </c>
      <c r="G678" s="8" t="s">
        <v>36</v>
      </c>
    </row>
    <row r="679" spans="1:7" s="9" customFormat="1" ht="15.75" customHeight="1">
      <c r="A679" s="22"/>
      <c r="B679" s="8" t="s">
        <v>916</v>
      </c>
      <c r="C679" s="8" t="s">
        <v>917</v>
      </c>
      <c r="D679" s="210" t="s">
        <v>918</v>
      </c>
      <c r="E679" s="11">
        <v>43646</v>
      </c>
      <c r="F679" s="11">
        <f>E679+3</f>
        <v>43649</v>
      </c>
      <c r="G679" s="11">
        <f>F679+3</f>
        <v>43652</v>
      </c>
    </row>
    <row r="680" spans="1:7" s="9" customFormat="1" ht="15.75" customHeight="1">
      <c r="A680" s="22"/>
      <c r="B680" s="8" t="s">
        <v>310</v>
      </c>
      <c r="C680" s="8" t="s">
        <v>630</v>
      </c>
      <c r="D680" s="218"/>
      <c r="E680" s="11">
        <f t="shared" ref="E680:F683" si="75">E679+7</f>
        <v>43653</v>
      </c>
      <c r="F680" s="11">
        <f t="shared" si="75"/>
        <v>43656</v>
      </c>
      <c r="G680" s="11">
        <f>F680+3</f>
        <v>43659</v>
      </c>
    </row>
    <row r="681" spans="1:7" s="9" customFormat="1" ht="15.75" customHeight="1">
      <c r="A681" s="22"/>
      <c r="B681" s="8" t="s">
        <v>310</v>
      </c>
      <c r="C681" s="8" t="s">
        <v>631</v>
      </c>
      <c r="D681" s="218"/>
      <c r="E681" s="11">
        <f t="shared" si="75"/>
        <v>43660</v>
      </c>
      <c r="F681" s="11">
        <f t="shared" si="75"/>
        <v>43663</v>
      </c>
      <c r="G681" s="11">
        <f>F681+3</f>
        <v>43666</v>
      </c>
    </row>
    <row r="682" spans="1:7" s="9" customFormat="1" ht="15.75" customHeight="1">
      <c r="A682" s="22"/>
      <c r="B682" s="8" t="s">
        <v>310</v>
      </c>
      <c r="C682" s="8" t="s">
        <v>638</v>
      </c>
      <c r="D682" s="218"/>
      <c r="E682" s="11">
        <f t="shared" si="75"/>
        <v>43667</v>
      </c>
      <c r="F682" s="11">
        <f t="shared" si="75"/>
        <v>43670</v>
      </c>
      <c r="G682" s="11">
        <f>F682+3</f>
        <v>43673</v>
      </c>
    </row>
    <row r="683" spans="1:7" s="9" customFormat="1" ht="15.75" customHeight="1">
      <c r="A683" s="22"/>
      <c r="B683" s="8" t="s">
        <v>310</v>
      </c>
      <c r="C683" s="8" t="s">
        <v>639</v>
      </c>
      <c r="D683" s="211"/>
      <c r="E683" s="11">
        <f t="shared" si="75"/>
        <v>43674</v>
      </c>
      <c r="F683" s="11">
        <f t="shared" si="75"/>
        <v>43677</v>
      </c>
      <c r="G683" s="11">
        <f>F683+3</f>
        <v>43680</v>
      </c>
    </row>
    <row r="684" spans="1:7" s="9" customFormat="1" ht="15.75" customHeight="1">
      <c r="A684" s="22"/>
      <c r="B684" s="5"/>
      <c r="C684" s="5"/>
      <c r="D684" s="5"/>
      <c r="E684" s="5"/>
      <c r="F684" s="6"/>
      <c r="G684" s="96"/>
    </row>
    <row r="685" spans="1:7" s="9" customFormat="1" ht="15.75" customHeight="1">
      <c r="A685" s="22"/>
      <c r="B685" s="210" t="s">
        <v>719</v>
      </c>
      <c r="C685" s="210" t="s">
        <v>32</v>
      </c>
      <c r="D685" s="210" t="s">
        <v>33</v>
      </c>
      <c r="E685" s="8" t="s">
        <v>712</v>
      </c>
      <c r="F685" s="8" t="s">
        <v>34</v>
      </c>
      <c r="G685" s="8" t="s">
        <v>110</v>
      </c>
    </row>
    <row r="686" spans="1:7" s="9" customFormat="1" ht="15.75" customHeight="1">
      <c r="A686" s="22"/>
      <c r="B686" s="211"/>
      <c r="C686" s="211"/>
      <c r="D686" s="211"/>
      <c r="E686" s="37" t="s">
        <v>24</v>
      </c>
      <c r="F686" s="8" t="s">
        <v>35</v>
      </c>
      <c r="G686" s="8" t="s">
        <v>36</v>
      </c>
    </row>
    <row r="687" spans="1:7" s="9" customFormat="1" ht="15.75" customHeight="1">
      <c r="A687" s="22"/>
      <c r="B687" s="8" t="s">
        <v>919</v>
      </c>
      <c r="C687" s="143" t="s">
        <v>914</v>
      </c>
      <c r="D687" s="224" t="s">
        <v>920</v>
      </c>
      <c r="E687" s="11">
        <v>43649</v>
      </c>
      <c r="F687" s="11">
        <f>E687+3</f>
        <v>43652</v>
      </c>
      <c r="G687" s="11">
        <f>F687+4</f>
        <v>43656</v>
      </c>
    </row>
    <row r="688" spans="1:7" s="9" customFormat="1" ht="15.75" customHeight="1">
      <c r="A688" s="22"/>
      <c r="B688" s="8" t="s">
        <v>919</v>
      </c>
      <c r="C688" s="143" t="s">
        <v>346</v>
      </c>
      <c r="D688" s="237"/>
      <c r="E688" s="11">
        <f t="shared" ref="E688:F691" si="76">E687+7</f>
        <v>43656</v>
      </c>
      <c r="F688" s="11">
        <f t="shared" si="76"/>
        <v>43659</v>
      </c>
      <c r="G688" s="11">
        <f>F688+4</f>
        <v>43663</v>
      </c>
    </row>
    <row r="689" spans="1:7" s="9" customFormat="1" ht="15.75" customHeight="1">
      <c r="A689" s="22"/>
      <c r="B689" s="8" t="s">
        <v>919</v>
      </c>
      <c r="C689" s="143" t="s">
        <v>347</v>
      </c>
      <c r="D689" s="237"/>
      <c r="E689" s="11">
        <f t="shared" si="76"/>
        <v>43663</v>
      </c>
      <c r="F689" s="11">
        <f t="shared" si="76"/>
        <v>43666</v>
      </c>
      <c r="G689" s="11">
        <f>F689+4</f>
        <v>43670</v>
      </c>
    </row>
    <row r="690" spans="1:7" s="9" customFormat="1" ht="15.75" customHeight="1">
      <c r="A690" s="22"/>
      <c r="B690" s="8" t="s">
        <v>919</v>
      </c>
      <c r="C690" s="143" t="s">
        <v>630</v>
      </c>
      <c r="D690" s="237"/>
      <c r="E690" s="11">
        <f t="shared" si="76"/>
        <v>43670</v>
      </c>
      <c r="F690" s="11">
        <f t="shared" si="76"/>
        <v>43673</v>
      </c>
      <c r="G690" s="11">
        <f>F690+4</f>
        <v>43677</v>
      </c>
    </row>
    <row r="691" spans="1:7" s="9" customFormat="1" ht="15.75" customHeight="1">
      <c r="A691" s="22"/>
      <c r="B691" s="8" t="s">
        <v>919</v>
      </c>
      <c r="C691" s="143" t="s">
        <v>631</v>
      </c>
      <c r="D691" s="238"/>
      <c r="E691" s="11">
        <f t="shared" si="76"/>
        <v>43677</v>
      </c>
      <c r="F691" s="11">
        <f t="shared" si="76"/>
        <v>43680</v>
      </c>
      <c r="G691" s="11">
        <f>F691+4</f>
        <v>43684</v>
      </c>
    </row>
    <row r="692" spans="1:7" s="9" customFormat="1" ht="15.75" customHeight="1">
      <c r="A692" s="22"/>
      <c r="B692" s="57"/>
      <c r="C692" s="38"/>
      <c r="D692" s="38"/>
      <c r="E692" s="38"/>
      <c r="F692" s="17"/>
      <c r="G692" s="17"/>
    </row>
    <row r="693" spans="1:7" s="9" customFormat="1" ht="15.75" customHeight="1">
      <c r="A693" s="22"/>
      <c r="B693" s="91"/>
      <c r="C693" s="5"/>
      <c r="D693" s="6"/>
      <c r="E693" s="6"/>
      <c r="F693" s="96"/>
      <c r="G693" s="96"/>
    </row>
    <row r="694" spans="1:7" s="9" customFormat="1" ht="15.75" customHeight="1">
      <c r="A694" s="22"/>
      <c r="B694" s="210" t="s">
        <v>31</v>
      </c>
      <c r="C694" s="210" t="s">
        <v>32</v>
      </c>
      <c r="D694" s="210" t="s">
        <v>33</v>
      </c>
      <c r="E694" s="8" t="s">
        <v>712</v>
      </c>
      <c r="F694" s="8" t="s">
        <v>34</v>
      </c>
      <c r="G694" s="8" t="s">
        <v>112</v>
      </c>
    </row>
    <row r="695" spans="1:7" s="9" customFormat="1" ht="15.75" customHeight="1">
      <c r="A695" s="22" t="s">
        <v>111</v>
      </c>
      <c r="B695" s="211"/>
      <c r="C695" s="211"/>
      <c r="D695" s="211"/>
      <c r="E695" s="37" t="s">
        <v>24</v>
      </c>
      <c r="F695" s="8" t="s">
        <v>35</v>
      </c>
      <c r="G695" s="8" t="s">
        <v>36</v>
      </c>
    </row>
    <row r="696" spans="1:7" s="9" customFormat="1" ht="15.75" customHeight="1">
      <c r="A696" s="22"/>
      <c r="B696" s="8" t="s">
        <v>25</v>
      </c>
      <c r="C696" s="119" t="s">
        <v>921</v>
      </c>
      <c r="D696" s="210" t="s">
        <v>922</v>
      </c>
      <c r="E696" s="11">
        <v>43648</v>
      </c>
      <c r="F696" s="11">
        <f t="shared" ref="F696:G700" si="77">E696+4</f>
        <v>43652</v>
      </c>
      <c r="G696" s="11">
        <f t="shared" si="77"/>
        <v>43656</v>
      </c>
    </row>
    <row r="697" spans="1:7" s="9" customFormat="1" ht="15.75" customHeight="1">
      <c r="A697" s="22"/>
      <c r="B697" s="8" t="s">
        <v>25</v>
      </c>
      <c r="C697" s="119" t="s">
        <v>409</v>
      </c>
      <c r="D697" s="218"/>
      <c r="E697" s="11">
        <f>E696+7</f>
        <v>43655</v>
      </c>
      <c r="F697" s="11">
        <f t="shared" si="77"/>
        <v>43659</v>
      </c>
      <c r="G697" s="11">
        <f t="shared" si="77"/>
        <v>43663</v>
      </c>
    </row>
    <row r="698" spans="1:7" s="9" customFormat="1" ht="15.75" customHeight="1">
      <c r="A698" s="22"/>
      <c r="B698" s="8" t="s">
        <v>25</v>
      </c>
      <c r="C698" s="119" t="s">
        <v>640</v>
      </c>
      <c r="D698" s="218"/>
      <c r="E698" s="11">
        <f>E697+7</f>
        <v>43662</v>
      </c>
      <c r="F698" s="11">
        <f t="shared" si="77"/>
        <v>43666</v>
      </c>
      <c r="G698" s="11">
        <f t="shared" si="77"/>
        <v>43670</v>
      </c>
    </row>
    <row r="699" spans="1:7" s="9" customFormat="1" ht="15.75" customHeight="1">
      <c r="A699" s="22"/>
      <c r="B699" s="8" t="s">
        <v>25</v>
      </c>
      <c r="C699" s="119" t="s">
        <v>641</v>
      </c>
      <c r="D699" s="218"/>
      <c r="E699" s="11">
        <f>E698+7</f>
        <v>43669</v>
      </c>
      <c r="F699" s="11">
        <f t="shared" si="77"/>
        <v>43673</v>
      </c>
      <c r="G699" s="11">
        <f t="shared" si="77"/>
        <v>43677</v>
      </c>
    </row>
    <row r="700" spans="1:7" s="9" customFormat="1" ht="15.75" customHeight="1">
      <c r="A700" s="48"/>
      <c r="B700" s="8" t="s">
        <v>25</v>
      </c>
      <c r="C700" s="119" t="s">
        <v>642</v>
      </c>
      <c r="D700" s="211"/>
      <c r="E700" s="11">
        <f>E699+7</f>
        <v>43676</v>
      </c>
      <c r="F700" s="11">
        <f t="shared" si="77"/>
        <v>43680</v>
      </c>
      <c r="G700" s="11">
        <f t="shared" si="77"/>
        <v>43684</v>
      </c>
    </row>
    <row r="701" spans="1:7" s="9" customFormat="1" ht="15.75" customHeight="1">
      <c r="A701" s="22"/>
      <c r="B701" s="38"/>
      <c r="C701" s="38"/>
      <c r="D701" s="38"/>
      <c r="E701" s="38"/>
      <c r="F701" s="17"/>
      <c r="G701" s="17"/>
    </row>
    <row r="702" spans="1:7" s="9" customFormat="1" ht="15.75" customHeight="1">
      <c r="A702" s="22"/>
      <c r="B702" s="91"/>
      <c r="C702" s="5"/>
      <c r="D702" s="6"/>
      <c r="E702" s="6"/>
      <c r="F702" s="96"/>
      <c r="G702" s="96"/>
    </row>
    <row r="703" spans="1:7" s="9" customFormat="1" ht="15.75" customHeight="1">
      <c r="A703" s="22"/>
      <c r="B703" s="208" t="s">
        <v>31</v>
      </c>
      <c r="C703" s="208" t="s">
        <v>32</v>
      </c>
      <c r="D703" s="208" t="s">
        <v>33</v>
      </c>
      <c r="E703" s="8" t="s">
        <v>712</v>
      </c>
      <c r="F703" s="8" t="s">
        <v>34</v>
      </c>
      <c r="G703" s="8" t="s">
        <v>923</v>
      </c>
    </row>
    <row r="704" spans="1:7" s="9" customFormat="1" ht="15.75" customHeight="1">
      <c r="A704" s="22" t="s">
        <v>924</v>
      </c>
      <c r="B704" s="209"/>
      <c r="C704" s="209"/>
      <c r="D704" s="209"/>
      <c r="E704" s="8" t="s">
        <v>24</v>
      </c>
      <c r="F704" s="8" t="s">
        <v>35</v>
      </c>
      <c r="G704" s="8" t="s">
        <v>36</v>
      </c>
    </row>
    <row r="705" spans="1:7" s="9" customFormat="1" ht="15.75" customHeight="1">
      <c r="A705" s="22"/>
      <c r="B705" s="8" t="s">
        <v>925</v>
      </c>
      <c r="C705" s="119" t="s">
        <v>926</v>
      </c>
      <c r="D705" s="280" t="s">
        <v>927</v>
      </c>
      <c r="E705" s="11">
        <v>43645</v>
      </c>
      <c r="F705" s="11">
        <f>E705+3</f>
        <v>43648</v>
      </c>
      <c r="G705" s="11">
        <f>F705+5</f>
        <v>43653</v>
      </c>
    </row>
    <row r="706" spans="1:7" s="9" customFormat="1" ht="15.75" customHeight="1">
      <c r="A706" s="22"/>
      <c r="B706" s="8" t="s">
        <v>925</v>
      </c>
      <c r="C706" s="119" t="s">
        <v>928</v>
      </c>
      <c r="D706" s="214"/>
      <c r="E706" s="11">
        <f>E705+7</f>
        <v>43652</v>
      </c>
      <c r="F706" s="11">
        <f t="shared" ref="E706:F709" si="78">F705+7</f>
        <v>43655</v>
      </c>
      <c r="G706" s="11">
        <f>F706+5</f>
        <v>43660</v>
      </c>
    </row>
    <row r="707" spans="1:7" s="9" customFormat="1" ht="15.75" customHeight="1">
      <c r="A707" s="22"/>
      <c r="B707" s="8" t="s">
        <v>925</v>
      </c>
      <c r="C707" s="119" t="s">
        <v>929</v>
      </c>
      <c r="D707" s="214"/>
      <c r="E707" s="11">
        <f>E706+7</f>
        <v>43659</v>
      </c>
      <c r="F707" s="11">
        <f t="shared" si="78"/>
        <v>43662</v>
      </c>
      <c r="G707" s="11">
        <f>F707+5</f>
        <v>43667</v>
      </c>
    </row>
    <row r="708" spans="1:7" s="9" customFormat="1" ht="15.75" customHeight="1">
      <c r="A708" s="22"/>
      <c r="B708" s="8" t="s">
        <v>925</v>
      </c>
      <c r="C708" s="119" t="s">
        <v>930</v>
      </c>
      <c r="D708" s="214"/>
      <c r="E708" s="11">
        <f>E707+7</f>
        <v>43666</v>
      </c>
      <c r="F708" s="11">
        <f t="shared" si="78"/>
        <v>43669</v>
      </c>
      <c r="G708" s="11">
        <f>F708+5</f>
        <v>43674</v>
      </c>
    </row>
    <row r="709" spans="1:7" s="9" customFormat="1" ht="15.75" customHeight="1">
      <c r="A709" s="22"/>
      <c r="B709" s="8" t="s">
        <v>925</v>
      </c>
      <c r="C709" s="119" t="s">
        <v>931</v>
      </c>
      <c r="D709" s="209"/>
      <c r="E709" s="11">
        <f t="shared" si="78"/>
        <v>43673</v>
      </c>
      <c r="F709" s="11">
        <f t="shared" si="78"/>
        <v>43676</v>
      </c>
      <c r="G709" s="11">
        <f>F709+5</f>
        <v>43681</v>
      </c>
    </row>
    <row r="710" spans="1:7" s="9" customFormat="1" ht="15.75" customHeight="1">
      <c r="A710" s="22"/>
      <c r="B710" s="5"/>
      <c r="C710" s="5"/>
      <c r="D710" s="6"/>
      <c r="E710" s="6"/>
      <c r="F710" s="96"/>
      <c r="G710" s="96"/>
    </row>
    <row r="711" spans="1:7" s="9" customFormat="1" ht="15.75">
      <c r="A711" s="22"/>
      <c r="B711" s="210" t="s">
        <v>719</v>
      </c>
      <c r="C711" s="210" t="s">
        <v>32</v>
      </c>
      <c r="D711" s="210" t="s">
        <v>33</v>
      </c>
      <c r="E711" s="8" t="s">
        <v>712</v>
      </c>
      <c r="F711" s="8" t="s">
        <v>34</v>
      </c>
      <c r="G711" s="8" t="s">
        <v>113</v>
      </c>
    </row>
    <row r="712" spans="1:7" s="9" customFormat="1" ht="15.75" customHeight="1">
      <c r="A712" s="22"/>
      <c r="B712" s="211"/>
      <c r="C712" s="211"/>
      <c r="D712" s="211"/>
      <c r="E712" s="37" t="s">
        <v>24</v>
      </c>
      <c r="F712" s="8" t="s">
        <v>35</v>
      </c>
      <c r="G712" s="8" t="s">
        <v>36</v>
      </c>
    </row>
    <row r="713" spans="1:7" s="9" customFormat="1" ht="15.75" customHeight="1">
      <c r="A713" s="22"/>
      <c r="B713" s="8" t="s">
        <v>932</v>
      </c>
      <c r="C713" s="119" t="s">
        <v>933</v>
      </c>
      <c r="D713" s="239" t="s">
        <v>934</v>
      </c>
      <c r="E713" s="11">
        <v>43648</v>
      </c>
      <c r="F713" s="11">
        <f t="shared" ref="F713:G717" si="79">E713+3</f>
        <v>43651</v>
      </c>
      <c r="G713" s="11">
        <f t="shared" si="79"/>
        <v>43654</v>
      </c>
    </row>
    <row r="714" spans="1:7" s="9" customFormat="1" ht="15.75" customHeight="1">
      <c r="A714" s="22"/>
      <c r="B714" s="8" t="s">
        <v>932</v>
      </c>
      <c r="C714" s="119" t="s">
        <v>935</v>
      </c>
      <c r="D714" s="218"/>
      <c r="E714" s="11">
        <f>E713+7</f>
        <v>43655</v>
      </c>
      <c r="F714" s="11">
        <f t="shared" si="79"/>
        <v>43658</v>
      </c>
      <c r="G714" s="11">
        <f t="shared" si="79"/>
        <v>43661</v>
      </c>
    </row>
    <row r="715" spans="1:7" s="9" customFormat="1" ht="15.75" customHeight="1">
      <c r="A715" s="22"/>
      <c r="B715" s="8" t="s">
        <v>932</v>
      </c>
      <c r="C715" s="119" t="s">
        <v>936</v>
      </c>
      <c r="D715" s="218"/>
      <c r="E715" s="11">
        <f>E714+7</f>
        <v>43662</v>
      </c>
      <c r="F715" s="11">
        <f t="shared" si="79"/>
        <v>43665</v>
      </c>
      <c r="G715" s="11">
        <f t="shared" si="79"/>
        <v>43668</v>
      </c>
    </row>
    <row r="716" spans="1:7" s="9" customFormat="1" ht="15.75" customHeight="1">
      <c r="A716" s="22"/>
      <c r="B716" s="8" t="s">
        <v>932</v>
      </c>
      <c r="C716" s="119" t="s">
        <v>937</v>
      </c>
      <c r="D716" s="218"/>
      <c r="E716" s="11">
        <f>E715+7</f>
        <v>43669</v>
      </c>
      <c r="F716" s="11">
        <f t="shared" si="79"/>
        <v>43672</v>
      </c>
      <c r="G716" s="11">
        <f t="shared" si="79"/>
        <v>43675</v>
      </c>
    </row>
    <row r="717" spans="1:7" s="9" customFormat="1" ht="15.75" customHeight="1">
      <c r="A717" s="22"/>
      <c r="B717" s="8" t="s">
        <v>932</v>
      </c>
      <c r="C717" s="119" t="s">
        <v>938</v>
      </c>
      <c r="D717" s="211"/>
      <c r="E717" s="11">
        <f>E716+7</f>
        <v>43676</v>
      </c>
      <c r="F717" s="11">
        <f t="shared" si="79"/>
        <v>43679</v>
      </c>
      <c r="G717" s="11">
        <f t="shared" si="79"/>
        <v>43682</v>
      </c>
    </row>
    <row r="718" spans="1:7" s="9" customFormat="1" ht="15.75" customHeight="1">
      <c r="A718" s="22"/>
      <c r="B718" s="38"/>
      <c r="C718" s="38"/>
      <c r="D718" s="38"/>
      <c r="E718" s="38"/>
      <c r="F718" s="17"/>
      <c r="G718" s="17"/>
    </row>
    <row r="719" spans="1:7" s="9" customFormat="1" ht="15.75" customHeight="1">
      <c r="A719" s="22"/>
      <c r="B719" s="91"/>
      <c r="C719" s="5"/>
      <c r="D719" s="6"/>
      <c r="E719" s="6"/>
      <c r="F719" s="96"/>
      <c r="G719" s="96"/>
    </row>
    <row r="720" spans="1:7" s="9" customFormat="1" ht="15.75" customHeight="1">
      <c r="A720" s="22" t="s">
        <v>939</v>
      </c>
      <c r="B720" s="210" t="s">
        <v>719</v>
      </c>
      <c r="C720" s="210" t="s">
        <v>32</v>
      </c>
      <c r="D720" s="210" t="s">
        <v>33</v>
      </c>
      <c r="E720" s="8" t="s">
        <v>712</v>
      </c>
      <c r="F720" s="8" t="s">
        <v>34</v>
      </c>
      <c r="G720" s="8" t="s">
        <v>114</v>
      </c>
    </row>
    <row r="721" spans="1:7" s="9" customFormat="1" ht="15.75" customHeight="1">
      <c r="A721" s="22"/>
      <c r="B721" s="211"/>
      <c r="C721" s="211"/>
      <c r="D721" s="211"/>
      <c r="E721" s="37" t="s">
        <v>24</v>
      </c>
      <c r="F721" s="8" t="s">
        <v>35</v>
      </c>
      <c r="G721" s="8" t="s">
        <v>36</v>
      </c>
    </row>
    <row r="722" spans="1:7" s="9" customFormat="1" ht="15.75" customHeight="1">
      <c r="A722" s="22"/>
      <c r="B722" s="8" t="s">
        <v>25</v>
      </c>
      <c r="C722" s="119" t="s">
        <v>921</v>
      </c>
      <c r="D722" s="210" t="s">
        <v>922</v>
      </c>
      <c r="E722" s="11">
        <v>43648</v>
      </c>
      <c r="F722" s="11">
        <f t="shared" ref="F722:G726" si="80">E722+4</f>
        <v>43652</v>
      </c>
      <c r="G722" s="11">
        <f t="shared" si="80"/>
        <v>43656</v>
      </c>
    </row>
    <row r="723" spans="1:7" s="9" customFormat="1" ht="15.75" customHeight="1">
      <c r="A723" s="22"/>
      <c r="B723" s="8" t="s">
        <v>25</v>
      </c>
      <c r="C723" s="119" t="s">
        <v>409</v>
      </c>
      <c r="D723" s="218"/>
      <c r="E723" s="11">
        <f>E722+7</f>
        <v>43655</v>
      </c>
      <c r="F723" s="11">
        <f t="shared" si="80"/>
        <v>43659</v>
      </c>
      <c r="G723" s="11">
        <f t="shared" si="80"/>
        <v>43663</v>
      </c>
    </row>
    <row r="724" spans="1:7" s="9" customFormat="1" ht="15.75" customHeight="1">
      <c r="A724" s="22"/>
      <c r="B724" s="8" t="s">
        <v>25</v>
      </c>
      <c r="C724" s="119" t="s">
        <v>640</v>
      </c>
      <c r="D724" s="218"/>
      <c r="E724" s="11">
        <f>E723+7</f>
        <v>43662</v>
      </c>
      <c r="F724" s="11">
        <f t="shared" si="80"/>
        <v>43666</v>
      </c>
      <c r="G724" s="11">
        <f t="shared" si="80"/>
        <v>43670</v>
      </c>
    </row>
    <row r="725" spans="1:7" s="9" customFormat="1" ht="15.75" customHeight="1">
      <c r="A725" s="22"/>
      <c r="B725" s="8" t="s">
        <v>25</v>
      </c>
      <c r="C725" s="119" t="s">
        <v>641</v>
      </c>
      <c r="D725" s="218"/>
      <c r="E725" s="11">
        <f>E724+7</f>
        <v>43669</v>
      </c>
      <c r="F725" s="11">
        <f t="shared" si="80"/>
        <v>43673</v>
      </c>
      <c r="G725" s="11">
        <f t="shared" si="80"/>
        <v>43677</v>
      </c>
    </row>
    <row r="726" spans="1:7" s="9" customFormat="1" ht="15.75" customHeight="1">
      <c r="A726" s="22"/>
      <c r="B726" s="8" t="s">
        <v>25</v>
      </c>
      <c r="C726" s="119" t="s">
        <v>642</v>
      </c>
      <c r="D726" s="211"/>
      <c r="E726" s="11">
        <f>E725+7</f>
        <v>43676</v>
      </c>
      <c r="F726" s="11">
        <f t="shared" si="80"/>
        <v>43680</v>
      </c>
      <c r="G726" s="11">
        <f t="shared" si="80"/>
        <v>43684</v>
      </c>
    </row>
    <row r="727" spans="1:7" s="9" customFormat="1" ht="15.75" customHeight="1">
      <c r="A727" s="22"/>
      <c r="B727" s="5"/>
      <c r="C727" s="5"/>
      <c r="D727" s="6"/>
      <c r="E727" s="6"/>
      <c r="F727" s="96"/>
      <c r="G727" s="96"/>
    </row>
    <row r="728" spans="1:7" s="9" customFormat="1" ht="15.75" customHeight="1">
      <c r="A728" s="60" t="s">
        <v>26</v>
      </c>
      <c r="B728" s="61"/>
      <c r="C728" s="61"/>
      <c r="D728" s="61"/>
      <c r="E728" s="61"/>
      <c r="F728" s="61"/>
      <c r="G728" s="61"/>
    </row>
    <row r="729" spans="1:7" s="9" customFormat="1" ht="15.75" customHeight="1">
      <c r="A729" s="22"/>
      <c r="B729" s="5"/>
      <c r="C729" s="96"/>
      <c r="D729" s="27"/>
      <c r="E729" s="6"/>
      <c r="F729" s="96"/>
      <c r="G729" s="96"/>
    </row>
    <row r="730" spans="1:7" s="9" customFormat="1" ht="15.75" customHeight="1">
      <c r="A730" s="22" t="s">
        <v>940</v>
      </c>
      <c r="B730" s="210" t="s">
        <v>31</v>
      </c>
      <c r="C730" s="89" t="s">
        <v>32</v>
      </c>
      <c r="D730" s="89" t="s">
        <v>33</v>
      </c>
      <c r="E730" s="8" t="s">
        <v>712</v>
      </c>
      <c r="F730" s="8" t="s">
        <v>34</v>
      </c>
      <c r="G730" s="89" t="s">
        <v>941</v>
      </c>
    </row>
    <row r="731" spans="1:7" s="9" customFormat="1" ht="15.75" customHeight="1">
      <c r="A731" s="22"/>
      <c r="B731" s="211"/>
      <c r="C731" s="90"/>
      <c r="D731" s="90"/>
      <c r="E731" s="90" t="s">
        <v>24</v>
      </c>
      <c r="F731" s="23" t="s">
        <v>35</v>
      </c>
      <c r="G731" s="8" t="s">
        <v>36</v>
      </c>
    </row>
    <row r="732" spans="1:7" s="9" customFormat="1" ht="15.75" customHeight="1">
      <c r="A732" s="22"/>
      <c r="B732" s="33" t="s">
        <v>284</v>
      </c>
      <c r="C732" s="43" t="s">
        <v>409</v>
      </c>
      <c r="D732" s="247" t="s">
        <v>695</v>
      </c>
      <c r="E732" s="32">
        <v>43645</v>
      </c>
      <c r="F732" s="32">
        <f>E732+4</f>
        <v>43649</v>
      </c>
      <c r="G732" s="11">
        <f>F732+3</f>
        <v>43652</v>
      </c>
    </row>
    <row r="733" spans="1:7" s="9" customFormat="1" ht="15.75" customHeight="1">
      <c r="A733" s="22"/>
      <c r="B733" s="33" t="s">
        <v>285</v>
      </c>
      <c r="C733" s="43" t="s">
        <v>693</v>
      </c>
      <c r="D733" s="229"/>
      <c r="E733" s="32">
        <f>E732+7</f>
        <v>43652</v>
      </c>
      <c r="F733" s="32">
        <f t="shared" ref="E733:G736" si="81">F732+7</f>
        <v>43656</v>
      </c>
      <c r="G733" s="11">
        <f t="shared" si="81"/>
        <v>43659</v>
      </c>
    </row>
    <row r="734" spans="1:7" s="9" customFormat="1" ht="15.75" customHeight="1">
      <c r="A734" s="22"/>
      <c r="B734" s="33" t="s">
        <v>284</v>
      </c>
      <c r="C734" s="43" t="s">
        <v>641</v>
      </c>
      <c r="D734" s="229"/>
      <c r="E734" s="32">
        <f t="shared" si="81"/>
        <v>43659</v>
      </c>
      <c r="F734" s="32">
        <f t="shared" si="81"/>
        <v>43663</v>
      </c>
      <c r="G734" s="11">
        <f t="shared" si="81"/>
        <v>43666</v>
      </c>
    </row>
    <row r="735" spans="1:7" s="9" customFormat="1" ht="15.75" customHeight="1">
      <c r="A735" s="62"/>
      <c r="B735" s="33" t="s">
        <v>285</v>
      </c>
      <c r="C735" s="43" t="s">
        <v>640</v>
      </c>
      <c r="D735" s="229"/>
      <c r="E735" s="32">
        <f t="shared" si="81"/>
        <v>43666</v>
      </c>
      <c r="F735" s="32">
        <f t="shared" si="81"/>
        <v>43670</v>
      </c>
      <c r="G735" s="11">
        <f t="shared" si="81"/>
        <v>43673</v>
      </c>
    </row>
    <row r="736" spans="1:7" s="9" customFormat="1" ht="15.75" customHeight="1">
      <c r="A736" s="22"/>
      <c r="B736" s="33" t="s">
        <v>284</v>
      </c>
      <c r="C736" s="43" t="s">
        <v>694</v>
      </c>
      <c r="D736" s="230"/>
      <c r="E736" s="32">
        <f t="shared" si="81"/>
        <v>43673</v>
      </c>
      <c r="F736" s="32">
        <f t="shared" si="81"/>
        <v>43677</v>
      </c>
      <c r="G736" s="11">
        <f t="shared" si="81"/>
        <v>43680</v>
      </c>
    </row>
    <row r="737" spans="1:7" s="9" customFormat="1" ht="15.75" customHeight="1">
      <c r="A737" s="22"/>
      <c r="B737" s="18"/>
      <c r="C737" s="18"/>
      <c r="D737" s="15"/>
      <c r="E737" s="17"/>
      <c r="F737" s="17"/>
      <c r="G737" s="17"/>
    </row>
    <row r="738" spans="1:7" s="9" customFormat="1" ht="15.75" customHeight="1">
      <c r="A738" s="22"/>
      <c r="B738" s="210" t="s">
        <v>31</v>
      </c>
      <c r="C738" s="89" t="s">
        <v>32</v>
      </c>
      <c r="D738" s="89" t="s">
        <v>33</v>
      </c>
      <c r="E738" s="8" t="s">
        <v>712</v>
      </c>
      <c r="F738" s="8" t="s">
        <v>34</v>
      </c>
      <c r="G738" s="89" t="s">
        <v>941</v>
      </c>
    </row>
    <row r="739" spans="1:7" s="9" customFormat="1" ht="15.75" customHeight="1">
      <c r="A739" s="22"/>
      <c r="B739" s="211"/>
      <c r="C739" s="90"/>
      <c r="D739" s="90"/>
      <c r="E739" s="90" t="s">
        <v>24</v>
      </c>
      <c r="F739" s="23" t="s">
        <v>35</v>
      </c>
      <c r="G739" s="8" t="s">
        <v>36</v>
      </c>
    </row>
    <row r="740" spans="1:7" s="9" customFormat="1" ht="15.75" customHeight="1">
      <c r="A740" s="22"/>
      <c r="B740" s="104" t="s">
        <v>600</v>
      </c>
      <c r="C740" s="33" t="s">
        <v>216</v>
      </c>
      <c r="D740" s="247" t="s">
        <v>942</v>
      </c>
      <c r="E740" s="32">
        <v>43646</v>
      </c>
      <c r="F740" s="32">
        <f>E740+4</f>
        <v>43650</v>
      </c>
      <c r="G740" s="11">
        <f>F740+3</f>
        <v>43653</v>
      </c>
    </row>
    <row r="741" spans="1:7" s="9" customFormat="1" ht="15.75" customHeight="1">
      <c r="A741" s="22"/>
      <c r="B741" s="104" t="s">
        <v>601</v>
      </c>
      <c r="C741" s="33" t="s">
        <v>602</v>
      </c>
      <c r="D741" s="229"/>
      <c r="E741" s="32">
        <f t="shared" ref="E741:G744" si="82">E740+7</f>
        <v>43653</v>
      </c>
      <c r="F741" s="32">
        <f t="shared" si="82"/>
        <v>43657</v>
      </c>
      <c r="G741" s="11">
        <f t="shared" si="82"/>
        <v>43660</v>
      </c>
    </row>
    <row r="742" spans="1:7" s="9" customFormat="1" ht="15.75" customHeight="1">
      <c r="A742" s="22"/>
      <c r="B742" s="104" t="s">
        <v>363</v>
      </c>
      <c r="C742" s="33" t="s">
        <v>603</v>
      </c>
      <c r="D742" s="229"/>
      <c r="E742" s="32">
        <f t="shared" si="82"/>
        <v>43660</v>
      </c>
      <c r="F742" s="32">
        <f t="shared" si="82"/>
        <v>43664</v>
      </c>
      <c r="G742" s="11">
        <f t="shared" si="82"/>
        <v>43667</v>
      </c>
    </row>
    <row r="743" spans="1:7" s="9" customFormat="1" ht="15.75" customHeight="1">
      <c r="A743" s="22"/>
      <c r="B743" s="104" t="s">
        <v>149</v>
      </c>
      <c r="C743" s="33" t="s">
        <v>604</v>
      </c>
      <c r="D743" s="229"/>
      <c r="E743" s="32">
        <f t="shared" si="82"/>
        <v>43667</v>
      </c>
      <c r="F743" s="32">
        <f t="shared" si="82"/>
        <v>43671</v>
      </c>
      <c r="G743" s="11">
        <f t="shared" si="82"/>
        <v>43674</v>
      </c>
    </row>
    <row r="744" spans="1:7" s="9" customFormat="1" ht="15.75" customHeight="1">
      <c r="A744" s="22"/>
      <c r="B744" s="104"/>
      <c r="C744" s="33"/>
      <c r="D744" s="230"/>
      <c r="E744" s="32">
        <f t="shared" si="82"/>
        <v>43674</v>
      </c>
      <c r="F744" s="32">
        <f t="shared" si="82"/>
        <v>43678</v>
      </c>
      <c r="G744" s="11">
        <f t="shared" si="82"/>
        <v>43681</v>
      </c>
    </row>
    <row r="745" spans="1:7" s="9" customFormat="1" ht="15.75" customHeight="1">
      <c r="A745" s="22"/>
      <c r="B745" s="18"/>
      <c r="C745" s="18"/>
      <c r="D745" s="15"/>
      <c r="E745" s="17"/>
      <c r="F745" s="17"/>
      <c r="G745" s="17"/>
    </row>
    <row r="746" spans="1:7" s="9" customFormat="1" ht="15.75" customHeight="1">
      <c r="A746" s="22"/>
      <c r="B746" s="18"/>
      <c r="C746" s="18"/>
      <c r="D746" s="15"/>
      <c r="E746" s="17"/>
      <c r="F746" s="17"/>
      <c r="G746" s="17"/>
    </row>
    <row r="747" spans="1:7" s="9" customFormat="1" ht="15.75" customHeight="1">
      <c r="A747" s="22"/>
      <c r="B747" s="210" t="s">
        <v>31</v>
      </c>
      <c r="C747" s="89" t="s">
        <v>32</v>
      </c>
      <c r="D747" s="89" t="s">
        <v>33</v>
      </c>
      <c r="E747" s="8" t="s">
        <v>712</v>
      </c>
      <c r="F747" s="8" t="s">
        <v>34</v>
      </c>
      <c r="G747" s="89" t="s">
        <v>941</v>
      </c>
    </row>
    <row r="748" spans="1:7" s="9" customFormat="1" ht="15.75" customHeight="1">
      <c r="A748" s="22"/>
      <c r="B748" s="211"/>
      <c r="C748" s="63"/>
      <c r="D748" s="90"/>
      <c r="E748" s="90" t="s">
        <v>24</v>
      </c>
      <c r="F748" s="23" t="s">
        <v>35</v>
      </c>
      <c r="G748" s="8" t="s">
        <v>36</v>
      </c>
    </row>
    <row r="749" spans="1:7" s="9" customFormat="1" ht="15.75" customHeight="1">
      <c r="A749" s="22"/>
      <c r="B749" s="33" t="s">
        <v>690</v>
      </c>
      <c r="C749" s="87" t="s">
        <v>406</v>
      </c>
      <c r="D749" s="247" t="s">
        <v>692</v>
      </c>
      <c r="E749" s="32">
        <v>43649</v>
      </c>
      <c r="F749" s="32">
        <f>E749+4</f>
        <v>43653</v>
      </c>
      <c r="G749" s="11">
        <f>F749+3</f>
        <v>43656</v>
      </c>
    </row>
    <row r="750" spans="1:7" s="9" customFormat="1" ht="15.75" customHeight="1">
      <c r="A750" s="22"/>
      <c r="B750" s="33" t="s">
        <v>322</v>
      </c>
      <c r="C750" s="88" t="s">
        <v>691</v>
      </c>
      <c r="D750" s="229"/>
      <c r="E750" s="32">
        <f t="shared" ref="E750:G753" si="83">E749+7</f>
        <v>43656</v>
      </c>
      <c r="F750" s="32">
        <f t="shared" si="83"/>
        <v>43660</v>
      </c>
      <c r="G750" s="11">
        <f t="shared" si="83"/>
        <v>43663</v>
      </c>
    </row>
    <row r="751" spans="1:7" s="9" customFormat="1" ht="15.75" customHeight="1">
      <c r="A751" s="22"/>
      <c r="B751" s="33" t="s">
        <v>297</v>
      </c>
      <c r="C751" s="87" t="s">
        <v>406</v>
      </c>
      <c r="D751" s="229"/>
      <c r="E751" s="32">
        <f t="shared" si="83"/>
        <v>43663</v>
      </c>
      <c r="F751" s="32">
        <f t="shared" si="83"/>
        <v>43667</v>
      </c>
      <c r="G751" s="11">
        <f t="shared" si="83"/>
        <v>43670</v>
      </c>
    </row>
    <row r="752" spans="1:7" s="9" customFormat="1" ht="15.75" customHeight="1">
      <c r="A752" s="22"/>
      <c r="B752" s="33" t="s">
        <v>410</v>
      </c>
      <c r="C752" s="88" t="s">
        <v>413</v>
      </c>
      <c r="D752" s="229"/>
      <c r="E752" s="32">
        <f t="shared" si="83"/>
        <v>43670</v>
      </c>
      <c r="F752" s="32">
        <f t="shared" si="83"/>
        <v>43674</v>
      </c>
      <c r="G752" s="11">
        <f t="shared" si="83"/>
        <v>43677</v>
      </c>
    </row>
    <row r="753" spans="1:7" s="9" customFormat="1" ht="15.75" customHeight="1">
      <c r="A753" s="22"/>
      <c r="B753" s="33" t="s">
        <v>690</v>
      </c>
      <c r="C753" s="87" t="s">
        <v>413</v>
      </c>
      <c r="D753" s="230"/>
      <c r="E753" s="32">
        <f t="shared" si="83"/>
        <v>43677</v>
      </c>
      <c r="F753" s="32">
        <f t="shared" si="83"/>
        <v>43681</v>
      </c>
      <c r="G753" s="11">
        <f t="shared" si="83"/>
        <v>43684</v>
      </c>
    </row>
    <row r="754" spans="1:7" s="9" customFormat="1" ht="15.75" customHeight="1">
      <c r="A754" s="22"/>
      <c r="B754" s="18"/>
      <c r="C754" s="18"/>
      <c r="D754" s="15"/>
      <c r="E754" s="17"/>
      <c r="F754" s="17"/>
      <c r="G754" s="17"/>
    </row>
    <row r="755" spans="1:7" s="9" customFormat="1" ht="15.75" customHeight="1">
      <c r="A755" s="49" t="s">
        <v>115</v>
      </c>
      <c r="B755" s="50"/>
      <c r="C755" s="50"/>
      <c r="D755" s="50"/>
      <c r="E755" s="50"/>
      <c r="F755" s="50"/>
      <c r="G755" s="50"/>
    </row>
    <row r="756" spans="1:7" s="9" customFormat="1" ht="15.75" customHeight="1">
      <c r="A756" s="22"/>
      <c r="B756" s="93"/>
      <c r="C756" s="5"/>
      <c r="D756" s="6"/>
      <c r="E756" s="6"/>
      <c r="F756" s="96"/>
      <c r="G756" s="96"/>
    </row>
    <row r="757" spans="1:7" s="9" customFormat="1" ht="15.75" customHeight="1">
      <c r="A757" s="22"/>
      <c r="B757" s="14"/>
      <c r="C757" s="14"/>
      <c r="D757" s="20"/>
      <c r="E757" s="17"/>
      <c r="F757" s="17"/>
      <c r="G757" s="17"/>
    </row>
    <row r="758" spans="1:7" s="9" customFormat="1" ht="15.75" customHeight="1">
      <c r="A758" s="22" t="s">
        <v>943</v>
      </c>
      <c r="B758" s="208" t="s">
        <v>31</v>
      </c>
      <c r="C758" s="208" t="s">
        <v>32</v>
      </c>
      <c r="D758" s="208" t="s">
        <v>33</v>
      </c>
      <c r="E758" s="8" t="s">
        <v>712</v>
      </c>
      <c r="F758" s="8" t="s">
        <v>34</v>
      </c>
      <c r="G758" s="8" t="s">
        <v>944</v>
      </c>
    </row>
    <row r="759" spans="1:7" s="9" customFormat="1" ht="15.75" customHeight="1">
      <c r="A759" s="22"/>
      <c r="B759" s="209"/>
      <c r="C759" s="209"/>
      <c r="D759" s="209"/>
      <c r="E759" s="8" t="s">
        <v>24</v>
      </c>
      <c r="F759" s="8" t="s">
        <v>35</v>
      </c>
      <c r="G759" s="8" t="s">
        <v>945</v>
      </c>
    </row>
    <row r="760" spans="1:7" s="9" customFormat="1" ht="15.75" customHeight="1">
      <c r="A760" s="22"/>
      <c r="B760" s="153" t="s">
        <v>295</v>
      </c>
      <c r="C760" s="154" t="s">
        <v>359</v>
      </c>
      <c r="D760" s="236" t="s">
        <v>946</v>
      </c>
      <c r="E760" s="103">
        <v>43645</v>
      </c>
      <c r="F760" s="103">
        <f>E760+4</f>
        <v>43649</v>
      </c>
      <c r="G760" s="11">
        <f>F760+10</f>
        <v>43659</v>
      </c>
    </row>
    <row r="761" spans="1:7" s="9" customFormat="1" ht="15.75" customHeight="1">
      <c r="A761" s="22"/>
      <c r="B761" s="153" t="s">
        <v>166</v>
      </c>
      <c r="C761" s="154" t="s">
        <v>263</v>
      </c>
      <c r="D761" s="237"/>
      <c r="E761" s="13">
        <f t="shared" ref="E761:F764" si="84">E760+7</f>
        <v>43652</v>
      </c>
      <c r="F761" s="103">
        <f t="shared" si="84"/>
        <v>43656</v>
      </c>
      <c r="G761" s="11">
        <f>F761+10</f>
        <v>43666</v>
      </c>
    </row>
    <row r="762" spans="1:7" s="9" customFormat="1" ht="15.75" customHeight="1">
      <c r="A762" s="22"/>
      <c r="B762" s="153"/>
      <c r="C762" s="154" t="s">
        <v>359</v>
      </c>
      <c r="D762" s="237"/>
      <c r="E762" s="13">
        <f t="shared" si="84"/>
        <v>43659</v>
      </c>
      <c r="F762" s="103">
        <f t="shared" si="84"/>
        <v>43663</v>
      </c>
      <c r="G762" s="11">
        <f>F762+10</f>
        <v>43673</v>
      </c>
    </row>
    <row r="763" spans="1:7" s="9" customFormat="1" ht="15.75" customHeight="1">
      <c r="A763" s="22"/>
      <c r="B763" s="153" t="s">
        <v>590</v>
      </c>
      <c r="C763" s="154" t="s">
        <v>593</v>
      </c>
      <c r="D763" s="237"/>
      <c r="E763" s="13">
        <f t="shared" si="84"/>
        <v>43666</v>
      </c>
      <c r="F763" s="103">
        <f t="shared" si="84"/>
        <v>43670</v>
      </c>
      <c r="G763" s="11">
        <f>F763+10</f>
        <v>43680</v>
      </c>
    </row>
    <row r="764" spans="1:7" s="9" customFormat="1" ht="15.75" customHeight="1">
      <c r="A764" s="22"/>
      <c r="B764" s="153" t="s">
        <v>591</v>
      </c>
      <c r="C764" s="148" t="s">
        <v>592</v>
      </c>
      <c r="D764" s="238"/>
      <c r="E764" s="13">
        <f t="shared" si="84"/>
        <v>43673</v>
      </c>
      <c r="F764" s="103">
        <f t="shared" si="84"/>
        <v>43677</v>
      </c>
      <c r="G764" s="11">
        <f>F764+10</f>
        <v>43687</v>
      </c>
    </row>
    <row r="765" spans="1:7" s="9" customFormat="1" ht="15.75" customHeight="1">
      <c r="A765" s="22"/>
      <c r="B765" s="5"/>
      <c r="C765" s="5"/>
      <c r="D765" s="6"/>
      <c r="E765" s="6"/>
      <c r="F765" s="96"/>
      <c r="G765" s="96"/>
    </row>
    <row r="766" spans="1:7" s="9" customFormat="1" ht="15.75" customHeight="1">
      <c r="A766" s="22"/>
      <c r="B766" s="5"/>
      <c r="C766" s="5"/>
      <c r="D766" s="6"/>
      <c r="E766" s="6"/>
      <c r="F766" s="96"/>
      <c r="G766" s="96"/>
    </row>
    <row r="767" spans="1:7" s="9" customFormat="1" ht="15.75" customHeight="1">
      <c r="A767" s="22"/>
      <c r="B767" s="93"/>
      <c r="C767" s="96"/>
      <c r="D767" s="6"/>
      <c r="E767" s="6"/>
      <c r="F767" s="96"/>
      <c r="G767" s="96"/>
    </row>
    <row r="768" spans="1:7" s="9" customFormat="1" ht="15.75" customHeight="1">
      <c r="A768" s="22"/>
      <c r="B768" s="210" t="s">
        <v>31</v>
      </c>
      <c r="C768" s="210" t="s">
        <v>32</v>
      </c>
      <c r="D768" s="210" t="s">
        <v>33</v>
      </c>
      <c r="E768" s="8" t="s">
        <v>846</v>
      </c>
      <c r="F768" s="8" t="s">
        <v>34</v>
      </c>
      <c r="G768" s="89" t="s">
        <v>117</v>
      </c>
    </row>
    <row r="769" spans="1:7" s="9" customFormat="1" ht="15.75" customHeight="1">
      <c r="A769" s="22" t="s">
        <v>947</v>
      </c>
      <c r="B769" s="211"/>
      <c r="C769" s="211"/>
      <c r="D769" s="211"/>
      <c r="E769" s="37" t="s">
        <v>24</v>
      </c>
      <c r="F769" s="23" t="s">
        <v>35</v>
      </c>
      <c r="G769" s="8" t="s">
        <v>36</v>
      </c>
    </row>
    <row r="770" spans="1:7" s="9" customFormat="1" ht="15.75" customHeight="1">
      <c r="A770" s="22"/>
      <c r="B770" s="104" t="s">
        <v>609</v>
      </c>
      <c r="C770" s="104" t="s">
        <v>368</v>
      </c>
      <c r="D770" s="236" t="s">
        <v>948</v>
      </c>
      <c r="E770" s="32">
        <v>43644</v>
      </c>
      <c r="F770" s="32">
        <f>E770+5</f>
        <v>43649</v>
      </c>
      <c r="G770" s="11">
        <f>F770+19</f>
        <v>43668</v>
      </c>
    </row>
    <row r="771" spans="1:7" s="9" customFormat="1" ht="15.75" customHeight="1">
      <c r="A771" s="22"/>
      <c r="B771" s="104" t="s">
        <v>610</v>
      </c>
      <c r="C771" s="104" t="s">
        <v>99</v>
      </c>
      <c r="D771" s="237"/>
      <c r="E771" s="32">
        <f>E770+7</f>
        <v>43651</v>
      </c>
      <c r="F771" s="32">
        <f>E771+5</f>
        <v>43656</v>
      </c>
      <c r="G771" s="11">
        <f>F771+19</f>
        <v>43675</v>
      </c>
    </row>
    <row r="772" spans="1:7" s="9" customFormat="1" ht="15.75" customHeight="1">
      <c r="A772" s="22"/>
      <c r="B772" s="104" t="s">
        <v>367</v>
      </c>
      <c r="C772" s="104" t="s">
        <v>368</v>
      </c>
      <c r="D772" s="237"/>
      <c r="E772" s="32">
        <f>E771+7</f>
        <v>43658</v>
      </c>
      <c r="F772" s="32">
        <f>E772+5</f>
        <v>43663</v>
      </c>
      <c r="G772" s="11">
        <f>F772+19</f>
        <v>43682</v>
      </c>
    </row>
    <row r="773" spans="1:7" s="9" customFormat="1" ht="15.75" customHeight="1">
      <c r="A773" s="22"/>
      <c r="B773" s="104" t="s">
        <v>305</v>
      </c>
      <c r="C773" s="104" t="s">
        <v>368</v>
      </c>
      <c r="D773" s="237"/>
      <c r="E773" s="32">
        <f>E772+7</f>
        <v>43665</v>
      </c>
      <c r="F773" s="32">
        <f>E773+5</f>
        <v>43670</v>
      </c>
      <c r="G773" s="11">
        <f>F773+19</f>
        <v>43689</v>
      </c>
    </row>
    <row r="774" spans="1:7" s="9" customFormat="1" ht="15.75" customHeight="1">
      <c r="A774" s="48"/>
      <c r="B774" s="104" t="s">
        <v>331</v>
      </c>
      <c r="C774" s="104" t="s">
        <v>611</v>
      </c>
      <c r="D774" s="238"/>
      <c r="E774" s="32">
        <f>E773+7</f>
        <v>43672</v>
      </c>
      <c r="F774" s="32">
        <f>E774+5</f>
        <v>43677</v>
      </c>
      <c r="G774" s="11">
        <f>F774+19</f>
        <v>43696</v>
      </c>
    </row>
    <row r="775" spans="1:7" s="9" customFormat="1" ht="15.75" customHeight="1">
      <c r="A775" s="22"/>
      <c r="B775" s="5"/>
      <c r="C775" s="96"/>
      <c r="D775" s="6"/>
      <c r="E775" s="6"/>
      <c r="F775" s="96"/>
      <c r="G775" s="96"/>
    </row>
    <row r="776" spans="1:7" s="9" customFormat="1" ht="15.75" customHeight="1">
      <c r="A776" s="22"/>
      <c r="B776" s="93"/>
      <c r="C776" s="5"/>
      <c r="D776" s="6"/>
      <c r="E776" s="6"/>
      <c r="F776" s="96"/>
      <c r="G776" s="96"/>
    </row>
    <row r="777" spans="1:7" s="9" customFormat="1" ht="15.75" customHeight="1">
      <c r="A777" s="22" t="s">
        <v>949</v>
      </c>
      <c r="B777" s="210" t="s">
        <v>31</v>
      </c>
      <c r="C777" s="210" t="s">
        <v>32</v>
      </c>
      <c r="D777" s="210" t="s">
        <v>33</v>
      </c>
      <c r="E777" s="8" t="s">
        <v>712</v>
      </c>
      <c r="F777" s="8" t="s">
        <v>34</v>
      </c>
      <c r="G777" s="89" t="s">
        <v>117</v>
      </c>
    </row>
    <row r="778" spans="1:7" s="9" customFormat="1" ht="15.75" customHeight="1">
      <c r="A778" s="22"/>
      <c r="B778" s="211"/>
      <c r="C778" s="211"/>
      <c r="D778" s="211"/>
      <c r="E778" s="37" t="s">
        <v>24</v>
      </c>
      <c r="F778" s="23" t="s">
        <v>35</v>
      </c>
      <c r="G778" s="8" t="s">
        <v>36</v>
      </c>
    </row>
    <row r="779" spans="1:7" s="9" customFormat="1" ht="15.75" customHeight="1">
      <c r="A779" s="22"/>
      <c r="B779" s="109" t="s">
        <v>605</v>
      </c>
      <c r="C779" s="155" t="s">
        <v>388</v>
      </c>
      <c r="D779" s="236" t="s">
        <v>950</v>
      </c>
      <c r="E779" s="103">
        <v>43645</v>
      </c>
      <c r="F779" s="103">
        <f>E779+4</f>
        <v>43649</v>
      </c>
      <c r="G779" s="11">
        <f>F779+10</f>
        <v>43659</v>
      </c>
    </row>
    <row r="780" spans="1:7" s="9" customFormat="1" ht="15.75" customHeight="1">
      <c r="A780" s="22"/>
      <c r="B780" s="109" t="s">
        <v>606</v>
      </c>
      <c r="C780" s="155" t="s">
        <v>389</v>
      </c>
      <c r="D780" s="237"/>
      <c r="E780" s="13">
        <f t="shared" ref="E780:F783" si="85">E779+7</f>
        <v>43652</v>
      </c>
      <c r="F780" s="103">
        <f t="shared" si="85"/>
        <v>43656</v>
      </c>
      <c r="G780" s="11">
        <f>F780+10</f>
        <v>43666</v>
      </c>
    </row>
    <row r="781" spans="1:7" s="9" customFormat="1" ht="15.75" customHeight="1">
      <c r="A781" s="22"/>
      <c r="B781" s="109" t="s">
        <v>607</v>
      </c>
      <c r="C781" s="155" t="s">
        <v>390</v>
      </c>
      <c r="D781" s="237"/>
      <c r="E781" s="13">
        <f t="shared" si="85"/>
        <v>43659</v>
      </c>
      <c r="F781" s="103">
        <f t="shared" si="85"/>
        <v>43663</v>
      </c>
      <c r="G781" s="11">
        <f>F781+10</f>
        <v>43673</v>
      </c>
    </row>
    <row r="782" spans="1:7" s="9" customFormat="1" ht="15.75" customHeight="1">
      <c r="A782" s="22"/>
      <c r="B782" s="109" t="s">
        <v>399</v>
      </c>
      <c r="C782" s="155" t="s">
        <v>608</v>
      </c>
      <c r="D782" s="237"/>
      <c r="E782" s="13">
        <f t="shared" si="85"/>
        <v>43666</v>
      </c>
      <c r="F782" s="103">
        <f t="shared" si="85"/>
        <v>43670</v>
      </c>
      <c r="G782" s="11">
        <f>F782+10</f>
        <v>43680</v>
      </c>
    </row>
    <row r="783" spans="1:7" s="9" customFormat="1" ht="15.75" customHeight="1">
      <c r="A783" s="22"/>
      <c r="B783" s="109" t="s">
        <v>313</v>
      </c>
      <c r="C783" s="109"/>
      <c r="D783" s="238"/>
      <c r="E783" s="13">
        <f t="shared" si="85"/>
        <v>43673</v>
      </c>
      <c r="F783" s="103">
        <f t="shared" si="85"/>
        <v>43677</v>
      </c>
      <c r="G783" s="11">
        <f>F783+10</f>
        <v>43687</v>
      </c>
    </row>
    <row r="784" spans="1:7" s="9" customFormat="1" ht="15.75" customHeight="1">
      <c r="A784" s="22"/>
      <c r="B784" s="42"/>
      <c r="C784" s="5"/>
      <c r="D784" s="6"/>
      <c r="E784" s="6"/>
      <c r="F784" s="96"/>
      <c r="G784" s="96"/>
    </row>
    <row r="785" spans="1:7" s="9" customFormat="1" ht="15.75" customHeight="1">
      <c r="A785" s="22"/>
      <c r="B785" s="64"/>
      <c r="C785" s="64"/>
      <c r="D785" s="20"/>
      <c r="E785" s="17"/>
      <c r="F785" s="17"/>
      <c r="G785" s="17"/>
    </row>
    <row r="786" spans="1:7" s="9" customFormat="1" ht="15.75" customHeight="1">
      <c r="A786" s="22"/>
      <c r="B786" s="5"/>
      <c r="C786" s="5"/>
      <c r="D786" s="6"/>
      <c r="E786" s="6"/>
      <c r="F786" s="96"/>
      <c r="G786" s="96"/>
    </row>
    <row r="787" spans="1:7" s="9" customFormat="1" ht="15.75" customHeight="1">
      <c r="A787" s="22"/>
      <c r="B787" s="93"/>
      <c r="C787" s="5"/>
      <c r="D787" s="6"/>
      <c r="E787" s="6"/>
      <c r="F787" s="96"/>
      <c r="G787" s="96"/>
    </row>
    <row r="788" spans="1:7" s="9" customFormat="1" ht="15.75" customHeight="1">
      <c r="A788" s="22"/>
      <c r="B788" s="18"/>
      <c r="C788" s="18"/>
      <c r="D788" s="20"/>
      <c r="E788" s="20"/>
      <c r="F788" s="17"/>
      <c r="G788" s="17"/>
    </row>
    <row r="789" spans="1:7" s="9" customFormat="1" ht="15.75" customHeight="1">
      <c r="A789" s="22" t="s">
        <v>951</v>
      </c>
      <c r="B789" s="208" t="s">
        <v>31</v>
      </c>
      <c r="C789" s="208" t="s">
        <v>32</v>
      </c>
      <c r="D789" s="208" t="s">
        <v>711</v>
      </c>
      <c r="E789" s="8" t="s">
        <v>712</v>
      </c>
      <c r="F789" s="8" t="s">
        <v>34</v>
      </c>
      <c r="G789" s="8" t="s">
        <v>119</v>
      </c>
    </row>
    <row r="790" spans="1:7" s="9" customFormat="1" ht="15.75" customHeight="1">
      <c r="A790" s="22"/>
      <c r="B790" s="209"/>
      <c r="C790" s="209"/>
      <c r="D790" s="209"/>
      <c r="E790" s="8" t="s">
        <v>24</v>
      </c>
      <c r="F790" s="8" t="s">
        <v>35</v>
      </c>
      <c r="G790" s="8" t="s">
        <v>36</v>
      </c>
    </row>
    <row r="791" spans="1:7" s="9" customFormat="1" ht="15.75" customHeight="1">
      <c r="A791" s="22"/>
      <c r="B791" s="109" t="s">
        <v>365</v>
      </c>
      <c r="C791" s="109" t="s">
        <v>366</v>
      </c>
      <c r="D791" s="236" t="s">
        <v>952</v>
      </c>
      <c r="E791" s="32">
        <v>43645</v>
      </c>
      <c r="F791" s="32">
        <f t="shared" ref="F791:F796" si="86">E791+5</f>
        <v>43650</v>
      </c>
      <c r="G791" s="11">
        <f t="shared" ref="G791:G796" si="87">F791+19</f>
        <v>43669</v>
      </c>
    </row>
    <row r="792" spans="1:7" s="9" customFormat="1" ht="15.75" customHeight="1">
      <c r="A792" s="22"/>
      <c r="B792" s="109" t="s">
        <v>475</v>
      </c>
      <c r="C792" s="109" t="s">
        <v>479</v>
      </c>
      <c r="D792" s="237"/>
      <c r="E792" s="32">
        <f>E791+7</f>
        <v>43652</v>
      </c>
      <c r="F792" s="32">
        <f t="shared" si="86"/>
        <v>43657</v>
      </c>
      <c r="G792" s="11">
        <f t="shared" si="87"/>
        <v>43676</v>
      </c>
    </row>
    <row r="793" spans="1:7" s="9" customFormat="1" ht="15.75" customHeight="1">
      <c r="A793" s="22"/>
      <c r="B793" s="109" t="s">
        <v>476</v>
      </c>
      <c r="C793" s="109" t="s">
        <v>480</v>
      </c>
      <c r="D793" s="237"/>
      <c r="E793" s="32">
        <f>E792+7</f>
        <v>43659</v>
      </c>
      <c r="F793" s="32">
        <f t="shared" si="86"/>
        <v>43664</v>
      </c>
      <c r="G793" s="11">
        <f t="shared" si="87"/>
        <v>43683</v>
      </c>
    </row>
    <row r="794" spans="1:7" s="9" customFormat="1" ht="15.75" customHeight="1">
      <c r="A794" s="22"/>
      <c r="B794" s="109" t="s">
        <v>477</v>
      </c>
      <c r="C794" s="109" t="s">
        <v>481</v>
      </c>
      <c r="D794" s="237"/>
      <c r="E794" s="32">
        <f>E793+7</f>
        <v>43666</v>
      </c>
      <c r="F794" s="32">
        <f t="shared" si="86"/>
        <v>43671</v>
      </c>
      <c r="G794" s="11">
        <f t="shared" si="87"/>
        <v>43690</v>
      </c>
    </row>
    <row r="795" spans="1:7" s="9" customFormat="1" ht="15.75" customHeight="1">
      <c r="A795" s="22"/>
      <c r="B795" s="109" t="s">
        <v>478</v>
      </c>
      <c r="C795" s="109" t="s">
        <v>482</v>
      </c>
      <c r="D795" s="237"/>
      <c r="E795" s="32">
        <f>E794+7</f>
        <v>43673</v>
      </c>
      <c r="F795" s="32">
        <f t="shared" si="86"/>
        <v>43678</v>
      </c>
      <c r="G795" s="11">
        <f t="shared" si="87"/>
        <v>43697</v>
      </c>
    </row>
    <row r="796" spans="1:7" s="9" customFormat="1" ht="15.75" customHeight="1">
      <c r="A796" s="22"/>
      <c r="B796" s="156"/>
      <c r="C796" s="157"/>
      <c r="D796" s="265"/>
      <c r="E796" s="32">
        <f>E795+7</f>
        <v>43680</v>
      </c>
      <c r="F796" s="32">
        <f t="shared" si="86"/>
        <v>43685</v>
      </c>
      <c r="G796" s="11">
        <f t="shared" si="87"/>
        <v>43704</v>
      </c>
    </row>
    <row r="797" spans="1:7" s="9" customFormat="1" ht="15.75" customHeight="1">
      <c r="A797" s="22"/>
      <c r="B797" s="18"/>
      <c r="C797" s="18"/>
      <c r="D797" s="20"/>
      <c r="E797" s="17"/>
      <c r="F797" s="17"/>
      <c r="G797" s="17"/>
    </row>
    <row r="798" spans="1:7" s="9" customFormat="1" ht="15.75" customHeight="1">
      <c r="A798" s="22"/>
      <c r="B798" s="210" t="s">
        <v>31</v>
      </c>
      <c r="C798" s="210" t="s">
        <v>32</v>
      </c>
      <c r="D798" s="210" t="s">
        <v>711</v>
      </c>
      <c r="E798" s="8" t="s">
        <v>712</v>
      </c>
      <c r="F798" s="8" t="s">
        <v>34</v>
      </c>
      <c r="G798" s="8" t="s">
        <v>119</v>
      </c>
    </row>
    <row r="799" spans="1:7" s="9" customFormat="1" ht="15.75" customHeight="1">
      <c r="A799" s="22"/>
      <c r="B799" s="211"/>
      <c r="C799" s="211"/>
      <c r="D799" s="211"/>
      <c r="E799" s="37" t="s">
        <v>24</v>
      </c>
      <c r="F799" s="23" t="s">
        <v>35</v>
      </c>
      <c r="G799" s="8" t="s">
        <v>36</v>
      </c>
    </row>
    <row r="800" spans="1:7" s="9" customFormat="1" ht="15.75" customHeight="1">
      <c r="A800" s="22"/>
      <c r="B800" s="104" t="s">
        <v>660</v>
      </c>
      <c r="C800" s="33" t="s">
        <v>664</v>
      </c>
      <c r="D800" s="236" t="s">
        <v>953</v>
      </c>
      <c r="E800" s="32">
        <v>43647</v>
      </c>
      <c r="F800" s="32">
        <f>E800+4</f>
        <v>43651</v>
      </c>
      <c r="G800" s="11">
        <f>F800+14</f>
        <v>43665</v>
      </c>
    </row>
    <row r="801" spans="1:7" s="9" customFormat="1" ht="15.75" customHeight="1">
      <c r="A801" s="22"/>
      <c r="B801" s="104" t="s">
        <v>661</v>
      </c>
      <c r="C801" s="33" t="s">
        <v>665</v>
      </c>
      <c r="D801" s="237"/>
      <c r="E801" s="32">
        <f t="shared" ref="E801:F804" si="88">E800+7</f>
        <v>43654</v>
      </c>
      <c r="F801" s="32">
        <f t="shared" si="88"/>
        <v>43658</v>
      </c>
      <c r="G801" s="11">
        <f>F801+14</f>
        <v>43672</v>
      </c>
    </row>
    <row r="802" spans="1:7" s="9" customFormat="1" ht="15.75" customHeight="1">
      <c r="A802" s="22"/>
      <c r="B802" s="104" t="s">
        <v>662</v>
      </c>
      <c r="C802" s="33" t="s">
        <v>608</v>
      </c>
      <c r="D802" s="237"/>
      <c r="E802" s="32">
        <f t="shared" si="88"/>
        <v>43661</v>
      </c>
      <c r="F802" s="32">
        <f t="shared" si="88"/>
        <v>43665</v>
      </c>
      <c r="G802" s="11">
        <f>F802+14</f>
        <v>43679</v>
      </c>
    </row>
    <row r="803" spans="1:7" s="9" customFormat="1" ht="15.75" customHeight="1">
      <c r="A803" s="22"/>
      <c r="B803" s="104" t="s">
        <v>178</v>
      </c>
      <c r="C803" s="33" t="s">
        <v>666</v>
      </c>
      <c r="D803" s="237"/>
      <c r="E803" s="32">
        <f t="shared" si="88"/>
        <v>43668</v>
      </c>
      <c r="F803" s="32">
        <f t="shared" si="88"/>
        <v>43672</v>
      </c>
      <c r="G803" s="11">
        <f>F803+14</f>
        <v>43686</v>
      </c>
    </row>
    <row r="804" spans="1:7" s="9" customFormat="1" ht="15.75" customHeight="1">
      <c r="A804" s="22"/>
      <c r="B804" s="33" t="s">
        <v>663</v>
      </c>
      <c r="C804" s="33" t="s">
        <v>667</v>
      </c>
      <c r="D804" s="238"/>
      <c r="E804" s="32">
        <f t="shared" si="88"/>
        <v>43675</v>
      </c>
      <c r="F804" s="32">
        <f t="shared" si="88"/>
        <v>43679</v>
      </c>
      <c r="G804" s="11">
        <f>F804+14</f>
        <v>43693</v>
      </c>
    </row>
    <row r="805" spans="1:7" s="9" customFormat="1" ht="15.75" customHeight="1">
      <c r="A805" s="22"/>
      <c r="B805" s="18"/>
      <c r="C805" s="18"/>
      <c r="D805" s="20"/>
      <c r="E805" s="20"/>
      <c r="F805" s="17"/>
      <c r="G805" s="17"/>
    </row>
    <row r="806" spans="1:7" s="9" customFormat="1" ht="15.75" customHeight="1">
      <c r="A806" s="22"/>
      <c r="B806" s="93"/>
      <c r="C806" s="5"/>
      <c r="D806" s="6"/>
      <c r="E806" s="6"/>
      <c r="F806" s="96"/>
      <c r="G806" s="96"/>
    </row>
    <row r="807" spans="1:7" s="9" customFormat="1" ht="15.75" customHeight="1">
      <c r="A807" s="22" t="s">
        <v>954</v>
      </c>
      <c r="B807" s="210" t="s">
        <v>31</v>
      </c>
      <c r="C807" s="210" t="s">
        <v>32</v>
      </c>
      <c r="D807" s="210" t="s">
        <v>33</v>
      </c>
      <c r="E807" s="8" t="s">
        <v>712</v>
      </c>
      <c r="F807" s="8" t="s">
        <v>34</v>
      </c>
      <c r="G807" s="89" t="s">
        <v>954</v>
      </c>
    </row>
    <row r="808" spans="1:7" s="9" customFormat="1" ht="15.75" customHeight="1">
      <c r="A808" s="22"/>
      <c r="B808" s="211"/>
      <c r="C808" s="211"/>
      <c r="D808" s="211"/>
      <c r="E808" s="37" t="s">
        <v>24</v>
      </c>
      <c r="F808" s="23" t="s">
        <v>35</v>
      </c>
      <c r="G808" s="8" t="s">
        <v>36</v>
      </c>
    </row>
    <row r="809" spans="1:7" s="9" customFormat="1" ht="15.75" customHeight="1">
      <c r="A809" s="22"/>
      <c r="B809" s="116" t="s">
        <v>668</v>
      </c>
      <c r="C809" s="158" t="s">
        <v>670</v>
      </c>
      <c r="D809" s="236" t="s">
        <v>955</v>
      </c>
      <c r="E809" s="32">
        <v>43648</v>
      </c>
      <c r="F809" s="32">
        <f>E809+4</f>
        <v>43652</v>
      </c>
      <c r="G809" s="11">
        <f>F809+13</f>
        <v>43665</v>
      </c>
    </row>
    <row r="810" spans="1:7" s="9" customFormat="1" ht="15.75" customHeight="1">
      <c r="A810" s="22"/>
      <c r="B810" s="116" t="s">
        <v>669</v>
      </c>
      <c r="C810" s="158" t="s">
        <v>671</v>
      </c>
      <c r="D810" s="237"/>
      <c r="E810" s="32">
        <f t="shared" ref="E810:F813" si="89">E809+7</f>
        <v>43655</v>
      </c>
      <c r="F810" s="32">
        <f t="shared" si="89"/>
        <v>43659</v>
      </c>
      <c r="G810" s="11">
        <f>F810+13</f>
        <v>43672</v>
      </c>
    </row>
    <row r="811" spans="1:7" s="9" customFormat="1" ht="15.75" customHeight="1">
      <c r="A811" s="22"/>
      <c r="B811" s="116" t="s">
        <v>334</v>
      </c>
      <c r="C811" s="158" t="s">
        <v>672</v>
      </c>
      <c r="D811" s="237"/>
      <c r="E811" s="32">
        <f t="shared" si="89"/>
        <v>43662</v>
      </c>
      <c r="F811" s="32">
        <f t="shared" si="89"/>
        <v>43666</v>
      </c>
      <c r="G811" s="11">
        <f>F811+13</f>
        <v>43679</v>
      </c>
    </row>
    <row r="812" spans="1:7" s="9" customFormat="1" ht="15.75" customHeight="1">
      <c r="A812" s="22"/>
      <c r="B812" s="116" t="s">
        <v>673</v>
      </c>
      <c r="C812" s="158" t="s">
        <v>956</v>
      </c>
      <c r="D812" s="237"/>
      <c r="E812" s="32">
        <f t="shared" si="89"/>
        <v>43669</v>
      </c>
      <c r="F812" s="32">
        <f t="shared" si="89"/>
        <v>43673</v>
      </c>
      <c r="G812" s="11">
        <f>F812+13</f>
        <v>43686</v>
      </c>
    </row>
    <row r="813" spans="1:7" s="9" customFormat="1" ht="15.75" customHeight="1">
      <c r="A813" s="22"/>
      <c r="B813" s="116"/>
      <c r="C813" s="158"/>
      <c r="D813" s="238"/>
      <c r="E813" s="32">
        <f t="shared" si="89"/>
        <v>43676</v>
      </c>
      <c r="F813" s="32">
        <f t="shared" si="89"/>
        <v>43680</v>
      </c>
      <c r="G813" s="11">
        <f>F813+13</f>
        <v>43693</v>
      </c>
    </row>
    <row r="814" spans="1:7" s="9" customFormat="1" ht="15.75" customHeight="1">
      <c r="A814" s="22"/>
      <c r="B814" s="18"/>
      <c r="C814" s="18"/>
      <c r="D814" s="20"/>
      <c r="E814" s="17"/>
      <c r="F814" s="17"/>
      <c r="G814" s="17"/>
    </row>
    <row r="815" spans="1:7" s="9" customFormat="1" ht="15.75" customHeight="1">
      <c r="A815" s="22"/>
      <c r="B815" s="18"/>
      <c r="C815" s="96"/>
      <c r="D815" s="27"/>
      <c r="E815" s="6"/>
      <c r="F815" s="96"/>
      <c r="G815" s="96"/>
    </row>
    <row r="816" spans="1:7" s="9" customFormat="1" ht="15.75" customHeight="1">
      <c r="A816" s="22"/>
      <c r="B816" s="210" t="s">
        <v>31</v>
      </c>
      <c r="C816" s="210" t="s">
        <v>32</v>
      </c>
      <c r="D816" s="210" t="s">
        <v>33</v>
      </c>
      <c r="E816" s="8" t="s">
        <v>712</v>
      </c>
      <c r="F816" s="8" t="s">
        <v>34</v>
      </c>
      <c r="G816" s="89" t="s">
        <v>957</v>
      </c>
    </row>
    <row r="817" spans="1:7" s="9" customFormat="1" ht="15.75" customHeight="1">
      <c r="A817" s="22"/>
      <c r="B817" s="211"/>
      <c r="C817" s="211"/>
      <c r="D817" s="211"/>
      <c r="E817" s="37" t="s">
        <v>24</v>
      </c>
      <c r="F817" s="23" t="s">
        <v>35</v>
      </c>
      <c r="G817" s="8" t="s">
        <v>36</v>
      </c>
    </row>
    <row r="818" spans="1:7" s="9" customFormat="1" ht="15.75" customHeight="1">
      <c r="A818" s="22"/>
      <c r="B818" s="104" t="s">
        <v>362</v>
      </c>
      <c r="C818" s="33" t="s">
        <v>599</v>
      </c>
      <c r="D818" s="236" t="s">
        <v>958</v>
      </c>
      <c r="E818" s="32">
        <v>43644</v>
      </c>
      <c r="F818" s="32">
        <f>E818+5</f>
        <v>43649</v>
      </c>
      <c r="G818" s="11">
        <f>F818+17</f>
        <v>43666</v>
      </c>
    </row>
    <row r="819" spans="1:7" s="9" customFormat="1" ht="15.75" customHeight="1">
      <c r="A819" s="22"/>
      <c r="B819" s="104"/>
      <c r="C819" s="33" t="s">
        <v>595</v>
      </c>
      <c r="D819" s="264"/>
      <c r="E819" s="32">
        <f t="shared" ref="E819:F822" si="90">E818+7</f>
        <v>43651</v>
      </c>
      <c r="F819" s="32">
        <f t="shared" si="90"/>
        <v>43656</v>
      </c>
      <c r="G819" s="11">
        <f>F819+17</f>
        <v>43673</v>
      </c>
    </row>
    <row r="820" spans="1:7" s="9" customFormat="1" ht="15.75" customHeight="1">
      <c r="A820" s="22"/>
      <c r="B820" s="104" t="s">
        <v>594</v>
      </c>
      <c r="C820" s="33" t="s">
        <v>596</v>
      </c>
      <c r="D820" s="264"/>
      <c r="E820" s="32">
        <f t="shared" si="90"/>
        <v>43658</v>
      </c>
      <c r="F820" s="32">
        <f t="shared" si="90"/>
        <v>43663</v>
      </c>
      <c r="G820" s="11">
        <f>F820+17</f>
        <v>43680</v>
      </c>
    </row>
    <row r="821" spans="1:7" s="9" customFormat="1" ht="15.75" customHeight="1">
      <c r="A821" s="22"/>
      <c r="B821" s="104" t="s">
        <v>360</v>
      </c>
      <c r="C821" s="33" t="s">
        <v>597</v>
      </c>
      <c r="D821" s="264"/>
      <c r="E821" s="32">
        <f t="shared" si="90"/>
        <v>43665</v>
      </c>
      <c r="F821" s="32">
        <f t="shared" si="90"/>
        <v>43670</v>
      </c>
      <c r="G821" s="11">
        <f>F821+17</f>
        <v>43687</v>
      </c>
    </row>
    <row r="822" spans="1:7" s="9" customFormat="1" ht="15.75" customHeight="1">
      <c r="A822" s="22"/>
      <c r="B822" s="33" t="s">
        <v>361</v>
      </c>
      <c r="C822" s="33" t="s">
        <v>598</v>
      </c>
      <c r="D822" s="265"/>
      <c r="E822" s="32">
        <f t="shared" si="90"/>
        <v>43672</v>
      </c>
      <c r="F822" s="32">
        <f t="shared" si="90"/>
        <v>43677</v>
      </c>
      <c r="G822" s="11">
        <f>F822+17</f>
        <v>43694</v>
      </c>
    </row>
    <row r="823" spans="1:7" s="9" customFormat="1" ht="15.75" customHeight="1">
      <c r="A823" s="22"/>
      <c r="B823" s="18"/>
      <c r="C823" s="96"/>
      <c r="D823" s="27"/>
      <c r="E823" s="6"/>
      <c r="F823" s="96"/>
      <c r="G823" s="96"/>
    </row>
    <row r="824" spans="1:7" s="9" customFormat="1" ht="15.75" customHeight="1">
      <c r="A824" s="22"/>
      <c r="B824" s="5"/>
      <c r="C824" s="18"/>
      <c r="D824" s="20"/>
      <c r="E824" s="17"/>
      <c r="F824" s="17"/>
      <c r="G824" s="17"/>
    </row>
    <row r="825" spans="1:7" s="9" customFormat="1" ht="15.75" customHeight="1">
      <c r="A825" s="49" t="s">
        <v>121</v>
      </c>
      <c r="B825" s="50"/>
      <c r="C825" s="50"/>
      <c r="D825" s="50"/>
      <c r="E825" s="50"/>
      <c r="F825" s="50"/>
      <c r="G825" s="50"/>
    </row>
    <row r="826" spans="1:7" s="9" customFormat="1" ht="15.75" customHeight="1">
      <c r="A826" s="22"/>
      <c r="B826" s="97" t="s">
        <v>801</v>
      </c>
      <c r="C826" s="65"/>
      <c r="D826" s="27"/>
      <c r="E826" s="27"/>
      <c r="F826" s="97"/>
      <c r="G826" s="66"/>
    </row>
    <row r="827" spans="1:7" s="9" customFormat="1" ht="15.75" customHeight="1">
      <c r="A827" s="22" t="s">
        <v>959</v>
      </c>
      <c r="B827" s="210" t="s">
        <v>31</v>
      </c>
      <c r="C827" s="89" t="s">
        <v>32</v>
      </c>
      <c r="D827" s="89" t="s">
        <v>33</v>
      </c>
      <c r="E827" s="8" t="s">
        <v>712</v>
      </c>
      <c r="F827" s="8" t="s">
        <v>34</v>
      </c>
      <c r="G827" s="89" t="s">
        <v>123</v>
      </c>
    </row>
    <row r="828" spans="1:7" s="9" customFormat="1" ht="15.75" customHeight="1">
      <c r="A828" s="22"/>
      <c r="B828" s="211"/>
      <c r="C828" s="90"/>
      <c r="D828" s="90"/>
      <c r="E828" s="37" t="s">
        <v>24</v>
      </c>
      <c r="F828" s="23" t="s">
        <v>35</v>
      </c>
      <c r="G828" s="8" t="s">
        <v>36</v>
      </c>
    </row>
    <row r="829" spans="1:7" s="9" customFormat="1" ht="15.75" customHeight="1">
      <c r="A829" s="22"/>
      <c r="B829" s="104" t="s">
        <v>362</v>
      </c>
      <c r="C829" s="33" t="s">
        <v>599</v>
      </c>
      <c r="D829" s="236" t="s">
        <v>958</v>
      </c>
      <c r="E829" s="32">
        <v>43644</v>
      </c>
      <c r="F829" s="32">
        <f>E829+5</f>
        <v>43649</v>
      </c>
      <c r="G829" s="11">
        <f>F829+17</f>
        <v>43666</v>
      </c>
    </row>
    <row r="830" spans="1:7" s="9" customFormat="1" ht="15.75" customHeight="1">
      <c r="A830" s="22"/>
      <c r="B830" s="104"/>
      <c r="C830" s="33" t="s">
        <v>595</v>
      </c>
      <c r="D830" s="264"/>
      <c r="E830" s="32">
        <f t="shared" ref="E830:F833" si="91">E829+7</f>
        <v>43651</v>
      </c>
      <c r="F830" s="32">
        <f t="shared" si="91"/>
        <v>43656</v>
      </c>
      <c r="G830" s="11">
        <f>F830+17</f>
        <v>43673</v>
      </c>
    </row>
    <row r="831" spans="1:7" s="9" customFormat="1" ht="15.75" customHeight="1">
      <c r="A831" s="22"/>
      <c r="B831" s="104" t="s">
        <v>594</v>
      </c>
      <c r="C831" s="33" t="s">
        <v>596</v>
      </c>
      <c r="D831" s="264"/>
      <c r="E831" s="32">
        <f t="shared" si="91"/>
        <v>43658</v>
      </c>
      <c r="F831" s="32">
        <f t="shared" si="91"/>
        <v>43663</v>
      </c>
      <c r="G831" s="11">
        <f>F831+17</f>
        <v>43680</v>
      </c>
    </row>
    <row r="832" spans="1:7" s="9" customFormat="1" ht="15.75" customHeight="1">
      <c r="A832" s="62"/>
      <c r="B832" s="104" t="s">
        <v>360</v>
      </c>
      <c r="C832" s="33" t="s">
        <v>597</v>
      </c>
      <c r="D832" s="264"/>
      <c r="E832" s="32">
        <f t="shared" si="91"/>
        <v>43665</v>
      </c>
      <c r="F832" s="32">
        <f t="shared" si="91"/>
        <v>43670</v>
      </c>
      <c r="G832" s="11">
        <f>F832+17</f>
        <v>43687</v>
      </c>
    </row>
    <row r="833" spans="1:7" s="9" customFormat="1" ht="15.75" customHeight="1">
      <c r="A833" s="29"/>
      <c r="B833" s="33" t="s">
        <v>361</v>
      </c>
      <c r="C833" s="33" t="s">
        <v>598</v>
      </c>
      <c r="D833" s="265"/>
      <c r="E833" s="32">
        <f t="shared" si="91"/>
        <v>43672</v>
      </c>
      <c r="F833" s="32">
        <f t="shared" si="91"/>
        <v>43677</v>
      </c>
      <c r="G833" s="11">
        <f>F833+17</f>
        <v>43694</v>
      </c>
    </row>
    <row r="834" spans="1:7" s="9" customFormat="1" ht="15.75" customHeight="1">
      <c r="A834" s="22"/>
      <c r="B834" s="67"/>
      <c r="C834" s="67"/>
      <c r="D834" s="6"/>
      <c r="E834" s="6"/>
      <c r="F834" s="96"/>
      <c r="G834" s="68"/>
    </row>
    <row r="835" spans="1:7" s="9" customFormat="1" ht="15.75" customHeight="1">
      <c r="A835" s="22"/>
      <c r="B835" s="210" t="s">
        <v>719</v>
      </c>
      <c r="C835" s="210" t="s">
        <v>32</v>
      </c>
      <c r="D835" s="8" t="s">
        <v>33</v>
      </c>
      <c r="E835" s="8" t="s">
        <v>712</v>
      </c>
      <c r="F835" s="8" t="s">
        <v>34</v>
      </c>
      <c r="G835" s="8" t="s">
        <v>123</v>
      </c>
    </row>
    <row r="836" spans="1:7" s="9" customFormat="1" ht="15.75" customHeight="1">
      <c r="A836" s="22"/>
      <c r="B836" s="211"/>
      <c r="C836" s="211"/>
      <c r="D836" s="236" t="s">
        <v>960</v>
      </c>
      <c r="E836" s="8" t="s">
        <v>24</v>
      </c>
      <c r="F836" s="8" t="s">
        <v>35</v>
      </c>
      <c r="G836" s="8" t="s">
        <v>36</v>
      </c>
    </row>
    <row r="837" spans="1:7" s="9" customFormat="1" ht="15.75" customHeight="1">
      <c r="A837" s="22"/>
      <c r="B837" s="104" t="s">
        <v>588</v>
      </c>
      <c r="C837" s="33" t="s">
        <v>199</v>
      </c>
      <c r="D837" s="237"/>
      <c r="E837" s="11">
        <v>43650</v>
      </c>
      <c r="F837" s="11">
        <f>E837+3</f>
        <v>43653</v>
      </c>
      <c r="G837" s="11">
        <f>F837+15</f>
        <v>43668</v>
      </c>
    </row>
    <row r="838" spans="1:7" s="9" customFormat="1" ht="15.75" customHeight="1">
      <c r="A838" s="22"/>
      <c r="B838" s="104" t="s">
        <v>587</v>
      </c>
      <c r="C838" s="33" t="s">
        <v>263</v>
      </c>
      <c r="D838" s="237"/>
      <c r="E838" s="11">
        <f t="shared" ref="E838:F841" si="92">E837+7</f>
        <v>43657</v>
      </c>
      <c r="F838" s="11">
        <f t="shared" si="92"/>
        <v>43660</v>
      </c>
      <c r="G838" s="11">
        <f>F838+15</f>
        <v>43675</v>
      </c>
    </row>
    <row r="839" spans="1:7" s="9" customFormat="1" ht="15.75" customHeight="1">
      <c r="A839" s="22"/>
      <c r="B839" s="104" t="s">
        <v>19</v>
      </c>
      <c r="C839" s="33" t="s">
        <v>589</v>
      </c>
      <c r="D839" s="237"/>
      <c r="E839" s="11">
        <f t="shared" si="92"/>
        <v>43664</v>
      </c>
      <c r="F839" s="11">
        <f t="shared" si="92"/>
        <v>43667</v>
      </c>
      <c r="G839" s="11">
        <f>F839+15</f>
        <v>43682</v>
      </c>
    </row>
    <row r="840" spans="1:7" s="9" customFormat="1" ht="15.75" customHeight="1">
      <c r="A840" s="22"/>
      <c r="B840" s="104" t="s">
        <v>357</v>
      </c>
      <c r="C840" s="33" t="s">
        <v>223</v>
      </c>
      <c r="D840" s="237"/>
      <c r="E840" s="11">
        <f t="shared" si="92"/>
        <v>43671</v>
      </c>
      <c r="F840" s="11">
        <f t="shared" si="92"/>
        <v>43674</v>
      </c>
      <c r="G840" s="11">
        <f>F840+15</f>
        <v>43689</v>
      </c>
    </row>
    <row r="841" spans="1:7" s="9" customFormat="1" ht="15.75" customHeight="1">
      <c r="A841" s="22"/>
      <c r="B841" s="33" t="s">
        <v>358</v>
      </c>
      <c r="C841" s="33" t="s">
        <v>100</v>
      </c>
      <c r="D841" s="238"/>
      <c r="E841" s="11">
        <f t="shared" si="92"/>
        <v>43678</v>
      </c>
      <c r="F841" s="11">
        <f t="shared" si="92"/>
        <v>43681</v>
      </c>
      <c r="G841" s="11">
        <f>F841+15</f>
        <v>43696</v>
      </c>
    </row>
    <row r="842" spans="1:7" s="9" customFormat="1" ht="15.75" customHeight="1">
      <c r="A842" s="22"/>
      <c r="B842" s="18"/>
      <c r="C842" s="14"/>
      <c r="D842" s="20"/>
      <c r="E842" s="17"/>
      <c r="F842" s="17"/>
      <c r="G842" s="17"/>
    </row>
    <row r="843" spans="1:7" s="9" customFormat="1" ht="15.75" customHeight="1">
      <c r="A843" s="22"/>
      <c r="B843" s="67"/>
      <c r="C843" s="67"/>
      <c r="D843" s="6"/>
      <c r="E843" s="6"/>
      <c r="F843" s="96"/>
      <c r="G843" s="68"/>
    </row>
    <row r="844" spans="1:7" s="9" customFormat="1" ht="15.75" customHeight="1">
      <c r="A844" s="22"/>
      <c r="B844" s="96"/>
      <c r="C844" s="67"/>
      <c r="D844" s="6"/>
      <c r="E844" s="6"/>
      <c r="F844" s="68"/>
      <c r="G844" s="68"/>
    </row>
    <row r="845" spans="1:7" s="9" customFormat="1" ht="15.75" customHeight="1">
      <c r="A845" s="22"/>
      <c r="B845" s="208" t="s">
        <v>719</v>
      </c>
      <c r="C845" s="8" t="s">
        <v>32</v>
      </c>
      <c r="D845" s="8" t="s">
        <v>33</v>
      </c>
      <c r="E845" s="8" t="s">
        <v>712</v>
      </c>
      <c r="F845" s="8" t="s">
        <v>34</v>
      </c>
      <c r="G845" s="159" t="s">
        <v>226</v>
      </c>
    </row>
    <row r="846" spans="1:7" s="9" customFormat="1" ht="15.75" customHeight="1">
      <c r="A846" s="22" t="s">
        <v>961</v>
      </c>
      <c r="B846" s="209"/>
      <c r="C846" s="8"/>
      <c r="D846" s="236" t="s">
        <v>962</v>
      </c>
      <c r="E846" s="11" t="s">
        <v>24</v>
      </c>
      <c r="F846" s="8" t="s">
        <v>35</v>
      </c>
      <c r="G846" s="8" t="s">
        <v>36</v>
      </c>
    </row>
    <row r="847" spans="1:7" s="9" customFormat="1" ht="15.75" customHeight="1">
      <c r="A847" s="22"/>
      <c r="B847" s="160" t="s">
        <v>600</v>
      </c>
      <c r="C847" s="161" t="s">
        <v>216</v>
      </c>
      <c r="D847" s="237"/>
      <c r="E847" s="11">
        <v>43645</v>
      </c>
      <c r="F847" s="11">
        <f>E847+5</f>
        <v>43650</v>
      </c>
      <c r="G847" s="11">
        <f>F847+12</f>
        <v>43662</v>
      </c>
    </row>
    <row r="848" spans="1:7" s="9" customFormat="1" ht="15.75" customHeight="1">
      <c r="A848" s="22"/>
      <c r="B848" s="160" t="s">
        <v>601</v>
      </c>
      <c r="C848" s="109" t="s">
        <v>602</v>
      </c>
      <c r="D848" s="237"/>
      <c r="E848" s="11">
        <f t="shared" ref="E848:F851" si="93">E847+7</f>
        <v>43652</v>
      </c>
      <c r="F848" s="11">
        <f t="shared" si="93"/>
        <v>43657</v>
      </c>
      <c r="G848" s="11">
        <f>F848+12</f>
        <v>43669</v>
      </c>
    </row>
    <row r="849" spans="1:7" s="9" customFormat="1" ht="15.75" customHeight="1">
      <c r="A849" s="22"/>
      <c r="B849" s="160" t="s">
        <v>363</v>
      </c>
      <c r="C849" s="109" t="s">
        <v>603</v>
      </c>
      <c r="D849" s="237"/>
      <c r="E849" s="11">
        <f t="shared" si="93"/>
        <v>43659</v>
      </c>
      <c r="F849" s="11">
        <f t="shared" si="93"/>
        <v>43664</v>
      </c>
      <c r="G849" s="11">
        <f>F849+12</f>
        <v>43676</v>
      </c>
    </row>
    <row r="850" spans="1:7" s="9" customFormat="1" ht="15.75" customHeight="1">
      <c r="A850" s="22"/>
      <c r="B850" s="126" t="s">
        <v>149</v>
      </c>
      <c r="C850" s="109" t="s">
        <v>604</v>
      </c>
      <c r="D850" s="237"/>
      <c r="E850" s="11">
        <f t="shared" si="93"/>
        <v>43666</v>
      </c>
      <c r="F850" s="11">
        <f t="shared" si="93"/>
        <v>43671</v>
      </c>
      <c r="G850" s="11">
        <f>F850+12</f>
        <v>43683</v>
      </c>
    </row>
    <row r="851" spans="1:7" s="9" customFormat="1" ht="15.75" customHeight="1">
      <c r="A851" s="48"/>
      <c r="B851" s="126"/>
      <c r="C851" s="109"/>
      <c r="D851" s="238"/>
      <c r="E851" s="11">
        <f t="shared" si="93"/>
        <v>43673</v>
      </c>
      <c r="F851" s="11">
        <f t="shared" si="93"/>
        <v>43678</v>
      </c>
      <c r="G851" s="11">
        <f>F851+12</f>
        <v>43690</v>
      </c>
    </row>
    <row r="852" spans="1:7" s="9" customFormat="1" ht="15.75" customHeight="1">
      <c r="A852" s="22"/>
      <c r="B852" s="18"/>
      <c r="C852" s="18"/>
      <c r="D852" s="20"/>
      <c r="E852" s="17"/>
      <c r="F852" s="17"/>
      <c r="G852" s="17"/>
    </row>
    <row r="853" spans="1:7" s="9" customFormat="1" ht="15.75" customHeight="1">
      <c r="A853" s="22"/>
      <c r="B853" s="18"/>
      <c r="C853" s="18"/>
      <c r="D853" s="20"/>
      <c r="E853" s="17"/>
      <c r="F853" s="17"/>
      <c r="G853" s="17"/>
    </row>
    <row r="854" spans="1:7" s="9" customFormat="1" ht="15.75" customHeight="1">
      <c r="A854" s="22"/>
      <c r="B854" s="96"/>
      <c r="C854" s="67"/>
      <c r="D854" s="6"/>
      <c r="E854" s="6"/>
      <c r="F854" s="96"/>
      <c r="G854" s="68"/>
    </row>
    <row r="855" spans="1:7" s="9" customFormat="1" ht="15.75" customHeight="1">
      <c r="A855" s="22" t="s">
        <v>963</v>
      </c>
      <c r="B855" s="210" t="s">
        <v>31</v>
      </c>
      <c r="C855" s="89" t="s">
        <v>32</v>
      </c>
      <c r="D855" s="89" t="s">
        <v>33</v>
      </c>
      <c r="E855" s="8" t="s">
        <v>712</v>
      </c>
      <c r="F855" s="8" t="s">
        <v>34</v>
      </c>
      <c r="G855" s="89" t="s">
        <v>123</v>
      </c>
    </row>
    <row r="856" spans="1:7" s="9" customFormat="1" ht="15.75" customHeight="1">
      <c r="A856" s="22"/>
      <c r="B856" s="211"/>
      <c r="C856" s="90"/>
      <c r="D856" s="90"/>
      <c r="E856" s="37" t="s">
        <v>24</v>
      </c>
      <c r="F856" s="23" t="s">
        <v>35</v>
      </c>
      <c r="G856" s="8" t="s">
        <v>36</v>
      </c>
    </row>
    <row r="857" spans="1:7" s="9" customFormat="1" ht="15.75" customHeight="1">
      <c r="A857" s="22"/>
      <c r="B857" s="104" t="s">
        <v>362</v>
      </c>
      <c r="C857" s="33" t="s">
        <v>599</v>
      </c>
      <c r="D857" s="236" t="s">
        <v>964</v>
      </c>
      <c r="E857" s="32">
        <v>43644</v>
      </c>
      <c r="F857" s="32">
        <f>E857+5</f>
        <v>43649</v>
      </c>
      <c r="G857" s="11">
        <f>F857+17</f>
        <v>43666</v>
      </c>
    </row>
    <row r="858" spans="1:7" s="9" customFormat="1" ht="15.75" customHeight="1">
      <c r="A858" s="22"/>
      <c r="B858" s="104"/>
      <c r="C858" s="33" t="s">
        <v>595</v>
      </c>
      <c r="D858" s="264"/>
      <c r="E858" s="32">
        <f t="shared" ref="E858:F861" si="94">E857+7</f>
        <v>43651</v>
      </c>
      <c r="F858" s="32">
        <f t="shared" si="94"/>
        <v>43656</v>
      </c>
      <c r="G858" s="11">
        <f>F858+17</f>
        <v>43673</v>
      </c>
    </row>
    <row r="859" spans="1:7" s="9" customFormat="1" ht="15.75" customHeight="1">
      <c r="A859" s="22"/>
      <c r="B859" s="104" t="s">
        <v>594</v>
      </c>
      <c r="C859" s="33" t="s">
        <v>596</v>
      </c>
      <c r="D859" s="264"/>
      <c r="E859" s="32">
        <f t="shared" si="94"/>
        <v>43658</v>
      </c>
      <c r="F859" s="32">
        <f t="shared" si="94"/>
        <v>43663</v>
      </c>
      <c r="G859" s="11">
        <f>F859+17</f>
        <v>43680</v>
      </c>
    </row>
    <row r="860" spans="1:7" s="9" customFormat="1" ht="15.75" customHeight="1">
      <c r="A860" s="22"/>
      <c r="B860" s="104" t="s">
        <v>360</v>
      </c>
      <c r="C860" s="33" t="s">
        <v>597</v>
      </c>
      <c r="D860" s="264"/>
      <c r="E860" s="32">
        <f t="shared" si="94"/>
        <v>43665</v>
      </c>
      <c r="F860" s="32">
        <f t="shared" si="94"/>
        <v>43670</v>
      </c>
      <c r="G860" s="11">
        <f>F860+17</f>
        <v>43687</v>
      </c>
    </row>
    <row r="861" spans="1:7" s="9" customFormat="1" ht="15.75" customHeight="1">
      <c r="A861" s="48"/>
      <c r="B861" s="33" t="s">
        <v>361</v>
      </c>
      <c r="C861" s="33" t="s">
        <v>598</v>
      </c>
      <c r="D861" s="265"/>
      <c r="E861" s="32">
        <f t="shared" si="94"/>
        <v>43672</v>
      </c>
      <c r="F861" s="32">
        <f t="shared" si="94"/>
        <v>43677</v>
      </c>
      <c r="G861" s="11">
        <f>F861+17</f>
        <v>43694</v>
      </c>
    </row>
    <row r="862" spans="1:7" s="9" customFormat="1" ht="15.75" customHeight="1">
      <c r="A862" s="22"/>
      <c r="B862" s="69"/>
      <c r="C862" s="67"/>
      <c r="D862" s="6"/>
      <c r="E862" s="6"/>
      <c r="F862" s="96"/>
      <c r="G862" s="68"/>
    </row>
    <row r="863" spans="1:7" s="9" customFormat="1" ht="15.75" customHeight="1">
      <c r="A863" s="22"/>
      <c r="B863" s="96"/>
      <c r="C863" s="67"/>
      <c r="D863" s="6"/>
      <c r="E863" s="6"/>
      <c r="F863" s="96"/>
      <c r="G863" s="68"/>
    </row>
    <row r="864" spans="1:7" s="9" customFormat="1" ht="15.75" customHeight="1">
      <c r="A864" s="22" t="s">
        <v>965</v>
      </c>
      <c r="B864" s="210" t="s">
        <v>31</v>
      </c>
      <c r="C864" s="89" t="s">
        <v>32</v>
      </c>
      <c r="D864" s="89" t="s">
        <v>33</v>
      </c>
      <c r="E864" s="8" t="s">
        <v>712</v>
      </c>
      <c r="F864" s="8" t="s">
        <v>34</v>
      </c>
      <c r="G864" s="8" t="s">
        <v>126</v>
      </c>
    </row>
    <row r="865" spans="1:7" s="9" customFormat="1" ht="15.75" customHeight="1">
      <c r="A865" s="22"/>
      <c r="B865" s="211"/>
      <c r="C865" s="90"/>
      <c r="D865" s="90"/>
      <c r="E865" s="37" t="s">
        <v>24</v>
      </c>
      <c r="F865" s="23" t="s">
        <v>35</v>
      </c>
      <c r="G865" s="8" t="s">
        <v>36</v>
      </c>
    </row>
    <row r="866" spans="1:7" s="9" customFormat="1" ht="15.75" customHeight="1">
      <c r="A866" s="22"/>
      <c r="B866" s="153" t="s">
        <v>295</v>
      </c>
      <c r="C866" s="154" t="s">
        <v>359</v>
      </c>
      <c r="D866" s="236" t="s">
        <v>966</v>
      </c>
      <c r="E866" s="32">
        <v>43645</v>
      </c>
      <c r="F866" s="32">
        <f>E866+4</f>
        <v>43649</v>
      </c>
      <c r="G866" s="11">
        <f>F866+30</f>
        <v>43679</v>
      </c>
    </row>
    <row r="867" spans="1:7" s="9" customFormat="1" ht="15.75" customHeight="1">
      <c r="A867" s="22"/>
      <c r="B867" s="153" t="s">
        <v>166</v>
      </c>
      <c r="C867" s="154" t="s">
        <v>263</v>
      </c>
      <c r="D867" s="264"/>
      <c r="E867" s="32">
        <f t="shared" ref="E867:F870" si="95">E866+7</f>
        <v>43652</v>
      </c>
      <c r="F867" s="32">
        <f t="shared" si="95"/>
        <v>43656</v>
      </c>
      <c r="G867" s="11">
        <f>F867+30</f>
        <v>43686</v>
      </c>
    </row>
    <row r="868" spans="1:7" s="9" customFormat="1" ht="15.75" customHeight="1">
      <c r="A868" s="22"/>
      <c r="B868" s="153"/>
      <c r="C868" s="154" t="s">
        <v>359</v>
      </c>
      <c r="D868" s="264"/>
      <c r="E868" s="32">
        <f t="shared" si="95"/>
        <v>43659</v>
      </c>
      <c r="F868" s="32">
        <f t="shared" si="95"/>
        <v>43663</v>
      </c>
      <c r="G868" s="11">
        <f>F868+30</f>
        <v>43693</v>
      </c>
    </row>
    <row r="869" spans="1:7" s="9" customFormat="1" ht="15.75" customHeight="1">
      <c r="A869" s="22"/>
      <c r="B869" s="153" t="s">
        <v>590</v>
      </c>
      <c r="C869" s="154" t="s">
        <v>593</v>
      </c>
      <c r="D869" s="264"/>
      <c r="E869" s="32">
        <f t="shared" si="95"/>
        <v>43666</v>
      </c>
      <c r="F869" s="32">
        <f t="shared" si="95"/>
        <v>43670</v>
      </c>
      <c r="G869" s="11">
        <f>F869+30</f>
        <v>43700</v>
      </c>
    </row>
    <row r="870" spans="1:7" s="9" customFormat="1" ht="15.75" customHeight="1">
      <c r="A870" s="48"/>
      <c r="B870" s="153" t="s">
        <v>591</v>
      </c>
      <c r="C870" s="148" t="s">
        <v>592</v>
      </c>
      <c r="D870" s="265"/>
      <c r="E870" s="32">
        <f t="shared" si="95"/>
        <v>43673</v>
      </c>
      <c r="F870" s="32">
        <f t="shared" si="95"/>
        <v>43677</v>
      </c>
      <c r="G870" s="11">
        <f>F870+30</f>
        <v>43707</v>
      </c>
    </row>
    <row r="871" spans="1:7" s="9" customFormat="1" ht="15.75" customHeight="1">
      <c r="A871" s="22"/>
      <c r="B871" s="18"/>
      <c r="C871" s="96"/>
      <c r="D871" s="20"/>
      <c r="E871" s="20"/>
      <c r="F871" s="70"/>
      <c r="G871" s="17"/>
    </row>
    <row r="872" spans="1:7" s="9" customFormat="1" ht="15.75" customHeight="1">
      <c r="A872" s="22"/>
      <c r="B872" s="96"/>
      <c r="C872" s="67"/>
      <c r="D872" s="68"/>
      <c r="E872" s="68"/>
      <c r="F872" s="96"/>
      <c r="G872" s="68"/>
    </row>
    <row r="873" spans="1:7" s="9" customFormat="1" ht="15.75" customHeight="1">
      <c r="A873" s="22" t="s">
        <v>967</v>
      </c>
      <c r="B873" s="210" t="s">
        <v>31</v>
      </c>
      <c r="C873" s="89" t="s">
        <v>32</v>
      </c>
      <c r="D873" s="89" t="s">
        <v>33</v>
      </c>
      <c r="E873" s="8" t="s">
        <v>712</v>
      </c>
      <c r="F873" s="8" t="s">
        <v>34</v>
      </c>
      <c r="G873" s="89" t="s">
        <v>127</v>
      </c>
    </row>
    <row r="874" spans="1:7" s="9" customFormat="1" ht="15.75" customHeight="1">
      <c r="A874" s="22"/>
      <c r="B874" s="211"/>
      <c r="C874" s="90"/>
      <c r="D874" s="90"/>
      <c r="E874" s="37" t="s">
        <v>24</v>
      </c>
      <c r="F874" s="23" t="s">
        <v>35</v>
      </c>
      <c r="G874" s="8" t="s">
        <v>36</v>
      </c>
    </row>
    <row r="875" spans="1:7" s="9" customFormat="1" ht="15.75" customHeight="1">
      <c r="A875" s="22"/>
      <c r="B875" s="153" t="s">
        <v>295</v>
      </c>
      <c r="C875" s="154" t="s">
        <v>359</v>
      </c>
      <c r="D875" s="236" t="s">
        <v>966</v>
      </c>
      <c r="E875" s="32">
        <v>43645</v>
      </c>
      <c r="F875" s="32">
        <f>E875+4</f>
        <v>43649</v>
      </c>
      <c r="G875" s="11">
        <f>F875+30</f>
        <v>43679</v>
      </c>
    </row>
    <row r="876" spans="1:7" s="9" customFormat="1" ht="15.75" customHeight="1">
      <c r="A876" s="22"/>
      <c r="B876" s="153" t="s">
        <v>166</v>
      </c>
      <c r="C876" s="154" t="s">
        <v>263</v>
      </c>
      <c r="D876" s="264"/>
      <c r="E876" s="32">
        <f t="shared" ref="E876:F879" si="96">E875+7</f>
        <v>43652</v>
      </c>
      <c r="F876" s="32">
        <f t="shared" si="96"/>
        <v>43656</v>
      </c>
      <c r="G876" s="11">
        <f>F876+30</f>
        <v>43686</v>
      </c>
    </row>
    <row r="877" spans="1:7" s="9" customFormat="1" ht="15.75" customHeight="1">
      <c r="A877" s="22"/>
      <c r="B877" s="153"/>
      <c r="C877" s="154" t="s">
        <v>359</v>
      </c>
      <c r="D877" s="264"/>
      <c r="E877" s="32">
        <f t="shared" si="96"/>
        <v>43659</v>
      </c>
      <c r="F877" s="32">
        <f t="shared" si="96"/>
        <v>43663</v>
      </c>
      <c r="G877" s="11">
        <f>F877+30</f>
        <v>43693</v>
      </c>
    </row>
    <row r="878" spans="1:7" s="9" customFormat="1" ht="15.75" customHeight="1">
      <c r="A878" s="22"/>
      <c r="B878" s="153" t="s">
        <v>590</v>
      </c>
      <c r="C878" s="154" t="s">
        <v>593</v>
      </c>
      <c r="D878" s="264"/>
      <c r="E878" s="32">
        <f t="shared" si="96"/>
        <v>43666</v>
      </c>
      <c r="F878" s="32">
        <f t="shared" si="96"/>
        <v>43670</v>
      </c>
      <c r="G878" s="11">
        <f>F878+30</f>
        <v>43700</v>
      </c>
    </row>
    <row r="879" spans="1:7" s="9" customFormat="1" ht="15.75" customHeight="1">
      <c r="A879" s="48"/>
      <c r="B879" s="153" t="s">
        <v>591</v>
      </c>
      <c r="C879" s="148" t="s">
        <v>592</v>
      </c>
      <c r="D879" s="265"/>
      <c r="E879" s="32">
        <f t="shared" si="96"/>
        <v>43673</v>
      </c>
      <c r="F879" s="32">
        <f t="shared" si="96"/>
        <v>43677</v>
      </c>
      <c r="G879" s="11">
        <f>F879+30</f>
        <v>43707</v>
      </c>
    </row>
    <row r="880" spans="1:7" s="9" customFormat="1" ht="15.75" customHeight="1">
      <c r="A880" s="22"/>
      <c r="B880" s="18"/>
      <c r="C880" s="18"/>
      <c r="D880" s="20"/>
      <c r="E880" s="20"/>
      <c r="F880" s="17"/>
      <c r="G880" s="17"/>
    </row>
    <row r="881" spans="1:7" s="9" customFormat="1" ht="15.75" customHeight="1">
      <c r="A881" s="22"/>
      <c r="B881" s="96"/>
      <c r="C881" s="67"/>
      <c r="D881" s="6"/>
      <c r="E881" s="6"/>
      <c r="F881" s="96"/>
      <c r="G881" s="68"/>
    </row>
    <row r="882" spans="1:7" s="9" customFormat="1" ht="15.75" customHeight="1">
      <c r="A882" s="22" t="s">
        <v>968</v>
      </c>
      <c r="B882" s="210" t="s">
        <v>31</v>
      </c>
      <c r="C882" s="89" t="s">
        <v>32</v>
      </c>
      <c r="D882" s="89" t="s">
        <v>33</v>
      </c>
      <c r="E882" s="8" t="s">
        <v>712</v>
      </c>
      <c r="F882" s="8" t="s">
        <v>34</v>
      </c>
      <c r="G882" s="8" t="s">
        <v>1</v>
      </c>
    </row>
    <row r="883" spans="1:7" s="9" customFormat="1" ht="15.75" customHeight="1">
      <c r="A883" s="22"/>
      <c r="B883" s="211"/>
      <c r="C883" s="90"/>
      <c r="D883" s="90"/>
      <c r="E883" s="37" t="s">
        <v>24</v>
      </c>
      <c r="F883" s="23" t="s">
        <v>35</v>
      </c>
      <c r="G883" s="8" t="s">
        <v>36</v>
      </c>
    </row>
    <row r="884" spans="1:7" s="9" customFormat="1" ht="15.75" customHeight="1">
      <c r="A884" s="22"/>
      <c r="B884" s="104" t="s">
        <v>588</v>
      </c>
      <c r="C884" s="33" t="s">
        <v>199</v>
      </c>
      <c r="D884" s="236" t="s">
        <v>960</v>
      </c>
      <c r="E884" s="32">
        <v>43648</v>
      </c>
      <c r="F884" s="32">
        <f>E884+5</f>
        <v>43653</v>
      </c>
      <c r="G884" s="11">
        <f>F884+17</f>
        <v>43670</v>
      </c>
    </row>
    <row r="885" spans="1:7" s="9" customFormat="1" ht="15.75" customHeight="1">
      <c r="A885" s="22"/>
      <c r="B885" s="104" t="s">
        <v>587</v>
      </c>
      <c r="C885" s="33" t="s">
        <v>263</v>
      </c>
      <c r="D885" s="264"/>
      <c r="E885" s="32">
        <f t="shared" ref="E885:F888" si="97">E884+7</f>
        <v>43655</v>
      </c>
      <c r="F885" s="32">
        <f t="shared" si="97"/>
        <v>43660</v>
      </c>
      <c r="G885" s="11">
        <f>F885+17</f>
        <v>43677</v>
      </c>
    </row>
    <row r="886" spans="1:7" s="9" customFormat="1" ht="15.75" customHeight="1">
      <c r="A886" s="22"/>
      <c r="B886" s="104" t="s">
        <v>19</v>
      </c>
      <c r="C886" s="33" t="s">
        <v>589</v>
      </c>
      <c r="D886" s="264"/>
      <c r="E886" s="32">
        <f t="shared" si="97"/>
        <v>43662</v>
      </c>
      <c r="F886" s="32">
        <f t="shared" si="97"/>
        <v>43667</v>
      </c>
      <c r="G886" s="11">
        <f>F886+17</f>
        <v>43684</v>
      </c>
    </row>
    <row r="887" spans="1:7" s="9" customFormat="1" ht="15.75" customHeight="1">
      <c r="A887" s="22"/>
      <c r="B887" s="104" t="s">
        <v>357</v>
      </c>
      <c r="C887" s="33" t="s">
        <v>223</v>
      </c>
      <c r="D887" s="264"/>
      <c r="E887" s="32">
        <f t="shared" si="97"/>
        <v>43669</v>
      </c>
      <c r="F887" s="32">
        <f t="shared" si="97"/>
        <v>43674</v>
      </c>
      <c r="G887" s="11">
        <f>F887+17</f>
        <v>43691</v>
      </c>
    </row>
    <row r="888" spans="1:7" s="9" customFormat="1" ht="15.75" customHeight="1">
      <c r="A888" s="22"/>
      <c r="B888" s="33" t="s">
        <v>358</v>
      </c>
      <c r="C888" s="33" t="s">
        <v>100</v>
      </c>
      <c r="D888" s="265"/>
      <c r="E888" s="32">
        <f t="shared" si="97"/>
        <v>43676</v>
      </c>
      <c r="F888" s="32">
        <f t="shared" si="97"/>
        <v>43681</v>
      </c>
      <c r="G888" s="11">
        <f>F888+17</f>
        <v>43698</v>
      </c>
    </row>
    <row r="889" spans="1:7" s="9" customFormat="1" ht="15.75" customHeight="1">
      <c r="A889" s="22"/>
      <c r="B889" s="18"/>
      <c r="C889" s="18"/>
      <c r="D889" s="20"/>
      <c r="E889" s="17"/>
      <c r="F889" s="17"/>
      <c r="G889" s="17"/>
    </row>
    <row r="890" spans="1:7" s="9" customFormat="1" ht="15.75" customHeight="1">
      <c r="A890" s="22"/>
      <c r="B890" s="96"/>
      <c r="C890" s="67"/>
      <c r="D890" s="6"/>
      <c r="E890" s="6"/>
      <c r="F890" s="96"/>
      <c r="G890" s="68"/>
    </row>
    <row r="891" spans="1:7" s="9" customFormat="1" ht="15.75" customHeight="1">
      <c r="A891" s="22"/>
      <c r="B891" s="96"/>
      <c r="C891" s="67"/>
      <c r="D891" s="6"/>
      <c r="E891" s="6"/>
      <c r="F891" s="96"/>
      <c r="G891" s="68"/>
    </row>
    <row r="892" spans="1:7" s="9" customFormat="1" ht="15.75" customHeight="1">
      <c r="A892" s="22"/>
      <c r="B892" s="210" t="s">
        <v>31</v>
      </c>
      <c r="C892" s="89" t="s">
        <v>32</v>
      </c>
      <c r="D892" s="89" t="s">
        <v>33</v>
      </c>
      <c r="E892" s="8" t="s">
        <v>712</v>
      </c>
      <c r="F892" s="8" t="s">
        <v>34</v>
      </c>
      <c r="G892" s="8" t="s">
        <v>1</v>
      </c>
    </row>
    <row r="893" spans="1:7" s="9" customFormat="1" ht="15.75" customHeight="1">
      <c r="A893" s="22"/>
      <c r="B893" s="211"/>
      <c r="C893" s="90"/>
      <c r="D893" s="90"/>
      <c r="E893" s="37" t="s">
        <v>24</v>
      </c>
      <c r="F893" s="23" t="s">
        <v>35</v>
      </c>
      <c r="G893" s="8" t="s">
        <v>36</v>
      </c>
    </row>
    <row r="894" spans="1:7" s="9" customFormat="1" ht="15.75" customHeight="1">
      <c r="A894" s="22"/>
      <c r="B894" s="104" t="s">
        <v>588</v>
      </c>
      <c r="C894" s="33" t="s">
        <v>199</v>
      </c>
      <c r="D894" s="236" t="s">
        <v>960</v>
      </c>
      <c r="E894" s="32">
        <v>43648</v>
      </c>
      <c r="F894" s="32">
        <f>E894+5</f>
        <v>43653</v>
      </c>
      <c r="G894" s="11">
        <f>F894+17</f>
        <v>43670</v>
      </c>
    </row>
    <row r="895" spans="1:7" s="9" customFormat="1" ht="15.75" customHeight="1">
      <c r="A895" s="22"/>
      <c r="B895" s="104" t="s">
        <v>587</v>
      </c>
      <c r="C895" s="33" t="s">
        <v>263</v>
      </c>
      <c r="D895" s="264"/>
      <c r="E895" s="32">
        <f t="shared" ref="E895:F898" si="98">E894+7</f>
        <v>43655</v>
      </c>
      <c r="F895" s="32">
        <f t="shared" si="98"/>
        <v>43660</v>
      </c>
      <c r="G895" s="11">
        <f>F895+17</f>
        <v>43677</v>
      </c>
    </row>
    <row r="896" spans="1:7" s="9" customFormat="1" ht="15.75" customHeight="1">
      <c r="A896" s="22"/>
      <c r="B896" s="104" t="s">
        <v>19</v>
      </c>
      <c r="C896" s="33" t="s">
        <v>589</v>
      </c>
      <c r="D896" s="264"/>
      <c r="E896" s="32">
        <f t="shared" si="98"/>
        <v>43662</v>
      </c>
      <c r="F896" s="32">
        <f t="shared" si="98"/>
        <v>43667</v>
      </c>
      <c r="G896" s="11">
        <f>F896+17</f>
        <v>43684</v>
      </c>
    </row>
    <row r="897" spans="1:7" s="9" customFormat="1" ht="15.75" customHeight="1">
      <c r="A897" s="22"/>
      <c r="B897" s="104" t="s">
        <v>357</v>
      </c>
      <c r="C897" s="33" t="s">
        <v>223</v>
      </c>
      <c r="D897" s="264"/>
      <c r="E897" s="32">
        <f t="shared" si="98"/>
        <v>43669</v>
      </c>
      <c r="F897" s="32">
        <f t="shared" si="98"/>
        <v>43674</v>
      </c>
      <c r="G897" s="11">
        <f>F897+17</f>
        <v>43691</v>
      </c>
    </row>
    <row r="898" spans="1:7" s="9" customFormat="1" ht="15.75" customHeight="1">
      <c r="A898" s="48"/>
      <c r="B898" s="33" t="s">
        <v>358</v>
      </c>
      <c r="C898" s="33" t="s">
        <v>100</v>
      </c>
      <c r="D898" s="265"/>
      <c r="E898" s="32">
        <f t="shared" si="98"/>
        <v>43676</v>
      </c>
      <c r="F898" s="32">
        <f t="shared" si="98"/>
        <v>43681</v>
      </c>
      <c r="G898" s="11">
        <f>F898+17</f>
        <v>43698</v>
      </c>
    </row>
    <row r="899" spans="1:7" s="9" customFormat="1" ht="15.75" customHeight="1">
      <c r="A899" s="22"/>
      <c r="B899" s="18"/>
      <c r="C899" s="18"/>
      <c r="D899" s="20"/>
      <c r="E899" s="17"/>
      <c r="F899" s="17"/>
      <c r="G899" s="17"/>
    </row>
    <row r="900" spans="1:7" s="9" customFormat="1" ht="15.75" customHeight="1">
      <c r="A900" s="22"/>
      <c r="B900" s="96" t="s">
        <v>801</v>
      </c>
      <c r="C900" s="69"/>
      <c r="D900" s="6"/>
      <c r="E900" s="6"/>
      <c r="F900" s="96"/>
      <c r="G900" s="68"/>
    </row>
    <row r="901" spans="1:7" s="9" customFormat="1" ht="15.75" customHeight="1">
      <c r="A901" s="22"/>
      <c r="B901" s="18"/>
      <c r="C901" s="14"/>
      <c r="D901" s="20"/>
      <c r="E901" s="17"/>
      <c r="F901" s="17"/>
      <c r="G901" s="17"/>
    </row>
    <row r="902" spans="1:7" s="9" customFormat="1" ht="15.75" customHeight="1">
      <c r="A902" s="22" t="s">
        <v>969</v>
      </c>
      <c r="B902" s="210" t="s">
        <v>31</v>
      </c>
      <c r="C902" s="89" t="s">
        <v>32</v>
      </c>
      <c r="D902" s="89" t="s">
        <v>33</v>
      </c>
      <c r="E902" s="8" t="s">
        <v>712</v>
      </c>
      <c r="F902" s="8" t="s">
        <v>34</v>
      </c>
      <c r="G902" s="89" t="s">
        <v>1122</v>
      </c>
    </row>
    <row r="903" spans="1:7" s="9" customFormat="1" ht="15.75" customHeight="1">
      <c r="A903" s="22"/>
      <c r="B903" s="211"/>
      <c r="C903" s="90"/>
      <c r="D903" s="90"/>
      <c r="E903" s="37" t="s">
        <v>24</v>
      </c>
      <c r="F903" s="23" t="s">
        <v>35</v>
      </c>
      <c r="G903" s="8" t="s">
        <v>36</v>
      </c>
    </row>
    <row r="904" spans="1:7" s="9" customFormat="1" ht="15.75" customHeight="1">
      <c r="A904" s="22"/>
      <c r="B904" s="104" t="s">
        <v>588</v>
      </c>
      <c r="C904" s="33" t="s">
        <v>199</v>
      </c>
      <c r="D904" s="99" t="s">
        <v>960</v>
      </c>
      <c r="E904" s="32">
        <v>43648</v>
      </c>
      <c r="F904" s="32">
        <f>E904+5</f>
        <v>43653</v>
      </c>
      <c r="G904" s="11">
        <f>F904+17</f>
        <v>43670</v>
      </c>
    </row>
    <row r="905" spans="1:7" s="9" customFormat="1" ht="15.75" customHeight="1">
      <c r="A905" s="22"/>
      <c r="B905" s="104" t="s">
        <v>587</v>
      </c>
      <c r="C905" s="33" t="s">
        <v>263</v>
      </c>
      <c r="D905" s="94"/>
      <c r="E905" s="32">
        <f t="shared" ref="E905:F908" si="99">E904+7</f>
        <v>43655</v>
      </c>
      <c r="F905" s="32">
        <f t="shared" si="99"/>
        <v>43660</v>
      </c>
      <c r="G905" s="11">
        <f>F905+17</f>
        <v>43677</v>
      </c>
    </row>
    <row r="906" spans="1:7" s="9" customFormat="1" ht="15.75" customHeight="1">
      <c r="A906" s="22"/>
      <c r="B906" s="104" t="s">
        <v>19</v>
      </c>
      <c r="C906" s="33" t="s">
        <v>589</v>
      </c>
      <c r="D906" s="94"/>
      <c r="E906" s="32">
        <f t="shared" si="99"/>
        <v>43662</v>
      </c>
      <c r="F906" s="32">
        <f t="shared" si="99"/>
        <v>43667</v>
      </c>
      <c r="G906" s="11">
        <f>F906+17</f>
        <v>43684</v>
      </c>
    </row>
    <row r="907" spans="1:7" s="9" customFormat="1" ht="15.75" customHeight="1">
      <c r="A907" s="48"/>
      <c r="B907" s="104" t="s">
        <v>357</v>
      </c>
      <c r="C907" s="33" t="s">
        <v>223</v>
      </c>
      <c r="D907" s="94"/>
      <c r="E907" s="32">
        <f t="shared" si="99"/>
        <v>43669</v>
      </c>
      <c r="F907" s="32">
        <f t="shared" si="99"/>
        <v>43674</v>
      </c>
      <c r="G907" s="11">
        <f>F907+17</f>
        <v>43691</v>
      </c>
    </row>
    <row r="908" spans="1:7" s="9" customFormat="1" ht="15.75" customHeight="1">
      <c r="A908" s="22"/>
      <c r="B908" s="33" t="s">
        <v>358</v>
      </c>
      <c r="C908" s="33" t="s">
        <v>100</v>
      </c>
      <c r="D908" s="95"/>
      <c r="E908" s="32">
        <f t="shared" si="99"/>
        <v>43676</v>
      </c>
      <c r="F908" s="32">
        <f t="shared" si="99"/>
        <v>43681</v>
      </c>
      <c r="G908" s="11">
        <f>F908+17</f>
        <v>43698</v>
      </c>
    </row>
    <row r="909" spans="1:7" s="9" customFormat="1" ht="15.75" customHeight="1">
      <c r="A909" s="22"/>
      <c r="B909" s="18"/>
      <c r="C909" s="14"/>
      <c r="D909" s="20"/>
      <c r="E909" s="17"/>
      <c r="F909" s="17"/>
      <c r="G909" s="17"/>
    </row>
    <row r="910" spans="1:7" s="9" customFormat="1" ht="15.75" customHeight="1">
      <c r="A910" s="22" t="s">
        <v>970</v>
      </c>
      <c r="B910" s="279" t="s">
        <v>31</v>
      </c>
      <c r="C910" s="8" t="s">
        <v>32</v>
      </c>
      <c r="D910" s="8" t="s">
        <v>33</v>
      </c>
      <c r="E910" s="8" t="s">
        <v>712</v>
      </c>
      <c r="F910" s="8" t="s">
        <v>34</v>
      </c>
      <c r="G910" s="8" t="s">
        <v>971</v>
      </c>
    </row>
    <row r="911" spans="1:7" s="9" customFormat="1" ht="15.75" customHeight="1">
      <c r="A911" s="22"/>
      <c r="B911" s="279"/>
      <c r="C911" s="8"/>
      <c r="D911" s="8"/>
      <c r="E911" s="8" t="s">
        <v>24</v>
      </c>
      <c r="F911" s="8" t="s">
        <v>35</v>
      </c>
      <c r="G911" s="8" t="s">
        <v>972</v>
      </c>
    </row>
    <row r="912" spans="1:7" s="9" customFormat="1" ht="15.75" customHeight="1">
      <c r="A912" s="22"/>
      <c r="B912" s="162" t="s">
        <v>326</v>
      </c>
      <c r="C912" s="163" t="s">
        <v>973</v>
      </c>
      <c r="D912" s="236" t="s">
        <v>974</v>
      </c>
      <c r="E912" s="11">
        <v>43642</v>
      </c>
      <c r="F912" s="11">
        <f>E912+3</f>
        <v>43645</v>
      </c>
      <c r="G912" s="11">
        <f>F912+17</f>
        <v>43662</v>
      </c>
    </row>
    <row r="913" spans="1:7" s="9" customFormat="1" ht="15.75" customHeight="1">
      <c r="A913" s="22"/>
      <c r="B913" s="162" t="s">
        <v>51</v>
      </c>
      <c r="C913" s="163" t="s">
        <v>975</v>
      </c>
      <c r="D913" s="237"/>
      <c r="E913" s="11">
        <f>E912+7</f>
        <v>43649</v>
      </c>
      <c r="F913" s="11">
        <f t="shared" ref="E913:F916" si="100">F912+7</f>
        <v>43652</v>
      </c>
      <c r="G913" s="11">
        <f>F913+17</f>
        <v>43669</v>
      </c>
    </row>
    <row r="914" spans="1:7" s="9" customFormat="1" ht="15.75" customHeight="1">
      <c r="A914" s="22"/>
      <c r="B914" s="162" t="s">
        <v>311</v>
      </c>
      <c r="C914" s="163" t="s">
        <v>976</v>
      </c>
      <c r="D914" s="237"/>
      <c r="E914" s="11">
        <f t="shared" si="100"/>
        <v>43656</v>
      </c>
      <c r="F914" s="11">
        <f t="shared" si="100"/>
        <v>43659</v>
      </c>
      <c r="G914" s="11">
        <f>F914+17</f>
        <v>43676</v>
      </c>
    </row>
    <row r="915" spans="1:7" s="9" customFormat="1" ht="15.75" customHeight="1">
      <c r="A915" s="22"/>
      <c r="B915" s="162" t="s">
        <v>230</v>
      </c>
      <c r="C915" s="163" t="s">
        <v>977</v>
      </c>
      <c r="D915" s="237"/>
      <c r="E915" s="11">
        <f t="shared" si="100"/>
        <v>43663</v>
      </c>
      <c r="F915" s="11">
        <f t="shared" si="100"/>
        <v>43666</v>
      </c>
      <c r="G915" s="11">
        <f>F915+17</f>
        <v>43683</v>
      </c>
    </row>
    <row r="916" spans="1:7" s="9" customFormat="1" ht="15.75" customHeight="1">
      <c r="A916" s="22"/>
      <c r="B916" s="162" t="s">
        <v>339</v>
      </c>
      <c r="C916" s="162" t="s">
        <v>978</v>
      </c>
      <c r="D916" s="238"/>
      <c r="E916" s="11">
        <f t="shared" si="100"/>
        <v>43670</v>
      </c>
      <c r="F916" s="11">
        <f t="shared" si="100"/>
        <v>43673</v>
      </c>
      <c r="G916" s="11">
        <f>F916+17</f>
        <v>43690</v>
      </c>
    </row>
    <row r="917" spans="1:7" s="9" customFormat="1" ht="15.75" customHeight="1">
      <c r="A917" s="22"/>
      <c r="B917" s="18"/>
      <c r="C917" s="18"/>
      <c r="D917" s="20"/>
      <c r="E917" s="17"/>
      <c r="F917" s="17"/>
      <c r="G917" s="17"/>
    </row>
    <row r="918" spans="1:7" s="9" customFormat="1" ht="15.75" customHeight="1">
      <c r="A918" s="22"/>
      <c r="B918" s="18" t="s">
        <v>844</v>
      </c>
      <c r="C918" s="18"/>
      <c r="D918" s="20"/>
      <c r="E918" s="17"/>
      <c r="F918" s="17"/>
      <c r="G918" s="17"/>
    </row>
    <row r="919" spans="1:7" s="9" customFormat="1" ht="15.75" customHeight="1">
      <c r="A919" s="22"/>
      <c r="B919" s="18"/>
      <c r="C919" s="14"/>
      <c r="D919" s="20"/>
      <c r="E919" s="17"/>
      <c r="F919" s="17"/>
      <c r="G919" s="17"/>
    </row>
    <row r="920" spans="1:7" s="9" customFormat="1" ht="15.75" customHeight="1">
      <c r="A920" s="22"/>
      <c r="B920" s="18"/>
      <c r="C920" s="18"/>
      <c r="D920" s="20"/>
      <c r="E920" s="17"/>
      <c r="F920" s="17"/>
      <c r="G920" s="17"/>
    </row>
    <row r="921" spans="1:7" s="9" customFormat="1" ht="15.75" customHeight="1">
      <c r="A921" s="49" t="s">
        <v>979</v>
      </c>
      <c r="B921" s="98"/>
      <c r="C921" s="98"/>
      <c r="D921" s="98"/>
      <c r="E921" s="98"/>
      <c r="F921" s="98"/>
      <c r="G921" s="98"/>
    </row>
    <row r="922" spans="1:7" s="9" customFormat="1" ht="15.75" customHeight="1">
      <c r="A922" s="22"/>
      <c r="B922" s="38"/>
      <c r="C922" s="38"/>
      <c r="D922" s="38"/>
      <c r="E922" s="38"/>
      <c r="F922" s="17"/>
      <c r="G922" s="17"/>
    </row>
    <row r="923" spans="1:7" s="9" customFormat="1" ht="15.75" customHeight="1">
      <c r="A923" s="22"/>
      <c r="B923" s="91"/>
      <c r="C923" s="5"/>
      <c r="D923" s="6"/>
      <c r="E923" s="6"/>
      <c r="F923" s="96"/>
      <c r="G923" s="96"/>
    </row>
    <row r="924" spans="1:7" s="9" customFormat="1" ht="15.75" customHeight="1">
      <c r="A924" s="22" t="s">
        <v>980</v>
      </c>
      <c r="B924" s="210" t="s">
        <v>31</v>
      </c>
      <c r="C924" s="89" t="s">
        <v>32</v>
      </c>
      <c r="D924" s="89" t="s">
        <v>981</v>
      </c>
      <c r="E924" s="8" t="s">
        <v>846</v>
      </c>
      <c r="F924" s="8" t="s">
        <v>34</v>
      </c>
      <c r="G924" s="8" t="s">
        <v>982</v>
      </c>
    </row>
    <row r="925" spans="1:7" s="9" customFormat="1" ht="15.75" customHeight="1">
      <c r="A925" s="22"/>
      <c r="B925" s="211"/>
      <c r="C925" s="90"/>
      <c r="D925" s="90"/>
      <c r="E925" s="37" t="s">
        <v>983</v>
      </c>
      <c r="F925" s="8" t="s">
        <v>35</v>
      </c>
      <c r="G925" s="8" t="s">
        <v>36</v>
      </c>
    </row>
    <row r="926" spans="1:7" s="9" customFormat="1" ht="15.75" customHeight="1">
      <c r="A926" s="22"/>
      <c r="B926" s="8" t="s">
        <v>441</v>
      </c>
      <c r="C926" s="8" t="s">
        <v>984</v>
      </c>
      <c r="D926" s="210" t="s">
        <v>985</v>
      </c>
      <c r="E926" s="13">
        <v>43645</v>
      </c>
      <c r="F926" s="11">
        <f>E926+5</f>
        <v>43650</v>
      </c>
      <c r="G926" s="11">
        <f>F926+42</f>
        <v>43692</v>
      </c>
    </row>
    <row r="927" spans="1:7" s="9" customFormat="1" ht="15.75" customHeight="1">
      <c r="A927" s="22"/>
      <c r="B927" s="8" t="s">
        <v>442</v>
      </c>
      <c r="C927" s="8" t="s">
        <v>986</v>
      </c>
      <c r="D927" s="218"/>
      <c r="E927" s="13">
        <f t="shared" ref="E927:F930" si="101">E926+7</f>
        <v>43652</v>
      </c>
      <c r="F927" s="13">
        <f t="shared" si="101"/>
        <v>43657</v>
      </c>
      <c r="G927" s="11">
        <f t="shared" ref="G927:G930" si="102">F927+42</f>
        <v>43699</v>
      </c>
    </row>
    <row r="928" spans="1:7" s="9" customFormat="1" ht="15.75" customHeight="1">
      <c r="A928" s="62"/>
      <c r="B928" s="8" t="s">
        <v>443</v>
      </c>
      <c r="C928" s="8" t="s">
        <v>987</v>
      </c>
      <c r="D928" s="218"/>
      <c r="E928" s="13">
        <f t="shared" si="101"/>
        <v>43659</v>
      </c>
      <c r="F928" s="13">
        <f t="shared" si="101"/>
        <v>43664</v>
      </c>
      <c r="G928" s="11">
        <f t="shared" si="102"/>
        <v>43706</v>
      </c>
    </row>
    <row r="929" spans="1:7" s="9" customFormat="1" ht="15.75" customHeight="1">
      <c r="A929" s="22"/>
      <c r="B929" s="8" t="s">
        <v>444</v>
      </c>
      <c r="C929" s="8" t="s">
        <v>988</v>
      </c>
      <c r="D929" s="218"/>
      <c r="E929" s="13">
        <f t="shared" si="101"/>
        <v>43666</v>
      </c>
      <c r="F929" s="13">
        <f t="shared" si="101"/>
        <v>43671</v>
      </c>
      <c r="G929" s="11">
        <f t="shared" si="102"/>
        <v>43713</v>
      </c>
    </row>
    <row r="930" spans="1:7" s="9" customFormat="1" ht="15.75" customHeight="1">
      <c r="A930" s="22"/>
      <c r="B930" s="8" t="s">
        <v>445</v>
      </c>
      <c r="C930" s="8" t="s">
        <v>989</v>
      </c>
      <c r="D930" s="211"/>
      <c r="E930" s="13">
        <f t="shared" si="101"/>
        <v>43673</v>
      </c>
      <c r="F930" s="13">
        <f t="shared" si="101"/>
        <v>43678</v>
      </c>
      <c r="G930" s="11">
        <f t="shared" si="102"/>
        <v>43720</v>
      </c>
    </row>
    <row r="931" spans="1:7" s="9" customFormat="1" ht="15.75" customHeight="1">
      <c r="A931" s="22"/>
      <c r="B931" s="38"/>
      <c r="C931" s="38"/>
      <c r="D931" s="38"/>
      <c r="E931" s="38"/>
      <c r="F931" s="17"/>
      <c r="G931" s="17"/>
    </row>
    <row r="932" spans="1:7" s="9" customFormat="1" ht="15.75" customHeight="1">
      <c r="A932" s="22" t="s">
        <v>801</v>
      </c>
      <c r="B932" s="210" t="s">
        <v>31</v>
      </c>
      <c r="C932" s="89" t="s">
        <v>32</v>
      </c>
      <c r="D932" s="89" t="s">
        <v>711</v>
      </c>
      <c r="E932" s="8" t="s">
        <v>712</v>
      </c>
      <c r="F932" s="8" t="s">
        <v>34</v>
      </c>
      <c r="G932" s="8" t="s">
        <v>990</v>
      </c>
    </row>
    <row r="933" spans="1:7" s="9" customFormat="1" ht="15.75" customHeight="1">
      <c r="A933" s="22"/>
      <c r="B933" s="211"/>
      <c r="C933" s="90"/>
      <c r="D933" s="90"/>
      <c r="E933" s="37" t="s">
        <v>833</v>
      </c>
      <c r="F933" s="8" t="s">
        <v>35</v>
      </c>
      <c r="G933" s="8" t="s">
        <v>36</v>
      </c>
    </row>
    <row r="934" spans="1:7" s="9" customFormat="1" ht="15.75" customHeight="1">
      <c r="A934" s="22"/>
      <c r="B934" s="8" t="s">
        <v>441</v>
      </c>
      <c r="C934" s="8" t="s">
        <v>984</v>
      </c>
      <c r="D934" s="210" t="s">
        <v>991</v>
      </c>
      <c r="E934" s="13">
        <v>43645</v>
      </c>
      <c r="F934" s="11">
        <f>E934+5</f>
        <v>43650</v>
      </c>
      <c r="G934" s="11">
        <f>F934+41</f>
        <v>43691</v>
      </c>
    </row>
    <row r="935" spans="1:7" s="9" customFormat="1" ht="15.75" customHeight="1">
      <c r="A935" s="22"/>
      <c r="B935" s="8" t="s">
        <v>442</v>
      </c>
      <c r="C935" s="8" t="s">
        <v>986</v>
      </c>
      <c r="D935" s="218"/>
      <c r="E935" s="13">
        <f t="shared" ref="E935:F935" si="103">E934+7</f>
        <v>43652</v>
      </c>
      <c r="F935" s="13">
        <f t="shared" si="103"/>
        <v>43657</v>
      </c>
      <c r="G935" s="11">
        <f t="shared" ref="G935:G938" si="104">F935+41</f>
        <v>43698</v>
      </c>
    </row>
    <row r="936" spans="1:7" s="9" customFormat="1" ht="15.75" customHeight="1">
      <c r="A936" s="62"/>
      <c r="B936" s="8" t="s">
        <v>443</v>
      </c>
      <c r="C936" s="8" t="s">
        <v>987</v>
      </c>
      <c r="D936" s="218"/>
      <c r="E936" s="13">
        <f t="shared" ref="E936:F936" si="105">E935+7</f>
        <v>43659</v>
      </c>
      <c r="F936" s="13">
        <f t="shared" si="105"/>
        <v>43664</v>
      </c>
      <c r="G936" s="11">
        <f t="shared" si="104"/>
        <v>43705</v>
      </c>
    </row>
    <row r="937" spans="1:7" s="9" customFormat="1" ht="15.75" customHeight="1">
      <c r="A937" s="22"/>
      <c r="B937" s="8" t="s">
        <v>444</v>
      </c>
      <c r="C937" s="8" t="s">
        <v>988</v>
      </c>
      <c r="D937" s="218"/>
      <c r="E937" s="13">
        <f t="shared" ref="E937:F937" si="106">E936+7</f>
        <v>43666</v>
      </c>
      <c r="F937" s="13">
        <f t="shared" si="106"/>
        <v>43671</v>
      </c>
      <c r="G937" s="11">
        <f t="shared" si="104"/>
        <v>43712</v>
      </c>
    </row>
    <row r="938" spans="1:7" s="9" customFormat="1" ht="15.75" customHeight="1">
      <c r="A938" s="22"/>
      <c r="B938" s="8" t="s">
        <v>445</v>
      </c>
      <c r="C938" s="8" t="s">
        <v>989</v>
      </c>
      <c r="D938" s="211"/>
      <c r="E938" s="13">
        <f t="shared" ref="E938:F938" si="107">E937+7</f>
        <v>43673</v>
      </c>
      <c r="F938" s="13">
        <f t="shared" si="107"/>
        <v>43678</v>
      </c>
      <c r="G938" s="11">
        <f t="shared" si="104"/>
        <v>43719</v>
      </c>
    </row>
    <row r="939" spans="1:7" s="9" customFormat="1" ht="15.75" customHeight="1">
      <c r="A939" s="22"/>
      <c r="B939" s="38"/>
      <c r="C939" s="38"/>
      <c r="D939" s="38"/>
      <c r="E939" s="38"/>
      <c r="F939" s="17"/>
      <c r="G939" s="17"/>
    </row>
    <row r="940" spans="1:7" s="9" customFormat="1" ht="15.75" customHeight="1">
      <c r="A940" s="22"/>
      <c r="B940" s="91"/>
      <c r="C940" s="5"/>
      <c r="D940" s="6"/>
      <c r="E940" s="6"/>
      <c r="F940" s="96"/>
      <c r="G940" s="96"/>
    </row>
    <row r="941" spans="1:7" s="9" customFormat="1" ht="15.75" customHeight="1">
      <c r="A941" s="22"/>
      <c r="B941" s="38"/>
      <c r="C941" s="38"/>
      <c r="D941" s="38"/>
      <c r="E941" s="16"/>
      <c r="F941" s="16"/>
      <c r="G941" s="17"/>
    </row>
    <row r="942" spans="1:7" s="9" customFormat="1" ht="15.75" customHeight="1">
      <c r="A942" s="22" t="s">
        <v>992</v>
      </c>
      <c r="B942" s="239" t="s">
        <v>31</v>
      </c>
      <c r="C942" s="89" t="s">
        <v>32</v>
      </c>
      <c r="D942" s="89" t="s">
        <v>711</v>
      </c>
      <c r="E942" s="8" t="s">
        <v>712</v>
      </c>
      <c r="F942" s="8" t="s">
        <v>34</v>
      </c>
      <c r="G942" s="8" t="s">
        <v>993</v>
      </c>
    </row>
    <row r="943" spans="1:7" s="9" customFormat="1" ht="15.75" customHeight="1">
      <c r="A943" s="22"/>
      <c r="B943" s="211"/>
      <c r="C943" s="90"/>
      <c r="D943" s="90"/>
      <c r="E943" s="37" t="s">
        <v>833</v>
      </c>
      <c r="F943" s="8" t="s">
        <v>35</v>
      </c>
      <c r="G943" s="8" t="s">
        <v>36</v>
      </c>
    </row>
    <row r="944" spans="1:7" s="9" customFormat="1" ht="15.75" customHeight="1">
      <c r="A944" s="22"/>
      <c r="B944" s="8" t="s">
        <v>441</v>
      </c>
      <c r="C944" s="8" t="s">
        <v>984</v>
      </c>
      <c r="D944" s="210" t="s">
        <v>985</v>
      </c>
      <c r="E944" s="13">
        <v>43645</v>
      </c>
      <c r="F944" s="11">
        <f>E944+5</f>
        <v>43650</v>
      </c>
      <c r="G944" s="11">
        <f>F944+39</f>
        <v>43689</v>
      </c>
    </row>
    <row r="945" spans="1:7" s="9" customFormat="1" ht="15.75" customHeight="1">
      <c r="A945" s="22"/>
      <c r="B945" s="8" t="s">
        <v>442</v>
      </c>
      <c r="C945" s="8" t="s">
        <v>986</v>
      </c>
      <c r="D945" s="218"/>
      <c r="E945" s="13">
        <f>E944+7</f>
        <v>43652</v>
      </c>
      <c r="F945" s="13">
        <f t="shared" ref="E945:F948" si="108">F944+7</f>
        <v>43657</v>
      </c>
      <c r="G945" s="11">
        <f t="shared" ref="G945:G948" si="109">F945+39</f>
        <v>43696</v>
      </c>
    </row>
    <row r="946" spans="1:7" s="9" customFormat="1" ht="15.75" customHeight="1">
      <c r="A946" s="22"/>
      <c r="B946" s="8" t="s">
        <v>443</v>
      </c>
      <c r="C946" s="8" t="s">
        <v>987</v>
      </c>
      <c r="D946" s="218"/>
      <c r="E946" s="13">
        <f t="shared" si="108"/>
        <v>43659</v>
      </c>
      <c r="F946" s="13">
        <f t="shared" si="108"/>
        <v>43664</v>
      </c>
      <c r="G946" s="11">
        <f t="shared" si="109"/>
        <v>43703</v>
      </c>
    </row>
    <row r="947" spans="1:7" s="9" customFormat="1" ht="15.75" customHeight="1">
      <c r="A947" s="22"/>
      <c r="B947" s="8" t="s">
        <v>444</v>
      </c>
      <c r="C947" s="8" t="s">
        <v>988</v>
      </c>
      <c r="D947" s="218"/>
      <c r="E947" s="13">
        <f t="shared" si="108"/>
        <v>43666</v>
      </c>
      <c r="F947" s="13">
        <f t="shared" si="108"/>
        <v>43671</v>
      </c>
      <c r="G947" s="11">
        <f t="shared" si="109"/>
        <v>43710</v>
      </c>
    </row>
    <row r="948" spans="1:7" s="9" customFormat="1" ht="15.75" customHeight="1">
      <c r="A948" s="22"/>
      <c r="B948" s="8" t="s">
        <v>445</v>
      </c>
      <c r="C948" s="8" t="s">
        <v>989</v>
      </c>
      <c r="D948" s="211"/>
      <c r="E948" s="13">
        <f t="shared" si="108"/>
        <v>43673</v>
      </c>
      <c r="F948" s="13">
        <f t="shared" si="108"/>
        <v>43678</v>
      </c>
      <c r="G948" s="11">
        <f t="shared" si="109"/>
        <v>43717</v>
      </c>
    </row>
    <row r="949" spans="1:7" s="9" customFormat="1" ht="15.75" customHeight="1">
      <c r="A949" s="22"/>
      <c r="B949" s="38"/>
      <c r="C949" s="38"/>
      <c r="D949" s="38"/>
      <c r="E949" s="38"/>
      <c r="F949" s="17"/>
      <c r="G949" s="17"/>
    </row>
    <row r="950" spans="1:7" s="9" customFormat="1" ht="15.75" customHeight="1">
      <c r="A950" s="22"/>
      <c r="B950" s="210" t="s">
        <v>719</v>
      </c>
      <c r="C950" s="89" t="s">
        <v>32</v>
      </c>
      <c r="D950" s="89" t="s">
        <v>711</v>
      </c>
      <c r="E950" s="8" t="s">
        <v>712</v>
      </c>
      <c r="F950" s="8" t="s">
        <v>34</v>
      </c>
      <c r="G950" s="8" t="s">
        <v>993</v>
      </c>
    </row>
    <row r="951" spans="1:7" s="9" customFormat="1" ht="15.75" customHeight="1">
      <c r="A951" s="22"/>
      <c r="B951" s="211"/>
      <c r="C951" s="90"/>
      <c r="D951" s="90"/>
      <c r="E951" s="37" t="s">
        <v>833</v>
      </c>
      <c r="F951" s="8" t="s">
        <v>35</v>
      </c>
      <c r="G951" s="8" t="s">
        <v>36</v>
      </c>
    </row>
    <row r="952" spans="1:7" s="9" customFormat="1" ht="15.75" customHeight="1">
      <c r="A952" s="22"/>
      <c r="B952" s="8" t="s">
        <v>441</v>
      </c>
      <c r="C952" s="8" t="s">
        <v>984</v>
      </c>
      <c r="D952" s="210" t="s">
        <v>991</v>
      </c>
      <c r="E952" s="13">
        <v>43645</v>
      </c>
      <c r="F952" s="11">
        <f>E952+5</f>
        <v>43650</v>
      </c>
      <c r="G952" s="11">
        <f>F952+38</f>
        <v>43688</v>
      </c>
    </row>
    <row r="953" spans="1:7" s="9" customFormat="1" ht="15.75" customHeight="1">
      <c r="A953" s="22"/>
      <c r="B953" s="8" t="s">
        <v>442</v>
      </c>
      <c r="C953" s="8" t="s">
        <v>986</v>
      </c>
      <c r="D953" s="218"/>
      <c r="E953" s="13">
        <f t="shared" ref="E953:F953" si="110">E952+7</f>
        <v>43652</v>
      </c>
      <c r="F953" s="13">
        <f t="shared" si="110"/>
        <v>43657</v>
      </c>
      <c r="G953" s="11">
        <f t="shared" ref="G953:G956" si="111">F953+38</f>
        <v>43695</v>
      </c>
    </row>
    <row r="954" spans="1:7" s="9" customFormat="1" ht="15.75" customHeight="1">
      <c r="A954" s="22"/>
      <c r="B954" s="8" t="s">
        <v>443</v>
      </c>
      <c r="C954" s="8" t="s">
        <v>987</v>
      </c>
      <c r="D954" s="218"/>
      <c r="E954" s="13">
        <f t="shared" ref="E954:F954" si="112">E953+7</f>
        <v>43659</v>
      </c>
      <c r="F954" s="13">
        <f t="shared" si="112"/>
        <v>43664</v>
      </c>
      <c r="G954" s="11">
        <f t="shared" si="111"/>
        <v>43702</v>
      </c>
    </row>
    <row r="955" spans="1:7" s="9" customFormat="1" ht="15.75" customHeight="1">
      <c r="A955" s="22" t="s">
        <v>801</v>
      </c>
      <c r="B955" s="8" t="s">
        <v>444</v>
      </c>
      <c r="C955" s="8" t="s">
        <v>988</v>
      </c>
      <c r="D955" s="218"/>
      <c r="E955" s="13">
        <f t="shared" ref="E955:F955" si="113">E954+7</f>
        <v>43666</v>
      </c>
      <c r="F955" s="13">
        <f t="shared" si="113"/>
        <v>43671</v>
      </c>
      <c r="G955" s="11">
        <f t="shared" si="111"/>
        <v>43709</v>
      </c>
    </row>
    <row r="956" spans="1:7" s="9" customFormat="1" ht="15.75" customHeight="1">
      <c r="A956" s="22"/>
      <c r="B956" s="8" t="s">
        <v>445</v>
      </c>
      <c r="C956" s="8" t="s">
        <v>989</v>
      </c>
      <c r="D956" s="211"/>
      <c r="E956" s="13">
        <f>E955+7</f>
        <v>43673</v>
      </c>
      <c r="F956" s="13">
        <f t="shared" ref="F956" si="114">F955+7</f>
        <v>43678</v>
      </c>
      <c r="G956" s="11">
        <f t="shared" si="111"/>
        <v>43716</v>
      </c>
    </row>
    <row r="957" spans="1:7" s="9" customFormat="1" ht="15.75" customHeight="1">
      <c r="A957" s="22"/>
      <c r="B957" s="91"/>
      <c r="C957" s="5"/>
      <c r="D957" s="6"/>
      <c r="E957" s="6"/>
      <c r="F957" s="96"/>
      <c r="G957" s="96"/>
    </row>
    <row r="958" spans="1:7" s="9" customFormat="1" ht="15.75" customHeight="1">
      <c r="A958" s="22"/>
      <c r="B958" s="38"/>
      <c r="C958" s="38"/>
      <c r="D958" s="38"/>
      <c r="E958" s="16"/>
      <c r="F958" s="16"/>
      <c r="G958" s="17"/>
    </row>
    <row r="959" spans="1:7" s="9" customFormat="1" ht="15.75" customHeight="1">
      <c r="A959" s="22"/>
      <c r="B959" s="210" t="s">
        <v>31</v>
      </c>
      <c r="C959" s="89" t="s">
        <v>32</v>
      </c>
      <c r="D959" s="89" t="s">
        <v>711</v>
      </c>
      <c r="E959" s="8" t="s">
        <v>712</v>
      </c>
      <c r="F959" s="8" t="s">
        <v>34</v>
      </c>
      <c r="G959" s="8" t="s">
        <v>994</v>
      </c>
    </row>
    <row r="960" spans="1:7" s="9" customFormat="1" ht="15.75" customHeight="1">
      <c r="A960" s="22" t="s">
        <v>995</v>
      </c>
      <c r="B960" s="211"/>
      <c r="C960" s="90"/>
      <c r="D960" s="90"/>
      <c r="E960" s="37" t="s">
        <v>833</v>
      </c>
      <c r="F960" s="8" t="s">
        <v>35</v>
      </c>
      <c r="G960" s="8" t="s">
        <v>36</v>
      </c>
    </row>
    <row r="961" spans="1:7" s="9" customFormat="1" ht="15.75" customHeight="1">
      <c r="A961" s="22"/>
      <c r="B961" s="8" t="s">
        <v>441</v>
      </c>
      <c r="C961" s="8" t="s">
        <v>984</v>
      </c>
      <c r="D961" s="210" t="s">
        <v>985</v>
      </c>
      <c r="E961" s="13">
        <v>43645</v>
      </c>
      <c r="F961" s="11">
        <f>E961+5</f>
        <v>43650</v>
      </c>
      <c r="G961" s="11">
        <f>F961+33</f>
        <v>43683</v>
      </c>
    </row>
    <row r="962" spans="1:7" s="9" customFormat="1" ht="15.75" customHeight="1">
      <c r="A962" s="22"/>
      <c r="B962" s="8" t="s">
        <v>442</v>
      </c>
      <c r="C962" s="8" t="s">
        <v>986</v>
      </c>
      <c r="D962" s="218"/>
      <c r="E962" s="13">
        <f t="shared" ref="E962:F965" si="115">E961+7</f>
        <v>43652</v>
      </c>
      <c r="F962" s="13">
        <f t="shared" si="115"/>
        <v>43657</v>
      </c>
      <c r="G962" s="11">
        <f t="shared" ref="G962:G965" si="116">F962+33</f>
        <v>43690</v>
      </c>
    </row>
    <row r="963" spans="1:7" s="9" customFormat="1" ht="15.75" customHeight="1">
      <c r="A963" s="22"/>
      <c r="B963" s="8" t="s">
        <v>443</v>
      </c>
      <c r="C963" s="8" t="s">
        <v>987</v>
      </c>
      <c r="D963" s="218"/>
      <c r="E963" s="13">
        <f t="shared" si="115"/>
        <v>43659</v>
      </c>
      <c r="F963" s="13">
        <f t="shared" si="115"/>
        <v>43664</v>
      </c>
      <c r="G963" s="11">
        <f t="shared" si="116"/>
        <v>43697</v>
      </c>
    </row>
    <row r="964" spans="1:7" s="9" customFormat="1" ht="15.75" customHeight="1">
      <c r="A964" s="22"/>
      <c r="B964" s="8" t="s">
        <v>444</v>
      </c>
      <c r="C964" s="8" t="s">
        <v>988</v>
      </c>
      <c r="D964" s="218"/>
      <c r="E964" s="13">
        <f t="shared" si="115"/>
        <v>43666</v>
      </c>
      <c r="F964" s="13">
        <f t="shared" si="115"/>
        <v>43671</v>
      </c>
      <c r="G964" s="11">
        <f t="shared" si="116"/>
        <v>43704</v>
      </c>
    </row>
    <row r="965" spans="1:7" s="9" customFormat="1" ht="15.75" customHeight="1">
      <c r="A965" s="22"/>
      <c r="B965" s="8" t="s">
        <v>445</v>
      </c>
      <c r="C965" s="8" t="s">
        <v>989</v>
      </c>
      <c r="D965" s="211"/>
      <c r="E965" s="13">
        <f t="shared" si="115"/>
        <v>43673</v>
      </c>
      <c r="F965" s="13">
        <f t="shared" si="115"/>
        <v>43678</v>
      </c>
      <c r="G965" s="11">
        <f t="shared" si="116"/>
        <v>43711</v>
      </c>
    </row>
    <row r="966" spans="1:7" s="9" customFormat="1" ht="15.75" customHeight="1">
      <c r="A966" s="22"/>
      <c r="B966" s="38"/>
      <c r="C966" s="38"/>
      <c r="D966" s="38"/>
      <c r="E966" s="16"/>
      <c r="F966" s="16"/>
      <c r="G966" s="16"/>
    </row>
    <row r="967" spans="1:7" s="9" customFormat="1" ht="15.75" customHeight="1">
      <c r="A967" s="22"/>
      <c r="B967" s="210" t="s">
        <v>719</v>
      </c>
      <c r="C967" s="89" t="s">
        <v>32</v>
      </c>
      <c r="D967" s="89" t="s">
        <v>711</v>
      </c>
      <c r="E967" s="8" t="s">
        <v>712</v>
      </c>
      <c r="F967" s="8" t="s">
        <v>34</v>
      </c>
      <c r="G967" s="8" t="s">
        <v>994</v>
      </c>
    </row>
    <row r="968" spans="1:7" s="9" customFormat="1" ht="15.75" customHeight="1">
      <c r="A968" s="22"/>
      <c r="B968" s="211"/>
      <c r="C968" s="90"/>
      <c r="D968" s="90"/>
      <c r="E968" s="37" t="s">
        <v>833</v>
      </c>
      <c r="F968" s="8" t="s">
        <v>35</v>
      </c>
      <c r="G968" s="8" t="s">
        <v>36</v>
      </c>
    </row>
    <row r="969" spans="1:7" s="9" customFormat="1" ht="15.75" customHeight="1">
      <c r="A969" s="22"/>
      <c r="B969" s="8" t="s">
        <v>441</v>
      </c>
      <c r="C969" s="8" t="s">
        <v>984</v>
      </c>
      <c r="D969" s="210" t="s">
        <v>991</v>
      </c>
      <c r="E969" s="13">
        <v>43645</v>
      </c>
      <c r="F969" s="11">
        <f>E969+5</f>
        <v>43650</v>
      </c>
      <c r="G969" s="11">
        <f>F969+32</f>
        <v>43682</v>
      </c>
    </row>
    <row r="970" spans="1:7" s="9" customFormat="1" ht="15.75" customHeight="1">
      <c r="A970" s="22"/>
      <c r="B970" s="8" t="s">
        <v>442</v>
      </c>
      <c r="C970" s="8" t="s">
        <v>986</v>
      </c>
      <c r="D970" s="218"/>
      <c r="E970" s="13">
        <f t="shared" ref="E970:F970" si="117">E969+7</f>
        <v>43652</v>
      </c>
      <c r="F970" s="13">
        <f t="shared" si="117"/>
        <v>43657</v>
      </c>
      <c r="G970" s="11">
        <f t="shared" ref="G970:G973" si="118">F970+32</f>
        <v>43689</v>
      </c>
    </row>
    <row r="971" spans="1:7" s="9" customFormat="1" ht="15.75" customHeight="1">
      <c r="A971" s="22"/>
      <c r="B971" s="8" t="s">
        <v>443</v>
      </c>
      <c r="C971" s="8" t="s">
        <v>987</v>
      </c>
      <c r="D971" s="218"/>
      <c r="E971" s="13">
        <f t="shared" ref="E971:F971" si="119">E970+7</f>
        <v>43659</v>
      </c>
      <c r="F971" s="13">
        <f t="shared" si="119"/>
        <v>43664</v>
      </c>
      <c r="G971" s="11">
        <f t="shared" si="118"/>
        <v>43696</v>
      </c>
    </row>
    <row r="972" spans="1:7" s="9" customFormat="1" ht="15.75" customHeight="1">
      <c r="A972" s="22" t="s">
        <v>801</v>
      </c>
      <c r="B972" s="8" t="s">
        <v>444</v>
      </c>
      <c r="C972" s="8" t="s">
        <v>988</v>
      </c>
      <c r="D972" s="218"/>
      <c r="E972" s="13">
        <f t="shared" ref="E972:F973" si="120">E971+7</f>
        <v>43666</v>
      </c>
      <c r="F972" s="13">
        <f t="shared" si="120"/>
        <v>43671</v>
      </c>
      <c r="G972" s="11">
        <f t="shared" si="118"/>
        <v>43703</v>
      </c>
    </row>
    <row r="973" spans="1:7" s="9" customFormat="1" ht="15.75" customHeight="1">
      <c r="A973" s="22"/>
      <c r="B973" s="8" t="s">
        <v>445</v>
      </c>
      <c r="C973" s="8" t="s">
        <v>989</v>
      </c>
      <c r="D973" s="211"/>
      <c r="E973" s="13">
        <f>E972+7</f>
        <v>43673</v>
      </c>
      <c r="F973" s="13">
        <f t="shared" si="120"/>
        <v>43678</v>
      </c>
      <c r="G973" s="11">
        <f t="shared" si="118"/>
        <v>43710</v>
      </c>
    </row>
    <row r="974" spans="1:7" s="9" customFormat="1" ht="15.75" customHeight="1">
      <c r="A974" s="22"/>
      <c r="B974" s="38"/>
      <c r="C974" s="38"/>
      <c r="D974" s="38"/>
      <c r="E974" s="38"/>
      <c r="F974" s="17"/>
      <c r="G974" s="17"/>
    </row>
    <row r="975" spans="1:7" s="9" customFormat="1" ht="15.75" customHeight="1">
      <c r="A975" s="22"/>
      <c r="B975" s="91"/>
      <c r="C975" s="5"/>
      <c r="D975" s="6"/>
      <c r="E975" s="6"/>
      <c r="F975" s="96"/>
      <c r="G975" s="96"/>
    </row>
    <row r="976" spans="1:7" s="9" customFormat="1" ht="15.75" customHeight="1">
      <c r="A976" s="22" t="s">
        <v>996</v>
      </c>
      <c r="B976" s="239" t="s">
        <v>31</v>
      </c>
      <c r="C976" s="89" t="s">
        <v>32</v>
      </c>
      <c r="D976" s="89" t="s">
        <v>33</v>
      </c>
      <c r="E976" s="8" t="s">
        <v>712</v>
      </c>
      <c r="F976" s="8" t="s">
        <v>34</v>
      </c>
      <c r="G976" s="8" t="s">
        <v>136</v>
      </c>
    </row>
    <row r="977" spans="1:7" s="9" customFormat="1" ht="15.75" customHeight="1">
      <c r="A977" s="22"/>
      <c r="B977" s="211"/>
      <c r="C977" s="164"/>
      <c r="D977" s="164"/>
      <c r="E977" s="37" t="s">
        <v>24</v>
      </c>
      <c r="F977" s="8" t="s">
        <v>35</v>
      </c>
      <c r="G977" s="8" t="s">
        <v>36</v>
      </c>
    </row>
    <row r="978" spans="1:7" s="9" customFormat="1" ht="15.75" customHeight="1">
      <c r="A978" s="22"/>
      <c r="B978" s="8" t="s">
        <v>441</v>
      </c>
      <c r="C978" s="8" t="s">
        <v>984</v>
      </c>
      <c r="D978" s="210" t="s">
        <v>985</v>
      </c>
      <c r="E978" s="13">
        <v>43645</v>
      </c>
      <c r="F978" s="11">
        <f>E978+5</f>
        <v>43650</v>
      </c>
      <c r="G978" s="11">
        <f>F978+37</f>
        <v>43687</v>
      </c>
    </row>
    <row r="979" spans="1:7" s="9" customFormat="1" ht="15.75" customHeight="1">
      <c r="A979" s="22"/>
      <c r="B979" s="8" t="s">
        <v>442</v>
      </c>
      <c r="C979" s="8" t="s">
        <v>986</v>
      </c>
      <c r="D979" s="218"/>
      <c r="E979" s="13">
        <f t="shared" ref="E979:F982" si="121">E978+7</f>
        <v>43652</v>
      </c>
      <c r="F979" s="13">
        <f t="shared" si="121"/>
        <v>43657</v>
      </c>
      <c r="G979" s="11">
        <f t="shared" ref="G979:G982" si="122">F979+37</f>
        <v>43694</v>
      </c>
    </row>
    <row r="980" spans="1:7" s="9" customFormat="1" ht="15.75" customHeight="1">
      <c r="A980" s="22"/>
      <c r="B980" s="8" t="s">
        <v>443</v>
      </c>
      <c r="C980" s="8" t="s">
        <v>987</v>
      </c>
      <c r="D980" s="218"/>
      <c r="E980" s="13">
        <f t="shared" si="121"/>
        <v>43659</v>
      </c>
      <c r="F980" s="13">
        <f t="shared" si="121"/>
        <v>43664</v>
      </c>
      <c r="G980" s="11">
        <f t="shared" si="122"/>
        <v>43701</v>
      </c>
    </row>
    <row r="981" spans="1:7" s="9" customFormat="1" ht="15.75" customHeight="1">
      <c r="A981" s="22"/>
      <c r="B981" s="8" t="s">
        <v>444</v>
      </c>
      <c r="C981" s="8" t="s">
        <v>988</v>
      </c>
      <c r="D981" s="218"/>
      <c r="E981" s="13">
        <f t="shared" si="121"/>
        <v>43666</v>
      </c>
      <c r="F981" s="13">
        <f t="shared" si="121"/>
        <v>43671</v>
      </c>
      <c r="G981" s="11">
        <f t="shared" si="122"/>
        <v>43708</v>
      </c>
    </row>
    <row r="982" spans="1:7" s="9" customFormat="1" ht="15.75" customHeight="1">
      <c r="A982" s="22"/>
      <c r="B982" s="8" t="s">
        <v>445</v>
      </c>
      <c r="C982" s="8" t="s">
        <v>989</v>
      </c>
      <c r="D982" s="211"/>
      <c r="E982" s="13">
        <f t="shared" si="121"/>
        <v>43673</v>
      </c>
      <c r="F982" s="13">
        <f t="shared" si="121"/>
        <v>43678</v>
      </c>
      <c r="G982" s="11">
        <f t="shared" si="122"/>
        <v>43715</v>
      </c>
    </row>
    <row r="983" spans="1:7" s="9" customFormat="1" ht="15.75" customHeight="1">
      <c r="A983" s="22"/>
      <c r="B983" s="38"/>
      <c r="C983" s="38"/>
      <c r="D983" s="38"/>
      <c r="E983" s="16"/>
      <c r="F983" s="16"/>
      <c r="G983" s="17"/>
    </row>
    <row r="984" spans="1:7" s="9" customFormat="1" ht="15.75" customHeight="1">
      <c r="A984" s="22"/>
      <c r="B984" s="38"/>
      <c r="C984" s="38"/>
      <c r="D984" s="38"/>
      <c r="E984" s="38"/>
      <c r="F984" s="17"/>
      <c r="G984" s="17"/>
    </row>
    <row r="985" spans="1:7" s="9" customFormat="1" ht="15.75" customHeight="1">
      <c r="A985" s="22"/>
      <c r="B985" s="91"/>
      <c r="C985" s="5"/>
      <c r="D985" s="6"/>
      <c r="E985" s="6"/>
      <c r="F985" s="96"/>
      <c r="G985" s="96"/>
    </row>
    <row r="986" spans="1:7" s="9" customFormat="1" ht="15.75" customHeight="1">
      <c r="A986" s="22" t="s">
        <v>997</v>
      </c>
      <c r="B986" s="210" t="s">
        <v>31</v>
      </c>
      <c r="C986" s="89" t="s">
        <v>32</v>
      </c>
      <c r="D986" s="89" t="s">
        <v>33</v>
      </c>
      <c r="E986" s="8" t="s">
        <v>712</v>
      </c>
      <c r="F986" s="8" t="s">
        <v>34</v>
      </c>
      <c r="G986" s="8" t="s">
        <v>137</v>
      </c>
    </row>
    <row r="987" spans="1:7" s="9" customFormat="1" ht="15.75" customHeight="1">
      <c r="A987" s="22"/>
      <c r="B987" s="211"/>
      <c r="C987" s="164"/>
      <c r="D987" s="164"/>
      <c r="E987" s="37" t="s">
        <v>24</v>
      </c>
      <c r="F987" s="8" t="s">
        <v>35</v>
      </c>
      <c r="G987" s="8" t="s">
        <v>36</v>
      </c>
    </row>
    <row r="988" spans="1:7" s="9" customFormat="1" ht="15.75" customHeight="1">
      <c r="A988" s="22"/>
      <c r="B988" s="8" t="s">
        <v>998</v>
      </c>
      <c r="C988" s="8" t="s">
        <v>715</v>
      </c>
      <c r="D988" s="210" t="s">
        <v>999</v>
      </c>
      <c r="E988" s="13">
        <v>43646</v>
      </c>
      <c r="F988" s="11">
        <f>E988+5</f>
        <v>43651</v>
      </c>
      <c r="G988" s="11">
        <f>F988+34</f>
        <v>43685</v>
      </c>
    </row>
    <row r="989" spans="1:7" s="9" customFormat="1" ht="15.75" customHeight="1">
      <c r="A989" s="22"/>
      <c r="B989" s="8" t="s">
        <v>1000</v>
      </c>
      <c r="C989" s="8" t="s">
        <v>390</v>
      </c>
      <c r="D989" s="218"/>
      <c r="E989" s="13">
        <f t="shared" ref="E989:F992" si="123">E988+7</f>
        <v>43653</v>
      </c>
      <c r="F989" s="13">
        <f t="shared" si="123"/>
        <v>43658</v>
      </c>
      <c r="G989" s="11">
        <f t="shared" ref="G989:G992" si="124">F989+34</f>
        <v>43692</v>
      </c>
    </row>
    <row r="990" spans="1:7" s="9" customFormat="1" ht="15.75" customHeight="1">
      <c r="A990" s="22"/>
      <c r="B990" s="8" t="s">
        <v>1001</v>
      </c>
      <c r="C990" s="8" t="s">
        <v>608</v>
      </c>
      <c r="D990" s="218"/>
      <c r="E990" s="13">
        <f t="shared" si="123"/>
        <v>43660</v>
      </c>
      <c r="F990" s="13">
        <f t="shared" si="123"/>
        <v>43665</v>
      </c>
      <c r="G990" s="11">
        <f t="shared" si="124"/>
        <v>43699</v>
      </c>
    </row>
    <row r="991" spans="1:7" s="9" customFormat="1" ht="15.75" customHeight="1">
      <c r="A991" s="22"/>
      <c r="B991" s="8" t="s">
        <v>1002</v>
      </c>
      <c r="C991" s="8" t="s">
        <v>652</v>
      </c>
      <c r="D991" s="218"/>
      <c r="E991" s="13">
        <f t="shared" si="123"/>
        <v>43667</v>
      </c>
      <c r="F991" s="13">
        <f t="shared" si="123"/>
        <v>43672</v>
      </c>
      <c r="G991" s="11">
        <f t="shared" si="124"/>
        <v>43706</v>
      </c>
    </row>
    <row r="992" spans="1:7" s="9" customFormat="1" ht="15.75" customHeight="1">
      <c r="A992" s="22"/>
      <c r="B992" s="8" t="s">
        <v>1003</v>
      </c>
      <c r="C992" s="8" t="s">
        <v>653</v>
      </c>
      <c r="D992" s="211"/>
      <c r="E992" s="13">
        <f t="shared" si="123"/>
        <v>43674</v>
      </c>
      <c r="F992" s="13">
        <f t="shared" si="123"/>
        <v>43679</v>
      </c>
      <c r="G992" s="11">
        <f t="shared" si="124"/>
        <v>43713</v>
      </c>
    </row>
    <row r="993" spans="1:7" s="9" customFormat="1" ht="15.75" customHeight="1">
      <c r="A993" s="22"/>
      <c r="B993" s="38"/>
      <c r="C993" s="38"/>
      <c r="D993" s="38"/>
      <c r="E993" s="38"/>
      <c r="F993" s="17"/>
      <c r="G993" s="17"/>
    </row>
    <row r="994" spans="1:7" s="9" customFormat="1" ht="15.75" customHeight="1">
      <c r="A994" s="22"/>
      <c r="B994" s="38"/>
      <c r="C994" s="38"/>
      <c r="D994" s="38"/>
      <c r="E994" s="38"/>
      <c r="F994" s="17"/>
      <c r="G994" s="17"/>
    </row>
    <row r="995" spans="1:7" s="9" customFormat="1" ht="15.75" customHeight="1">
      <c r="A995" s="22"/>
      <c r="B995" s="91"/>
      <c r="C995" s="5"/>
      <c r="D995" s="6"/>
      <c r="E995" s="6"/>
      <c r="F995" s="96"/>
      <c r="G995" s="96"/>
    </row>
    <row r="996" spans="1:7" s="9" customFormat="1" ht="15.75" customHeight="1">
      <c r="A996" s="22" t="s">
        <v>1004</v>
      </c>
      <c r="B996" s="208" t="s">
        <v>31</v>
      </c>
      <c r="C996" s="165" t="s">
        <v>32</v>
      </c>
      <c r="D996" s="89" t="s">
        <v>33</v>
      </c>
      <c r="E996" s="8" t="s">
        <v>712</v>
      </c>
      <c r="F996" s="8" t="s">
        <v>34</v>
      </c>
      <c r="G996" s="8" t="s">
        <v>138</v>
      </c>
    </row>
    <row r="997" spans="1:7" s="9" customFormat="1" ht="15.75" customHeight="1">
      <c r="A997" s="22"/>
      <c r="B997" s="209"/>
      <c r="C997" s="166"/>
      <c r="D997" s="164"/>
      <c r="E997" s="37" t="s">
        <v>24</v>
      </c>
      <c r="F997" s="8" t="s">
        <v>35</v>
      </c>
      <c r="G997" s="8" t="s">
        <v>36</v>
      </c>
    </row>
    <row r="998" spans="1:7" s="9" customFormat="1" ht="15.75" customHeight="1">
      <c r="A998" s="22"/>
      <c r="B998" s="104" t="s">
        <v>424</v>
      </c>
      <c r="C998" s="104" t="s">
        <v>386</v>
      </c>
      <c r="D998" s="278" t="s">
        <v>1005</v>
      </c>
      <c r="E998" s="11">
        <v>43646</v>
      </c>
      <c r="F998" s="11">
        <f>E998+4</f>
        <v>43650</v>
      </c>
      <c r="G998" s="11">
        <f>F998+27</f>
        <v>43677</v>
      </c>
    </row>
    <row r="999" spans="1:7" s="9" customFormat="1" ht="15.75" customHeight="1">
      <c r="A999" s="22"/>
      <c r="B999" s="104" t="s">
        <v>425</v>
      </c>
      <c r="C999" s="104" t="s">
        <v>387</v>
      </c>
      <c r="D999" s="270"/>
      <c r="E999" s="11">
        <f t="shared" ref="E999:E1002" si="125">E998+7</f>
        <v>43653</v>
      </c>
      <c r="F999" s="11">
        <f t="shared" ref="F999:F1002" si="126">E999+4</f>
        <v>43657</v>
      </c>
      <c r="G999" s="11">
        <f t="shared" ref="G999:G1002" si="127">F999+27</f>
        <v>43684</v>
      </c>
    </row>
    <row r="1000" spans="1:7" s="9" customFormat="1" ht="15.75" customHeight="1">
      <c r="A1000" s="22"/>
      <c r="B1000" s="104" t="s">
        <v>426</v>
      </c>
      <c r="C1000" s="104" t="s">
        <v>429</v>
      </c>
      <c r="D1000" s="270"/>
      <c r="E1000" s="11">
        <f t="shared" si="125"/>
        <v>43660</v>
      </c>
      <c r="F1000" s="11">
        <f t="shared" si="126"/>
        <v>43664</v>
      </c>
      <c r="G1000" s="11">
        <f t="shared" si="127"/>
        <v>43691</v>
      </c>
    </row>
    <row r="1001" spans="1:7" s="9" customFormat="1" ht="15.75" customHeight="1">
      <c r="A1001" s="22"/>
      <c r="B1001" s="104" t="s">
        <v>427</v>
      </c>
      <c r="C1001" s="104" t="s">
        <v>356</v>
      </c>
      <c r="D1001" s="270"/>
      <c r="E1001" s="11">
        <f t="shared" si="125"/>
        <v>43667</v>
      </c>
      <c r="F1001" s="11">
        <f t="shared" si="126"/>
        <v>43671</v>
      </c>
      <c r="G1001" s="11">
        <f t="shared" si="127"/>
        <v>43698</v>
      </c>
    </row>
    <row r="1002" spans="1:7" s="9" customFormat="1" ht="15.75" customHeight="1">
      <c r="A1002" s="22"/>
      <c r="B1002" s="104" t="s">
        <v>428</v>
      </c>
      <c r="C1002" s="104" t="s">
        <v>430</v>
      </c>
      <c r="D1002" s="244"/>
      <c r="E1002" s="11">
        <f t="shared" si="125"/>
        <v>43674</v>
      </c>
      <c r="F1002" s="11">
        <f t="shared" si="126"/>
        <v>43678</v>
      </c>
      <c r="G1002" s="11">
        <f t="shared" si="127"/>
        <v>43705</v>
      </c>
    </row>
    <row r="1003" spans="1:7" s="9" customFormat="1" ht="15.75" customHeight="1">
      <c r="A1003" s="22"/>
      <c r="B1003" s="38"/>
      <c r="C1003" s="38"/>
      <c r="D1003" s="25"/>
      <c r="E1003" s="17"/>
      <c r="F1003" s="17"/>
      <c r="G1003" s="17"/>
    </row>
    <row r="1004" spans="1:7" s="9" customFormat="1" ht="15.75" customHeight="1">
      <c r="A1004" s="22"/>
      <c r="B1004" s="210" t="s">
        <v>31</v>
      </c>
      <c r="C1004" s="89" t="s">
        <v>32</v>
      </c>
      <c r="D1004" s="89" t="s">
        <v>33</v>
      </c>
      <c r="E1004" s="8" t="s">
        <v>712</v>
      </c>
      <c r="F1004" s="8" t="s">
        <v>34</v>
      </c>
      <c r="G1004" s="8" t="s">
        <v>138</v>
      </c>
    </row>
    <row r="1005" spans="1:7" s="9" customFormat="1" ht="15.75" customHeight="1">
      <c r="A1005" s="22"/>
      <c r="B1005" s="211"/>
      <c r="C1005" s="90"/>
      <c r="D1005" s="90"/>
      <c r="E1005" s="37" t="s">
        <v>24</v>
      </c>
      <c r="F1005" s="8" t="s">
        <v>35</v>
      </c>
      <c r="G1005" s="8" t="s">
        <v>36</v>
      </c>
    </row>
    <row r="1006" spans="1:7" s="9" customFormat="1" ht="15.75" customHeight="1">
      <c r="A1006" s="22"/>
      <c r="B1006" s="104" t="s">
        <v>431</v>
      </c>
      <c r="C1006" s="167" t="s">
        <v>436</v>
      </c>
      <c r="D1006" s="281" t="s">
        <v>1006</v>
      </c>
      <c r="E1006" s="11">
        <v>43647</v>
      </c>
      <c r="F1006" s="11">
        <f>E1006+5</f>
        <v>43652</v>
      </c>
      <c r="G1006" s="11">
        <f>F1006+28</f>
        <v>43680</v>
      </c>
    </row>
    <row r="1007" spans="1:7" s="9" customFormat="1" ht="15.75" customHeight="1">
      <c r="A1007" s="22"/>
      <c r="B1007" s="168" t="s">
        <v>432</v>
      </c>
      <c r="C1007" s="167" t="s">
        <v>437</v>
      </c>
      <c r="D1007" s="282"/>
      <c r="E1007" s="11">
        <f t="shared" ref="E1007:E1010" si="128">E1006+7</f>
        <v>43654</v>
      </c>
      <c r="F1007" s="11">
        <f t="shared" ref="F1007:F1010" si="129">E1007+5</f>
        <v>43659</v>
      </c>
      <c r="G1007" s="11">
        <f t="shared" ref="G1007:G1010" si="130">F1007+28</f>
        <v>43687</v>
      </c>
    </row>
    <row r="1008" spans="1:7" s="9" customFormat="1" ht="15.75" customHeight="1">
      <c r="A1008" s="22"/>
      <c r="B1008" s="104" t="s">
        <v>433</v>
      </c>
      <c r="C1008" s="167" t="s">
        <v>438</v>
      </c>
      <c r="D1008" s="282"/>
      <c r="E1008" s="11">
        <f t="shared" si="128"/>
        <v>43661</v>
      </c>
      <c r="F1008" s="11">
        <f t="shared" si="129"/>
        <v>43666</v>
      </c>
      <c r="G1008" s="11">
        <f t="shared" si="130"/>
        <v>43694</v>
      </c>
    </row>
    <row r="1009" spans="1:7" s="9" customFormat="1" ht="15.75" customHeight="1">
      <c r="A1009" s="22"/>
      <c r="B1009" s="104" t="s">
        <v>434</v>
      </c>
      <c r="C1009" s="167" t="s">
        <v>439</v>
      </c>
      <c r="D1009" s="282"/>
      <c r="E1009" s="11">
        <f t="shared" si="128"/>
        <v>43668</v>
      </c>
      <c r="F1009" s="11">
        <f t="shared" si="129"/>
        <v>43673</v>
      </c>
      <c r="G1009" s="11">
        <f t="shared" si="130"/>
        <v>43701</v>
      </c>
    </row>
    <row r="1010" spans="1:7" s="9" customFormat="1" ht="15.75" customHeight="1">
      <c r="A1010" s="22"/>
      <c r="B1010" s="104" t="s">
        <v>435</v>
      </c>
      <c r="C1010" s="167" t="s">
        <v>440</v>
      </c>
      <c r="D1010" s="283"/>
      <c r="E1010" s="11">
        <f t="shared" si="128"/>
        <v>43675</v>
      </c>
      <c r="F1010" s="11">
        <f t="shared" si="129"/>
        <v>43680</v>
      </c>
      <c r="G1010" s="11">
        <f t="shared" si="130"/>
        <v>43708</v>
      </c>
    </row>
    <row r="1011" spans="1:7" s="9" customFormat="1" ht="15.75" customHeight="1">
      <c r="A1011" s="22"/>
      <c r="B1011" s="38"/>
      <c r="C1011" s="71"/>
      <c r="D1011" s="25"/>
      <c r="E1011" s="17"/>
      <c r="F1011" s="17"/>
      <c r="G1011" s="17"/>
    </row>
    <row r="1012" spans="1:7" s="9" customFormat="1" ht="15.75" customHeight="1">
      <c r="A1012" s="22"/>
      <c r="B1012" s="38"/>
      <c r="C1012" s="38"/>
      <c r="D1012" s="25"/>
      <c r="E1012" s="17"/>
      <c r="F1012" s="17"/>
      <c r="G1012" s="17"/>
    </row>
    <row r="1013" spans="1:7" s="9" customFormat="1" ht="15.75" customHeight="1">
      <c r="A1013" s="22"/>
      <c r="B1013" s="91"/>
      <c r="C1013" s="5"/>
      <c r="D1013" s="6"/>
      <c r="E1013" s="6"/>
      <c r="F1013" s="96"/>
      <c r="G1013" s="96"/>
    </row>
    <row r="1014" spans="1:7" s="9" customFormat="1" ht="15.75" customHeight="1">
      <c r="A1014" s="22"/>
      <c r="B1014" s="38"/>
      <c r="C1014" s="38"/>
      <c r="D1014" s="38"/>
      <c r="E1014" s="38"/>
      <c r="F1014" s="17"/>
      <c r="G1014" s="17"/>
    </row>
    <row r="1015" spans="1:7" s="9" customFormat="1" ht="15.75" customHeight="1">
      <c r="A1015" s="22" t="s">
        <v>1007</v>
      </c>
      <c r="B1015" s="210" t="s">
        <v>31</v>
      </c>
      <c r="C1015" s="89" t="s">
        <v>32</v>
      </c>
      <c r="D1015" s="89" t="s">
        <v>33</v>
      </c>
      <c r="E1015" s="8" t="s">
        <v>712</v>
      </c>
      <c r="F1015" s="8" t="s">
        <v>34</v>
      </c>
      <c r="G1015" s="8" t="s">
        <v>1008</v>
      </c>
    </row>
    <row r="1016" spans="1:7" s="9" customFormat="1" ht="15.75" customHeight="1">
      <c r="A1016" s="22"/>
      <c r="B1016" s="211"/>
      <c r="C1016" s="164"/>
      <c r="D1016" s="164"/>
      <c r="E1016" s="37" t="s">
        <v>24</v>
      </c>
      <c r="F1016" s="8" t="s">
        <v>35</v>
      </c>
      <c r="G1016" s="8" t="s">
        <v>1009</v>
      </c>
    </row>
    <row r="1017" spans="1:7" s="9" customFormat="1" ht="15.75" customHeight="1">
      <c r="A1017" s="22"/>
      <c r="B1017" s="109" t="s">
        <v>581</v>
      </c>
      <c r="C1017" s="104" t="s">
        <v>586</v>
      </c>
      <c r="D1017" s="278" t="s">
        <v>1010</v>
      </c>
      <c r="E1017" s="11">
        <v>43645</v>
      </c>
      <c r="F1017" s="11">
        <f>E1017+5</f>
        <v>43650</v>
      </c>
      <c r="G1017" s="11">
        <f>F1017+32</f>
        <v>43682</v>
      </c>
    </row>
    <row r="1018" spans="1:7" s="9" customFormat="1" ht="15.75" customHeight="1">
      <c r="A1018" s="22"/>
      <c r="B1018" s="109" t="s">
        <v>582</v>
      </c>
      <c r="C1018" s="104" t="s">
        <v>60</v>
      </c>
      <c r="D1018" s="270"/>
      <c r="E1018" s="11">
        <f t="shared" ref="E1018:F1021" si="131">E1017+7</f>
        <v>43652</v>
      </c>
      <c r="F1018" s="11">
        <f t="shared" si="131"/>
        <v>43657</v>
      </c>
      <c r="G1018" s="11">
        <f>F1018+32</f>
        <v>43689</v>
      </c>
    </row>
    <row r="1019" spans="1:7" s="9" customFormat="1" ht="15.75" customHeight="1">
      <c r="A1019" s="22"/>
      <c r="B1019" s="109" t="s">
        <v>583</v>
      </c>
      <c r="C1019" s="104" t="s">
        <v>353</v>
      </c>
      <c r="D1019" s="270"/>
      <c r="E1019" s="11">
        <f t="shared" si="131"/>
        <v>43659</v>
      </c>
      <c r="F1019" s="11">
        <f t="shared" si="131"/>
        <v>43664</v>
      </c>
      <c r="G1019" s="11">
        <f>F1019+32</f>
        <v>43696</v>
      </c>
    </row>
    <row r="1020" spans="1:7" s="9" customFormat="1" ht="15.75" customHeight="1">
      <c r="A1020" s="22"/>
      <c r="B1020" s="109" t="s">
        <v>584</v>
      </c>
      <c r="C1020" s="104" t="s">
        <v>577</v>
      </c>
      <c r="D1020" s="270"/>
      <c r="E1020" s="11">
        <f t="shared" si="131"/>
        <v>43666</v>
      </c>
      <c r="F1020" s="11">
        <f t="shared" si="131"/>
        <v>43671</v>
      </c>
      <c r="G1020" s="11">
        <f>F1020+32</f>
        <v>43703</v>
      </c>
    </row>
    <row r="1021" spans="1:7" s="9" customFormat="1" ht="15.75" customHeight="1">
      <c r="A1021" s="22"/>
      <c r="B1021" s="109" t="s">
        <v>585</v>
      </c>
      <c r="C1021" s="104" t="s">
        <v>61</v>
      </c>
      <c r="D1021" s="244"/>
      <c r="E1021" s="11">
        <f t="shared" si="131"/>
        <v>43673</v>
      </c>
      <c r="F1021" s="11">
        <f t="shared" si="131"/>
        <v>43678</v>
      </c>
      <c r="G1021" s="11">
        <f>F1021+32</f>
        <v>43710</v>
      </c>
    </row>
    <row r="1022" spans="1:7" s="9" customFormat="1" ht="15.75" customHeight="1">
      <c r="A1022" s="22"/>
      <c r="B1022" s="38"/>
      <c r="C1022" s="38"/>
      <c r="D1022" s="38"/>
      <c r="E1022" s="38"/>
      <c r="F1022" s="17"/>
      <c r="G1022" s="17"/>
    </row>
    <row r="1023" spans="1:7" s="9" customFormat="1" ht="15.75" customHeight="1">
      <c r="A1023" s="22"/>
      <c r="B1023" s="14"/>
      <c r="C1023" s="38"/>
      <c r="D1023" s="25"/>
      <c r="E1023" s="17"/>
      <c r="F1023" s="17"/>
      <c r="G1023" s="17"/>
    </row>
    <row r="1024" spans="1:7" s="9" customFormat="1" ht="15.75" customHeight="1">
      <c r="A1024" s="22"/>
      <c r="B1024" s="91"/>
      <c r="C1024" s="5"/>
      <c r="D1024" s="6"/>
      <c r="E1024" s="6"/>
      <c r="F1024" s="96"/>
      <c r="G1024" s="96"/>
    </row>
    <row r="1025" spans="1:7" s="9" customFormat="1" ht="15.75" customHeight="1">
      <c r="A1025" s="22" t="s">
        <v>1011</v>
      </c>
      <c r="B1025" s="221" t="s">
        <v>31</v>
      </c>
      <c r="C1025" s="89" t="s">
        <v>32</v>
      </c>
      <c r="D1025" s="89" t="s">
        <v>33</v>
      </c>
      <c r="E1025" s="8" t="s">
        <v>846</v>
      </c>
      <c r="F1025" s="8" t="s">
        <v>34</v>
      </c>
      <c r="G1025" s="8" t="s">
        <v>140</v>
      </c>
    </row>
    <row r="1026" spans="1:7" s="9" customFormat="1" ht="15.75" customHeight="1">
      <c r="A1026" s="22"/>
      <c r="B1026" s="211"/>
      <c r="C1026" s="164"/>
      <c r="D1026" s="164"/>
      <c r="E1026" s="37" t="s">
        <v>24</v>
      </c>
      <c r="F1026" s="8" t="s">
        <v>35</v>
      </c>
      <c r="G1026" s="8" t="s">
        <v>36</v>
      </c>
    </row>
    <row r="1027" spans="1:7" s="9" customFormat="1" ht="15.75" customHeight="1">
      <c r="A1027" s="22"/>
      <c r="B1027" s="104" t="s">
        <v>1012</v>
      </c>
      <c r="C1027" s="104" t="s">
        <v>984</v>
      </c>
      <c r="D1027" s="278" t="s">
        <v>1013</v>
      </c>
      <c r="E1027" s="11">
        <v>43646</v>
      </c>
      <c r="F1027" s="11">
        <f>E1027+4</f>
        <v>43650</v>
      </c>
      <c r="G1027" s="11">
        <f>F1027+36</f>
        <v>43686</v>
      </c>
    </row>
    <row r="1028" spans="1:7" s="9" customFormat="1" ht="15.75" customHeight="1">
      <c r="A1028" s="22"/>
      <c r="B1028" s="104" t="s">
        <v>1014</v>
      </c>
      <c r="C1028" s="104" t="s">
        <v>387</v>
      </c>
      <c r="D1028" s="270"/>
      <c r="E1028" s="11">
        <f t="shared" ref="E1028:F1031" si="132">E1027+7</f>
        <v>43653</v>
      </c>
      <c r="F1028" s="11">
        <f t="shared" si="132"/>
        <v>43657</v>
      </c>
      <c r="G1028" s="11">
        <f>F1028+36</f>
        <v>43693</v>
      </c>
    </row>
    <row r="1029" spans="1:7" s="9" customFormat="1" ht="15.75" customHeight="1">
      <c r="A1029" s="22"/>
      <c r="B1029" s="104" t="s">
        <v>1015</v>
      </c>
      <c r="C1029" s="104" t="s">
        <v>429</v>
      </c>
      <c r="D1029" s="270"/>
      <c r="E1029" s="11">
        <f t="shared" si="132"/>
        <v>43660</v>
      </c>
      <c r="F1029" s="11">
        <f t="shared" si="132"/>
        <v>43664</v>
      </c>
      <c r="G1029" s="11">
        <f>F1029+36</f>
        <v>43700</v>
      </c>
    </row>
    <row r="1030" spans="1:7" s="9" customFormat="1" ht="15.75" customHeight="1">
      <c r="A1030" s="22"/>
      <c r="B1030" s="104" t="s">
        <v>1016</v>
      </c>
      <c r="C1030" s="104" t="s">
        <v>687</v>
      </c>
      <c r="D1030" s="270"/>
      <c r="E1030" s="11">
        <f t="shared" si="132"/>
        <v>43667</v>
      </c>
      <c r="F1030" s="11">
        <f t="shared" si="132"/>
        <v>43671</v>
      </c>
      <c r="G1030" s="11">
        <f>F1030+36</f>
        <v>43707</v>
      </c>
    </row>
    <row r="1031" spans="1:7" s="9" customFormat="1" ht="15.75" customHeight="1">
      <c r="A1031" s="22"/>
      <c r="B1031" s="104" t="s">
        <v>1017</v>
      </c>
      <c r="C1031" s="104" t="s">
        <v>430</v>
      </c>
      <c r="D1031" s="244"/>
      <c r="E1031" s="11">
        <f t="shared" si="132"/>
        <v>43674</v>
      </c>
      <c r="F1031" s="11">
        <f t="shared" si="132"/>
        <v>43678</v>
      </c>
      <c r="G1031" s="11">
        <f>F1031+36</f>
        <v>43714</v>
      </c>
    </row>
    <row r="1032" spans="1:7" s="9" customFormat="1" ht="15.75" customHeight="1">
      <c r="A1032" s="22"/>
      <c r="B1032" s="38"/>
      <c r="C1032" s="38"/>
      <c r="D1032" s="25"/>
      <c r="E1032" s="17"/>
      <c r="F1032" s="17"/>
      <c r="G1032" s="17"/>
    </row>
    <row r="1033" spans="1:7" s="9" customFormat="1" ht="15.75" customHeight="1">
      <c r="A1033" s="22"/>
      <c r="B1033" s="38"/>
      <c r="C1033" s="38"/>
      <c r="D1033" s="25"/>
      <c r="E1033" s="17"/>
      <c r="F1033" s="17"/>
      <c r="G1033" s="17"/>
    </row>
    <row r="1034" spans="1:7" s="9" customFormat="1" ht="15.75" customHeight="1">
      <c r="A1034" s="22"/>
      <c r="B1034" s="38"/>
      <c r="C1034" s="38"/>
      <c r="D1034" s="38"/>
      <c r="E1034" s="38"/>
      <c r="F1034" s="17"/>
      <c r="G1034" s="17"/>
    </row>
    <row r="1035" spans="1:7" s="9" customFormat="1" ht="15.75" customHeight="1">
      <c r="A1035" s="22"/>
      <c r="B1035" s="91"/>
      <c r="C1035" s="5"/>
      <c r="D1035" s="6"/>
      <c r="E1035" s="6"/>
      <c r="F1035" s="96"/>
      <c r="G1035" s="96"/>
    </row>
    <row r="1036" spans="1:7" s="9" customFormat="1" ht="15.75" customHeight="1">
      <c r="A1036" s="22" t="s">
        <v>1018</v>
      </c>
      <c r="B1036" s="210" t="s">
        <v>31</v>
      </c>
      <c r="C1036" s="89" t="s">
        <v>32</v>
      </c>
      <c r="D1036" s="89" t="s">
        <v>33</v>
      </c>
      <c r="E1036" s="8" t="s">
        <v>712</v>
      </c>
      <c r="F1036" s="8" t="s">
        <v>34</v>
      </c>
      <c r="G1036" s="8" t="s">
        <v>129</v>
      </c>
    </row>
    <row r="1037" spans="1:7" s="9" customFormat="1" ht="15.75" customHeight="1">
      <c r="A1037" s="22"/>
      <c r="B1037" s="211"/>
      <c r="C1037" s="164"/>
      <c r="D1037" s="164"/>
      <c r="E1037" s="37" t="s">
        <v>24</v>
      </c>
      <c r="F1037" s="8" t="s">
        <v>35</v>
      </c>
      <c r="G1037" s="8" t="s">
        <v>36</v>
      </c>
    </row>
    <row r="1038" spans="1:7" s="9" customFormat="1" ht="15.75" customHeight="1">
      <c r="A1038" s="22"/>
      <c r="B1038" s="109" t="s">
        <v>1019</v>
      </c>
      <c r="C1038" s="104" t="s">
        <v>1020</v>
      </c>
      <c r="D1038" s="278" t="s">
        <v>1021</v>
      </c>
      <c r="E1038" s="11">
        <v>43643</v>
      </c>
      <c r="F1038" s="11">
        <f>E1038+4</f>
        <v>43647</v>
      </c>
      <c r="G1038" s="11">
        <f>F1038+27</f>
        <v>43674</v>
      </c>
    </row>
    <row r="1039" spans="1:7" s="9" customFormat="1" ht="15.75" customHeight="1">
      <c r="A1039" s="22"/>
      <c r="B1039" s="109" t="s">
        <v>1022</v>
      </c>
      <c r="C1039" s="104" t="s">
        <v>429</v>
      </c>
      <c r="D1039" s="270"/>
      <c r="E1039" s="11">
        <f t="shared" ref="E1039:E1042" si="133">E1038+7</f>
        <v>43650</v>
      </c>
      <c r="F1039" s="11">
        <f t="shared" ref="F1039:F1042" si="134">E1039+4</f>
        <v>43654</v>
      </c>
      <c r="G1039" s="11">
        <f t="shared" ref="G1039:G1042" si="135">F1039+27</f>
        <v>43681</v>
      </c>
    </row>
    <row r="1040" spans="1:7" s="9" customFormat="1" ht="15.75" customHeight="1">
      <c r="A1040" s="22"/>
      <c r="B1040" s="109" t="s">
        <v>1023</v>
      </c>
      <c r="C1040" s="104" t="s">
        <v>687</v>
      </c>
      <c r="D1040" s="270"/>
      <c r="E1040" s="11">
        <f t="shared" si="133"/>
        <v>43657</v>
      </c>
      <c r="F1040" s="11">
        <f t="shared" si="134"/>
        <v>43661</v>
      </c>
      <c r="G1040" s="11">
        <f t="shared" si="135"/>
        <v>43688</v>
      </c>
    </row>
    <row r="1041" spans="1:7" s="9" customFormat="1" ht="15.75" customHeight="1">
      <c r="A1041" s="22"/>
      <c r="B1041" s="109" t="s">
        <v>1024</v>
      </c>
      <c r="C1041" s="104" t="s">
        <v>430</v>
      </c>
      <c r="D1041" s="270"/>
      <c r="E1041" s="11">
        <f t="shared" si="133"/>
        <v>43664</v>
      </c>
      <c r="F1041" s="11">
        <f t="shared" si="134"/>
        <v>43668</v>
      </c>
      <c r="G1041" s="11">
        <f t="shared" si="135"/>
        <v>43695</v>
      </c>
    </row>
    <row r="1042" spans="1:7" s="9" customFormat="1" ht="15.75" customHeight="1">
      <c r="A1042" s="22"/>
      <c r="B1042" s="109" t="s">
        <v>1025</v>
      </c>
      <c r="C1042" s="104" t="s">
        <v>688</v>
      </c>
      <c r="D1042" s="244"/>
      <c r="E1042" s="11">
        <f t="shared" si="133"/>
        <v>43671</v>
      </c>
      <c r="F1042" s="11">
        <f t="shared" si="134"/>
        <v>43675</v>
      </c>
      <c r="G1042" s="11">
        <f t="shared" si="135"/>
        <v>43702</v>
      </c>
    </row>
    <row r="1043" spans="1:7" s="9" customFormat="1" ht="15.75" customHeight="1">
      <c r="A1043" s="22"/>
      <c r="B1043" s="38"/>
      <c r="C1043" s="38"/>
      <c r="D1043" s="25"/>
      <c r="E1043" s="17"/>
      <c r="F1043" s="17"/>
      <c r="G1043" s="17"/>
    </row>
    <row r="1044" spans="1:7" s="9" customFormat="1" ht="15.75" customHeight="1">
      <c r="A1044" s="22"/>
      <c r="B1044" s="38"/>
      <c r="C1044" s="38"/>
      <c r="D1044" s="25"/>
      <c r="E1044" s="17"/>
      <c r="F1044" s="17"/>
      <c r="G1044" s="17"/>
    </row>
    <row r="1045" spans="1:7" s="9" customFormat="1" ht="15.75" customHeight="1">
      <c r="A1045" s="22"/>
      <c r="B1045" s="38"/>
      <c r="C1045" s="38"/>
      <c r="D1045" s="25"/>
      <c r="E1045" s="17"/>
      <c r="F1045" s="17"/>
      <c r="G1045" s="17"/>
    </row>
    <row r="1046" spans="1:7" s="9" customFormat="1" ht="15.75" customHeight="1">
      <c r="A1046" s="22"/>
      <c r="B1046" s="91"/>
      <c r="C1046" s="5"/>
      <c r="D1046" s="6"/>
      <c r="E1046" s="6"/>
      <c r="F1046" s="96"/>
      <c r="G1046" s="96"/>
    </row>
    <row r="1047" spans="1:7" s="9" customFormat="1" ht="15.75" customHeight="1">
      <c r="A1047" s="22" t="s">
        <v>1026</v>
      </c>
      <c r="B1047" s="210" t="s">
        <v>31</v>
      </c>
      <c r="C1047" s="89" t="s">
        <v>32</v>
      </c>
      <c r="D1047" s="89" t="s">
        <v>33</v>
      </c>
      <c r="E1047" s="8" t="s">
        <v>712</v>
      </c>
      <c r="F1047" s="8" t="s">
        <v>34</v>
      </c>
      <c r="G1047" s="8" t="s">
        <v>141</v>
      </c>
    </row>
    <row r="1048" spans="1:7" s="9" customFormat="1" ht="15.75" customHeight="1">
      <c r="A1048" s="22"/>
      <c r="B1048" s="211"/>
      <c r="C1048" s="90"/>
      <c r="D1048" s="90"/>
      <c r="E1048" s="37" t="s">
        <v>24</v>
      </c>
      <c r="F1048" s="8" t="s">
        <v>35</v>
      </c>
      <c r="G1048" s="8" t="s">
        <v>36</v>
      </c>
    </row>
    <row r="1049" spans="1:7" s="9" customFormat="1" ht="15.75" customHeight="1">
      <c r="A1049" s="22"/>
      <c r="B1049" s="104" t="s">
        <v>424</v>
      </c>
      <c r="C1049" s="104" t="s">
        <v>386</v>
      </c>
      <c r="D1049" s="278" t="s">
        <v>1027</v>
      </c>
      <c r="E1049" s="11">
        <v>43646</v>
      </c>
      <c r="F1049" s="11">
        <f>E1049+4</f>
        <v>43650</v>
      </c>
      <c r="G1049" s="11">
        <f>F1049+31</f>
        <v>43681</v>
      </c>
    </row>
    <row r="1050" spans="1:7" s="9" customFormat="1" ht="15.75" customHeight="1">
      <c r="A1050" s="22"/>
      <c r="B1050" s="104" t="s">
        <v>425</v>
      </c>
      <c r="C1050" s="104" t="s">
        <v>387</v>
      </c>
      <c r="D1050" s="270"/>
      <c r="E1050" s="11">
        <f t="shared" ref="E1050:E1053" si="136">E1049+7</f>
        <v>43653</v>
      </c>
      <c r="F1050" s="11">
        <f t="shared" ref="F1050:F1053" si="137">E1050+4</f>
        <v>43657</v>
      </c>
      <c r="G1050" s="11">
        <f t="shared" ref="G1050:G1053" si="138">F1050+31</f>
        <v>43688</v>
      </c>
    </row>
    <row r="1051" spans="1:7" s="9" customFormat="1" ht="15.75" customHeight="1">
      <c r="A1051" s="22"/>
      <c r="B1051" s="104" t="s">
        <v>426</v>
      </c>
      <c r="C1051" s="104" t="s">
        <v>429</v>
      </c>
      <c r="D1051" s="270"/>
      <c r="E1051" s="11">
        <f t="shared" si="136"/>
        <v>43660</v>
      </c>
      <c r="F1051" s="11">
        <f t="shared" si="137"/>
        <v>43664</v>
      </c>
      <c r="G1051" s="11">
        <f t="shared" si="138"/>
        <v>43695</v>
      </c>
    </row>
    <row r="1052" spans="1:7" s="9" customFormat="1" ht="15.75" customHeight="1">
      <c r="A1052" s="22"/>
      <c r="B1052" s="104" t="s">
        <v>427</v>
      </c>
      <c r="C1052" s="104" t="s">
        <v>356</v>
      </c>
      <c r="D1052" s="270"/>
      <c r="E1052" s="11">
        <f t="shared" si="136"/>
        <v>43667</v>
      </c>
      <c r="F1052" s="11">
        <f t="shared" si="137"/>
        <v>43671</v>
      </c>
      <c r="G1052" s="11">
        <f t="shared" si="138"/>
        <v>43702</v>
      </c>
    </row>
    <row r="1053" spans="1:7" s="9" customFormat="1" ht="15.75" customHeight="1">
      <c r="A1053" s="22"/>
      <c r="B1053" s="104" t="s">
        <v>428</v>
      </c>
      <c r="C1053" s="104" t="s">
        <v>430</v>
      </c>
      <c r="D1053" s="244"/>
      <c r="E1053" s="11">
        <f t="shared" si="136"/>
        <v>43674</v>
      </c>
      <c r="F1053" s="11">
        <f t="shared" si="137"/>
        <v>43678</v>
      </c>
      <c r="G1053" s="11">
        <f t="shared" si="138"/>
        <v>43709</v>
      </c>
    </row>
    <row r="1054" spans="1:7" s="9" customFormat="1" ht="15.75" customHeight="1">
      <c r="A1054" s="22"/>
      <c r="B1054" s="38"/>
      <c r="C1054" s="38"/>
      <c r="D1054" s="38"/>
      <c r="E1054" s="38"/>
      <c r="F1054" s="17"/>
      <c r="G1054" s="17"/>
    </row>
    <row r="1055" spans="1:7" s="9" customFormat="1" ht="15.75" customHeight="1">
      <c r="A1055" s="22"/>
      <c r="B1055" s="38"/>
      <c r="C1055" s="38"/>
      <c r="D1055" s="38"/>
      <c r="E1055" s="38"/>
      <c r="F1055" s="17"/>
      <c r="G1055" s="17"/>
    </row>
    <row r="1056" spans="1:7" s="9" customFormat="1" ht="15.75" customHeight="1">
      <c r="A1056" s="22"/>
      <c r="B1056" s="91"/>
      <c r="C1056" s="5"/>
      <c r="D1056" s="6"/>
      <c r="E1056" s="6"/>
      <c r="F1056" s="96"/>
      <c r="G1056" s="96"/>
    </row>
    <row r="1057" spans="1:7" s="9" customFormat="1" ht="15.75" customHeight="1">
      <c r="A1057" s="22" t="s">
        <v>1028</v>
      </c>
      <c r="B1057" s="210" t="s">
        <v>31</v>
      </c>
      <c r="C1057" s="89" t="s">
        <v>32</v>
      </c>
      <c r="D1057" s="89" t="s">
        <v>33</v>
      </c>
      <c r="E1057" s="8" t="s">
        <v>712</v>
      </c>
      <c r="F1057" s="8" t="s">
        <v>34</v>
      </c>
      <c r="G1057" s="8" t="s">
        <v>142</v>
      </c>
    </row>
    <row r="1058" spans="1:7" s="9" customFormat="1" ht="15.75" customHeight="1">
      <c r="A1058" s="22"/>
      <c r="B1058" s="211"/>
      <c r="C1058" s="90"/>
      <c r="D1058" s="90"/>
      <c r="E1058" s="37" t="s">
        <v>24</v>
      </c>
      <c r="F1058" s="8" t="s">
        <v>35</v>
      </c>
      <c r="G1058" s="8" t="s">
        <v>36</v>
      </c>
    </row>
    <row r="1059" spans="1:7" s="9" customFormat="1" ht="15.75" customHeight="1">
      <c r="A1059" s="22"/>
      <c r="B1059" s="109" t="s">
        <v>581</v>
      </c>
      <c r="C1059" s="104" t="s">
        <v>586</v>
      </c>
      <c r="D1059" s="278" t="s">
        <v>1029</v>
      </c>
      <c r="E1059" s="11">
        <v>43646</v>
      </c>
      <c r="F1059" s="11">
        <f>E1059+4</f>
        <v>43650</v>
      </c>
      <c r="G1059" s="11">
        <f>F1059+24</f>
        <v>43674</v>
      </c>
    </row>
    <row r="1060" spans="1:7" s="9" customFormat="1" ht="15.75" customHeight="1">
      <c r="A1060" s="22"/>
      <c r="B1060" s="109" t="s">
        <v>582</v>
      </c>
      <c r="C1060" s="104" t="s">
        <v>60</v>
      </c>
      <c r="D1060" s="270"/>
      <c r="E1060" s="11">
        <f t="shared" ref="E1060:E1063" si="139">E1059+7</f>
        <v>43653</v>
      </c>
      <c r="F1060" s="11">
        <f t="shared" ref="F1060:F1063" si="140">E1060+4</f>
        <v>43657</v>
      </c>
      <c r="G1060" s="11">
        <f t="shared" ref="G1060:G1063" si="141">F1060+24</f>
        <v>43681</v>
      </c>
    </row>
    <row r="1061" spans="1:7" s="9" customFormat="1" ht="15.75" customHeight="1">
      <c r="A1061" s="22"/>
      <c r="B1061" s="109" t="s">
        <v>583</v>
      </c>
      <c r="C1061" s="104" t="s">
        <v>353</v>
      </c>
      <c r="D1061" s="270"/>
      <c r="E1061" s="11">
        <f>E1060+7</f>
        <v>43660</v>
      </c>
      <c r="F1061" s="11">
        <f t="shared" si="140"/>
        <v>43664</v>
      </c>
      <c r="G1061" s="11">
        <f t="shared" si="141"/>
        <v>43688</v>
      </c>
    </row>
    <row r="1062" spans="1:7" s="9" customFormat="1" ht="15.75" customHeight="1">
      <c r="A1062" s="22"/>
      <c r="B1062" s="109" t="s">
        <v>584</v>
      </c>
      <c r="C1062" s="104" t="s">
        <v>577</v>
      </c>
      <c r="D1062" s="270"/>
      <c r="E1062" s="11">
        <f t="shared" si="139"/>
        <v>43667</v>
      </c>
      <c r="F1062" s="11">
        <f t="shared" si="140"/>
        <v>43671</v>
      </c>
      <c r="G1062" s="11">
        <f t="shared" si="141"/>
        <v>43695</v>
      </c>
    </row>
    <row r="1063" spans="1:7" s="9" customFormat="1" ht="15.75" customHeight="1">
      <c r="A1063" s="22"/>
      <c r="B1063" s="109" t="s">
        <v>585</v>
      </c>
      <c r="C1063" s="104" t="s">
        <v>61</v>
      </c>
      <c r="D1063" s="244"/>
      <c r="E1063" s="11">
        <f t="shared" si="139"/>
        <v>43674</v>
      </c>
      <c r="F1063" s="11">
        <f t="shared" si="140"/>
        <v>43678</v>
      </c>
      <c r="G1063" s="11">
        <f t="shared" si="141"/>
        <v>43702</v>
      </c>
    </row>
    <row r="1064" spans="1:7" s="9" customFormat="1" ht="15.75" customHeight="1">
      <c r="A1064" s="22"/>
      <c r="B1064" s="72"/>
      <c r="C1064" s="5"/>
      <c r="D1064" s="6"/>
      <c r="E1064" s="6"/>
      <c r="F1064" s="96"/>
      <c r="G1064" s="96"/>
    </row>
    <row r="1065" spans="1:7" s="9" customFormat="1" ht="15.75" customHeight="1">
      <c r="A1065" s="22"/>
      <c r="B1065" s="210" t="s">
        <v>31</v>
      </c>
      <c r="C1065" s="89" t="s">
        <v>32</v>
      </c>
      <c r="D1065" s="89" t="s">
        <v>33</v>
      </c>
      <c r="E1065" s="8" t="s">
        <v>712</v>
      </c>
      <c r="F1065" s="8" t="s">
        <v>34</v>
      </c>
      <c r="G1065" s="8" t="s">
        <v>142</v>
      </c>
    </row>
    <row r="1066" spans="1:7" s="9" customFormat="1" ht="15.75" customHeight="1">
      <c r="A1066" s="22"/>
      <c r="B1066" s="211"/>
      <c r="C1066" s="90"/>
      <c r="D1066" s="90"/>
      <c r="E1066" s="37" t="s">
        <v>24</v>
      </c>
      <c r="F1066" s="8" t="s">
        <v>35</v>
      </c>
      <c r="G1066" s="8" t="s">
        <v>36</v>
      </c>
    </row>
    <row r="1067" spans="1:7" s="9" customFormat="1" ht="15.75" customHeight="1">
      <c r="A1067" s="22"/>
      <c r="B1067" s="104" t="s">
        <v>572</v>
      </c>
      <c r="C1067" s="169" t="s">
        <v>577</v>
      </c>
      <c r="D1067" s="278" t="s">
        <v>1030</v>
      </c>
      <c r="E1067" s="11">
        <v>43641</v>
      </c>
      <c r="F1067" s="11">
        <f>E1067+5</f>
        <v>43646</v>
      </c>
      <c r="G1067" s="11">
        <f>F1067+23</f>
        <v>43669</v>
      </c>
    </row>
    <row r="1068" spans="1:7" s="9" customFormat="1" ht="15.75" customHeight="1">
      <c r="A1068" s="22"/>
      <c r="B1068" s="168" t="s">
        <v>573</v>
      </c>
      <c r="C1068" s="169" t="s">
        <v>13</v>
      </c>
      <c r="D1068" s="270"/>
      <c r="E1068" s="11">
        <f t="shared" ref="E1068:E1071" si="142">E1067+7</f>
        <v>43648</v>
      </c>
      <c r="F1068" s="11">
        <f t="shared" ref="F1068:F1071" si="143">E1068+5</f>
        <v>43653</v>
      </c>
      <c r="G1068" s="11">
        <f t="shared" ref="G1068:G1071" si="144">F1068+23</f>
        <v>43676</v>
      </c>
    </row>
    <row r="1069" spans="1:7" s="9" customFormat="1" ht="15.75" customHeight="1">
      <c r="A1069" s="22"/>
      <c r="B1069" s="104" t="s">
        <v>574</v>
      </c>
      <c r="C1069" s="169" t="s">
        <v>578</v>
      </c>
      <c r="D1069" s="270"/>
      <c r="E1069" s="11">
        <f t="shared" si="142"/>
        <v>43655</v>
      </c>
      <c r="F1069" s="11">
        <f t="shared" si="143"/>
        <v>43660</v>
      </c>
      <c r="G1069" s="11">
        <f t="shared" si="144"/>
        <v>43683</v>
      </c>
    </row>
    <row r="1070" spans="1:7" s="9" customFormat="1" ht="15.75" customHeight="1">
      <c r="A1070" s="22"/>
      <c r="B1070" s="104" t="s">
        <v>575</v>
      </c>
      <c r="C1070" s="169" t="s">
        <v>579</v>
      </c>
      <c r="D1070" s="270"/>
      <c r="E1070" s="11">
        <f t="shared" si="142"/>
        <v>43662</v>
      </c>
      <c r="F1070" s="11">
        <f t="shared" si="143"/>
        <v>43667</v>
      </c>
      <c r="G1070" s="11">
        <f t="shared" si="144"/>
        <v>43690</v>
      </c>
    </row>
    <row r="1071" spans="1:7" s="9" customFormat="1" ht="15.75" customHeight="1">
      <c r="A1071" s="22"/>
      <c r="B1071" s="104" t="s">
        <v>576</v>
      </c>
      <c r="C1071" s="170" t="s">
        <v>580</v>
      </c>
      <c r="D1071" s="244"/>
      <c r="E1071" s="11">
        <f t="shared" si="142"/>
        <v>43669</v>
      </c>
      <c r="F1071" s="11">
        <f t="shared" si="143"/>
        <v>43674</v>
      </c>
      <c r="G1071" s="11">
        <f t="shared" si="144"/>
        <v>43697</v>
      </c>
    </row>
    <row r="1072" spans="1:7" s="9" customFormat="1" ht="15.75" customHeight="1">
      <c r="A1072" s="22"/>
      <c r="B1072" s="72"/>
      <c r="C1072" s="5"/>
      <c r="D1072" s="6"/>
      <c r="E1072" s="6"/>
      <c r="F1072" s="96"/>
      <c r="G1072" s="96"/>
    </row>
    <row r="1073" spans="1:7" s="9" customFormat="1" ht="15.75" customHeight="1">
      <c r="A1073" s="22"/>
      <c r="B1073" s="38"/>
      <c r="C1073" s="38"/>
      <c r="D1073" s="38"/>
      <c r="E1073" s="38"/>
      <c r="F1073" s="17"/>
      <c r="G1073" s="17"/>
    </row>
    <row r="1074" spans="1:7" s="9" customFormat="1" ht="15.75" customHeight="1">
      <c r="A1074" s="22" t="s">
        <v>1031</v>
      </c>
      <c r="B1074" s="210" t="s">
        <v>31</v>
      </c>
      <c r="C1074" s="89" t="s">
        <v>32</v>
      </c>
      <c r="D1074" s="89" t="s">
        <v>33</v>
      </c>
      <c r="E1074" s="8" t="s">
        <v>712</v>
      </c>
      <c r="F1074" s="8" t="s">
        <v>34</v>
      </c>
      <c r="G1074" s="8" t="s">
        <v>1032</v>
      </c>
    </row>
    <row r="1075" spans="1:7" s="9" customFormat="1" ht="15.75" customHeight="1">
      <c r="A1075" s="22"/>
      <c r="B1075" s="211"/>
      <c r="C1075" s="164"/>
      <c r="D1075" s="164"/>
      <c r="E1075" s="37" t="s">
        <v>24</v>
      </c>
      <c r="F1075" s="8" t="s">
        <v>35</v>
      </c>
      <c r="G1075" s="8" t="s">
        <v>36</v>
      </c>
    </row>
    <row r="1076" spans="1:7" s="9" customFormat="1" ht="15.75" customHeight="1">
      <c r="A1076" s="22"/>
      <c r="B1076" s="128" t="s">
        <v>674</v>
      </c>
      <c r="C1076" s="128" t="s">
        <v>679</v>
      </c>
      <c r="D1076" s="208" t="s">
        <v>1033</v>
      </c>
      <c r="E1076" s="11">
        <v>43647</v>
      </c>
      <c r="F1076" s="11">
        <f>E1076+4</f>
        <v>43651</v>
      </c>
      <c r="G1076" s="11">
        <f>F1076+35</f>
        <v>43686</v>
      </c>
    </row>
    <row r="1077" spans="1:7" s="9" customFormat="1" ht="15.75" customHeight="1">
      <c r="A1077" s="22"/>
      <c r="B1077" s="128" t="s">
        <v>675</v>
      </c>
      <c r="C1077" s="128" t="s">
        <v>680</v>
      </c>
      <c r="D1077" s="214"/>
      <c r="E1077" s="11">
        <f t="shared" ref="E1077:F1080" si="145">E1076+7</f>
        <v>43654</v>
      </c>
      <c r="F1077" s="11">
        <f t="shared" si="145"/>
        <v>43658</v>
      </c>
      <c r="G1077" s="11">
        <f>F1077+35</f>
        <v>43693</v>
      </c>
    </row>
    <row r="1078" spans="1:7" s="9" customFormat="1" ht="15.75" customHeight="1">
      <c r="A1078" s="22"/>
      <c r="B1078" s="171" t="s">
        <v>678</v>
      </c>
      <c r="C1078" s="128" t="s">
        <v>681</v>
      </c>
      <c r="D1078" s="214"/>
      <c r="E1078" s="11">
        <f t="shared" si="145"/>
        <v>43661</v>
      </c>
      <c r="F1078" s="11">
        <f t="shared" si="145"/>
        <v>43665</v>
      </c>
      <c r="G1078" s="11">
        <f>F1078+35</f>
        <v>43700</v>
      </c>
    </row>
    <row r="1079" spans="1:7" s="9" customFormat="1" ht="15.75" customHeight="1">
      <c r="A1079" s="22"/>
      <c r="B1079" s="171" t="s">
        <v>676</v>
      </c>
      <c r="C1079" s="128" t="s">
        <v>682</v>
      </c>
      <c r="D1079" s="214"/>
      <c r="E1079" s="11">
        <f t="shared" si="145"/>
        <v>43668</v>
      </c>
      <c r="F1079" s="11">
        <f t="shared" si="145"/>
        <v>43672</v>
      </c>
      <c r="G1079" s="11">
        <f>F1079+35</f>
        <v>43707</v>
      </c>
    </row>
    <row r="1080" spans="1:7" s="9" customFormat="1" ht="15.75" customHeight="1">
      <c r="A1080" s="22"/>
      <c r="B1080" s="171" t="s">
        <v>677</v>
      </c>
      <c r="C1080" s="128" t="s">
        <v>683</v>
      </c>
      <c r="D1080" s="209"/>
      <c r="E1080" s="11">
        <f t="shared" si="145"/>
        <v>43675</v>
      </c>
      <c r="F1080" s="11">
        <f t="shared" si="145"/>
        <v>43679</v>
      </c>
      <c r="G1080" s="11">
        <f>F1080+35</f>
        <v>43714</v>
      </c>
    </row>
    <row r="1081" spans="1:7" s="9" customFormat="1" ht="15.75" customHeight="1">
      <c r="A1081" s="22"/>
      <c r="B1081" s="38"/>
      <c r="C1081" s="38"/>
      <c r="D1081" s="38"/>
      <c r="E1081" s="17"/>
      <c r="F1081" s="17"/>
      <c r="G1081" s="17"/>
    </row>
    <row r="1082" spans="1:7" s="9" customFormat="1" ht="15.75" customHeight="1">
      <c r="A1082" s="22"/>
      <c r="B1082" s="38"/>
      <c r="C1082" s="38"/>
      <c r="D1082" s="38"/>
      <c r="E1082" s="38"/>
      <c r="F1082" s="17"/>
      <c r="G1082" s="17"/>
    </row>
    <row r="1083" spans="1:7" s="9" customFormat="1" ht="15.75" customHeight="1">
      <c r="A1083" s="22"/>
      <c r="B1083" s="91"/>
      <c r="C1083" s="5"/>
      <c r="D1083" s="6"/>
      <c r="E1083" s="6"/>
      <c r="F1083" s="96"/>
      <c r="G1083" s="96"/>
    </row>
    <row r="1084" spans="1:7" s="9" customFormat="1" ht="15.75" customHeight="1">
      <c r="A1084" s="22" t="s">
        <v>1034</v>
      </c>
      <c r="B1084" s="208" t="s">
        <v>719</v>
      </c>
      <c r="C1084" s="8" t="s">
        <v>32</v>
      </c>
      <c r="D1084" s="8" t="s">
        <v>33</v>
      </c>
      <c r="E1084" s="8" t="s">
        <v>712</v>
      </c>
      <c r="F1084" s="8" t="s">
        <v>34</v>
      </c>
      <c r="G1084" s="8" t="s">
        <v>1035</v>
      </c>
    </row>
    <row r="1085" spans="1:7" s="9" customFormat="1" ht="15.75" customHeight="1">
      <c r="A1085" s="22"/>
      <c r="B1085" s="209"/>
      <c r="C1085" s="172"/>
      <c r="D1085" s="172"/>
      <c r="E1085" s="8" t="s">
        <v>24</v>
      </c>
      <c r="F1085" s="8" t="s">
        <v>35</v>
      </c>
      <c r="G1085" s="8" t="s">
        <v>36</v>
      </c>
    </row>
    <row r="1086" spans="1:7" s="9" customFormat="1" ht="15.75" customHeight="1">
      <c r="A1086" s="22"/>
      <c r="B1086" s="128" t="s">
        <v>674</v>
      </c>
      <c r="C1086" s="128" t="s">
        <v>679</v>
      </c>
      <c r="D1086" s="208" t="s">
        <v>1036</v>
      </c>
      <c r="E1086" s="11">
        <v>43647</v>
      </c>
      <c r="F1086" s="11">
        <f>E1086+4</f>
        <v>43651</v>
      </c>
      <c r="G1086" s="11">
        <f>F1086+25</f>
        <v>43676</v>
      </c>
    </row>
    <row r="1087" spans="1:7" s="9" customFormat="1" ht="15.75" customHeight="1">
      <c r="A1087" s="22"/>
      <c r="B1087" s="128" t="s">
        <v>675</v>
      </c>
      <c r="C1087" s="128" t="s">
        <v>680</v>
      </c>
      <c r="D1087" s="214"/>
      <c r="E1087" s="11">
        <f t="shared" ref="E1087:F1090" si="146">E1086+7</f>
        <v>43654</v>
      </c>
      <c r="F1087" s="11">
        <f t="shared" si="146"/>
        <v>43658</v>
      </c>
      <c r="G1087" s="11">
        <f>F1087+25</f>
        <v>43683</v>
      </c>
    </row>
    <row r="1088" spans="1:7" s="9" customFormat="1" ht="15.75" customHeight="1">
      <c r="A1088" s="22"/>
      <c r="B1088" s="171" t="s">
        <v>678</v>
      </c>
      <c r="C1088" s="128" t="s">
        <v>681</v>
      </c>
      <c r="D1088" s="214"/>
      <c r="E1088" s="11">
        <f t="shared" si="146"/>
        <v>43661</v>
      </c>
      <c r="F1088" s="11">
        <f t="shared" si="146"/>
        <v>43665</v>
      </c>
      <c r="G1088" s="11">
        <f>F1088+25</f>
        <v>43690</v>
      </c>
    </row>
    <row r="1089" spans="1:7" s="9" customFormat="1" ht="15.75" customHeight="1">
      <c r="A1089" s="22"/>
      <c r="B1089" s="171" t="s">
        <v>676</v>
      </c>
      <c r="C1089" s="128" t="s">
        <v>682</v>
      </c>
      <c r="D1089" s="214"/>
      <c r="E1089" s="11">
        <f t="shared" si="146"/>
        <v>43668</v>
      </c>
      <c r="F1089" s="11">
        <f t="shared" si="146"/>
        <v>43672</v>
      </c>
      <c r="G1089" s="11">
        <f>F1089+25</f>
        <v>43697</v>
      </c>
    </row>
    <row r="1090" spans="1:7" s="9" customFormat="1" ht="15.75" customHeight="1">
      <c r="A1090" s="22"/>
      <c r="B1090" s="171" t="s">
        <v>677</v>
      </c>
      <c r="C1090" s="128" t="s">
        <v>683</v>
      </c>
      <c r="D1090" s="209"/>
      <c r="E1090" s="11">
        <f t="shared" si="146"/>
        <v>43675</v>
      </c>
      <c r="F1090" s="11">
        <f t="shared" si="146"/>
        <v>43679</v>
      </c>
      <c r="G1090" s="11">
        <f>F1090+25</f>
        <v>43704</v>
      </c>
    </row>
    <row r="1091" spans="1:7" s="9" customFormat="1" ht="15.75" customHeight="1">
      <c r="A1091" s="22"/>
      <c r="B1091" s="38"/>
      <c r="C1091" s="38"/>
      <c r="D1091" s="38"/>
      <c r="E1091" s="38"/>
      <c r="F1091" s="73"/>
      <c r="G1091" s="73"/>
    </row>
    <row r="1092" spans="1:7" s="9" customFormat="1" ht="15.75" customHeight="1">
      <c r="A1092" s="22"/>
      <c r="B1092" s="38"/>
      <c r="C1092" s="38"/>
      <c r="D1092" s="38"/>
      <c r="E1092" s="38"/>
      <c r="F1092" s="73"/>
      <c r="G1092" s="73"/>
    </row>
    <row r="1093" spans="1:7" s="9" customFormat="1" ht="15.75" customHeight="1">
      <c r="A1093" s="22"/>
      <c r="B1093" s="38"/>
      <c r="C1093" s="38"/>
      <c r="D1093" s="38"/>
      <c r="E1093" s="38"/>
      <c r="F1093" s="17"/>
      <c r="G1093" s="17"/>
    </row>
    <row r="1094" spans="1:7" s="9" customFormat="1" ht="15.75" customHeight="1">
      <c r="A1094" s="22"/>
      <c r="B1094" s="91"/>
      <c r="C1094" s="5"/>
      <c r="D1094" s="6"/>
      <c r="E1094" s="6"/>
      <c r="F1094" s="96"/>
      <c r="G1094" s="96"/>
    </row>
    <row r="1095" spans="1:7" s="9" customFormat="1" ht="15.75" customHeight="1">
      <c r="A1095" s="22" t="s">
        <v>1037</v>
      </c>
      <c r="B1095" s="208" t="s">
        <v>31</v>
      </c>
      <c r="C1095" s="8" t="s">
        <v>32</v>
      </c>
      <c r="D1095" s="8" t="s">
        <v>711</v>
      </c>
      <c r="E1095" s="8" t="s">
        <v>712</v>
      </c>
      <c r="F1095" s="8" t="s">
        <v>712</v>
      </c>
      <c r="G1095" s="8" t="s">
        <v>1038</v>
      </c>
    </row>
    <row r="1096" spans="1:7" s="9" customFormat="1" ht="15.75" customHeight="1">
      <c r="A1096" s="22"/>
      <c r="B1096" s="209"/>
      <c r="C1096" s="172"/>
      <c r="D1096" s="172"/>
      <c r="E1096" s="8" t="s">
        <v>24</v>
      </c>
      <c r="F1096" s="8" t="s">
        <v>35</v>
      </c>
      <c r="G1096" s="8" t="s">
        <v>36</v>
      </c>
    </row>
    <row r="1097" spans="1:7" s="9" customFormat="1" ht="15.75" customHeight="1">
      <c r="A1097" s="22"/>
      <c r="B1097" s="128" t="s">
        <v>674</v>
      </c>
      <c r="C1097" s="128" t="s">
        <v>679</v>
      </c>
      <c r="D1097" s="208" t="s">
        <v>1039</v>
      </c>
      <c r="E1097" s="11">
        <v>43647</v>
      </c>
      <c r="F1097" s="11">
        <f>E1097+4</f>
        <v>43651</v>
      </c>
      <c r="G1097" s="11">
        <f>F1097+34</f>
        <v>43685</v>
      </c>
    </row>
    <row r="1098" spans="1:7" s="9" customFormat="1" ht="15.75" customHeight="1">
      <c r="A1098" s="22" t="s">
        <v>1040</v>
      </c>
      <c r="B1098" s="128" t="s">
        <v>675</v>
      </c>
      <c r="C1098" s="128" t="s">
        <v>680</v>
      </c>
      <c r="D1098" s="214"/>
      <c r="E1098" s="11">
        <f t="shared" ref="E1098:E1101" si="147">E1097+7</f>
        <v>43654</v>
      </c>
      <c r="F1098" s="11">
        <f t="shared" ref="F1098:F1101" si="148">E1098+4</f>
        <v>43658</v>
      </c>
      <c r="G1098" s="11">
        <f t="shared" ref="G1098:G1101" si="149">F1098+34</f>
        <v>43692</v>
      </c>
    </row>
    <row r="1099" spans="1:7" s="9" customFormat="1" ht="15.75" customHeight="1">
      <c r="A1099" s="22"/>
      <c r="B1099" s="171" t="s">
        <v>678</v>
      </c>
      <c r="C1099" s="128" t="s">
        <v>681</v>
      </c>
      <c r="D1099" s="214"/>
      <c r="E1099" s="11">
        <f t="shared" si="147"/>
        <v>43661</v>
      </c>
      <c r="F1099" s="11">
        <f t="shared" si="148"/>
        <v>43665</v>
      </c>
      <c r="G1099" s="11">
        <f t="shared" si="149"/>
        <v>43699</v>
      </c>
    </row>
    <row r="1100" spans="1:7" s="9" customFormat="1" ht="15.75" customHeight="1">
      <c r="A1100" s="22"/>
      <c r="B1100" s="171" t="s">
        <v>676</v>
      </c>
      <c r="C1100" s="128" t="s">
        <v>682</v>
      </c>
      <c r="D1100" s="214"/>
      <c r="E1100" s="11">
        <f t="shared" si="147"/>
        <v>43668</v>
      </c>
      <c r="F1100" s="11">
        <f t="shared" si="148"/>
        <v>43672</v>
      </c>
      <c r="G1100" s="11">
        <f t="shared" si="149"/>
        <v>43706</v>
      </c>
    </row>
    <row r="1101" spans="1:7" s="9" customFormat="1" ht="15.75" customHeight="1">
      <c r="A1101" s="22"/>
      <c r="B1101" s="171" t="s">
        <v>677</v>
      </c>
      <c r="C1101" s="128" t="s">
        <v>683</v>
      </c>
      <c r="D1101" s="209"/>
      <c r="E1101" s="11">
        <f t="shared" si="147"/>
        <v>43675</v>
      </c>
      <c r="F1101" s="11">
        <f t="shared" si="148"/>
        <v>43679</v>
      </c>
      <c r="G1101" s="11">
        <f t="shared" si="149"/>
        <v>43713</v>
      </c>
    </row>
    <row r="1102" spans="1:7" s="9" customFormat="1" ht="15.75" customHeight="1">
      <c r="A1102" s="22"/>
      <c r="B1102" s="38"/>
      <c r="C1102" s="38"/>
      <c r="D1102" s="38"/>
      <c r="E1102" s="38"/>
      <c r="F1102" s="17"/>
      <c r="G1102" s="17"/>
    </row>
    <row r="1103" spans="1:7" s="9" customFormat="1" ht="15.75" customHeight="1">
      <c r="A1103" s="22"/>
      <c r="B1103" s="38"/>
      <c r="C1103" s="38"/>
      <c r="D1103" s="38"/>
      <c r="E1103" s="38"/>
      <c r="F1103" s="17"/>
      <c r="G1103" s="17"/>
    </row>
    <row r="1104" spans="1:7" s="9" customFormat="1" ht="15.75" customHeight="1">
      <c r="A1104" s="22"/>
      <c r="B1104" s="91"/>
      <c r="C1104" s="5"/>
      <c r="D1104" s="6"/>
      <c r="E1104" s="6"/>
      <c r="F1104" s="96"/>
      <c r="G1104" s="96"/>
    </row>
    <row r="1105" spans="1:7" s="9" customFormat="1" ht="15.75" customHeight="1">
      <c r="A1105" s="22"/>
      <c r="B1105" s="38"/>
      <c r="C1105" s="38"/>
      <c r="D1105" s="38"/>
      <c r="E1105" s="17"/>
      <c r="F1105" s="17"/>
      <c r="G1105" s="17"/>
    </row>
    <row r="1106" spans="1:7" s="9" customFormat="1" ht="15.75" customHeight="1">
      <c r="A1106" s="22" t="s">
        <v>1041</v>
      </c>
      <c r="B1106" s="208" t="s">
        <v>31</v>
      </c>
      <c r="C1106" s="8" t="s">
        <v>32</v>
      </c>
      <c r="D1106" s="8" t="s">
        <v>33</v>
      </c>
      <c r="E1106" s="8" t="s">
        <v>712</v>
      </c>
      <c r="F1106" s="8" t="s">
        <v>34</v>
      </c>
      <c r="G1106" s="8" t="s">
        <v>143</v>
      </c>
    </row>
    <row r="1107" spans="1:7" s="9" customFormat="1" ht="15.75" customHeight="1">
      <c r="A1107" s="22"/>
      <c r="B1107" s="209"/>
      <c r="C1107" s="172"/>
      <c r="D1107" s="172"/>
      <c r="E1107" s="8" t="s">
        <v>24</v>
      </c>
      <c r="F1107" s="8" t="s">
        <v>35</v>
      </c>
      <c r="G1107" s="8" t="s">
        <v>36</v>
      </c>
    </row>
    <row r="1108" spans="1:7" s="9" customFormat="1" ht="15.75" customHeight="1">
      <c r="A1108" s="22"/>
      <c r="B1108" s="128" t="s">
        <v>674</v>
      </c>
      <c r="C1108" s="128" t="s">
        <v>679</v>
      </c>
      <c r="D1108" s="208" t="s">
        <v>1042</v>
      </c>
      <c r="E1108" s="11">
        <v>43647</v>
      </c>
      <c r="F1108" s="11">
        <f>E1108+4</f>
        <v>43651</v>
      </c>
      <c r="G1108" s="11">
        <f>F1108+35</f>
        <v>43686</v>
      </c>
    </row>
    <row r="1109" spans="1:7" s="9" customFormat="1" ht="15.75" customHeight="1">
      <c r="A1109" s="22" t="s">
        <v>801</v>
      </c>
      <c r="B1109" s="128" t="s">
        <v>675</v>
      </c>
      <c r="C1109" s="128" t="s">
        <v>680</v>
      </c>
      <c r="D1109" s="214"/>
      <c r="E1109" s="11">
        <f t="shared" ref="E1109:F1112" si="150">E1108+7</f>
        <v>43654</v>
      </c>
      <c r="F1109" s="11">
        <f t="shared" si="150"/>
        <v>43658</v>
      </c>
      <c r="G1109" s="11">
        <f>F1109+35</f>
        <v>43693</v>
      </c>
    </row>
    <row r="1110" spans="1:7" s="9" customFormat="1" ht="15.75" customHeight="1">
      <c r="A1110" s="22"/>
      <c r="B1110" s="171" t="s">
        <v>678</v>
      </c>
      <c r="C1110" s="128" t="s">
        <v>681</v>
      </c>
      <c r="D1110" s="214"/>
      <c r="E1110" s="11">
        <f t="shared" si="150"/>
        <v>43661</v>
      </c>
      <c r="F1110" s="11">
        <f t="shared" si="150"/>
        <v>43665</v>
      </c>
      <c r="G1110" s="11">
        <f>F1110+35</f>
        <v>43700</v>
      </c>
    </row>
    <row r="1111" spans="1:7" s="9" customFormat="1" ht="15.75" customHeight="1">
      <c r="A1111" s="22"/>
      <c r="B1111" s="171" t="s">
        <v>676</v>
      </c>
      <c r="C1111" s="128" t="s">
        <v>682</v>
      </c>
      <c r="D1111" s="214"/>
      <c r="E1111" s="11">
        <f t="shared" si="150"/>
        <v>43668</v>
      </c>
      <c r="F1111" s="11">
        <f t="shared" si="150"/>
        <v>43672</v>
      </c>
      <c r="G1111" s="11">
        <f>F1111+35</f>
        <v>43707</v>
      </c>
    </row>
    <row r="1112" spans="1:7" s="9" customFormat="1" ht="15.75" customHeight="1">
      <c r="A1112" s="62"/>
      <c r="B1112" s="171" t="s">
        <v>677</v>
      </c>
      <c r="C1112" s="128" t="s">
        <v>683</v>
      </c>
      <c r="D1112" s="209"/>
      <c r="E1112" s="11">
        <f t="shared" si="150"/>
        <v>43675</v>
      </c>
      <c r="F1112" s="11">
        <f t="shared" si="150"/>
        <v>43679</v>
      </c>
      <c r="G1112" s="11">
        <f>F1112+35</f>
        <v>43714</v>
      </c>
    </row>
    <row r="1113" spans="1:7" s="9" customFormat="1" ht="15.75" customHeight="1">
      <c r="A1113" s="22"/>
      <c r="B1113" s="38"/>
      <c r="C1113" s="38"/>
      <c r="D1113" s="38"/>
      <c r="E1113" s="17"/>
      <c r="F1113" s="17"/>
      <c r="G1113" s="17"/>
    </row>
    <row r="1114" spans="1:7" s="9" customFormat="1" ht="15.75" customHeight="1">
      <c r="A1114" s="22"/>
      <c r="B1114" s="38"/>
      <c r="C1114" s="38"/>
      <c r="D1114" s="38"/>
      <c r="E1114" s="38"/>
      <c r="F1114" s="17"/>
      <c r="G1114" s="17"/>
    </row>
    <row r="1115" spans="1:7" s="9" customFormat="1" ht="15.75" customHeight="1">
      <c r="A1115" s="22"/>
      <c r="B1115" s="91"/>
      <c r="C1115" s="5"/>
      <c r="D1115" s="6"/>
      <c r="E1115" s="6"/>
      <c r="F1115" s="96"/>
      <c r="G1115" s="96"/>
    </row>
    <row r="1116" spans="1:7" s="9" customFormat="1" ht="15.75" customHeight="1">
      <c r="A1116" s="22" t="s">
        <v>1043</v>
      </c>
      <c r="B1116" s="208" t="s">
        <v>31</v>
      </c>
      <c r="C1116" s="51" t="s">
        <v>32</v>
      </c>
      <c r="D1116" s="51" t="s">
        <v>33</v>
      </c>
      <c r="E1116" s="51" t="s">
        <v>712</v>
      </c>
      <c r="F1116" s="51" t="s">
        <v>34</v>
      </c>
      <c r="G1116" s="51" t="s">
        <v>1035</v>
      </c>
    </row>
    <row r="1117" spans="1:7" s="9" customFormat="1" ht="15.75" customHeight="1">
      <c r="A1117" s="22"/>
      <c r="B1117" s="209"/>
      <c r="C1117" s="173"/>
      <c r="D1117" s="173"/>
      <c r="E1117" s="51" t="s">
        <v>24</v>
      </c>
      <c r="F1117" s="51" t="s">
        <v>35</v>
      </c>
      <c r="G1117" s="51" t="s">
        <v>36</v>
      </c>
    </row>
    <row r="1118" spans="1:7" s="9" customFormat="1" ht="15.75" customHeight="1">
      <c r="A1118" s="22"/>
      <c r="B1118" s="109" t="s">
        <v>1019</v>
      </c>
      <c r="C1118" s="104" t="s">
        <v>1020</v>
      </c>
      <c r="D1118" s="278" t="s">
        <v>1021</v>
      </c>
      <c r="E1118" s="11">
        <v>43643</v>
      </c>
      <c r="F1118" s="11">
        <f>E1118+4</f>
        <v>43647</v>
      </c>
      <c r="G1118" s="11">
        <f>F1118+30</f>
        <v>43677</v>
      </c>
    </row>
    <row r="1119" spans="1:7" s="9" customFormat="1" ht="15.75" customHeight="1">
      <c r="A1119" s="62"/>
      <c r="B1119" s="109" t="s">
        <v>1022</v>
      </c>
      <c r="C1119" s="104" t="s">
        <v>429</v>
      </c>
      <c r="D1119" s="270"/>
      <c r="E1119" s="11">
        <f>E1118+7</f>
        <v>43650</v>
      </c>
      <c r="F1119" s="11">
        <f t="shared" ref="F1119:F1122" si="151">E1119+4</f>
        <v>43654</v>
      </c>
      <c r="G1119" s="11">
        <f t="shared" ref="G1119:G1122" si="152">F1119+30</f>
        <v>43684</v>
      </c>
    </row>
    <row r="1120" spans="1:7" s="9" customFormat="1" ht="15.75" customHeight="1">
      <c r="A1120" s="22"/>
      <c r="B1120" s="109" t="s">
        <v>1023</v>
      </c>
      <c r="C1120" s="104" t="s">
        <v>687</v>
      </c>
      <c r="D1120" s="270"/>
      <c r="E1120" s="11">
        <f t="shared" ref="E1120:E1122" si="153">E1119+7</f>
        <v>43657</v>
      </c>
      <c r="F1120" s="11">
        <f t="shared" si="151"/>
        <v>43661</v>
      </c>
      <c r="G1120" s="11">
        <f t="shared" si="152"/>
        <v>43691</v>
      </c>
    </row>
    <row r="1121" spans="1:7" s="9" customFormat="1" ht="15.75" customHeight="1">
      <c r="A1121" s="22"/>
      <c r="B1121" s="109" t="s">
        <v>1024</v>
      </c>
      <c r="C1121" s="104" t="s">
        <v>430</v>
      </c>
      <c r="D1121" s="270"/>
      <c r="E1121" s="11">
        <f t="shared" si="153"/>
        <v>43664</v>
      </c>
      <c r="F1121" s="11">
        <f t="shared" si="151"/>
        <v>43668</v>
      </c>
      <c r="G1121" s="11">
        <f t="shared" si="152"/>
        <v>43698</v>
      </c>
    </row>
    <row r="1122" spans="1:7" s="9" customFormat="1" ht="15.75" customHeight="1">
      <c r="A1122" s="62"/>
      <c r="B1122" s="109" t="s">
        <v>1025</v>
      </c>
      <c r="C1122" s="104" t="s">
        <v>688</v>
      </c>
      <c r="D1122" s="244"/>
      <c r="E1122" s="11">
        <f t="shared" si="153"/>
        <v>43671</v>
      </c>
      <c r="F1122" s="11">
        <f t="shared" si="151"/>
        <v>43675</v>
      </c>
      <c r="G1122" s="11">
        <f t="shared" si="152"/>
        <v>43705</v>
      </c>
    </row>
    <row r="1123" spans="1:7" s="9" customFormat="1" ht="15.75" customHeight="1">
      <c r="A1123" s="22"/>
      <c r="B1123" s="38"/>
      <c r="C1123" s="38"/>
      <c r="D1123" s="38"/>
      <c r="E1123" s="17"/>
      <c r="F1123" s="17"/>
      <c r="G1123" s="17"/>
    </row>
    <row r="1124" spans="1:7" s="9" customFormat="1" ht="15.75" customHeight="1">
      <c r="A1124" s="22"/>
      <c r="B1124" s="210" t="s">
        <v>31</v>
      </c>
      <c r="C1124" s="89" t="s">
        <v>32</v>
      </c>
      <c r="D1124" s="89" t="s">
        <v>33</v>
      </c>
      <c r="E1124" s="8" t="s">
        <v>712</v>
      </c>
      <c r="F1124" s="8" t="s">
        <v>34</v>
      </c>
      <c r="G1124" s="8" t="s">
        <v>1035</v>
      </c>
    </row>
    <row r="1125" spans="1:7" s="9" customFormat="1" ht="15.75" customHeight="1">
      <c r="A1125" s="22"/>
      <c r="B1125" s="211"/>
      <c r="C1125" s="164"/>
      <c r="D1125" s="164"/>
      <c r="E1125" s="37" t="s">
        <v>24</v>
      </c>
      <c r="F1125" s="8" t="s">
        <v>35</v>
      </c>
      <c r="G1125" s="8" t="s">
        <v>36</v>
      </c>
    </row>
    <row r="1126" spans="1:7" s="9" customFormat="1" ht="15.75" customHeight="1">
      <c r="A1126" s="22"/>
      <c r="B1126" s="128" t="s">
        <v>674</v>
      </c>
      <c r="C1126" s="128" t="s">
        <v>679</v>
      </c>
      <c r="D1126" s="278" t="s">
        <v>1042</v>
      </c>
      <c r="E1126" s="11">
        <v>43647</v>
      </c>
      <c r="F1126" s="11">
        <f>E1126+4</f>
        <v>43651</v>
      </c>
      <c r="G1126" s="11">
        <f>F1126+28</f>
        <v>43679</v>
      </c>
    </row>
    <row r="1127" spans="1:7" s="9" customFormat="1" ht="15.75" customHeight="1">
      <c r="A1127" s="22"/>
      <c r="B1127" s="128" t="s">
        <v>675</v>
      </c>
      <c r="C1127" s="128" t="s">
        <v>680</v>
      </c>
      <c r="D1127" s="270"/>
      <c r="E1127" s="11">
        <f t="shared" ref="E1127:F1130" si="154">E1126+7</f>
        <v>43654</v>
      </c>
      <c r="F1127" s="11">
        <f t="shared" si="154"/>
        <v>43658</v>
      </c>
      <c r="G1127" s="11">
        <f>F1127+28</f>
        <v>43686</v>
      </c>
    </row>
    <row r="1128" spans="1:7" s="9" customFormat="1" ht="15.75" customHeight="1">
      <c r="A1128" s="22"/>
      <c r="B1128" s="171" t="s">
        <v>678</v>
      </c>
      <c r="C1128" s="128" t="s">
        <v>681</v>
      </c>
      <c r="D1128" s="270"/>
      <c r="E1128" s="11">
        <f t="shared" si="154"/>
        <v>43661</v>
      </c>
      <c r="F1128" s="11">
        <f t="shared" si="154"/>
        <v>43665</v>
      </c>
      <c r="G1128" s="11">
        <f>F1128+28</f>
        <v>43693</v>
      </c>
    </row>
    <row r="1129" spans="1:7" s="9" customFormat="1" ht="15.75" customHeight="1">
      <c r="A1129" s="22"/>
      <c r="B1129" s="171" t="s">
        <v>676</v>
      </c>
      <c r="C1129" s="128" t="s">
        <v>682</v>
      </c>
      <c r="D1129" s="270"/>
      <c r="E1129" s="11">
        <f t="shared" si="154"/>
        <v>43668</v>
      </c>
      <c r="F1129" s="11">
        <f t="shared" si="154"/>
        <v>43672</v>
      </c>
      <c r="G1129" s="11">
        <f>F1129+28</f>
        <v>43700</v>
      </c>
    </row>
    <row r="1130" spans="1:7" s="9" customFormat="1" ht="15.75" customHeight="1">
      <c r="A1130" s="22"/>
      <c r="B1130" s="171" t="s">
        <v>677</v>
      </c>
      <c r="C1130" s="128" t="s">
        <v>683</v>
      </c>
      <c r="D1130" s="244"/>
      <c r="E1130" s="11">
        <f t="shared" si="154"/>
        <v>43675</v>
      </c>
      <c r="F1130" s="11">
        <f t="shared" si="154"/>
        <v>43679</v>
      </c>
      <c r="G1130" s="11">
        <f>F1130+28</f>
        <v>43707</v>
      </c>
    </row>
    <row r="1131" spans="1:7" s="9" customFormat="1" ht="15.75" customHeight="1">
      <c r="A1131" s="22"/>
      <c r="B1131" s="38"/>
      <c r="C1131" s="38"/>
      <c r="D1131" s="38"/>
      <c r="E1131" s="17"/>
      <c r="F1131" s="17"/>
      <c r="G1131" s="17"/>
    </row>
    <row r="1132" spans="1:7" s="9" customFormat="1" ht="15.75" customHeight="1">
      <c r="A1132" s="22"/>
      <c r="B1132" s="38"/>
      <c r="C1132" s="38"/>
      <c r="D1132" s="38"/>
      <c r="E1132" s="38"/>
      <c r="F1132" s="17"/>
      <c r="G1132" s="17"/>
    </row>
    <row r="1133" spans="1:7" s="9" customFormat="1" ht="15.75" customHeight="1">
      <c r="A1133" s="22"/>
      <c r="B1133" s="91"/>
      <c r="C1133" s="5"/>
      <c r="D1133" s="6"/>
      <c r="E1133" s="6"/>
      <c r="F1133" s="96"/>
      <c r="G1133" s="96"/>
    </row>
    <row r="1134" spans="1:7" s="9" customFormat="1" ht="15.75" customHeight="1">
      <c r="A1134" s="22" t="s">
        <v>1044</v>
      </c>
      <c r="B1134" s="208" t="s">
        <v>31</v>
      </c>
      <c r="C1134" s="8" t="s">
        <v>32</v>
      </c>
      <c r="D1134" s="8" t="s">
        <v>33</v>
      </c>
      <c r="E1134" s="8" t="s">
        <v>712</v>
      </c>
      <c r="F1134" s="8" t="s">
        <v>34</v>
      </c>
      <c r="G1134" s="8" t="s">
        <v>1045</v>
      </c>
    </row>
    <row r="1135" spans="1:7" s="9" customFormat="1" ht="15.75" customHeight="1">
      <c r="A1135" s="22"/>
      <c r="B1135" s="209"/>
      <c r="C1135" s="172"/>
      <c r="D1135" s="172"/>
      <c r="E1135" s="8" t="s">
        <v>24</v>
      </c>
      <c r="F1135" s="8" t="s">
        <v>35</v>
      </c>
      <c r="G1135" s="8" t="s">
        <v>36</v>
      </c>
    </row>
    <row r="1136" spans="1:7" s="9" customFormat="1" ht="15.75" customHeight="1">
      <c r="A1136" s="22"/>
      <c r="B1136" s="128" t="s">
        <v>674</v>
      </c>
      <c r="C1136" s="128" t="s">
        <v>679</v>
      </c>
      <c r="D1136" s="208" t="s">
        <v>1042</v>
      </c>
      <c r="E1136" s="11">
        <v>43647</v>
      </c>
      <c r="F1136" s="11">
        <f>E1136+4</f>
        <v>43651</v>
      </c>
      <c r="G1136" s="11">
        <f>F1136+35</f>
        <v>43686</v>
      </c>
    </row>
    <row r="1137" spans="1:7" s="9" customFormat="1" ht="15.75" customHeight="1">
      <c r="A1137" s="22"/>
      <c r="B1137" s="128" t="s">
        <v>675</v>
      </c>
      <c r="C1137" s="128" t="s">
        <v>680</v>
      </c>
      <c r="D1137" s="214"/>
      <c r="E1137" s="11">
        <f>E1136+7</f>
        <v>43654</v>
      </c>
      <c r="F1137" s="11">
        <f t="shared" ref="E1137:F1140" si="155">F1136+7</f>
        <v>43658</v>
      </c>
      <c r="G1137" s="11">
        <f>F1137+35</f>
        <v>43693</v>
      </c>
    </row>
    <row r="1138" spans="1:7" s="9" customFormat="1" ht="15.75" customHeight="1">
      <c r="A1138" s="22"/>
      <c r="B1138" s="171" t="s">
        <v>678</v>
      </c>
      <c r="C1138" s="128" t="s">
        <v>681</v>
      </c>
      <c r="D1138" s="214"/>
      <c r="E1138" s="11">
        <f t="shared" si="155"/>
        <v>43661</v>
      </c>
      <c r="F1138" s="11">
        <f t="shared" si="155"/>
        <v>43665</v>
      </c>
      <c r="G1138" s="11">
        <f>F1138+35</f>
        <v>43700</v>
      </c>
    </row>
    <row r="1139" spans="1:7" s="9" customFormat="1" ht="15.75" customHeight="1">
      <c r="A1139" s="22"/>
      <c r="B1139" s="171" t="s">
        <v>676</v>
      </c>
      <c r="C1139" s="128" t="s">
        <v>682</v>
      </c>
      <c r="D1139" s="214"/>
      <c r="E1139" s="11">
        <f t="shared" si="155"/>
        <v>43668</v>
      </c>
      <c r="F1139" s="11">
        <f t="shared" si="155"/>
        <v>43672</v>
      </c>
      <c r="G1139" s="11">
        <f>F1139+35</f>
        <v>43707</v>
      </c>
    </row>
    <row r="1140" spans="1:7" s="9" customFormat="1" ht="15.75" customHeight="1">
      <c r="A1140" s="62"/>
      <c r="B1140" s="171" t="s">
        <v>677</v>
      </c>
      <c r="C1140" s="128" t="s">
        <v>683</v>
      </c>
      <c r="D1140" s="209"/>
      <c r="E1140" s="11">
        <f t="shared" si="155"/>
        <v>43675</v>
      </c>
      <c r="F1140" s="11">
        <f t="shared" si="155"/>
        <v>43679</v>
      </c>
      <c r="G1140" s="11">
        <f>F1140+35</f>
        <v>43714</v>
      </c>
    </row>
    <row r="1141" spans="1:7" s="9" customFormat="1" ht="15.75" customHeight="1">
      <c r="A1141" s="22"/>
      <c r="B1141" s="74"/>
      <c r="C1141" s="30"/>
      <c r="D1141" s="75"/>
      <c r="E1141" s="17"/>
      <c r="F1141" s="17"/>
      <c r="G1141" s="17"/>
    </row>
    <row r="1142" spans="1:7" s="9" customFormat="1" ht="15.75" customHeight="1">
      <c r="A1142" s="22"/>
      <c r="B1142" s="38"/>
      <c r="C1142" s="38"/>
      <c r="D1142" s="38"/>
      <c r="E1142" s="17"/>
      <c r="F1142" s="17"/>
      <c r="G1142" s="17"/>
    </row>
    <row r="1143" spans="1:7" s="9" customFormat="1" ht="15.75" customHeight="1">
      <c r="A1143" s="49" t="s">
        <v>144</v>
      </c>
      <c r="B1143" s="98"/>
      <c r="C1143" s="98"/>
      <c r="D1143" s="98"/>
      <c r="E1143" s="98"/>
      <c r="F1143" s="98"/>
      <c r="G1143" s="98"/>
    </row>
    <row r="1144" spans="1:7" s="9" customFormat="1" ht="15.75" customHeight="1">
      <c r="A1144" s="22"/>
      <c r="B1144" s="91"/>
      <c r="C1144" s="5"/>
      <c r="D1144" s="6"/>
      <c r="E1144" s="6"/>
      <c r="F1144" s="96"/>
      <c r="G1144" s="96"/>
    </row>
    <row r="1145" spans="1:7" s="9" customFormat="1" ht="15.75" customHeight="1">
      <c r="A1145" s="22" t="s">
        <v>1046</v>
      </c>
      <c r="B1145" s="210" t="s">
        <v>31</v>
      </c>
      <c r="C1145" s="210" t="s">
        <v>32</v>
      </c>
      <c r="D1145" s="210" t="s">
        <v>33</v>
      </c>
      <c r="E1145" s="8" t="s">
        <v>712</v>
      </c>
      <c r="F1145" s="8" t="s">
        <v>34</v>
      </c>
      <c r="G1145" s="8" t="s">
        <v>145</v>
      </c>
    </row>
    <row r="1146" spans="1:7" s="9" customFormat="1" ht="15.75" customHeight="1">
      <c r="A1146" s="22"/>
      <c r="B1146" s="211"/>
      <c r="C1146" s="211"/>
      <c r="D1146" s="211"/>
      <c r="E1146" s="37" t="s">
        <v>24</v>
      </c>
      <c r="F1146" s="8" t="s">
        <v>35</v>
      </c>
      <c r="G1146" s="8" t="s">
        <v>36</v>
      </c>
    </row>
    <row r="1147" spans="1:7" s="9" customFormat="1" ht="15.75" customHeight="1">
      <c r="A1147" s="22"/>
      <c r="B1147" s="8" t="s">
        <v>420</v>
      </c>
      <c r="C1147" s="174" t="s">
        <v>1047</v>
      </c>
      <c r="D1147" s="224" t="s">
        <v>1048</v>
      </c>
      <c r="E1147" s="11">
        <v>43648</v>
      </c>
      <c r="F1147" s="11">
        <f>E1147+4</f>
        <v>43652</v>
      </c>
      <c r="G1147" s="13">
        <f>F1147+12</f>
        <v>43664</v>
      </c>
    </row>
    <row r="1148" spans="1:7" s="9" customFormat="1" ht="15.75" customHeight="1">
      <c r="A1148" s="22"/>
      <c r="B1148" s="8" t="s">
        <v>421</v>
      </c>
      <c r="C1148" s="175" t="s">
        <v>1049</v>
      </c>
      <c r="D1148" s="237"/>
      <c r="E1148" s="11">
        <f t="shared" ref="E1148:G1151" si="156">E1147+7</f>
        <v>43655</v>
      </c>
      <c r="F1148" s="11">
        <f t="shared" si="156"/>
        <v>43659</v>
      </c>
      <c r="G1148" s="11">
        <f t="shared" si="156"/>
        <v>43671</v>
      </c>
    </row>
    <row r="1149" spans="1:7" s="9" customFormat="1" ht="15.75" customHeight="1">
      <c r="A1149" s="22"/>
      <c r="B1149" s="8" t="s">
        <v>422</v>
      </c>
      <c r="C1149" s="175" t="s">
        <v>1050</v>
      </c>
      <c r="D1149" s="237"/>
      <c r="E1149" s="11">
        <f t="shared" si="156"/>
        <v>43662</v>
      </c>
      <c r="F1149" s="11">
        <f t="shared" si="156"/>
        <v>43666</v>
      </c>
      <c r="G1149" s="11">
        <f t="shared" si="156"/>
        <v>43678</v>
      </c>
    </row>
    <row r="1150" spans="1:7" s="9" customFormat="1" ht="15.75" customHeight="1">
      <c r="A1150" s="62"/>
      <c r="B1150" s="162" t="s">
        <v>423</v>
      </c>
      <c r="C1150" s="176" t="s">
        <v>1051</v>
      </c>
      <c r="D1150" s="237"/>
      <c r="E1150" s="11">
        <f t="shared" si="156"/>
        <v>43669</v>
      </c>
      <c r="F1150" s="11">
        <f t="shared" si="156"/>
        <v>43673</v>
      </c>
      <c r="G1150" s="11">
        <f t="shared" si="156"/>
        <v>43685</v>
      </c>
    </row>
    <row r="1151" spans="1:7" s="9" customFormat="1" ht="15.75" customHeight="1">
      <c r="A1151" s="48"/>
      <c r="B1151" s="162"/>
      <c r="C1151" s="8"/>
      <c r="D1151" s="238"/>
      <c r="E1151" s="11">
        <f t="shared" si="156"/>
        <v>43676</v>
      </c>
      <c r="F1151" s="11">
        <f t="shared" si="156"/>
        <v>43680</v>
      </c>
      <c r="G1151" s="11">
        <f t="shared" si="156"/>
        <v>43692</v>
      </c>
    </row>
    <row r="1152" spans="1:7" s="9" customFormat="1" ht="15.75" customHeight="1">
      <c r="A1152" s="22"/>
      <c r="B1152" s="76"/>
      <c r="C1152" s="38"/>
      <c r="D1152" s="38"/>
      <c r="E1152" s="17"/>
      <c r="F1152" s="17"/>
      <c r="G1152" s="17"/>
    </row>
    <row r="1153" spans="1:7" s="9" customFormat="1" ht="15.75" customHeight="1">
      <c r="A1153" s="22"/>
      <c r="B1153" s="91"/>
      <c r="C1153" s="77"/>
      <c r="D1153" s="6"/>
      <c r="E1153" s="6"/>
      <c r="F1153" s="78"/>
      <c r="G1153" s="96"/>
    </row>
    <row r="1154" spans="1:7" s="9" customFormat="1" ht="15.75" customHeight="1">
      <c r="A1154" s="22" t="s">
        <v>1052</v>
      </c>
      <c r="B1154" s="220" t="s">
        <v>31</v>
      </c>
      <c r="C1154" s="220" t="s">
        <v>32</v>
      </c>
      <c r="D1154" s="220" t="s">
        <v>33</v>
      </c>
      <c r="E1154" s="133" t="s">
        <v>712</v>
      </c>
      <c r="F1154" s="133" t="s">
        <v>34</v>
      </c>
      <c r="G1154" s="133" t="s">
        <v>147</v>
      </c>
    </row>
    <row r="1155" spans="1:7" s="9" customFormat="1" ht="15.75" customHeight="1">
      <c r="A1155" s="22"/>
      <c r="B1155" s="220"/>
      <c r="C1155" s="220"/>
      <c r="D1155" s="220"/>
      <c r="E1155" s="133" t="s">
        <v>24</v>
      </c>
      <c r="F1155" s="133" t="s">
        <v>35</v>
      </c>
      <c r="G1155" s="133" t="s">
        <v>36</v>
      </c>
    </row>
    <row r="1156" spans="1:7" s="9" customFormat="1" ht="15.75" customHeight="1">
      <c r="A1156" s="22"/>
      <c r="B1156" s="177" t="s">
        <v>312</v>
      </c>
      <c r="C1156" s="175" t="s">
        <v>535</v>
      </c>
      <c r="D1156" s="219" t="s">
        <v>1053</v>
      </c>
      <c r="E1156" s="11">
        <v>43643</v>
      </c>
      <c r="F1156" s="11">
        <f>E1156+4</f>
        <v>43647</v>
      </c>
      <c r="G1156" s="13">
        <f>F1156+12</f>
        <v>43659</v>
      </c>
    </row>
    <row r="1157" spans="1:7" s="9" customFormat="1" ht="15.75" customHeight="1">
      <c r="B1157" s="177" t="s">
        <v>533</v>
      </c>
      <c r="C1157" s="176" t="s">
        <v>534</v>
      </c>
      <c r="D1157" s="219"/>
      <c r="E1157" s="11">
        <f t="shared" ref="E1157:G1161" si="157">E1156+7</f>
        <v>43650</v>
      </c>
      <c r="F1157" s="11">
        <f t="shared" si="157"/>
        <v>43654</v>
      </c>
      <c r="G1157" s="11">
        <f t="shared" si="157"/>
        <v>43666</v>
      </c>
    </row>
    <row r="1158" spans="1:7" s="9" customFormat="1" ht="15.75" customHeight="1">
      <c r="A1158" s="22"/>
      <c r="B1158" s="177" t="s">
        <v>306</v>
      </c>
      <c r="C1158" s="8" t="s">
        <v>536</v>
      </c>
      <c r="D1158" s="219"/>
      <c r="E1158" s="11">
        <f t="shared" si="157"/>
        <v>43657</v>
      </c>
      <c r="F1158" s="11">
        <f t="shared" si="157"/>
        <v>43661</v>
      </c>
      <c r="G1158" s="11">
        <f t="shared" si="157"/>
        <v>43673</v>
      </c>
    </row>
    <row r="1159" spans="1:7" s="9" customFormat="1" ht="15.75" customHeight="1">
      <c r="A1159" s="22"/>
      <c r="B1159" s="177" t="s">
        <v>350</v>
      </c>
      <c r="C1159" s="33" t="s">
        <v>1054</v>
      </c>
      <c r="D1159" s="219"/>
      <c r="E1159" s="11">
        <f t="shared" si="157"/>
        <v>43664</v>
      </c>
      <c r="F1159" s="11">
        <f t="shared" si="157"/>
        <v>43668</v>
      </c>
      <c r="G1159" s="11">
        <f t="shared" si="157"/>
        <v>43680</v>
      </c>
    </row>
    <row r="1160" spans="1:7" s="9" customFormat="1" ht="15.75" customHeight="1">
      <c r="A1160" s="22"/>
      <c r="B1160" s="177" t="s">
        <v>329</v>
      </c>
      <c r="C1160" s="178" t="s">
        <v>537</v>
      </c>
      <c r="D1160" s="219"/>
      <c r="E1160" s="11">
        <f t="shared" si="157"/>
        <v>43671</v>
      </c>
      <c r="F1160" s="11">
        <f t="shared" si="157"/>
        <v>43675</v>
      </c>
      <c r="G1160" s="11">
        <f t="shared" si="157"/>
        <v>43687</v>
      </c>
    </row>
    <row r="1161" spans="1:7" s="9" customFormat="1" ht="15.75" customHeight="1">
      <c r="A1161" s="22"/>
      <c r="B1161" s="179"/>
      <c r="C1161" s="179"/>
      <c r="D1161" s="180"/>
      <c r="E1161" s="11">
        <f t="shared" si="157"/>
        <v>43678</v>
      </c>
      <c r="F1161" s="11">
        <f t="shared" si="157"/>
        <v>43682</v>
      </c>
      <c r="G1161" s="11">
        <f t="shared" si="157"/>
        <v>43694</v>
      </c>
    </row>
    <row r="1162" spans="1:7" s="9" customFormat="1" ht="15.75" customHeight="1">
      <c r="A1162" s="22"/>
      <c r="B1162" s="79"/>
      <c r="C1162" s="80"/>
      <c r="D1162" s="38"/>
      <c r="E1162" s="38"/>
      <c r="F1162" s="81"/>
      <c r="G1162" s="81"/>
    </row>
    <row r="1163" spans="1:7" s="9" customFormat="1" ht="15.75" customHeight="1">
      <c r="A1163" s="22"/>
      <c r="B1163" s="208" t="s">
        <v>719</v>
      </c>
      <c r="C1163" s="208" t="s">
        <v>32</v>
      </c>
      <c r="D1163" s="208" t="s">
        <v>33</v>
      </c>
      <c r="E1163" s="51" t="s">
        <v>712</v>
      </c>
      <c r="F1163" s="51" t="s">
        <v>34</v>
      </c>
      <c r="G1163" s="51" t="s">
        <v>147</v>
      </c>
    </row>
    <row r="1164" spans="1:7" s="9" customFormat="1" ht="15.75" customHeight="1">
      <c r="A1164" s="22"/>
      <c r="B1164" s="209"/>
      <c r="C1164" s="209"/>
      <c r="D1164" s="209"/>
      <c r="E1164" s="52" t="s">
        <v>24</v>
      </c>
      <c r="F1164" s="51" t="s">
        <v>35</v>
      </c>
      <c r="G1164" s="51" t="s">
        <v>36</v>
      </c>
    </row>
    <row r="1165" spans="1:7" s="9" customFormat="1" ht="15.75" customHeight="1">
      <c r="A1165" s="22"/>
      <c r="B1165" s="181" t="s">
        <v>385</v>
      </c>
      <c r="C1165" s="182" t="s">
        <v>1055</v>
      </c>
      <c r="D1165" s="215" t="s">
        <v>1056</v>
      </c>
      <c r="E1165" s="53">
        <v>43645</v>
      </c>
      <c r="F1165" s="53">
        <f>E1165+4</f>
        <v>43649</v>
      </c>
      <c r="G1165" s="53">
        <f>F1165+13</f>
        <v>43662</v>
      </c>
    </row>
    <row r="1166" spans="1:7" s="9" customFormat="1" ht="15.75" customHeight="1">
      <c r="A1166" s="22"/>
      <c r="B1166" s="181" t="s">
        <v>1057</v>
      </c>
      <c r="C1166" s="182" t="s">
        <v>1058</v>
      </c>
      <c r="D1166" s="216"/>
      <c r="E1166" s="53">
        <f>E1165+7</f>
        <v>43652</v>
      </c>
      <c r="F1166" s="53">
        <f>E1166+4</f>
        <v>43656</v>
      </c>
      <c r="G1166" s="53">
        <f>G1165+7</f>
        <v>43669</v>
      </c>
    </row>
    <row r="1167" spans="1:7" s="9" customFormat="1" ht="15.75" customHeight="1">
      <c r="A1167" s="22"/>
      <c r="B1167" s="181" t="s">
        <v>1059</v>
      </c>
      <c r="C1167" s="182" t="s">
        <v>1060</v>
      </c>
      <c r="D1167" s="216"/>
      <c r="E1167" s="53">
        <f>E1166+7</f>
        <v>43659</v>
      </c>
      <c r="F1167" s="53">
        <f>E1167+4</f>
        <v>43663</v>
      </c>
      <c r="G1167" s="53">
        <f>G1166+7</f>
        <v>43676</v>
      </c>
    </row>
    <row r="1168" spans="1:7" s="9" customFormat="1" ht="15.75" customHeight="1">
      <c r="A1168" s="22"/>
      <c r="B1168" s="181" t="s">
        <v>1061</v>
      </c>
      <c r="C1168" s="182" t="s">
        <v>654</v>
      </c>
      <c r="D1168" s="216"/>
      <c r="E1168" s="53">
        <f>E1167+7</f>
        <v>43666</v>
      </c>
      <c r="F1168" s="53">
        <f>E1168+4</f>
        <v>43670</v>
      </c>
      <c r="G1168" s="53">
        <f>G1167+7</f>
        <v>43683</v>
      </c>
    </row>
    <row r="1169" spans="1:9" s="9" customFormat="1" ht="15.75" customHeight="1">
      <c r="A1169" s="22"/>
      <c r="B1169" s="181" t="s">
        <v>1062</v>
      </c>
      <c r="C1169" s="182" t="s">
        <v>655</v>
      </c>
      <c r="D1169" s="217"/>
      <c r="E1169" s="53">
        <f>E1168+7</f>
        <v>43673</v>
      </c>
      <c r="F1169" s="53">
        <f>E1169+4</f>
        <v>43677</v>
      </c>
      <c r="G1169" s="53">
        <f>G1168+7</f>
        <v>43690</v>
      </c>
    </row>
    <row r="1170" spans="1:9" s="9" customFormat="1" ht="15.75" customHeight="1">
      <c r="A1170" s="22"/>
      <c r="B1170" s="14"/>
      <c r="C1170" s="82"/>
      <c r="D1170" s="83"/>
      <c r="E1170" s="36"/>
      <c r="F1170" s="36"/>
      <c r="G1170" s="17"/>
    </row>
    <row r="1171" spans="1:9" s="9" customFormat="1" ht="15.75" customHeight="1">
      <c r="A1171" s="22"/>
      <c r="B1171" s="79"/>
      <c r="C1171" s="80"/>
      <c r="D1171" s="38"/>
      <c r="E1171" s="38"/>
      <c r="F1171" s="81"/>
      <c r="G1171" s="81"/>
    </row>
    <row r="1172" spans="1:9" s="9" customFormat="1" ht="15.75" customHeight="1">
      <c r="A1172" s="22"/>
      <c r="B1172" s="38"/>
      <c r="C1172" s="38"/>
      <c r="D1172" s="38"/>
      <c r="E1172" s="38"/>
      <c r="F1172" s="17"/>
      <c r="G1172" s="17"/>
    </row>
    <row r="1173" spans="1:9" s="9" customFormat="1" ht="15.75" customHeight="1">
      <c r="A1173" s="222"/>
      <c r="B1173" s="231"/>
      <c r="C1173" s="231"/>
      <c r="D1173" s="231"/>
      <c r="E1173" s="231"/>
      <c r="F1173" s="231"/>
      <c r="G1173" s="232"/>
      <c r="H1173" s="213"/>
      <c r="I1173" s="213"/>
    </row>
    <row r="1174" spans="1:9" s="9" customFormat="1" ht="15.75" customHeight="1">
      <c r="A1174" s="231"/>
      <c r="B1174" s="231"/>
      <c r="C1174" s="231"/>
      <c r="D1174" s="231"/>
      <c r="E1174" s="231"/>
      <c r="F1174" s="231"/>
      <c r="G1174" s="232"/>
      <c r="H1174" s="213"/>
      <c r="I1174" s="213"/>
    </row>
    <row r="1175" spans="1:9" s="9" customFormat="1" ht="15.75" customHeight="1">
      <c r="A1175" s="22"/>
      <c r="B1175" s="183" t="s">
        <v>31</v>
      </c>
      <c r="C1175" s="184" t="s">
        <v>32</v>
      </c>
      <c r="D1175" s="185" t="s">
        <v>711</v>
      </c>
      <c r="E1175" s="11" t="s">
        <v>1063</v>
      </c>
      <c r="F1175" s="11" t="s">
        <v>34</v>
      </c>
      <c r="G1175" s="11" t="s">
        <v>147</v>
      </c>
    </row>
    <row r="1176" spans="1:9" s="9" customFormat="1" ht="15.75" customHeight="1">
      <c r="A1176" s="22"/>
      <c r="B1176" s="183"/>
      <c r="C1176" s="184"/>
      <c r="D1176" s="185"/>
      <c r="E1176" s="11" t="s">
        <v>24</v>
      </c>
      <c r="F1176" s="11" t="s">
        <v>35</v>
      </c>
      <c r="G1176" s="11" t="s">
        <v>36</v>
      </c>
    </row>
    <row r="1177" spans="1:9" s="9" customFormat="1" ht="15.75" customHeight="1">
      <c r="A1177" s="22"/>
      <c r="B1177" s="183" t="s">
        <v>314</v>
      </c>
      <c r="C1177" s="184" t="s">
        <v>567</v>
      </c>
      <c r="D1177" s="224" t="s">
        <v>1064</v>
      </c>
      <c r="E1177" s="11">
        <v>43643</v>
      </c>
      <c r="F1177" s="11">
        <f>E1177+5</f>
        <v>43648</v>
      </c>
      <c r="G1177" s="11">
        <f t="shared" ref="G1177:G1182" si="158">F1177+17</f>
        <v>43665</v>
      </c>
    </row>
    <row r="1178" spans="1:9" s="9" customFormat="1" ht="15.75" customHeight="1">
      <c r="A1178" s="22"/>
      <c r="B1178" s="183" t="s">
        <v>161</v>
      </c>
      <c r="C1178" s="184" t="s">
        <v>568</v>
      </c>
      <c r="D1178" s="234"/>
      <c r="E1178" s="11">
        <f t="shared" ref="E1178:F1179" si="159">E1177+7</f>
        <v>43650</v>
      </c>
      <c r="F1178" s="11">
        <f t="shared" si="159"/>
        <v>43655</v>
      </c>
      <c r="G1178" s="11">
        <f t="shared" si="158"/>
        <v>43672</v>
      </c>
    </row>
    <row r="1179" spans="1:9" s="9" customFormat="1" ht="15.75" customHeight="1">
      <c r="A1179" s="22"/>
      <c r="B1179" s="183" t="s">
        <v>298</v>
      </c>
      <c r="C1179" s="184" t="s">
        <v>569</v>
      </c>
      <c r="D1179" s="234"/>
      <c r="E1179" s="11">
        <f t="shared" si="159"/>
        <v>43657</v>
      </c>
      <c r="F1179" s="11">
        <f t="shared" si="159"/>
        <v>43662</v>
      </c>
      <c r="G1179" s="11">
        <f t="shared" si="158"/>
        <v>43679</v>
      </c>
    </row>
    <row r="1180" spans="1:9" s="9" customFormat="1" ht="15.75" customHeight="1">
      <c r="A1180" s="22"/>
      <c r="B1180" s="8" t="s">
        <v>355</v>
      </c>
      <c r="C1180" s="8" t="s">
        <v>570</v>
      </c>
      <c r="D1180" s="234"/>
      <c r="E1180" s="11">
        <f t="shared" ref="E1180:F1182" si="160">E1179+7</f>
        <v>43664</v>
      </c>
      <c r="F1180" s="11">
        <f t="shared" si="160"/>
        <v>43669</v>
      </c>
      <c r="G1180" s="11">
        <f t="shared" si="158"/>
        <v>43686</v>
      </c>
    </row>
    <row r="1181" spans="1:9" s="9" customFormat="1" ht="15.75" customHeight="1">
      <c r="A1181" s="22"/>
      <c r="B1181" s="159" t="s">
        <v>4</v>
      </c>
      <c r="C1181" s="115" t="s">
        <v>571</v>
      </c>
      <c r="D1181" s="234"/>
      <c r="E1181" s="186">
        <f t="shared" si="160"/>
        <v>43671</v>
      </c>
      <c r="F1181" s="186">
        <f t="shared" si="160"/>
        <v>43676</v>
      </c>
      <c r="G1181" s="186">
        <f t="shared" si="158"/>
        <v>43693</v>
      </c>
    </row>
    <row r="1182" spans="1:9" s="9" customFormat="1" ht="15.75" customHeight="1">
      <c r="A1182" s="22"/>
      <c r="B1182" s="8"/>
      <c r="C1182" s="8"/>
      <c r="D1182" s="235"/>
      <c r="E1182" s="186">
        <f t="shared" si="160"/>
        <v>43678</v>
      </c>
      <c r="F1182" s="186">
        <f t="shared" si="160"/>
        <v>43683</v>
      </c>
      <c r="G1182" s="186">
        <f t="shared" si="158"/>
        <v>43700</v>
      </c>
    </row>
    <row r="1183" spans="1:9" s="9" customFormat="1" ht="15.75" customHeight="1">
      <c r="A1183" s="212"/>
      <c r="B1183" s="213"/>
      <c r="C1183" s="213"/>
      <c r="D1183" s="213"/>
      <c r="E1183" s="213"/>
      <c r="F1183" s="213"/>
      <c r="G1183" s="213"/>
      <c r="H1183" s="213"/>
    </row>
    <row r="1184" spans="1:9" s="9" customFormat="1" ht="15.75" customHeight="1">
      <c r="A1184" s="22"/>
      <c r="B1184" s="8" t="s">
        <v>719</v>
      </c>
      <c r="C1184" s="187" t="s">
        <v>32</v>
      </c>
      <c r="D1184" s="180" t="s">
        <v>711</v>
      </c>
      <c r="E1184" s="11" t="s">
        <v>1063</v>
      </c>
      <c r="F1184" s="11" t="s">
        <v>34</v>
      </c>
      <c r="G1184" s="13" t="s">
        <v>147</v>
      </c>
    </row>
    <row r="1185" spans="1:8" s="9" customFormat="1" ht="15.75" customHeight="1">
      <c r="A1185" s="22"/>
      <c r="B1185" s="8"/>
      <c r="C1185" s="174"/>
      <c r="D1185" s="180"/>
      <c r="E1185" s="11" t="s">
        <v>24</v>
      </c>
      <c r="F1185" s="11" t="s">
        <v>35</v>
      </c>
      <c r="G1185" s="11" t="s">
        <v>36</v>
      </c>
    </row>
    <row r="1186" spans="1:8" s="9" customFormat="1" ht="15.75" customHeight="1">
      <c r="A1186" s="22"/>
      <c r="B1186" s="177" t="s">
        <v>312</v>
      </c>
      <c r="C1186" s="175" t="s">
        <v>535</v>
      </c>
      <c r="D1186" s="224" t="s">
        <v>1065</v>
      </c>
      <c r="E1186" s="11">
        <v>43643</v>
      </c>
      <c r="F1186" s="11">
        <f>E1186+4</f>
        <v>43647</v>
      </c>
      <c r="G1186" s="11">
        <f>F1186+12</f>
        <v>43659</v>
      </c>
    </row>
    <row r="1187" spans="1:8" s="9" customFormat="1" ht="15.75" customHeight="1">
      <c r="A1187" s="22"/>
      <c r="B1187" s="177" t="s">
        <v>533</v>
      </c>
      <c r="C1187" s="176" t="s">
        <v>534</v>
      </c>
      <c r="D1187" s="225"/>
      <c r="E1187" s="11">
        <f t="shared" ref="E1187:G1191" si="161">E1186+7</f>
        <v>43650</v>
      </c>
      <c r="F1187" s="11">
        <f t="shared" si="161"/>
        <v>43654</v>
      </c>
      <c r="G1187" s="11">
        <f t="shared" si="161"/>
        <v>43666</v>
      </c>
    </row>
    <row r="1188" spans="1:8" s="9" customFormat="1" ht="15.75" customHeight="1">
      <c r="A1188" s="22"/>
      <c r="B1188" s="177" t="s">
        <v>306</v>
      </c>
      <c r="C1188" s="8" t="s">
        <v>536</v>
      </c>
      <c r="D1188" s="225"/>
      <c r="E1188" s="11">
        <f t="shared" si="161"/>
        <v>43657</v>
      </c>
      <c r="F1188" s="11">
        <f t="shared" si="161"/>
        <v>43661</v>
      </c>
      <c r="G1188" s="11">
        <f t="shared" si="161"/>
        <v>43673</v>
      </c>
    </row>
    <row r="1189" spans="1:8" s="9" customFormat="1" ht="15.75" customHeight="1">
      <c r="A1189" s="22"/>
      <c r="B1189" s="177" t="s">
        <v>350</v>
      </c>
      <c r="C1189" s="33" t="s">
        <v>1054</v>
      </c>
      <c r="D1189" s="225"/>
      <c r="E1189" s="13">
        <f>E1188+7</f>
        <v>43664</v>
      </c>
      <c r="F1189" s="11">
        <f t="shared" si="161"/>
        <v>43668</v>
      </c>
      <c r="G1189" s="11">
        <f t="shared" si="161"/>
        <v>43680</v>
      </c>
    </row>
    <row r="1190" spans="1:8" s="9" customFormat="1" ht="15.75" customHeight="1">
      <c r="A1190" s="48"/>
      <c r="B1190" s="177" t="s">
        <v>329</v>
      </c>
      <c r="C1190" s="178" t="s">
        <v>537</v>
      </c>
      <c r="D1190" s="225"/>
      <c r="E1190" s="186">
        <f>E1189+7</f>
        <v>43671</v>
      </c>
      <c r="F1190" s="186">
        <f>F1189+7</f>
        <v>43675</v>
      </c>
      <c r="G1190" s="186">
        <f t="shared" si="161"/>
        <v>43687</v>
      </c>
    </row>
    <row r="1191" spans="1:8" s="9" customFormat="1" ht="15.75" customHeight="1">
      <c r="A1191" s="22"/>
      <c r="B1191" s="179"/>
      <c r="C1191" s="179"/>
      <c r="D1191" s="233"/>
      <c r="E1191" s="186">
        <f>E1190+7</f>
        <v>43678</v>
      </c>
      <c r="F1191" s="186">
        <f>F1190+7</f>
        <v>43682</v>
      </c>
      <c r="G1191" s="186">
        <f t="shared" si="161"/>
        <v>43694</v>
      </c>
      <c r="H1191" s="92"/>
    </row>
    <row r="1192" spans="1:8" s="9" customFormat="1" ht="15.75" customHeight="1">
      <c r="A1192" s="48"/>
      <c r="B1192" s="92"/>
      <c r="C1192" s="92"/>
      <c r="D1192" s="92"/>
      <c r="E1192" s="92"/>
      <c r="F1192" s="92"/>
      <c r="G1192" s="92"/>
      <c r="H1192" s="92"/>
    </row>
    <row r="1193" spans="1:8" s="9" customFormat="1" ht="15.75" customHeight="1">
      <c r="A1193" s="22" t="s">
        <v>1066</v>
      </c>
      <c r="B1193" s="183" t="s">
        <v>719</v>
      </c>
      <c r="C1193" s="184" t="s">
        <v>32</v>
      </c>
      <c r="D1193" s="185" t="s">
        <v>711</v>
      </c>
      <c r="E1193" s="11" t="s">
        <v>1063</v>
      </c>
      <c r="F1193" s="11" t="s">
        <v>34</v>
      </c>
      <c r="G1193" s="11" t="s">
        <v>151</v>
      </c>
    </row>
    <row r="1194" spans="1:8" s="9" customFormat="1" ht="15.75" customHeight="1">
      <c r="A1194" s="22"/>
      <c r="B1194" s="183"/>
      <c r="C1194" s="184"/>
      <c r="D1194" s="185"/>
      <c r="E1194" s="11" t="s">
        <v>24</v>
      </c>
      <c r="F1194" s="11" t="s">
        <v>35</v>
      </c>
      <c r="G1194" s="11" t="s">
        <v>36</v>
      </c>
    </row>
    <row r="1195" spans="1:8" s="9" customFormat="1" ht="15.75" customHeight="1">
      <c r="A1195" s="22"/>
      <c r="B1195" s="183" t="s">
        <v>314</v>
      </c>
      <c r="C1195" s="184" t="s">
        <v>567</v>
      </c>
      <c r="D1195" s="224" t="s">
        <v>1064</v>
      </c>
      <c r="E1195" s="11">
        <v>43643</v>
      </c>
      <c r="F1195" s="11">
        <f>E1195+5</f>
        <v>43648</v>
      </c>
      <c r="G1195" s="11">
        <f>F1195+17</f>
        <v>43665</v>
      </c>
    </row>
    <row r="1196" spans="1:8" s="9" customFormat="1" ht="15.75" customHeight="1">
      <c r="A1196" s="22"/>
      <c r="B1196" s="183" t="s">
        <v>161</v>
      </c>
      <c r="C1196" s="184" t="s">
        <v>568</v>
      </c>
      <c r="D1196" s="225"/>
      <c r="E1196" s="11">
        <f t="shared" ref="E1196:F1198" si="162">E1195+7</f>
        <v>43650</v>
      </c>
      <c r="F1196" s="11">
        <f t="shared" si="162"/>
        <v>43655</v>
      </c>
      <c r="G1196" s="11">
        <f>F1196+17</f>
        <v>43672</v>
      </c>
    </row>
    <row r="1197" spans="1:8" s="9" customFormat="1" ht="15.75" customHeight="1">
      <c r="B1197" s="183" t="s">
        <v>298</v>
      </c>
      <c r="C1197" s="184" t="s">
        <v>569</v>
      </c>
      <c r="D1197" s="225"/>
      <c r="E1197" s="11">
        <f t="shared" si="162"/>
        <v>43657</v>
      </c>
      <c r="F1197" s="11">
        <f t="shared" si="162"/>
        <v>43662</v>
      </c>
      <c r="G1197" s="11">
        <f>F1197+17</f>
        <v>43679</v>
      </c>
    </row>
    <row r="1198" spans="1:8" s="9" customFormat="1" ht="15.75" customHeight="1">
      <c r="A1198" s="22"/>
      <c r="B1198" s="8" t="s">
        <v>355</v>
      </c>
      <c r="C1198" s="8" t="s">
        <v>570</v>
      </c>
      <c r="D1198" s="225"/>
      <c r="E1198" s="11">
        <f>E1197+7</f>
        <v>43664</v>
      </c>
      <c r="F1198" s="11">
        <f t="shared" si="162"/>
        <v>43669</v>
      </c>
      <c r="G1198" s="11">
        <f>F1198+17</f>
        <v>43686</v>
      </c>
    </row>
    <row r="1199" spans="1:8" s="9" customFormat="1" ht="15.75" customHeight="1">
      <c r="A1199" s="48"/>
      <c r="B1199" s="159" t="s">
        <v>4</v>
      </c>
      <c r="C1199" s="115" t="s">
        <v>571</v>
      </c>
      <c r="D1199" s="225"/>
      <c r="E1199" s="186">
        <f>E1198+7</f>
        <v>43671</v>
      </c>
      <c r="F1199" s="186">
        <f>F1198+7</f>
        <v>43676</v>
      </c>
      <c r="G1199" s="186">
        <f>F1199+17</f>
        <v>43693</v>
      </c>
    </row>
    <row r="1200" spans="1:8" s="9" customFormat="1" ht="15.75" customHeight="1">
      <c r="A1200" s="22"/>
      <c r="B1200" s="8"/>
      <c r="C1200" s="8"/>
      <c r="D1200" s="225"/>
      <c r="E1200" s="13">
        <f>E1199+7</f>
        <v>43678</v>
      </c>
      <c r="F1200" s="13">
        <f>F1199+7</f>
        <v>43683</v>
      </c>
      <c r="G1200" s="13">
        <f>G1199+E12543</f>
        <v>43693</v>
      </c>
    </row>
    <row r="1201" spans="1:8" s="9" customFormat="1" ht="15.75" customHeight="1">
      <c r="A1201" s="22"/>
      <c r="B1201" s="8"/>
      <c r="C1201" s="8"/>
      <c r="D1201" s="226"/>
      <c r="E1201" s="8"/>
      <c r="F1201" s="8"/>
      <c r="G1201" s="8"/>
    </row>
    <row r="1202" spans="1:8" s="9" customFormat="1" ht="15.75" customHeight="1">
      <c r="A1202" s="222"/>
      <c r="B1202" s="223"/>
      <c r="C1202" s="223"/>
      <c r="D1202" s="223"/>
      <c r="E1202" s="223"/>
      <c r="F1202" s="223"/>
      <c r="G1202" s="223"/>
      <c r="H1202" s="223"/>
    </row>
    <row r="1203" spans="1:8" s="9" customFormat="1" ht="15.75" customHeight="1">
      <c r="A1203" s="22" t="s">
        <v>1067</v>
      </c>
      <c r="B1203" s="183" t="s">
        <v>31</v>
      </c>
      <c r="C1203" s="184" t="s">
        <v>32</v>
      </c>
      <c r="D1203" s="185" t="s">
        <v>711</v>
      </c>
      <c r="E1203" s="11" t="s">
        <v>1063</v>
      </c>
      <c r="F1203" s="11" t="s">
        <v>34</v>
      </c>
      <c r="G1203" s="11" t="s">
        <v>1068</v>
      </c>
    </row>
    <row r="1204" spans="1:8" s="9" customFormat="1" ht="15.75" customHeight="1">
      <c r="A1204" s="22"/>
      <c r="B1204" s="183"/>
      <c r="C1204" s="184"/>
      <c r="D1204" s="185"/>
      <c r="E1204" s="11" t="s">
        <v>24</v>
      </c>
      <c r="F1204" s="11" t="s">
        <v>35</v>
      </c>
      <c r="G1204" s="11" t="s">
        <v>36</v>
      </c>
    </row>
    <row r="1205" spans="1:8" s="9" customFormat="1" ht="15.75" customHeight="1">
      <c r="B1205" s="183" t="s">
        <v>313</v>
      </c>
      <c r="C1205" s="184"/>
      <c r="D1205" s="224" t="s">
        <v>1069</v>
      </c>
      <c r="E1205" s="11">
        <v>43646</v>
      </c>
      <c r="F1205" s="11">
        <f>E1205+5</f>
        <v>43651</v>
      </c>
      <c r="G1205" s="11">
        <f>F1205+17</f>
        <v>43668</v>
      </c>
    </row>
    <row r="1206" spans="1:8" s="9" customFormat="1" ht="15.75" customHeight="1">
      <c r="A1206" s="22"/>
      <c r="B1206" s="183" t="s">
        <v>561</v>
      </c>
      <c r="C1206" s="184" t="s">
        <v>564</v>
      </c>
      <c r="D1206" s="225"/>
      <c r="E1206" s="11">
        <f t="shared" ref="E1206:F1207" si="163">E1205+7</f>
        <v>43653</v>
      </c>
      <c r="F1206" s="11">
        <f t="shared" si="163"/>
        <v>43658</v>
      </c>
      <c r="G1206" s="11">
        <f>F1206+17</f>
        <v>43675</v>
      </c>
    </row>
    <row r="1207" spans="1:8" s="9" customFormat="1" ht="15.75" customHeight="1">
      <c r="A1207" s="22"/>
      <c r="B1207" s="183" t="s">
        <v>313</v>
      </c>
      <c r="C1207" s="184"/>
      <c r="D1207" s="225"/>
      <c r="E1207" s="11">
        <f t="shared" si="163"/>
        <v>43660</v>
      </c>
      <c r="F1207" s="11">
        <f t="shared" si="163"/>
        <v>43665</v>
      </c>
      <c r="G1207" s="11">
        <f>F1207+17</f>
        <v>43682</v>
      </c>
    </row>
    <row r="1208" spans="1:8" s="9" customFormat="1" ht="15.75" customHeight="1">
      <c r="A1208" s="22"/>
      <c r="B1208" s="104" t="s">
        <v>562</v>
      </c>
      <c r="C1208" s="104" t="s">
        <v>565</v>
      </c>
      <c r="D1208" s="225"/>
      <c r="E1208" s="13">
        <f>E1207+7</f>
        <v>43667</v>
      </c>
      <c r="F1208" s="188">
        <f>F1207+7</f>
        <v>43672</v>
      </c>
      <c r="G1208" s="188">
        <f>F1208+17</f>
        <v>43689</v>
      </c>
    </row>
    <row r="1209" spans="1:8" s="9" customFormat="1" ht="15.75" customHeight="1">
      <c r="A1209" s="48"/>
      <c r="B1209" s="8" t="s">
        <v>563</v>
      </c>
      <c r="C1209" s="8" t="s">
        <v>566</v>
      </c>
      <c r="D1209" s="225"/>
      <c r="E1209" s="13">
        <f>E1208+7</f>
        <v>43674</v>
      </c>
      <c r="F1209" s="13">
        <f>F1208+7</f>
        <v>43679</v>
      </c>
      <c r="G1209" s="13">
        <f>F1209+17</f>
        <v>43696</v>
      </c>
    </row>
    <row r="1210" spans="1:8" s="9" customFormat="1" ht="15.75" customHeight="1">
      <c r="A1210" s="22"/>
      <c r="B1210" s="8"/>
      <c r="C1210" s="8"/>
      <c r="D1210" s="226"/>
      <c r="E1210" s="8"/>
      <c r="F1210" s="8"/>
      <c r="G1210" s="8"/>
    </row>
    <row r="1211" spans="1:8" s="223" customFormat="1" ht="15.75" customHeight="1">
      <c r="A1211" s="222"/>
    </row>
    <row r="1212" spans="1:8" s="9" customFormat="1" ht="15.75" customHeight="1">
      <c r="A1212" s="22" t="s">
        <v>152</v>
      </c>
      <c r="B1212" s="180" t="s">
        <v>31</v>
      </c>
      <c r="C1212" s="176" t="s">
        <v>32</v>
      </c>
      <c r="D1212" s="189" t="s">
        <v>711</v>
      </c>
      <c r="E1212" s="11" t="s">
        <v>1063</v>
      </c>
      <c r="F1212" s="11" t="s">
        <v>34</v>
      </c>
      <c r="G1212" s="13" t="s">
        <v>152</v>
      </c>
    </row>
    <row r="1213" spans="1:8" s="9" customFormat="1" ht="15.75" customHeight="1">
      <c r="A1213" s="22"/>
      <c r="B1213" s="8"/>
      <c r="C1213" s="176"/>
      <c r="D1213" s="227" t="s">
        <v>1070</v>
      </c>
      <c r="E1213" s="11" t="s">
        <v>833</v>
      </c>
      <c r="F1213" s="11" t="s">
        <v>35</v>
      </c>
      <c r="G1213" s="11" t="s">
        <v>36</v>
      </c>
    </row>
    <row r="1214" spans="1:8" s="9" customFormat="1" ht="15.75" customHeight="1">
      <c r="A1214" s="22"/>
      <c r="B1214" s="8" t="s">
        <v>352</v>
      </c>
      <c r="C1214" s="176" t="s">
        <v>354</v>
      </c>
      <c r="D1214" s="225"/>
      <c r="E1214" s="11">
        <v>43646</v>
      </c>
      <c r="F1214" s="11">
        <f>E1214+4</f>
        <v>43650</v>
      </c>
      <c r="G1214" s="11">
        <f>F1214+29</f>
        <v>43679</v>
      </c>
    </row>
    <row r="1215" spans="1:8" s="9" customFormat="1" ht="15.75" customHeight="1">
      <c r="A1215" s="22"/>
      <c r="B1215" s="8" t="s">
        <v>547</v>
      </c>
      <c r="C1215" s="176" t="s">
        <v>549</v>
      </c>
      <c r="D1215" s="225"/>
      <c r="E1215" s="11">
        <f t="shared" ref="E1215:G1219" si="164">E1214+7</f>
        <v>43653</v>
      </c>
      <c r="F1215" s="11">
        <f t="shared" si="164"/>
        <v>43657</v>
      </c>
      <c r="G1215" s="11">
        <f t="shared" si="164"/>
        <v>43686</v>
      </c>
    </row>
    <row r="1216" spans="1:8" s="9" customFormat="1" ht="15.75" customHeight="1">
      <c r="A1216" s="22"/>
      <c r="B1216" s="180" t="s">
        <v>548</v>
      </c>
      <c r="C1216" s="8" t="s">
        <v>550</v>
      </c>
      <c r="D1216" s="225"/>
      <c r="E1216" s="11">
        <f t="shared" si="164"/>
        <v>43660</v>
      </c>
      <c r="F1216" s="11">
        <f t="shared" si="164"/>
        <v>43664</v>
      </c>
      <c r="G1216" s="11">
        <f t="shared" si="164"/>
        <v>43693</v>
      </c>
    </row>
    <row r="1217" spans="1:8" s="9" customFormat="1" ht="15.75" customHeight="1">
      <c r="A1217" s="22"/>
      <c r="B1217" s="8"/>
      <c r="C1217" s="8"/>
      <c r="D1217" s="225"/>
      <c r="E1217" s="11">
        <f t="shared" si="164"/>
        <v>43667</v>
      </c>
      <c r="F1217" s="11">
        <f t="shared" si="164"/>
        <v>43671</v>
      </c>
      <c r="G1217" s="11">
        <f t="shared" si="164"/>
        <v>43700</v>
      </c>
    </row>
    <row r="1218" spans="1:8" s="9" customFormat="1" ht="15.75" customHeight="1">
      <c r="B1218" s="104"/>
      <c r="C1218" s="8"/>
      <c r="D1218" s="225"/>
      <c r="E1218" s="11">
        <f t="shared" si="164"/>
        <v>43674</v>
      </c>
      <c r="F1218" s="11">
        <f t="shared" si="164"/>
        <v>43678</v>
      </c>
      <c r="G1218" s="11">
        <f t="shared" si="164"/>
        <v>43707</v>
      </c>
    </row>
    <row r="1219" spans="1:8" s="9" customFormat="1" ht="15.75" customHeight="1">
      <c r="A1219" s="22"/>
      <c r="B1219" s="159"/>
      <c r="C1219" s="115"/>
      <c r="D1219" s="226"/>
      <c r="E1219" s="13">
        <f>E1218+7</f>
        <v>43681</v>
      </c>
      <c r="F1219" s="188">
        <f t="shared" si="164"/>
        <v>43685</v>
      </c>
      <c r="G1219" s="188">
        <f t="shared" si="164"/>
        <v>43714</v>
      </c>
    </row>
    <row r="1220" spans="1:8" s="9" customFormat="1" ht="15.75" customHeight="1">
      <c r="A1220" s="222"/>
      <c r="B1220" s="223"/>
      <c r="C1220" s="223"/>
      <c r="D1220" s="223"/>
      <c r="E1220" s="223"/>
      <c r="F1220" s="223"/>
      <c r="G1220" s="223"/>
      <c r="H1220" s="223"/>
    </row>
    <row r="1221" spans="1:8" s="9" customFormat="1" ht="15.75" customHeight="1">
      <c r="A1221" s="223"/>
      <c r="B1221" s="223"/>
      <c r="C1221" s="223"/>
      <c r="D1221" s="223"/>
      <c r="E1221" s="223"/>
      <c r="F1221" s="223"/>
      <c r="G1221" s="223"/>
      <c r="H1221" s="223"/>
    </row>
    <row r="1222" spans="1:8" s="9" customFormat="1" ht="15.75" customHeight="1">
      <c r="A1222" s="22"/>
      <c r="B1222" s="180" t="s">
        <v>719</v>
      </c>
      <c r="C1222" s="190" t="s">
        <v>32</v>
      </c>
      <c r="D1222" s="189" t="s">
        <v>711</v>
      </c>
      <c r="E1222" s="11" t="s">
        <v>1063</v>
      </c>
      <c r="F1222" s="11" t="s">
        <v>1063</v>
      </c>
      <c r="G1222" s="13" t="s">
        <v>1071</v>
      </c>
    </row>
    <row r="1223" spans="1:8" s="9" customFormat="1" ht="15.75" customHeight="1">
      <c r="A1223" s="22"/>
      <c r="B1223" s="8"/>
      <c r="C1223" s="190"/>
      <c r="D1223" s="189"/>
      <c r="E1223" s="11" t="s">
        <v>24</v>
      </c>
      <c r="F1223" s="11" t="s">
        <v>1072</v>
      </c>
      <c r="G1223" s="11" t="s">
        <v>1073</v>
      </c>
    </row>
    <row r="1224" spans="1:8" s="9" customFormat="1" ht="15.75" customHeight="1">
      <c r="A1224" s="22"/>
      <c r="B1224" s="8" t="s">
        <v>551</v>
      </c>
      <c r="C1224" s="190" t="s">
        <v>556</v>
      </c>
      <c r="D1224" s="227" t="s">
        <v>1074</v>
      </c>
      <c r="E1224" s="11">
        <v>43648</v>
      </c>
      <c r="F1224" s="11">
        <f>E1224+4</f>
        <v>43652</v>
      </c>
      <c r="G1224" s="11">
        <f>F1224+27</f>
        <v>43679</v>
      </c>
    </row>
    <row r="1225" spans="1:8" s="9" customFormat="1" ht="15.75" customHeight="1">
      <c r="A1225" s="22"/>
      <c r="B1225" s="8" t="s">
        <v>552</v>
      </c>
      <c r="C1225" s="190" t="s">
        <v>557</v>
      </c>
      <c r="D1225" s="225"/>
      <c r="E1225" s="11">
        <f t="shared" ref="E1225:G1227" si="165">E1224+7</f>
        <v>43655</v>
      </c>
      <c r="F1225" s="11">
        <f t="shared" si="165"/>
        <v>43659</v>
      </c>
      <c r="G1225" s="11">
        <f t="shared" si="165"/>
        <v>43686</v>
      </c>
    </row>
    <row r="1226" spans="1:8" s="9" customFormat="1" ht="15.75" customHeight="1">
      <c r="A1226" s="22"/>
      <c r="B1226" s="180" t="s">
        <v>553</v>
      </c>
      <c r="C1226" s="190" t="s">
        <v>558</v>
      </c>
      <c r="D1226" s="225"/>
      <c r="E1226" s="11">
        <f t="shared" si="165"/>
        <v>43662</v>
      </c>
      <c r="F1226" s="11">
        <f t="shared" si="165"/>
        <v>43666</v>
      </c>
      <c r="G1226" s="11">
        <f t="shared" si="165"/>
        <v>43693</v>
      </c>
    </row>
    <row r="1227" spans="1:8" s="9" customFormat="1" ht="15.75" customHeight="1">
      <c r="A1227" s="22"/>
      <c r="B1227" s="8" t="s">
        <v>554</v>
      </c>
      <c r="C1227" s="8" t="s">
        <v>559</v>
      </c>
      <c r="D1227" s="225"/>
      <c r="E1227" s="13">
        <f>E1226+7</f>
        <v>43669</v>
      </c>
      <c r="F1227" s="11">
        <f t="shared" si="165"/>
        <v>43673</v>
      </c>
      <c r="G1227" s="11">
        <f t="shared" si="165"/>
        <v>43700</v>
      </c>
    </row>
    <row r="1228" spans="1:8" s="9" customFormat="1" ht="15.75" customHeight="1">
      <c r="A1228" s="22"/>
      <c r="B1228" s="159" t="s">
        <v>555</v>
      </c>
      <c r="C1228" s="191" t="s">
        <v>560</v>
      </c>
      <c r="D1228" s="226"/>
      <c r="E1228" s="186">
        <f>E1227+7</f>
        <v>43676</v>
      </c>
      <c r="F1228" s="186">
        <f>F1227+7</f>
        <v>43680</v>
      </c>
      <c r="G1228" s="186">
        <f>G1227+7</f>
        <v>43707</v>
      </c>
    </row>
    <row r="1229" spans="1:8" s="9" customFormat="1" ht="15.75" customHeight="1">
      <c r="A1229" s="222"/>
      <c r="B1229" s="212"/>
      <c r="C1229" s="212"/>
      <c r="D1229" s="212"/>
      <c r="E1229" s="212"/>
      <c r="F1229" s="212"/>
      <c r="G1229" s="241"/>
      <c r="H1229" s="223"/>
    </row>
    <row r="1230" spans="1:8" s="9" customFormat="1" ht="15.75" customHeight="1">
      <c r="A1230" s="212"/>
      <c r="B1230" s="212"/>
      <c r="C1230" s="212"/>
      <c r="D1230" s="212"/>
      <c r="E1230" s="212"/>
      <c r="F1230" s="212"/>
      <c r="G1230" s="241"/>
      <c r="H1230" s="223"/>
    </row>
    <row r="1231" spans="1:8" s="9" customFormat="1" ht="15.75" customHeight="1">
      <c r="A1231" s="22" t="s">
        <v>1075</v>
      </c>
      <c r="B1231" s="180" t="s">
        <v>31</v>
      </c>
      <c r="C1231" s="176" t="s">
        <v>32</v>
      </c>
      <c r="D1231" s="189" t="s">
        <v>711</v>
      </c>
      <c r="E1231" s="11" t="s">
        <v>1063</v>
      </c>
      <c r="F1231" s="11" t="s">
        <v>34</v>
      </c>
      <c r="G1231" s="13" t="s">
        <v>1075</v>
      </c>
    </row>
    <row r="1232" spans="1:8" s="9" customFormat="1" ht="15.75" customHeight="1">
      <c r="A1232" s="22"/>
      <c r="B1232" s="8"/>
      <c r="C1232" s="176"/>
      <c r="D1232" s="189"/>
      <c r="E1232" s="11" t="s">
        <v>24</v>
      </c>
      <c r="F1232" s="11" t="s">
        <v>35</v>
      </c>
      <c r="G1232" s="11" t="s">
        <v>36</v>
      </c>
    </row>
    <row r="1233" spans="1:8" s="9" customFormat="1" ht="15.75" customHeight="1">
      <c r="A1233" s="22"/>
      <c r="B1233" s="8" t="s">
        <v>352</v>
      </c>
      <c r="C1233" s="176" t="s">
        <v>354</v>
      </c>
      <c r="D1233" s="228" t="s">
        <v>1070</v>
      </c>
      <c r="E1233" s="11">
        <v>43646</v>
      </c>
      <c r="F1233" s="11">
        <f>E1233+4</f>
        <v>43650</v>
      </c>
      <c r="G1233" s="11">
        <f>F1233+29</f>
        <v>43679</v>
      </c>
    </row>
    <row r="1234" spans="1:8" s="9" customFormat="1" ht="15.75" customHeight="1">
      <c r="A1234" s="22"/>
      <c r="B1234" s="8" t="s">
        <v>547</v>
      </c>
      <c r="C1234" s="176" t="s">
        <v>549</v>
      </c>
      <c r="D1234" s="229"/>
      <c r="E1234" s="11">
        <f t="shared" ref="E1234:G1237" si="166">E1233+7</f>
        <v>43653</v>
      </c>
      <c r="F1234" s="11">
        <f t="shared" si="166"/>
        <v>43657</v>
      </c>
      <c r="G1234" s="11">
        <f t="shared" si="166"/>
        <v>43686</v>
      </c>
    </row>
    <row r="1235" spans="1:8" s="9" customFormat="1" ht="15.75" customHeight="1">
      <c r="A1235" s="22"/>
      <c r="B1235" s="180" t="s">
        <v>548</v>
      </c>
      <c r="C1235" s="8" t="s">
        <v>550</v>
      </c>
      <c r="D1235" s="229"/>
      <c r="E1235" s="11">
        <f t="shared" si="166"/>
        <v>43660</v>
      </c>
      <c r="F1235" s="11">
        <f t="shared" si="166"/>
        <v>43664</v>
      </c>
      <c r="G1235" s="11">
        <f t="shared" si="166"/>
        <v>43693</v>
      </c>
    </row>
    <row r="1236" spans="1:8" s="9" customFormat="1" ht="15.75" customHeight="1">
      <c r="A1236" s="22"/>
      <c r="B1236" s="8"/>
      <c r="C1236" s="8"/>
      <c r="D1236" s="229"/>
      <c r="E1236" s="11">
        <f>E1235+7</f>
        <v>43667</v>
      </c>
      <c r="F1236" s="11">
        <f t="shared" si="166"/>
        <v>43671</v>
      </c>
      <c r="G1236" s="11">
        <f t="shared" si="166"/>
        <v>43700</v>
      </c>
    </row>
    <row r="1237" spans="1:8" s="9" customFormat="1" ht="15.75" customHeight="1">
      <c r="B1237" s="104"/>
      <c r="C1237" s="8"/>
      <c r="D1237" s="229"/>
      <c r="E1237" s="13">
        <f>E1236+7</f>
        <v>43674</v>
      </c>
      <c r="F1237" s="11">
        <f t="shared" si="166"/>
        <v>43678</v>
      </c>
      <c r="G1237" s="11">
        <f t="shared" si="166"/>
        <v>43707</v>
      </c>
    </row>
    <row r="1238" spans="1:8" s="9" customFormat="1" ht="15.75" customHeight="1">
      <c r="A1238" s="22"/>
      <c r="B1238" s="159"/>
      <c r="C1238" s="115"/>
      <c r="D1238" s="230"/>
      <c r="E1238" s="186">
        <f>E1237+7</f>
        <v>43681</v>
      </c>
      <c r="F1238" s="186">
        <f>F1237+7</f>
        <v>43685</v>
      </c>
      <c r="G1238" s="186">
        <f>G1237+7</f>
        <v>43714</v>
      </c>
    </row>
    <row r="1239" spans="1:8" s="9" customFormat="1" ht="15.75" customHeight="1">
      <c r="A1239" s="222"/>
      <c r="B1239" s="223"/>
      <c r="C1239" s="223"/>
      <c r="D1239" s="223"/>
      <c r="E1239" s="223"/>
      <c r="F1239" s="223"/>
      <c r="G1239" s="223"/>
      <c r="H1239" s="223"/>
    </row>
    <row r="1240" spans="1:8" s="9" customFormat="1" ht="15.75" customHeight="1">
      <c r="A1240" s="223"/>
      <c r="B1240" s="223"/>
      <c r="C1240" s="223"/>
      <c r="D1240" s="223"/>
      <c r="E1240" s="223"/>
      <c r="F1240" s="223"/>
      <c r="G1240" s="223"/>
      <c r="H1240" s="223"/>
    </row>
    <row r="1241" spans="1:8" s="9" customFormat="1" ht="15.75" customHeight="1">
      <c r="A1241" s="22"/>
      <c r="B1241" s="8" t="s">
        <v>719</v>
      </c>
      <c r="C1241" s="8" t="s">
        <v>32</v>
      </c>
      <c r="D1241" s="180" t="s">
        <v>711</v>
      </c>
      <c r="E1241" s="11" t="s">
        <v>1063</v>
      </c>
      <c r="F1241" s="11" t="s">
        <v>34</v>
      </c>
      <c r="G1241" s="13" t="s">
        <v>287</v>
      </c>
    </row>
    <row r="1242" spans="1:8" s="9" customFormat="1" ht="15.75" customHeight="1">
      <c r="A1242" s="22"/>
      <c r="B1242" s="8"/>
      <c r="C1242" s="8"/>
      <c r="D1242" s="180"/>
      <c r="E1242" s="11" t="s">
        <v>24</v>
      </c>
      <c r="F1242" s="11" t="s">
        <v>35</v>
      </c>
      <c r="G1242" s="11" t="s">
        <v>36</v>
      </c>
    </row>
    <row r="1243" spans="1:8" s="9" customFormat="1" ht="15.75" customHeight="1">
      <c r="A1243" s="22"/>
      <c r="B1243" s="8" t="s">
        <v>415</v>
      </c>
      <c r="C1243" s="8" t="s">
        <v>1076</v>
      </c>
      <c r="D1243" s="224" t="s">
        <v>1077</v>
      </c>
      <c r="E1243" s="11">
        <v>43643</v>
      </c>
      <c r="F1243" s="11">
        <f>E1243+4</f>
        <v>43647</v>
      </c>
      <c r="G1243" s="11">
        <f>F1243+30</f>
        <v>43677</v>
      </c>
    </row>
    <row r="1244" spans="1:8" s="9" customFormat="1" ht="15.75" customHeight="1">
      <c r="A1244" s="22"/>
      <c r="B1244" s="8" t="s">
        <v>416</v>
      </c>
      <c r="C1244" s="8" t="s">
        <v>1078</v>
      </c>
      <c r="D1244" s="225"/>
      <c r="E1244" s="11">
        <f t="shared" ref="E1244:G1247" si="167">E1243+7</f>
        <v>43650</v>
      </c>
      <c r="F1244" s="11">
        <f t="shared" si="167"/>
        <v>43654</v>
      </c>
      <c r="G1244" s="11">
        <f t="shared" si="167"/>
        <v>43684</v>
      </c>
    </row>
    <row r="1245" spans="1:8" s="9" customFormat="1" ht="15.75" customHeight="1">
      <c r="A1245" s="22"/>
      <c r="B1245" s="8" t="s">
        <v>417</v>
      </c>
      <c r="C1245" s="8" t="s">
        <v>1079</v>
      </c>
      <c r="D1245" s="225"/>
      <c r="E1245" s="11">
        <f t="shared" si="167"/>
        <v>43657</v>
      </c>
      <c r="F1245" s="11">
        <f t="shared" si="167"/>
        <v>43661</v>
      </c>
      <c r="G1245" s="11">
        <f t="shared" si="167"/>
        <v>43691</v>
      </c>
    </row>
    <row r="1246" spans="1:8" s="9" customFormat="1" ht="15.75" customHeight="1">
      <c r="A1246" s="22"/>
      <c r="B1246" s="159" t="s">
        <v>418</v>
      </c>
      <c r="C1246" s="115" t="s">
        <v>1080</v>
      </c>
      <c r="D1246" s="225"/>
      <c r="E1246" s="105">
        <f t="shared" si="167"/>
        <v>43664</v>
      </c>
      <c r="F1246" s="11">
        <f t="shared" si="167"/>
        <v>43668</v>
      </c>
      <c r="G1246" s="11">
        <f t="shared" si="167"/>
        <v>43698</v>
      </c>
    </row>
    <row r="1247" spans="1:8" s="9" customFormat="1" ht="15.75" customHeight="1">
      <c r="A1247" s="48"/>
      <c r="B1247" s="159" t="s">
        <v>419</v>
      </c>
      <c r="C1247" s="115" t="s">
        <v>1081</v>
      </c>
      <c r="D1247" s="225"/>
      <c r="E1247" s="186">
        <f t="shared" si="167"/>
        <v>43671</v>
      </c>
      <c r="F1247" s="186">
        <f>F1246+7</f>
        <v>43675</v>
      </c>
      <c r="G1247" s="186">
        <f>G1246+7</f>
        <v>43705</v>
      </c>
    </row>
    <row r="1248" spans="1:8" s="9" customFormat="1" ht="15.75" customHeight="1">
      <c r="A1248" s="22"/>
      <c r="B1248" s="192"/>
      <c r="C1248" s="115"/>
      <c r="D1248" s="41"/>
      <c r="E1248" s="186"/>
      <c r="F1248" s="186"/>
      <c r="G1248" s="186"/>
    </row>
    <row r="1249" spans="1:8" s="9" customFormat="1" ht="15.75" customHeight="1">
      <c r="A1249" s="222"/>
      <c r="B1249" s="213"/>
      <c r="C1249" s="213"/>
      <c r="D1249" s="213"/>
      <c r="E1249" s="213"/>
      <c r="F1249" s="213"/>
      <c r="G1249" s="213"/>
      <c r="H1249" s="213"/>
    </row>
    <row r="1250" spans="1:8" s="9" customFormat="1" ht="15.75" customHeight="1">
      <c r="A1250" s="22" t="s">
        <v>153</v>
      </c>
      <c r="B1250" s="193" t="s">
        <v>31</v>
      </c>
      <c r="C1250" s="194" t="s">
        <v>32</v>
      </c>
      <c r="D1250" s="189" t="s">
        <v>33</v>
      </c>
      <c r="E1250" s="138" t="s">
        <v>1063</v>
      </c>
      <c r="F1250" s="138" t="s">
        <v>34</v>
      </c>
      <c r="G1250" s="138" t="s">
        <v>1082</v>
      </c>
    </row>
    <row r="1251" spans="1:8" s="9" customFormat="1" ht="15.75" customHeight="1">
      <c r="A1251" s="22"/>
      <c r="B1251" s="193"/>
      <c r="C1251" s="194"/>
      <c r="D1251" s="189"/>
      <c r="E1251" s="138" t="s">
        <v>24</v>
      </c>
      <c r="F1251" s="11" t="s">
        <v>35</v>
      </c>
      <c r="G1251" s="11" t="s">
        <v>36</v>
      </c>
    </row>
    <row r="1252" spans="1:8" s="9" customFormat="1" ht="15.75" customHeight="1">
      <c r="A1252" s="22"/>
      <c r="B1252" s="193" t="s">
        <v>542</v>
      </c>
      <c r="C1252" s="194" t="s">
        <v>351</v>
      </c>
      <c r="D1252" s="227" t="s">
        <v>286</v>
      </c>
      <c r="E1252" s="138">
        <v>43645</v>
      </c>
      <c r="F1252" s="11">
        <f>E1252+4</f>
        <v>43649</v>
      </c>
      <c r="G1252" s="11">
        <f>F1252+11</f>
        <v>43660</v>
      </c>
    </row>
    <row r="1253" spans="1:8" s="9" customFormat="1" ht="15.75" customHeight="1">
      <c r="B1253" s="193" t="s">
        <v>538</v>
      </c>
      <c r="C1253" s="194" t="s">
        <v>543</v>
      </c>
      <c r="D1253" s="225"/>
      <c r="E1253" s="138">
        <f t="shared" ref="E1253:G1254" si="168">E1252+7</f>
        <v>43652</v>
      </c>
      <c r="F1253" s="11">
        <f t="shared" si="168"/>
        <v>43656</v>
      </c>
      <c r="G1253" s="11">
        <f t="shared" si="168"/>
        <v>43667</v>
      </c>
    </row>
    <row r="1254" spans="1:8" s="9" customFormat="1" ht="15.75" customHeight="1">
      <c r="A1254" s="22"/>
      <c r="B1254" s="193" t="s">
        <v>539</v>
      </c>
      <c r="C1254" s="194" t="s">
        <v>544</v>
      </c>
      <c r="D1254" s="225"/>
      <c r="E1254" s="138">
        <f t="shared" si="168"/>
        <v>43659</v>
      </c>
      <c r="F1254" s="11">
        <f t="shared" si="168"/>
        <v>43663</v>
      </c>
      <c r="G1254" s="11">
        <f t="shared" si="168"/>
        <v>43674</v>
      </c>
    </row>
    <row r="1255" spans="1:8" s="9" customFormat="1" ht="15.75" customHeight="1">
      <c r="A1255" s="22"/>
      <c r="B1255" s="193" t="s">
        <v>540</v>
      </c>
      <c r="C1255" s="194" t="s">
        <v>545</v>
      </c>
      <c r="D1255" s="225"/>
      <c r="E1255" s="138">
        <f>E1253+7</f>
        <v>43659</v>
      </c>
      <c r="F1255" s="11">
        <f>F1253+7</f>
        <v>43663</v>
      </c>
      <c r="G1255" s="11">
        <f>G1253+7</f>
        <v>43674</v>
      </c>
    </row>
    <row r="1256" spans="1:8" s="9" customFormat="1" ht="15.75" customHeight="1">
      <c r="A1256" s="22"/>
      <c r="B1256" s="8" t="s">
        <v>541</v>
      </c>
      <c r="C1256" s="8" t="s">
        <v>546</v>
      </c>
      <c r="D1256" s="225"/>
      <c r="E1256" s="13">
        <f>E1255+7</f>
        <v>43666</v>
      </c>
      <c r="F1256" s="195">
        <f>F1254+7</f>
        <v>43670</v>
      </c>
      <c r="G1256" s="195">
        <f>G1254+7</f>
        <v>43681</v>
      </c>
    </row>
    <row r="1257" spans="1:8" s="9" customFormat="1" ht="15.75" customHeight="1">
      <c r="A1257" s="48"/>
      <c r="B1257" s="220"/>
      <c r="C1257" s="220"/>
      <c r="D1257" s="225"/>
      <c r="E1257" s="196">
        <f>E1256+7</f>
        <v>43673</v>
      </c>
      <c r="F1257" s="196">
        <f>F1255+7</f>
        <v>43670</v>
      </c>
      <c r="G1257" s="196">
        <f>G1255+7</f>
        <v>43681</v>
      </c>
    </row>
    <row r="1258" spans="1:8" s="9" customFormat="1" ht="15.75" customHeight="1">
      <c r="A1258" s="22"/>
      <c r="B1258" s="220"/>
      <c r="C1258" s="220"/>
      <c r="D1258" s="226"/>
      <c r="E1258" s="133"/>
      <c r="F1258" s="133"/>
      <c r="G1258" s="133"/>
    </row>
    <row r="1259" spans="1:8" s="9" customFormat="1" ht="15.75" customHeight="1">
      <c r="A1259" s="22"/>
      <c r="B1259" s="84"/>
      <c r="C1259" s="84"/>
      <c r="D1259" s="76"/>
      <c r="E1259" s="84"/>
      <c r="F1259" s="84"/>
      <c r="G1259" s="84"/>
    </row>
    <row r="1260" spans="1:8" s="223" customFormat="1" ht="15.75" customHeight="1">
      <c r="A1260" s="222"/>
    </row>
    <row r="1261" spans="1:8" s="9" customFormat="1" ht="15.75" customHeight="1">
      <c r="A1261" s="22" t="s">
        <v>154</v>
      </c>
      <c r="B1261" s="8" t="s">
        <v>719</v>
      </c>
      <c r="C1261" s="187" t="s">
        <v>32</v>
      </c>
      <c r="D1261" s="180" t="s">
        <v>711</v>
      </c>
      <c r="E1261" s="11" t="s">
        <v>1063</v>
      </c>
      <c r="F1261" s="11" t="s">
        <v>34</v>
      </c>
      <c r="G1261" s="13" t="s">
        <v>1083</v>
      </c>
    </row>
    <row r="1262" spans="1:8" s="9" customFormat="1" ht="15.75" customHeight="1">
      <c r="A1262" s="22"/>
      <c r="B1262" s="197"/>
      <c r="C1262" s="175"/>
      <c r="D1262" s="219" t="s">
        <v>1084</v>
      </c>
      <c r="E1262" s="11" t="s">
        <v>24</v>
      </c>
      <c r="F1262" s="11" t="s">
        <v>35</v>
      </c>
      <c r="G1262" s="11" t="s">
        <v>36</v>
      </c>
    </row>
    <row r="1263" spans="1:8" s="9" customFormat="1" ht="15.75" customHeight="1">
      <c r="B1263" s="177" t="s">
        <v>312</v>
      </c>
      <c r="C1263" s="175" t="s">
        <v>535</v>
      </c>
      <c r="D1263" s="242"/>
      <c r="E1263" s="11">
        <v>43643</v>
      </c>
      <c r="F1263" s="11">
        <f>E1263+4</f>
        <v>43647</v>
      </c>
      <c r="G1263" s="11">
        <f>F1263+12</f>
        <v>43659</v>
      </c>
    </row>
    <row r="1264" spans="1:8" s="9" customFormat="1" ht="15.75" customHeight="1">
      <c r="A1264" s="22"/>
      <c r="B1264" s="177" t="s">
        <v>533</v>
      </c>
      <c r="C1264" s="176" t="s">
        <v>534</v>
      </c>
      <c r="D1264" s="242"/>
      <c r="E1264" s="11">
        <f>E1263+7</f>
        <v>43650</v>
      </c>
      <c r="F1264" s="11">
        <f t="shared" ref="E1264:G1266" si="169">F1263+7</f>
        <v>43654</v>
      </c>
      <c r="G1264" s="11">
        <f t="shared" si="169"/>
        <v>43666</v>
      </c>
    </row>
    <row r="1265" spans="1:8" s="9" customFormat="1" ht="15.75" customHeight="1">
      <c r="A1265" s="22"/>
      <c r="B1265" s="177" t="s">
        <v>306</v>
      </c>
      <c r="C1265" s="8" t="s">
        <v>536</v>
      </c>
      <c r="D1265" s="242"/>
      <c r="E1265" s="11">
        <f t="shared" si="169"/>
        <v>43657</v>
      </c>
      <c r="F1265" s="11">
        <f t="shared" si="169"/>
        <v>43661</v>
      </c>
      <c r="G1265" s="11">
        <f t="shared" si="169"/>
        <v>43673</v>
      </c>
    </row>
    <row r="1266" spans="1:8" s="9" customFormat="1" ht="15.75" customHeight="1">
      <c r="A1266" s="22"/>
      <c r="B1266" s="177" t="s">
        <v>350</v>
      </c>
      <c r="C1266" s="33" t="s">
        <v>1054</v>
      </c>
      <c r="D1266" s="242"/>
      <c r="E1266" s="13">
        <f>E1265+7</f>
        <v>43664</v>
      </c>
      <c r="F1266" s="11">
        <f t="shared" si="169"/>
        <v>43668</v>
      </c>
      <c r="G1266" s="11">
        <f t="shared" si="169"/>
        <v>43680</v>
      </c>
    </row>
    <row r="1267" spans="1:8" s="9" customFormat="1" ht="15.75" customHeight="1">
      <c r="A1267" s="22"/>
      <c r="B1267" s="177" t="s">
        <v>329</v>
      </c>
      <c r="C1267" s="178" t="s">
        <v>537</v>
      </c>
      <c r="D1267" s="242"/>
      <c r="E1267" s="13">
        <f>E1266+7</f>
        <v>43671</v>
      </c>
      <c r="F1267" s="186">
        <f>F1266+7</f>
        <v>43675</v>
      </c>
      <c r="G1267" s="186">
        <f>G1266+7</f>
        <v>43687</v>
      </c>
    </row>
    <row r="1268" spans="1:8" s="9" customFormat="1" ht="15.75" customHeight="1">
      <c r="A1268" s="22"/>
      <c r="B1268" s="197"/>
      <c r="C1268" s="198"/>
      <c r="D1268" s="162"/>
      <c r="E1268" s="13">
        <f>E1267+7</f>
        <v>43678</v>
      </c>
      <c r="F1268" s="186">
        <f>F1267+7</f>
        <v>43682</v>
      </c>
      <c r="G1268" s="186">
        <f>G1267+7</f>
        <v>43694</v>
      </c>
    </row>
    <row r="1269" spans="1:8" s="9" customFormat="1" ht="15.75" customHeight="1">
      <c r="A1269" s="222"/>
      <c r="B1269" s="223"/>
      <c r="C1269" s="223"/>
      <c r="D1269" s="223"/>
      <c r="E1269" s="223"/>
      <c r="F1269" s="223"/>
      <c r="G1269" s="223"/>
      <c r="H1269" s="223"/>
    </row>
    <row r="1270" spans="1:8" s="9" customFormat="1" ht="15.75" customHeight="1">
      <c r="A1270" s="223"/>
      <c r="B1270" s="223"/>
      <c r="C1270" s="223"/>
      <c r="D1270" s="223"/>
      <c r="E1270" s="223"/>
      <c r="F1270" s="223"/>
      <c r="G1270" s="223"/>
      <c r="H1270" s="223"/>
    </row>
    <row r="1271" spans="1:8" s="223" customFormat="1" ht="15.75" customHeight="1">
      <c r="A1271" s="222"/>
    </row>
    <row r="1272" spans="1:8" s="92" customFormat="1" ht="15.75" customHeight="1">
      <c r="A1272" s="22"/>
    </row>
    <row r="1273" spans="1:8" s="9" customFormat="1" ht="15.75" customHeight="1">
      <c r="A1273" s="49" t="s">
        <v>155</v>
      </c>
      <c r="B1273" s="8" t="s">
        <v>31</v>
      </c>
      <c r="C1273" s="187" t="s">
        <v>32</v>
      </c>
      <c r="D1273" s="180" t="s">
        <v>711</v>
      </c>
      <c r="E1273" s="11" t="s">
        <v>1063</v>
      </c>
      <c r="F1273" s="11" t="s">
        <v>34</v>
      </c>
      <c r="G1273" s="13" t="s">
        <v>1123</v>
      </c>
    </row>
    <row r="1274" spans="1:8" s="9" customFormat="1" ht="15.75" customHeight="1">
      <c r="B1274" s="8"/>
      <c r="C1274" s="174"/>
      <c r="D1274" s="180"/>
      <c r="E1274" s="11" t="s">
        <v>24</v>
      </c>
      <c r="F1274" s="11" t="s">
        <v>35</v>
      </c>
      <c r="G1274" s="11" t="s">
        <v>36</v>
      </c>
    </row>
    <row r="1275" spans="1:8" s="9" customFormat="1" ht="15.75" customHeight="1">
      <c r="A1275" s="62"/>
      <c r="B1275" s="177" t="s">
        <v>312</v>
      </c>
      <c r="C1275" s="175" t="s">
        <v>535</v>
      </c>
      <c r="D1275" s="224" t="s">
        <v>1065</v>
      </c>
      <c r="E1275" s="11">
        <v>43643</v>
      </c>
      <c r="F1275" s="11">
        <f>E1275+4</f>
        <v>43647</v>
      </c>
      <c r="G1275" s="11">
        <f>F1275+12</f>
        <v>43659</v>
      </c>
    </row>
    <row r="1276" spans="1:8" s="9" customFormat="1" ht="15.75" customHeight="1">
      <c r="A1276" s="85"/>
      <c r="B1276" s="177" t="s">
        <v>533</v>
      </c>
      <c r="C1276" s="176" t="s">
        <v>534</v>
      </c>
      <c r="D1276" s="225"/>
      <c r="E1276" s="11">
        <f t="shared" ref="E1276:G1278" si="170">E1275+7</f>
        <v>43650</v>
      </c>
      <c r="F1276" s="11">
        <f t="shared" si="170"/>
        <v>43654</v>
      </c>
      <c r="G1276" s="11">
        <f t="shared" si="170"/>
        <v>43666</v>
      </c>
    </row>
    <row r="1277" spans="1:8" s="9" customFormat="1" ht="15.75" customHeight="1">
      <c r="A1277" s="22"/>
      <c r="B1277" s="177" t="s">
        <v>306</v>
      </c>
      <c r="C1277" s="8" t="s">
        <v>536</v>
      </c>
      <c r="D1277" s="225"/>
      <c r="E1277" s="11">
        <f t="shared" si="170"/>
        <v>43657</v>
      </c>
      <c r="F1277" s="11">
        <f t="shared" si="170"/>
        <v>43661</v>
      </c>
      <c r="G1277" s="11">
        <f t="shared" si="170"/>
        <v>43673</v>
      </c>
    </row>
    <row r="1278" spans="1:8" s="9" customFormat="1" ht="15.75" customHeight="1">
      <c r="A1278" s="22"/>
      <c r="B1278" s="177" t="s">
        <v>350</v>
      </c>
      <c r="C1278" s="33" t="s">
        <v>1054</v>
      </c>
      <c r="D1278" s="225"/>
      <c r="E1278" s="11">
        <f t="shared" si="170"/>
        <v>43664</v>
      </c>
      <c r="F1278" s="11">
        <f t="shared" si="170"/>
        <v>43668</v>
      </c>
      <c r="G1278" s="11">
        <f t="shared" si="170"/>
        <v>43680</v>
      </c>
    </row>
    <row r="1279" spans="1:8" s="9" customFormat="1" ht="15.75" customHeight="1">
      <c r="B1279" s="177" t="s">
        <v>329</v>
      </c>
      <c r="C1279" s="178" t="s">
        <v>537</v>
      </c>
      <c r="D1279" s="225"/>
      <c r="E1279" s="199">
        <f t="shared" ref="E1279:G1280" si="171">E1278+7</f>
        <v>43671</v>
      </c>
      <c r="F1279" s="199">
        <f t="shared" si="171"/>
        <v>43675</v>
      </c>
      <c r="G1279" s="199">
        <f t="shared" si="171"/>
        <v>43687</v>
      </c>
    </row>
    <row r="1280" spans="1:8" s="9" customFormat="1" ht="15.75" customHeight="1">
      <c r="A1280" s="22"/>
      <c r="B1280" s="197"/>
      <c r="C1280" s="198"/>
      <c r="D1280" s="244"/>
      <c r="E1280" s="199">
        <f t="shared" si="171"/>
        <v>43678</v>
      </c>
      <c r="F1280" s="199">
        <f t="shared" si="171"/>
        <v>43682</v>
      </c>
      <c r="G1280" s="199">
        <f t="shared" si="171"/>
        <v>43694</v>
      </c>
    </row>
    <row r="1281" spans="1:8" s="9" customFormat="1" ht="15.75" customHeight="1">
      <c r="A1281" s="222" t="s">
        <v>1085</v>
      </c>
      <c r="B1281" s="223"/>
      <c r="C1281" s="223"/>
      <c r="D1281" s="223"/>
      <c r="E1281" s="223"/>
      <c r="F1281" s="223"/>
      <c r="G1281" s="223"/>
      <c r="H1281" s="223"/>
    </row>
    <row r="1282" spans="1:8" s="9" customFormat="1" ht="15.75" customHeight="1">
      <c r="A1282" s="223"/>
      <c r="B1282" s="223"/>
      <c r="C1282" s="223"/>
      <c r="D1282" s="223"/>
      <c r="E1282" s="223"/>
      <c r="F1282" s="223"/>
      <c r="G1282" s="223"/>
      <c r="H1282" s="223"/>
    </row>
    <row r="1283" spans="1:8" s="9" customFormat="1" ht="15.75" customHeight="1">
      <c r="A1283" s="22" t="s">
        <v>1086</v>
      </c>
      <c r="B1283" s="183" t="s">
        <v>31</v>
      </c>
      <c r="C1283" s="184" t="s">
        <v>32</v>
      </c>
      <c r="D1283" s="180" t="s">
        <v>711</v>
      </c>
      <c r="E1283" s="11" t="s">
        <v>1063</v>
      </c>
      <c r="F1283" s="11" t="s">
        <v>34</v>
      </c>
      <c r="G1283" s="11" t="s">
        <v>156</v>
      </c>
    </row>
    <row r="1284" spans="1:8" s="9" customFormat="1" ht="15.75" customHeight="1">
      <c r="A1284" s="22"/>
      <c r="B1284" s="183"/>
      <c r="C1284" s="184"/>
      <c r="D1284" s="185"/>
      <c r="E1284" s="11" t="s">
        <v>24</v>
      </c>
      <c r="F1284" s="11" t="s">
        <v>35</v>
      </c>
      <c r="G1284" s="11" t="s">
        <v>36</v>
      </c>
    </row>
    <row r="1285" spans="1:8" s="9" customFormat="1" ht="15.75" customHeight="1">
      <c r="A1285" s="22"/>
      <c r="B1285" s="200" t="s">
        <v>1087</v>
      </c>
      <c r="C1285" s="184" t="s">
        <v>1088</v>
      </c>
      <c r="D1285" s="224" t="s">
        <v>1089</v>
      </c>
      <c r="E1285" s="11">
        <v>43648</v>
      </c>
      <c r="F1285" s="11">
        <f>E1285+5</f>
        <v>43653</v>
      </c>
      <c r="G1285" s="11">
        <f>F1285+17</f>
        <v>43670</v>
      </c>
    </row>
    <row r="1286" spans="1:8" s="9" customFormat="1" ht="15.75" customHeight="1">
      <c r="A1286" s="48"/>
      <c r="B1286" s="185" t="s">
        <v>1090</v>
      </c>
      <c r="C1286" s="33" t="s">
        <v>1091</v>
      </c>
      <c r="D1286" s="237"/>
      <c r="E1286" s="11">
        <f t="shared" ref="E1286:F1289" si="172">E1285+7</f>
        <v>43655</v>
      </c>
      <c r="F1286" s="11">
        <f t="shared" si="172"/>
        <v>43660</v>
      </c>
      <c r="G1286" s="11">
        <f>F1286+17</f>
        <v>43677</v>
      </c>
    </row>
    <row r="1287" spans="1:8" s="9" customFormat="1" ht="15.75" customHeight="1">
      <c r="A1287" s="29"/>
      <c r="B1287" s="201" t="s">
        <v>1092</v>
      </c>
      <c r="C1287" s="202" t="s">
        <v>1091</v>
      </c>
      <c r="D1287" s="237"/>
      <c r="E1287" s="11">
        <f t="shared" si="172"/>
        <v>43662</v>
      </c>
      <c r="F1287" s="11">
        <f t="shared" si="172"/>
        <v>43667</v>
      </c>
      <c r="G1287" s="11">
        <f>F1287+17</f>
        <v>43684</v>
      </c>
    </row>
    <row r="1288" spans="1:8" s="9" customFormat="1" ht="15.75" customHeight="1">
      <c r="A1288" s="22"/>
      <c r="B1288" s="185" t="s">
        <v>1093</v>
      </c>
      <c r="C1288" s="33" t="s">
        <v>1088</v>
      </c>
      <c r="D1288" s="237"/>
      <c r="E1288" s="11">
        <f t="shared" si="172"/>
        <v>43669</v>
      </c>
      <c r="F1288" s="11">
        <f t="shared" si="172"/>
        <v>43674</v>
      </c>
      <c r="G1288" s="11">
        <f>F1288+17</f>
        <v>43691</v>
      </c>
    </row>
    <row r="1289" spans="1:8" s="9" customFormat="1" ht="15.75" customHeight="1">
      <c r="B1289" s="33"/>
      <c r="C1289" s="33"/>
      <c r="D1289" s="238"/>
      <c r="E1289" s="11">
        <f t="shared" si="172"/>
        <v>43676</v>
      </c>
      <c r="F1289" s="11">
        <f t="shared" si="172"/>
        <v>43681</v>
      </c>
      <c r="G1289" s="11">
        <f>F1289+17</f>
        <v>43698</v>
      </c>
    </row>
    <row r="1290" spans="1:8" s="9" customFormat="1" ht="15.75" customHeight="1">
      <c r="A1290" s="22"/>
      <c r="B1290" s="18"/>
      <c r="C1290" s="18"/>
      <c r="D1290" s="56"/>
      <c r="E1290" s="17"/>
      <c r="F1290" s="17"/>
      <c r="G1290" s="17"/>
    </row>
    <row r="1291" spans="1:8" s="9" customFormat="1" ht="15.75" customHeight="1">
      <c r="A1291" s="22"/>
      <c r="B1291" s="18"/>
      <c r="C1291" s="18"/>
      <c r="D1291" s="56"/>
      <c r="E1291" s="17"/>
      <c r="F1291" s="17"/>
      <c r="G1291" s="17"/>
    </row>
    <row r="1292" spans="1:8" s="9" customFormat="1" ht="15.75" customHeight="1">
      <c r="A1292" s="22"/>
      <c r="B1292" s="183" t="s">
        <v>31</v>
      </c>
      <c r="C1292" s="184" t="s">
        <v>32</v>
      </c>
      <c r="D1292" s="180" t="s">
        <v>711</v>
      </c>
      <c r="E1292" s="11" t="s">
        <v>1063</v>
      </c>
      <c r="F1292" s="11" t="s">
        <v>34</v>
      </c>
      <c r="G1292" s="11" t="s">
        <v>156</v>
      </c>
    </row>
    <row r="1293" spans="1:8" s="9" customFormat="1" ht="15.75" customHeight="1">
      <c r="A1293" s="22"/>
      <c r="B1293" s="183"/>
      <c r="C1293" s="184"/>
      <c r="D1293" s="185"/>
      <c r="E1293" s="11" t="s">
        <v>24</v>
      </c>
      <c r="F1293" s="11" t="s">
        <v>35</v>
      </c>
      <c r="G1293" s="11" t="s">
        <v>36</v>
      </c>
    </row>
    <row r="1294" spans="1:8" s="9" customFormat="1" ht="15.75" customHeight="1">
      <c r="A1294" s="22"/>
      <c r="B1294" s="183" t="s">
        <v>1094</v>
      </c>
      <c r="C1294" s="203" t="s">
        <v>1095</v>
      </c>
      <c r="D1294" s="224" t="s">
        <v>1096</v>
      </c>
      <c r="E1294" s="11">
        <v>43648</v>
      </c>
      <c r="F1294" s="11">
        <f>E1294+5</f>
        <v>43653</v>
      </c>
      <c r="G1294" s="11">
        <f>F1294+17</f>
        <v>43670</v>
      </c>
    </row>
    <row r="1295" spans="1:8" s="9" customFormat="1" ht="15.75" customHeight="1">
      <c r="A1295" s="22"/>
      <c r="B1295" s="183" t="s">
        <v>1097</v>
      </c>
      <c r="C1295" s="203" t="s">
        <v>1098</v>
      </c>
      <c r="D1295" s="237"/>
      <c r="E1295" s="11">
        <f t="shared" ref="E1295:F1295" si="173">E1294+7</f>
        <v>43655</v>
      </c>
      <c r="F1295" s="11">
        <f t="shared" si="173"/>
        <v>43660</v>
      </c>
      <c r="G1295" s="11">
        <f>F1295+17</f>
        <v>43677</v>
      </c>
    </row>
    <row r="1296" spans="1:8" s="9" customFormat="1" ht="15.75" customHeight="1">
      <c r="A1296" s="22"/>
      <c r="B1296" s="33" t="s">
        <v>1099</v>
      </c>
      <c r="C1296" s="8" t="s">
        <v>1100</v>
      </c>
      <c r="D1296" s="237"/>
      <c r="E1296" s="11">
        <f t="shared" ref="E1296:F1296" si="174">E1295+7</f>
        <v>43662</v>
      </c>
      <c r="F1296" s="11">
        <f t="shared" si="174"/>
        <v>43667</v>
      </c>
      <c r="G1296" s="11">
        <f>F1296+17</f>
        <v>43684</v>
      </c>
    </row>
    <row r="1297" spans="1:7" s="9" customFormat="1" ht="15.75" customHeight="1">
      <c r="A1297" s="22"/>
      <c r="B1297" s="204" t="s">
        <v>1101</v>
      </c>
      <c r="C1297" s="205" t="s">
        <v>1102</v>
      </c>
      <c r="D1297" s="237"/>
      <c r="E1297" s="11">
        <f t="shared" ref="E1297:F1297" si="175">E1296+7</f>
        <v>43669</v>
      </c>
      <c r="F1297" s="11">
        <f t="shared" si="175"/>
        <v>43674</v>
      </c>
      <c r="G1297" s="11">
        <f>F1297+17</f>
        <v>43691</v>
      </c>
    </row>
    <row r="1298" spans="1:7" s="9" customFormat="1" ht="15.75" customHeight="1">
      <c r="A1298" s="22"/>
      <c r="B1298" s="33"/>
      <c r="C1298" s="8"/>
      <c r="D1298" s="238"/>
      <c r="E1298" s="11">
        <f t="shared" ref="E1298:F1298" si="176">E1297+7</f>
        <v>43676</v>
      </c>
      <c r="F1298" s="11">
        <f t="shared" si="176"/>
        <v>43681</v>
      </c>
      <c r="G1298" s="11">
        <f>F1298+17</f>
        <v>43698</v>
      </c>
    </row>
    <row r="1299" spans="1:7" s="223" customFormat="1" ht="15.75" customHeight="1">
      <c r="A1299" s="240"/>
    </row>
    <row r="1300" spans="1:7" s="223" customFormat="1" ht="15.75" customHeight="1"/>
    <row r="1301" spans="1:7" s="9" customFormat="1" ht="15.75" customHeight="1">
      <c r="A1301" s="22" t="s">
        <v>157</v>
      </c>
      <c r="B1301" s="183" t="s">
        <v>31</v>
      </c>
      <c r="C1301" s="184" t="s">
        <v>32</v>
      </c>
      <c r="D1301" s="185" t="s">
        <v>711</v>
      </c>
      <c r="E1301" s="11" t="s">
        <v>1063</v>
      </c>
      <c r="F1301" s="11" t="s">
        <v>34</v>
      </c>
      <c r="G1301" s="11" t="s">
        <v>283</v>
      </c>
    </row>
    <row r="1302" spans="1:7" s="9" customFormat="1" ht="15.75" customHeight="1">
      <c r="A1302" s="22"/>
      <c r="B1302" s="183"/>
      <c r="C1302" s="184"/>
      <c r="D1302" s="185"/>
      <c r="E1302" s="11" t="s">
        <v>24</v>
      </c>
      <c r="F1302" s="11" t="s">
        <v>35</v>
      </c>
      <c r="G1302" s="11" t="s">
        <v>36</v>
      </c>
    </row>
    <row r="1303" spans="1:7" s="9" customFormat="1" ht="15.75" customHeight="1">
      <c r="A1303" s="22"/>
      <c r="B1303" s="183" t="s">
        <v>752</v>
      </c>
      <c r="C1303" s="184"/>
      <c r="D1303" s="224" t="s">
        <v>1103</v>
      </c>
      <c r="E1303" s="11">
        <v>43646</v>
      </c>
      <c r="F1303" s="11">
        <f>E1303+5</f>
        <v>43651</v>
      </c>
      <c r="G1303" s="11">
        <f>F1303+17</f>
        <v>43668</v>
      </c>
    </row>
    <row r="1304" spans="1:7" s="9" customFormat="1" ht="15.75" customHeight="1">
      <c r="A1304" s="22"/>
      <c r="B1304" s="183" t="s">
        <v>1104</v>
      </c>
      <c r="C1304" s="184" t="s">
        <v>1105</v>
      </c>
      <c r="D1304" s="225"/>
      <c r="E1304" s="11">
        <f t="shared" ref="E1304:F1307" si="177">E1303+7</f>
        <v>43653</v>
      </c>
      <c r="F1304" s="11">
        <f t="shared" si="177"/>
        <v>43658</v>
      </c>
      <c r="G1304" s="11">
        <f>F1304+17</f>
        <v>43675</v>
      </c>
    </row>
    <row r="1305" spans="1:7" s="9" customFormat="1" ht="15.75" customHeight="1">
      <c r="A1305" s="22"/>
      <c r="B1305" s="183" t="s">
        <v>752</v>
      </c>
      <c r="C1305" s="184"/>
      <c r="D1305" s="225"/>
      <c r="E1305" s="11">
        <f t="shared" si="177"/>
        <v>43660</v>
      </c>
      <c r="F1305" s="11">
        <f t="shared" si="177"/>
        <v>43665</v>
      </c>
      <c r="G1305" s="11">
        <f>F1305+17</f>
        <v>43682</v>
      </c>
    </row>
    <row r="1306" spans="1:7" s="9" customFormat="1" ht="15.75" customHeight="1">
      <c r="A1306" s="22"/>
      <c r="B1306" s="104" t="s">
        <v>1106</v>
      </c>
      <c r="C1306" s="104" t="s">
        <v>1076</v>
      </c>
      <c r="D1306" s="225"/>
      <c r="E1306" s="11">
        <f t="shared" si="177"/>
        <v>43667</v>
      </c>
      <c r="F1306" s="11">
        <f t="shared" si="177"/>
        <v>43672</v>
      </c>
      <c r="G1306" s="11">
        <f>F1306+17</f>
        <v>43689</v>
      </c>
    </row>
    <row r="1307" spans="1:7" s="9" customFormat="1" ht="15.75" customHeight="1">
      <c r="B1307" s="8"/>
      <c r="C1307" s="8"/>
      <c r="D1307" s="225"/>
      <c r="E1307" s="13">
        <f>E1306+7</f>
        <v>43674</v>
      </c>
      <c r="F1307" s="13">
        <f t="shared" si="177"/>
        <v>43679</v>
      </c>
      <c r="G1307" s="13">
        <f>F1307+17</f>
        <v>43696</v>
      </c>
    </row>
    <row r="1308" spans="1:7" s="9" customFormat="1" ht="15.75" customHeight="1">
      <c r="A1308" s="22"/>
      <c r="B1308" s="8"/>
      <c r="C1308" s="8"/>
      <c r="D1308" s="226"/>
      <c r="E1308" s="8"/>
      <c r="F1308" s="8"/>
      <c r="G1308" s="8"/>
    </row>
    <row r="1309" spans="1:7" s="9" customFormat="1" ht="15.75" customHeight="1">
      <c r="A1309" s="240"/>
      <c r="B1309" s="212"/>
      <c r="C1309" s="212"/>
      <c r="D1309" s="212"/>
      <c r="E1309" s="212"/>
      <c r="F1309" s="212"/>
      <c r="G1309" s="243"/>
    </row>
    <row r="1310" spans="1:7" s="9" customFormat="1" ht="15.75" customHeight="1">
      <c r="A1310" s="22"/>
      <c r="B1310" s="183" t="s">
        <v>31</v>
      </c>
      <c r="C1310" s="184" t="s">
        <v>32</v>
      </c>
      <c r="D1310" s="185" t="s">
        <v>711</v>
      </c>
      <c r="E1310" s="11" t="s">
        <v>1063</v>
      </c>
      <c r="F1310" s="11" t="s">
        <v>34</v>
      </c>
      <c r="G1310" s="11" t="s">
        <v>1107</v>
      </c>
    </row>
    <row r="1311" spans="1:7" s="9" customFormat="1" ht="15.75" customHeight="1">
      <c r="A1311" s="22"/>
      <c r="B1311" s="183"/>
      <c r="C1311" s="184"/>
      <c r="D1311" s="185"/>
      <c r="E1311" s="11" t="s">
        <v>24</v>
      </c>
      <c r="F1311" s="11" t="s">
        <v>35</v>
      </c>
      <c r="G1311" s="11" t="s">
        <v>36</v>
      </c>
    </row>
    <row r="1312" spans="1:7" s="9" customFormat="1" ht="15.75" customHeight="1">
      <c r="A1312" s="22"/>
      <c r="B1312" s="183" t="s">
        <v>225</v>
      </c>
      <c r="C1312" s="184" t="s">
        <v>349</v>
      </c>
      <c r="D1312" s="236" t="s">
        <v>1108</v>
      </c>
      <c r="E1312" s="11">
        <v>43642</v>
      </c>
      <c r="F1312" s="11">
        <f>E1312+5</f>
        <v>43647</v>
      </c>
      <c r="G1312" s="11">
        <f>F1312+17</f>
        <v>43664</v>
      </c>
    </row>
    <row r="1313" spans="1:8" s="9" customFormat="1" ht="15.75" customHeight="1">
      <c r="A1313" s="22"/>
      <c r="B1313" s="183" t="s">
        <v>528</v>
      </c>
      <c r="C1313" s="184" t="s">
        <v>531</v>
      </c>
      <c r="D1313" s="237"/>
      <c r="E1313" s="11">
        <f t="shared" ref="E1313:F1316" si="178">E1312+7</f>
        <v>43649</v>
      </c>
      <c r="F1313" s="11">
        <f t="shared" si="178"/>
        <v>43654</v>
      </c>
      <c r="G1313" s="11">
        <f>F1313+17</f>
        <v>43671</v>
      </c>
    </row>
    <row r="1314" spans="1:8" s="9" customFormat="1" ht="15.75" customHeight="1">
      <c r="A1314" s="22"/>
      <c r="B1314" s="183" t="s">
        <v>184</v>
      </c>
      <c r="C1314" s="184" t="s">
        <v>532</v>
      </c>
      <c r="D1314" s="237"/>
      <c r="E1314" s="11">
        <f t="shared" si="178"/>
        <v>43656</v>
      </c>
      <c r="F1314" s="11">
        <f t="shared" si="178"/>
        <v>43661</v>
      </c>
      <c r="G1314" s="11">
        <f>F1314+17</f>
        <v>43678</v>
      </c>
    </row>
    <row r="1315" spans="1:8" s="9" customFormat="1" ht="15.75" customHeight="1">
      <c r="A1315" s="22"/>
      <c r="B1315" s="183" t="s">
        <v>529</v>
      </c>
      <c r="C1315" s="184" t="s">
        <v>348</v>
      </c>
      <c r="D1315" s="237"/>
      <c r="E1315" s="11">
        <f t="shared" si="178"/>
        <v>43663</v>
      </c>
      <c r="F1315" s="11">
        <f t="shared" si="178"/>
        <v>43668</v>
      </c>
      <c r="G1315" s="11">
        <f>F1315+17</f>
        <v>43685</v>
      </c>
    </row>
    <row r="1316" spans="1:8" s="9" customFormat="1" ht="15.75" customHeight="1">
      <c r="A1316" s="22"/>
      <c r="B1316" s="159" t="s">
        <v>328</v>
      </c>
      <c r="C1316" s="206" t="s">
        <v>530</v>
      </c>
      <c r="D1316" s="238"/>
      <c r="E1316" s="186">
        <f t="shared" si="178"/>
        <v>43670</v>
      </c>
      <c r="F1316" s="186">
        <f>F1315+7</f>
        <v>43675</v>
      </c>
      <c r="G1316" s="186">
        <f>F1316+17</f>
        <v>43692</v>
      </c>
    </row>
    <row r="1317" spans="1:8" s="9" customFormat="1" ht="15.75" customHeight="1">
      <c r="A1317" s="240"/>
      <c r="B1317" s="223"/>
      <c r="C1317" s="223"/>
      <c r="D1317" s="223"/>
      <c r="E1317" s="223"/>
      <c r="F1317" s="223"/>
      <c r="G1317" s="223"/>
      <c r="H1317" s="223"/>
    </row>
    <row r="1318" spans="1:8" s="9" customFormat="1" ht="15.75" customHeight="1">
      <c r="A1318" s="223"/>
      <c r="B1318" s="223"/>
      <c r="C1318" s="223"/>
      <c r="D1318" s="223"/>
      <c r="E1318" s="223"/>
      <c r="F1318" s="223"/>
      <c r="G1318" s="223"/>
      <c r="H1318" s="223"/>
    </row>
    <row r="1319" spans="1:8" s="9" customFormat="1" ht="15.75" customHeight="1">
      <c r="A1319" s="223"/>
      <c r="B1319" s="223"/>
      <c r="C1319" s="223"/>
      <c r="D1319" s="223"/>
      <c r="E1319" s="223"/>
      <c r="F1319" s="223"/>
      <c r="G1319" s="223"/>
      <c r="H1319" s="223"/>
    </row>
    <row r="1320" spans="1:8" s="9" customFormat="1" ht="15.75" customHeight="1">
      <c r="A1320" s="22" t="s">
        <v>1109</v>
      </c>
      <c r="B1320" s="183" t="s">
        <v>31</v>
      </c>
      <c r="C1320" s="184" t="s">
        <v>32</v>
      </c>
      <c r="D1320" s="185" t="s">
        <v>711</v>
      </c>
      <c r="E1320" s="11" t="s">
        <v>1063</v>
      </c>
      <c r="F1320" s="11" t="s">
        <v>34</v>
      </c>
      <c r="G1320" s="11" t="s">
        <v>282</v>
      </c>
    </row>
    <row r="1321" spans="1:8" s="9" customFormat="1" ht="15.75" customHeight="1">
      <c r="A1321" s="22"/>
      <c r="B1321" s="183"/>
      <c r="C1321" s="184"/>
      <c r="D1321" s="185"/>
      <c r="E1321" s="11" t="s">
        <v>24</v>
      </c>
      <c r="F1321" s="11" t="s">
        <v>35</v>
      </c>
      <c r="G1321" s="11" t="s">
        <v>36</v>
      </c>
    </row>
    <row r="1322" spans="1:8" s="9" customFormat="1" ht="15.75" customHeight="1">
      <c r="A1322" s="22"/>
      <c r="B1322" s="183" t="s">
        <v>752</v>
      </c>
      <c r="C1322" s="184"/>
      <c r="D1322" s="236" t="s">
        <v>1110</v>
      </c>
      <c r="E1322" s="11">
        <v>43646</v>
      </c>
      <c r="F1322" s="11">
        <f>E1322+5</f>
        <v>43651</v>
      </c>
      <c r="G1322" s="11">
        <f>F1322+17</f>
        <v>43668</v>
      </c>
    </row>
    <row r="1323" spans="1:8" s="9" customFormat="1" ht="15.75" customHeight="1">
      <c r="A1323" s="22"/>
      <c r="B1323" s="183" t="s">
        <v>1104</v>
      </c>
      <c r="C1323" s="184" t="s">
        <v>1105</v>
      </c>
      <c r="D1323" s="237"/>
      <c r="E1323" s="11">
        <f t="shared" ref="E1323:F1324" si="179">E1322+7</f>
        <v>43653</v>
      </c>
      <c r="F1323" s="11">
        <f t="shared" si="179"/>
        <v>43658</v>
      </c>
      <c r="G1323" s="11">
        <f>F1323+17</f>
        <v>43675</v>
      </c>
    </row>
    <row r="1324" spans="1:8" s="9" customFormat="1" ht="15.75" customHeight="1">
      <c r="A1324" s="22"/>
      <c r="B1324" s="183" t="s">
        <v>752</v>
      </c>
      <c r="C1324" s="184"/>
      <c r="D1324" s="237"/>
      <c r="E1324" s="11">
        <f t="shared" si="179"/>
        <v>43660</v>
      </c>
      <c r="F1324" s="11">
        <f t="shared" si="179"/>
        <v>43665</v>
      </c>
      <c r="G1324" s="11">
        <f>F1324+17</f>
        <v>43682</v>
      </c>
    </row>
    <row r="1325" spans="1:8" s="9" customFormat="1" ht="15.75" customHeight="1">
      <c r="A1325" s="22"/>
      <c r="B1325" s="104" t="s">
        <v>1106</v>
      </c>
      <c r="C1325" s="104" t="s">
        <v>1076</v>
      </c>
      <c r="D1325" s="237"/>
      <c r="E1325" s="207">
        <f>E1324+7</f>
        <v>43667</v>
      </c>
      <c r="F1325" s="207">
        <f>F1324+7</f>
        <v>43672</v>
      </c>
      <c r="G1325" s="207">
        <f>F1325+17</f>
        <v>43689</v>
      </c>
    </row>
    <row r="1326" spans="1:8" s="9" customFormat="1" ht="15.75" customHeight="1">
      <c r="B1326" s="8"/>
      <c r="C1326" s="8"/>
      <c r="D1326" s="238"/>
      <c r="E1326" s="13">
        <f>E1325+7</f>
        <v>43674</v>
      </c>
      <c r="F1326" s="13">
        <f>F1325+7</f>
        <v>43679</v>
      </c>
      <c r="G1326" s="13">
        <f>F1326+17</f>
        <v>43696</v>
      </c>
    </row>
    <row r="1327" spans="1:8" s="9" customFormat="1" ht="15.75" customHeight="1">
      <c r="A1327" s="22"/>
      <c r="B1327" s="8"/>
      <c r="C1327" s="8"/>
      <c r="D1327" s="8"/>
      <c r="E1327" s="8"/>
      <c r="F1327" s="8"/>
      <c r="G1327" s="8"/>
    </row>
    <row r="1328" spans="1:8" s="9" customFormat="1" ht="15.75" customHeight="1">
      <c r="A1328" s="240"/>
      <c r="B1328" s="223"/>
      <c r="C1328" s="223"/>
      <c r="D1328" s="223"/>
      <c r="E1328" s="223"/>
      <c r="F1328" s="223"/>
      <c r="G1328" s="223"/>
      <c r="H1328" s="223"/>
    </row>
    <row r="1329" spans="1:7" s="9" customFormat="1" ht="15.75" customHeight="1">
      <c r="A1329" s="22"/>
      <c r="B1329" s="210" t="s">
        <v>31</v>
      </c>
      <c r="C1329" s="89" t="s">
        <v>32</v>
      </c>
      <c r="D1329" s="89" t="s">
        <v>33</v>
      </c>
      <c r="E1329" s="8" t="s">
        <v>712</v>
      </c>
      <c r="F1329" s="8" t="s">
        <v>34</v>
      </c>
      <c r="G1329" s="89" t="s">
        <v>282</v>
      </c>
    </row>
    <row r="1330" spans="1:7" s="9" customFormat="1" ht="15.75" customHeight="1">
      <c r="A1330" s="22"/>
      <c r="B1330" s="211"/>
      <c r="C1330" s="90"/>
      <c r="D1330" s="90"/>
      <c r="E1330" s="37" t="s">
        <v>833</v>
      </c>
      <c r="F1330" s="23" t="s">
        <v>35</v>
      </c>
      <c r="G1330" s="8" t="s">
        <v>36</v>
      </c>
    </row>
    <row r="1331" spans="1:7" s="9" customFormat="1" ht="15.75" customHeight="1">
      <c r="A1331" s="22"/>
      <c r="B1331" s="183" t="s">
        <v>225</v>
      </c>
      <c r="C1331" s="184" t="s">
        <v>349</v>
      </c>
      <c r="D1331" s="236" t="s">
        <v>1108</v>
      </c>
      <c r="E1331" s="11">
        <v>43642</v>
      </c>
      <c r="F1331" s="11">
        <f>E1331+5</f>
        <v>43647</v>
      </c>
      <c r="G1331" s="11">
        <f>F1331+17</f>
        <v>43664</v>
      </c>
    </row>
    <row r="1332" spans="1:7" s="9" customFormat="1" ht="15.75" customHeight="1">
      <c r="A1332" s="22"/>
      <c r="B1332" s="183" t="s">
        <v>528</v>
      </c>
      <c r="C1332" s="184" t="s">
        <v>531</v>
      </c>
      <c r="D1332" s="225"/>
      <c r="E1332" s="11">
        <f t="shared" ref="E1332:F1332" si="180">E1331+7</f>
        <v>43649</v>
      </c>
      <c r="F1332" s="11">
        <f t="shared" si="180"/>
        <v>43654</v>
      </c>
      <c r="G1332" s="11">
        <f>F1332+17</f>
        <v>43671</v>
      </c>
    </row>
    <row r="1333" spans="1:7" s="9" customFormat="1" ht="15.75" customHeight="1">
      <c r="A1333" s="48"/>
      <c r="B1333" s="183" t="s">
        <v>184</v>
      </c>
      <c r="C1333" s="184" t="s">
        <v>532</v>
      </c>
      <c r="D1333" s="225"/>
      <c r="E1333" s="11">
        <f t="shared" ref="E1333:F1333" si="181">E1332+7</f>
        <v>43656</v>
      </c>
      <c r="F1333" s="11">
        <f t="shared" si="181"/>
        <v>43661</v>
      </c>
      <c r="G1333" s="11">
        <f>F1333+17</f>
        <v>43678</v>
      </c>
    </row>
    <row r="1334" spans="1:7" s="9" customFormat="1" ht="15.75" customHeight="1">
      <c r="A1334" s="86" t="s">
        <v>1111</v>
      </c>
      <c r="B1334" s="183" t="s">
        <v>529</v>
      </c>
      <c r="C1334" s="184" t="s">
        <v>348</v>
      </c>
      <c r="D1334" s="225"/>
      <c r="E1334" s="11">
        <f t="shared" ref="E1334:F1334" si="182">E1333+7</f>
        <v>43663</v>
      </c>
      <c r="F1334" s="11">
        <f t="shared" si="182"/>
        <v>43668</v>
      </c>
      <c r="G1334" s="11">
        <f>F1334+17</f>
        <v>43685</v>
      </c>
    </row>
    <row r="1335" spans="1:7" s="9" customFormat="1" ht="15.75" customHeight="1">
      <c r="A1335" s="48"/>
      <c r="B1335" s="159" t="s">
        <v>328</v>
      </c>
      <c r="C1335" s="206" t="s">
        <v>530</v>
      </c>
      <c r="D1335" s="226"/>
      <c r="E1335" s="186">
        <f t="shared" ref="E1335" si="183">E1334+7</f>
        <v>43670</v>
      </c>
      <c r="F1335" s="186">
        <f>F1334+7</f>
        <v>43675</v>
      </c>
      <c r="G1335" s="186">
        <f>F1335+17</f>
        <v>43692</v>
      </c>
    </row>
    <row r="1336" spans="1:7" s="9" customFormat="1" ht="15.75">
      <c r="A1336" s="48"/>
    </row>
    <row r="1337" spans="1:7" s="2" customFormat="1">
      <c r="A1337" s="1"/>
    </row>
  </sheetData>
  <mergeCells count="497">
    <mergeCell ref="D998:D1002"/>
    <mergeCell ref="D894:D898"/>
    <mergeCell ref="D884:D888"/>
    <mergeCell ref="D875:D879"/>
    <mergeCell ref="D866:D870"/>
    <mergeCell ref="D857:D861"/>
    <mergeCell ref="D829:D833"/>
    <mergeCell ref="D818:D822"/>
    <mergeCell ref="D791:D796"/>
    <mergeCell ref="D1118:D1122"/>
    <mergeCell ref="D1126:D1130"/>
    <mergeCell ref="D1067:D1071"/>
    <mergeCell ref="D1059:D1063"/>
    <mergeCell ref="D1049:D1053"/>
    <mergeCell ref="D1038:D1042"/>
    <mergeCell ref="D1027:D1031"/>
    <mergeCell ref="D1017:D1021"/>
    <mergeCell ref="D1006:D1010"/>
    <mergeCell ref="B677:B678"/>
    <mergeCell ref="B768:B769"/>
    <mergeCell ref="B855:B856"/>
    <mergeCell ref="D670:D674"/>
    <mergeCell ref="B694:B695"/>
    <mergeCell ref="D685:D686"/>
    <mergeCell ref="D779:D783"/>
    <mergeCell ref="D705:D709"/>
    <mergeCell ref="B685:B686"/>
    <mergeCell ref="D789:D790"/>
    <mergeCell ref="D798:D799"/>
    <mergeCell ref="C703:C704"/>
    <mergeCell ref="B703:B704"/>
    <mergeCell ref="D703:D704"/>
    <mergeCell ref="D760:D764"/>
    <mergeCell ref="D768:D769"/>
    <mergeCell ref="B789:B790"/>
    <mergeCell ref="B798:B799"/>
    <mergeCell ref="B816:B817"/>
    <mergeCell ref="B807:B808"/>
    <mergeCell ref="C798:C799"/>
    <mergeCell ref="C777:C778"/>
    <mergeCell ref="C758:C759"/>
    <mergeCell ref="D777:D778"/>
    <mergeCell ref="B950:B951"/>
    <mergeCell ref="D740:D744"/>
    <mergeCell ref="C816:C817"/>
    <mergeCell ref="B747:B748"/>
    <mergeCell ref="B720:B721"/>
    <mergeCell ref="C720:C721"/>
    <mergeCell ref="C711:C712"/>
    <mergeCell ref="B758:B759"/>
    <mergeCell ref="B711:B712"/>
    <mergeCell ref="C789:C790"/>
    <mergeCell ref="B777:B778"/>
    <mergeCell ref="C768:C769"/>
    <mergeCell ref="B730:B731"/>
    <mergeCell ref="B738:B739"/>
    <mergeCell ref="D758:D759"/>
    <mergeCell ref="D722:D726"/>
    <mergeCell ref="D770:D774"/>
    <mergeCell ref="D720:D721"/>
    <mergeCell ref="D816:D817"/>
    <mergeCell ref="B882:B883"/>
    <mergeCell ref="B910:B911"/>
    <mergeCell ref="D934:D938"/>
    <mergeCell ref="B902:B903"/>
    <mergeCell ref="D800:D804"/>
    <mergeCell ref="D713:D717"/>
    <mergeCell ref="D732:D736"/>
    <mergeCell ref="D694:D695"/>
    <mergeCell ref="D749:D753"/>
    <mergeCell ref="D687:D691"/>
    <mergeCell ref="D696:D700"/>
    <mergeCell ref="D711:D712"/>
    <mergeCell ref="D605:D609"/>
    <mergeCell ref="D603:D604"/>
    <mergeCell ref="D612:D613"/>
    <mergeCell ref="A620:H620"/>
    <mergeCell ref="D662:D666"/>
    <mergeCell ref="D641:D642"/>
    <mergeCell ref="A611:B611"/>
    <mergeCell ref="B612:B613"/>
    <mergeCell ref="C612:C613"/>
    <mergeCell ref="B668:B669"/>
    <mergeCell ref="B651:B652"/>
    <mergeCell ref="B660:B661"/>
    <mergeCell ref="B641:B642"/>
    <mergeCell ref="B621:B622"/>
    <mergeCell ref="D668:D669"/>
    <mergeCell ref="C660:C661"/>
    <mergeCell ref="D651:D652"/>
    <mergeCell ref="C694:C695"/>
    <mergeCell ref="C685:C686"/>
    <mergeCell ref="D621:D622"/>
    <mergeCell ref="D660:D661"/>
    <mergeCell ref="C677:C678"/>
    <mergeCell ref="C641:C642"/>
    <mergeCell ref="D643:D647"/>
    <mergeCell ref="D632:D636"/>
    <mergeCell ref="D623:D628"/>
    <mergeCell ref="D677:D678"/>
    <mergeCell ref="D679:D683"/>
    <mergeCell ref="C651:C652"/>
    <mergeCell ref="C668:C669"/>
    <mergeCell ref="D653:D657"/>
    <mergeCell ref="C621:C622"/>
    <mergeCell ref="D614:D619"/>
    <mergeCell ref="D568:D572"/>
    <mergeCell ref="D577:D581"/>
    <mergeCell ref="B547:G548"/>
    <mergeCell ref="A593:B593"/>
    <mergeCell ref="B603:B604"/>
    <mergeCell ref="A602:B602"/>
    <mergeCell ref="D594:D595"/>
    <mergeCell ref="D560:D564"/>
    <mergeCell ref="C603:C604"/>
    <mergeCell ref="D585:D589"/>
    <mergeCell ref="D551:D555"/>
    <mergeCell ref="D596:D600"/>
    <mergeCell ref="B594:B595"/>
    <mergeCell ref="C594:C595"/>
    <mergeCell ref="D491:D492"/>
    <mergeCell ref="D493:D497"/>
    <mergeCell ref="A510:B510"/>
    <mergeCell ref="B511:B512"/>
    <mergeCell ref="D513:D518"/>
    <mergeCell ref="A537:B537"/>
    <mergeCell ref="B566:B567"/>
    <mergeCell ref="A557:B557"/>
    <mergeCell ref="B549:B550"/>
    <mergeCell ref="B558:B559"/>
    <mergeCell ref="D540:D544"/>
    <mergeCell ref="D531:D535"/>
    <mergeCell ref="D523:D527"/>
    <mergeCell ref="D447:D448"/>
    <mergeCell ref="D449:D453"/>
    <mergeCell ref="D437:D438"/>
    <mergeCell ref="D439:D443"/>
    <mergeCell ref="A445:G445"/>
    <mergeCell ref="B437:B438"/>
    <mergeCell ref="D482:D483"/>
    <mergeCell ref="D484:D488"/>
    <mergeCell ref="A490:B490"/>
    <mergeCell ref="B482:B483"/>
    <mergeCell ref="C447:C448"/>
    <mergeCell ref="C473:C474"/>
    <mergeCell ref="D458:D462"/>
    <mergeCell ref="C464:C465"/>
    <mergeCell ref="A446:B446"/>
    <mergeCell ref="D456:D457"/>
    <mergeCell ref="A455:B455"/>
    <mergeCell ref="B464:B465"/>
    <mergeCell ref="D466:D470"/>
    <mergeCell ref="B400:B401"/>
    <mergeCell ref="D412:D416"/>
    <mergeCell ref="C410:C411"/>
    <mergeCell ref="D402:D406"/>
    <mergeCell ref="A427:B427"/>
    <mergeCell ref="D428:D429"/>
    <mergeCell ref="D374:D378"/>
    <mergeCell ref="D421:D425"/>
    <mergeCell ref="B381:B382"/>
    <mergeCell ref="A380:B380"/>
    <mergeCell ref="D363:D364"/>
    <mergeCell ref="D354:D355"/>
    <mergeCell ref="C363:C364"/>
    <mergeCell ref="D365:D369"/>
    <mergeCell ref="C345:C346"/>
    <mergeCell ref="D356:D360"/>
    <mergeCell ref="D347:D351"/>
    <mergeCell ref="B473:B474"/>
    <mergeCell ref="B456:B457"/>
    <mergeCell ref="A418:B418"/>
    <mergeCell ref="A389:G389"/>
    <mergeCell ref="C372:C373"/>
    <mergeCell ref="C428:C429"/>
    <mergeCell ref="D400:D401"/>
    <mergeCell ref="A390:B390"/>
    <mergeCell ref="D430:D434"/>
    <mergeCell ref="B391:B392"/>
    <mergeCell ref="B410:B411"/>
    <mergeCell ref="D393:D397"/>
    <mergeCell ref="A409:B409"/>
    <mergeCell ref="B419:B420"/>
    <mergeCell ref="C419:C420"/>
    <mergeCell ref="C400:C401"/>
    <mergeCell ref="D410:D411"/>
    <mergeCell ref="A326:B326"/>
    <mergeCell ref="A305:B305"/>
    <mergeCell ref="B316:B317"/>
    <mergeCell ref="A287:B287"/>
    <mergeCell ref="A362:B362"/>
    <mergeCell ref="A325:G325"/>
    <mergeCell ref="B345:B346"/>
    <mergeCell ref="D345:D346"/>
    <mergeCell ref="D318:D323"/>
    <mergeCell ref="D299:D304"/>
    <mergeCell ref="A268:B268"/>
    <mergeCell ref="A315:B315"/>
    <mergeCell ref="C316:C317"/>
    <mergeCell ref="A296:B296"/>
    <mergeCell ref="B297:B298"/>
    <mergeCell ref="C306:C307"/>
    <mergeCell ref="D308:D313"/>
    <mergeCell ref="B288:B289"/>
    <mergeCell ref="C297:C298"/>
    <mergeCell ref="C288:C289"/>
    <mergeCell ref="D297:D298"/>
    <mergeCell ref="D279:D280"/>
    <mergeCell ref="B279:B280"/>
    <mergeCell ref="D316:D317"/>
    <mergeCell ref="D281:D285"/>
    <mergeCell ref="D269:D270"/>
    <mergeCell ref="D306:D307"/>
    <mergeCell ref="B306:B307"/>
    <mergeCell ref="D271:D276"/>
    <mergeCell ref="D288:D289"/>
    <mergeCell ref="B269:B270"/>
    <mergeCell ref="C279:C280"/>
    <mergeCell ref="D290:D294"/>
    <mergeCell ref="B80:B81"/>
    <mergeCell ref="B71:B72"/>
    <mergeCell ref="D252:D257"/>
    <mergeCell ref="A278:B278"/>
    <mergeCell ref="B23:B24"/>
    <mergeCell ref="A33:B33"/>
    <mergeCell ref="C260:C261"/>
    <mergeCell ref="D260:D261"/>
    <mergeCell ref="C250:C251"/>
    <mergeCell ref="A249:B249"/>
    <mergeCell ref="C231:C232"/>
    <mergeCell ref="B260:B261"/>
    <mergeCell ref="A258:G259"/>
    <mergeCell ref="D147:D152"/>
    <mergeCell ref="B61:B62"/>
    <mergeCell ref="D88:D89"/>
    <mergeCell ref="D90:D94"/>
    <mergeCell ref="C80:C81"/>
    <mergeCell ref="D61:D62"/>
    <mergeCell ref="D73:D77"/>
    <mergeCell ref="C61:C62"/>
    <mergeCell ref="D36:D40"/>
    <mergeCell ref="C52:C53"/>
    <mergeCell ref="A105:B105"/>
    <mergeCell ref="B34:B35"/>
    <mergeCell ref="C43:C44"/>
    <mergeCell ref="D14:D15"/>
    <mergeCell ref="D16:D20"/>
    <mergeCell ref="C14:C15"/>
    <mergeCell ref="B12:G13"/>
    <mergeCell ref="D43:D44"/>
    <mergeCell ref="B231:B232"/>
    <mergeCell ref="D262:D266"/>
    <mergeCell ref="C240:C241"/>
    <mergeCell ref="A87:B87"/>
    <mergeCell ref="C97:C98"/>
    <mergeCell ref="B97:B98"/>
    <mergeCell ref="B106:B107"/>
    <mergeCell ref="B145:B146"/>
    <mergeCell ref="A114:B114"/>
    <mergeCell ref="D52:D53"/>
    <mergeCell ref="D45:D49"/>
    <mergeCell ref="B202:B203"/>
    <mergeCell ref="D192:D193"/>
    <mergeCell ref="B52:B53"/>
    <mergeCell ref="A51:B51"/>
    <mergeCell ref="A70:B70"/>
    <mergeCell ref="A96:B96"/>
    <mergeCell ref="D82:D86"/>
    <mergeCell ref="D80:D81"/>
    <mergeCell ref="C71:C72"/>
    <mergeCell ref="D54:D58"/>
    <mergeCell ref="D63:D67"/>
    <mergeCell ref="D71:D72"/>
    <mergeCell ref="C88:C89"/>
    <mergeCell ref="D135:D136"/>
    <mergeCell ref="A1:G1"/>
    <mergeCell ref="A2:B2"/>
    <mergeCell ref="A3:G3"/>
    <mergeCell ref="A4:B4"/>
    <mergeCell ref="B43:B44"/>
    <mergeCell ref="B5:B6"/>
    <mergeCell ref="A42:B42"/>
    <mergeCell ref="D23:D24"/>
    <mergeCell ref="C23:C24"/>
    <mergeCell ref="D5:D6"/>
    <mergeCell ref="C5:C6"/>
    <mergeCell ref="B14:B15"/>
    <mergeCell ref="D7:D11"/>
    <mergeCell ref="D25:D29"/>
    <mergeCell ref="C34:C35"/>
    <mergeCell ref="D34:D35"/>
    <mergeCell ref="B88:B89"/>
    <mergeCell ref="B183:B184"/>
    <mergeCell ref="C183:C184"/>
    <mergeCell ref="C192:C193"/>
    <mergeCell ref="D176:D180"/>
    <mergeCell ref="A172:G172"/>
    <mergeCell ref="A182:B182"/>
    <mergeCell ref="B192:B193"/>
    <mergeCell ref="C174:C175"/>
    <mergeCell ref="A191:B191"/>
    <mergeCell ref="B174:B175"/>
    <mergeCell ref="B115:B116"/>
    <mergeCell ref="B164:B165"/>
    <mergeCell ref="B125:B126"/>
    <mergeCell ref="A173:B173"/>
    <mergeCell ref="B135:B136"/>
    <mergeCell ref="D117:D122"/>
    <mergeCell ref="D127:D132"/>
    <mergeCell ref="B155:B156"/>
    <mergeCell ref="A144:B144"/>
    <mergeCell ref="A163:B163"/>
    <mergeCell ref="A124:B124"/>
    <mergeCell ref="D166:D170"/>
    <mergeCell ref="D174:D175"/>
    <mergeCell ref="D97:D98"/>
    <mergeCell ref="D185:D189"/>
    <mergeCell ref="D125:D126"/>
    <mergeCell ref="D99:D103"/>
    <mergeCell ref="C164:C165"/>
    <mergeCell ref="D183:D184"/>
    <mergeCell ref="D157:D161"/>
    <mergeCell ref="D137:D142"/>
    <mergeCell ref="D164:D165"/>
    <mergeCell ref="D145:D146"/>
    <mergeCell ref="D115:D116"/>
    <mergeCell ref="D155:D156"/>
    <mergeCell ref="D108:D112"/>
    <mergeCell ref="C106:C107"/>
    <mergeCell ref="C155:C156"/>
    <mergeCell ref="C145:C146"/>
    <mergeCell ref="C125:C126"/>
    <mergeCell ref="D242:D246"/>
    <mergeCell ref="A201:B201"/>
    <mergeCell ref="A210:G210"/>
    <mergeCell ref="C212:C213"/>
    <mergeCell ref="D106:D107"/>
    <mergeCell ref="C135:C136"/>
    <mergeCell ref="C115:C116"/>
    <mergeCell ref="D194:D198"/>
    <mergeCell ref="D214:D219"/>
    <mergeCell ref="D240:D241"/>
    <mergeCell ref="D233:D237"/>
    <mergeCell ref="A239:B239"/>
    <mergeCell ref="D231:D232"/>
    <mergeCell ref="A211:B211"/>
    <mergeCell ref="B212:B213"/>
    <mergeCell ref="D212:D213"/>
    <mergeCell ref="C222:C223"/>
    <mergeCell ref="D204:D208"/>
    <mergeCell ref="C202:C203"/>
    <mergeCell ref="D202:D203"/>
    <mergeCell ref="A134:B134"/>
    <mergeCell ref="A154:B154"/>
    <mergeCell ref="B250:B251"/>
    <mergeCell ref="B240:B241"/>
    <mergeCell ref="D250:D251"/>
    <mergeCell ref="B222:B223"/>
    <mergeCell ref="B428:B429"/>
    <mergeCell ref="D383:D387"/>
    <mergeCell ref="B363:B364"/>
    <mergeCell ref="A230:B230"/>
    <mergeCell ref="C269:C270"/>
    <mergeCell ref="B354:B355"/>
    <mergeCell ref="C327:C328"/>
    <mergeCell ref="D337:D341"/>
    <mergeCell ref="B335:B336"/>
    <mergeCell ref="C354:C355"/>
    <mergeCell ref="A334:B334"/>
    <mergeCell ref="A344:B344"/>
    <mergeCell ref="A353:B353"/>
    <mergeCell ref="D335:D336"/>
    <mergeCell ref="C335:C336"/>
    <mergeCell ref="B327:B328"/>
    <mergeCell ref="D327:D328"/>
    <mergeCell ref="D329:D333"/>
    <mergeCell ref="D224:D228"/>
    <mergeCell ref="D222:D223"/>
    <mergeCell ref="A371:B371"/>
    <mergeCell ref="B521:B522"/>
    <mergeCell ref="B529:B530"/>
    <mergeCell ref="B501:B502"/>
    <mergeCell ref="B491:B492"/>
    <mergeCell ref="A500:B500"/>
    <mergeCell ref="D475:D479"/>
    <mergeCell ref="C491:C492"/>
    <mergeCell ref="D503:D507"/>
    <mergeCell ref="C482:C483"/>
    <mergeCell ref="D419:D420"/>
    <mergeCell ref="B447:B448"/>
    <mergeCell ref="D391:D392"/>
    <mergeCell ref="D464:D465"/>
    <mergeCell ref="D473:D474"/>
    <mergeCell ref="C437:C438"/>
    <mergeCell ref="A472:B472"/>
    <mergeCell ref="C456:C457"/>
    <mergeCell ref="C391:C392"/>
    <mergeCell ref="A399:B399"/>
    <mergeCell ref="D372:D373"/>
    <mergeCell ref="B372:B373"/>
    <mergeCell ref="A436:B436"/>
    <mergeCell ref="A520:B520"/>
    <mergeCell ref="D1331:D1335"/>
    <mergeCell ref="A1299:XFD1300"/>
    <mergeCell ref="A1211:XFD1211"/>
    <mergeCell ref="D1213:D1219"/>
    <mergeCell ref="A1229:H1230"/>
    <mergeCell ref="A1220:H1221"/>
    <mergeCell ref="D1243:D1247"/>
    <mergeCell ref="A1281:H1282"/>
    <mergeCell ref="A1271:XFD1271"/>
    <mergeCell ref="B1257:B1258"/>
    <mergeCell ref="C1257:C1258"/>
    <mergeCell ref="D1262:D1267"/>
    <mergeCell ref="A1269:H1270"/>
    <mergeCell ref="A1239:H1240"/>
    <mergeCell ref="D1303:D1308"/>
    <mergeCell ref="A1309:G1309"/>
    <mergeCell ref="D1312:D1316"/>
    <mergeCell ref="D1275:D1280"/>
    <mergeCell ref="A1328:H1328"/>
    <mergeCell ref="D1322:D1326"/>
    <mergeCell ref="B1329:B1330"/>
    <mergeCell ref="A1317:H1319"/>
    <mergeCell ref="D1285:D1289"/>
    <mergeCell ref="D1294:D1298"/>
    <mergeCell ref="C1145:C1146"/>
    <mergeCell ref="B1154:B1155"/>
    <mergeCell ref="B1145:B1146"/>
    <mergeCell ref="D1147:D1151"/>
    <mergeCell ref="B1124:B1125"/>
    <mergeCell ref="B1116:B1117"/>
    <mergeCell ref="B986:B987"/>
    <mergeCell ref="B827:B828"/>
    <mergeCell ref="B967:B968"/>
    <mergeCell ref="D969:D973"/>
    <mergeCell ref="D926:D930"/>
    <mergeCell ref="C835:C836"/>
    <mergeCell ref="B835:B836"/>
    <mergeCell ref="D944:D948"/>
    <mergeCell ref="D1097:D1101"/>
    <mergeCell ref="D952:D956"/>
    <mergeCell ref="D1076:D1080"/>
    <mergeCell ref="D988:D992"/>
    <mergeCell ref="B1004:B1005"/>
    <mergeCell ref="B959:B960"/>
    <mergeCell ref="B1047:B1048"/>
    <mergeCell ref="D961:D965"/>
    <mergeCell ref="B976:B977"/>
    <mergeCell ref="B932:B933"/>
    <mergeCell ref="B864:B865"/>
    <mergeCell ref="D912:D916"/>
    <mergeCell ref="B942:B943"/>
    <mergeCell ref="B845:B846"/>
    <mergeCell ref="B873:B874"/>
    <mergeCell ref="D846:D851"/>
    <mergeCell ref="D807:D808"/>
    <mergeCell ref="D836:D841"/>
    <mergeCell ref="B924:B925"/>
    <mergeCell ref="B892:B893"/>
    <mergeCell ref="C807:C808"/>
    <mergeCell ref="D809:D813"/>
    <mergeCell ref="A1202:H1202"/>
    <mergeCell ref="D1205:D1210"/>
    <mergeCell ref="D1195:D1201"/>
    <mergeCell ref="D1252:D1258"/>
    <mergeCell ref="A1260:XFD1260"/>
    <mergeCell ref="D1224:D1228"/>
    <mergeCell ref="D1233:D1238"/>
    <mergeCell ref="A1249:H1249"/>
    <mergeCell ref="A1173:I1174"/>
    <mergeCell ref="D1186:D1191"/>
    <mergeCell ref="D1177:D1182"/>
    <mergeCell ref="B1106:B1107"/>
    <mergeCell ref="B1074:B1075"/>
    <mergeCell ref="A1183:H1183"/>
    <mergeCell ref="D1108:D1112"/>
    <mergeCell ref="B1134:B1135"/>
    <mergeCell ref="D1165:D1169"/>
    <mergeCell ref="D1136:D1140"/>
    <mergeCell ref="C1163:C1164"/>
    <mergeCell ref="D978:D982"/>
    <mergeCell ref="D1086:D1090"/>
    <mergeCell ref="D1163:D1164"/>
    <mergeCell ref="B1163:B1164"/>
    <mergeCell ref="B1057:B1058"/>
    <mergeCell ref="B1036:B1037"/>
    <mergeCell ref="B1065:B1066"/>
    <mergeCell ref="D1145:D1146"/>
    <mergeCell ref="D1156:D1160"/>
    <mergeCell ref="C1154:C1155"/>
    <mergeCell ref="B1015:B1016"/>
    <mergeCell ref="B1095:B1096"/>
    <mergeCell ref="B1084:B1085"/>
    <mergeCell ref="B1025:B1026"/>
    <mergeCell ref="B996:B997"/>
    <mergeCell ref="D1154:D1155"/>
  </mergeCells>
  <phoneticPr fontId="35" type="noConversion"/>
  <pageMargins left="0.75" right="0.75" top="1" bottom="1" header="0.5" footer="0.5"/>
  <pageSetup paperSize="9" scale="80" firstPageNumber="4294963191" orientation="portrait" verticalDpi="300" r:id="rId1"/>
  <headerFooter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334"/>
  <sheetViews>
    <sheetView workbookViewId="0">
      <selection activeCell="B28" sqref="B28:B29"/>
    </sheetView>
  </sheetViews>
  <sheetFormatPr defaultColWidth="9" defaultRowHeight="16.5"/>
  <cols>
    <col min="1" max="1" width="15.25" style="284" customWidth="1"/>
    <col min="2" max="2" width="29.625" style="285" customWidth="1"/>
    <col min="3" max="3" width="11" style="285" customWidth="1"/>
    <col min="4" max="4" width="16.125" style="284" customWidth="1"/>
    <col min="5" max="5" width="14.625" style="284" customWidth="1"/>
    <col min="6" max="6" width="18.5" style="284" customWidth="1"/>
    <col min="7" max="7" width="16.375" style="284" customWidth="1"/>
    <col min="8" max="8" width="16.125" style="284" customWidth="1"/>
    <col min="9" max="16384" width="9" style="284"/>
  </cols>
  <sheetData>
    <row r="1" spans="1:11" ht="62.25" customHeight="1">
      <c r="A1" s="421" t="s">
        <v>2048</v>
      </c>
      <c r="B1" s="421"/>
      <c r="C1" s="421"/>
      <c r="D1" s="421"/>
      <c r="E1" s="421"/>
      <c r="F1" s="422"/>
      <c r="G1" s="421"/>
      <c r="H1" s="365"/>
      <c r="I1" s="348"/>
      <c r="J1" s="420"/>
      <c r="K1" s="420"/>
    </row>
    <row r="2" spans="1:11" ht="36" customHeight="1">
      <c r="A2" s="416" t="s">
        <v>28</v>
      </c>
      <c r="B2" s="416"/>
      <c r="C2" s="419"/>
      <c r="D2" s="418"/>
      <c r="E2" s="418"/>
      <c r="F2" s="418"/>
      <c r="G2" s="417" t="s">
        <v>2047</v>
      </c>
      <c r="H2" s="365"/>
      <c r="I2" s="348"/>
      <c r="J2" s="415"/>
      <c r="K2" s="414"/>
    </row>
    <row r="3" spans="1:11" ht="23.25" customHeight="1">
      <c r="A3" s="416" t="s">
        <v>2046</v>
      </c>
      <c r="B3" s="416"/>
      <c r="C3" s="416"/>
      <c r="D3" s="416"/>
      <c r="E3" s="416"/>
      <c r="F3" s="416"/>
      <c r="G3" s="416"/>
      <c r="H3" s="365"/>
      <c r="I3" s="348"/>
      <c r="J3" s="415"/>
      <c r="K3" s="414"/>
    </row>
    <row r="4" spans="1:11">
      <c r="A4" s="359" t="s">
        <v>158</v>
      </c>
      <c r="B4" s="360"/>
      <c r="C4" s="360"/>
      <c r="D4" s="359"/>
      <c r="E4" s="359"/>
      <c r="F4" s="359"/>
      <c r="G4" s="359"/>
      <c r="H4" s="336"/>
    </row>
    <row r="5" spans="1:11">
      <c r="A5" s="308" t="s">
        <v>2045</v>
      </c>
      <c r="B5" s="335"/>
      <c r="C5" s="335"/>
      <c r="D5" s="308"/>
      <c r="E5" s="308"/>
      <c r="F5" s="308"/>
      <c r="G5" s="365"/>
      <c r="H5" s="413"/>
    </row>
    <row r="6" spans="1:11">
      <c r="A6" s="308"/>
      <c r="B6" s="347" t="s">
        <v>31</v>
      </c>
      <c r="C6" s="347" t="s">
        <v>32</v>
      </c>
      <c r="D6" s="346" t="s">
        <v>33</v>
      </c>
      <c r="E6" s="293" t="s">
        <v>159</v>
      </c>
      <c r="F6" s="293" t="s">
        <v>159</v>
      </c>
      <c r="G6" s="293" t="s">
        <v>2028</v>
      </c>
    </row>
    <row r="7" spans="1:11">
      <c r="B7" s="345"/>
      <c r="C7" s="345"/>
      <c r="D7" s="344"/>
      <c r="E7" s="293" t="s">
        <v>1134</v>
      </c>
      <c r="F7" s="293" t="s">
        <v>35</v>
      </c>
      <c r="G7" s="293" t="s">
        <v>36</v>
      </c>
    </row>
    <row r="8" spans="1:11" ht="16.5" customHeight="1">
      <c r="B8" s="340" t="s">
        <v>2044</v>
      </c>
      <c r="C8" s="340" t="s">
        <v>2043</v>
      </c>
      <c r="D8" s="292" t="s">
        <v>2042</v>
      </c>
      <c r="E8" s="288">
        <f>F8-6</f>
        <v>43644</v>
      </c>
      <c r="F8" s="288">
        <v>43650</v>
      </c>
      <c r="G8" s="288">
        <f>F8+32</f>
        <v>43682</v>
      </c>
    </row>
    <row r="9" spans="1:11">
      <c r="B9" s="364" t="s">
        <v>2041</v>
      </c>
      <c r="C9" s="363" t="s">
        <v>2040</v>
      </c>
      <c r="D9" s="291"/>
      <c r="E9" s="288">
        <f>E8+7</f>
        <v>43651</v>
      </c>
      <c r="F9" s="288">
        <f>F8+7</f>
        <v>43657</v>
      </c>
      <c r="G9" s="288">
        <f>F9+32</f>
        <v>43689</v>
      </c>
    </row>
    <row r="10" spans="1:11">
      <c r="B10" s="340" t="s">
        <v>2039</v>
      </c>
      <c r="C10" s="363" t="s">
        <v>2038</v>
      </c>
      <c r="D10" s="291"/>
      <c r="E10" s="288">
        <f>E9+7</f>
        <v>43658</v>
      </c>
      <c r="F10" s="288">
        <f>F9+7</f>
        <v>43664</v>
      </c>
      <c r="G10" s="288">
        <f>F10+32</f>
        <v>43696</v>
      </c>
      <c r="H10" s="406"/>
    </row>
    <row r="11" spans="1:11">
      <c r="B11" s="364" t="s">
        <v>2037</v>
      </c>
      <c r="C11" s="363" t="s">
        <v>2036</v>
      </c>
      <c r="D11" s="289"/>
      <c r="E11" s="288">
        <f>E10+7</f>
        <v>43665</v>
      </c>
      <c r="F11" s="288">
        <f>F10+7</f>
        <v>43671</v>
      </c>
      <c r="G11" s="288">
        <f>F11+32</f>
        <v>43703</v>
      </c>
    </row>
    <row r="12" spans="1:11">
      <c r="B12" s="284"/>
      <c r="C12" s="284"/>
    </row>
    <row r="13" spans="1:11">
      <c r="B13" s="347" t="s">
        <v>31</v>
      </c>
      <c r="C13" s="347" t="s">
        <v>32</v>
      </c>
      <c r="D13" s="346" t="s">
        <v>33</v>
      </c>
      <c r="E13" s="293" t="s">
        <v>159</v>
      </c>
      <c r="F13" s="293" t="s">
        <v>159</v>
      </c>
      <c r="G13" s="293" t="s">
        <v>2028</v>
      </c>
    </row>
    <row r="14" spans="1:11">
      <c r="B14" s="345"/>
      <c r="C14" s="345"/>
      <c r="D14" s="344"/>
      <c r="E14" s="293" t="s">
        <v>1134</v>
      </c>
      <c r="F14" s="293" t="s">
        <v>35</v>
      </c>
      <c r="G14" s="293" t="s">
        <v>36</v>
      </c>
    </row>
    <row r="15" spans="1:11" ht="16.5" customHeight="1">
      <c r="B15" s="340" t="s">
        <v>2035</v>
      </c>
      <c r="C15" s="340" t="s">
        <v>2029</v>
      </c>
      <c r="D15" s="292" t="s">
        <v>2034</v>
      </c>
      <c r="E15" s="288">
        <f>F15-6</f>
        <v>43644</v>
      </c>
      <c r="F15" s="288">
        <v>43650</v>
      </c>
      <c r="G15" s="288">
        <f>F15+32</f>
        <v>43682</v>
      </c>
    </row>
    <row r="16" spans="1:11">
      <c r="B16" s="364" t="s">
        <v>2033</v>
      </c>
      <c r="C16" s="363" t="s">
        <v>2031</v>
      </c>
      <c r="D16" s="291"/>
      <c r="E16" s="288">
        <f>F16-6</f>
        <v>43651</v>
      </c>
      <c r="F16" s="288">
        <f>F15+7</f>
        <v>43657</v>
      </c>
      <c r="G16" s="288">
        <f>F16+32</f>
        <v>43689</v>
      </c>
    </row>
    <row r="17" spans="1:7">
      <c r="B17" s="340" t="s">
        <v>2032</v>
      </c>
      <c r="C17" s="363" t="s">
        <v>2031</v>
      </c>
      <c r="D17" s="291"/>
      <c r="E17" s="288">
        <f>F17-6</f>
        <v>43658</v>
      </c>
      <c r="F17" s="288">
        <f>F16+7</f>
        <v>43664</v>
      </c>
      <c r="G17" s="288">
        <f>F17+32</f>
        <v>43696</v>
      </c>
    </row>
    <row r="18" spans="1:7">
      <c r="B18" s="364" t="s">
        <v>2030</v>
      </c>
      <c r="C18" s="363" t="s">
        <v>2029</v>
      </c>
      <c r="D18" s="289"/>
      <c r="E18" s="288">
        <f>F18-6</f>
        <v>43665</v>
      </c>
      <c r="F18" s="288">
        <f>F17+7</f>
        <v>43671</v>
      </c>
      <c r="G18" s="288">
        <f>F18+32</f>
        <v>43703</v>
      </c>
    </row>
    <row r="19" spans="1:7">
      <c r="B19" s="284"/>
      <c r="C19" s="284"/>
    </row>
    <row r="20" spans="1:7">
      <c r="B20" s="347" t="s">
        <v>31</v>
      </c>
      <c r="C20" s="347" t="s">
        <v>32</v>
      </c>
      <c r="D20" s="346" t="s">
        <v>33</v>
      </c>
      <c r="E20" s="293" t="s">
        <v>159</v>
      </c>
      <c r="F20" s="293" t="s">
        <v>159</v>
      </c>
      <c r="G20" s="293" t="s">
        <v>2028</v>
      </c>
    </row>
    <row r="21" spans="1:7">
      <c r="B21" s="345"/>
      <c r="C21" s="345"/>
      <c r="D21" s="344"/>
      <c r="E21" s="293" t="s">
        <v>1134</v>
      </c>
      <c r="F21" s="293" t="s">
        <v>35</v>
      </c>
      <c r="G21" s="293" t="s">
        <v>36</v>
      </c>
    </row>
    <row r="22" spans="1:7" ht="16.5" customHeight="1">
      <c r="B22" s="340" t="s">
        <v>1904</v>
      </c>
      <c r="C22" s="340" t="s">
        <v>1903</v>
      </c>
      <c r="D22" s="292" t="s">
        <v>1902</v>
      </c>
      <c r="E22" s="288">
        <f>F22-4</f>
        <v>43649</v>
      </c>
      <c r="F22" s="288">
        <v>43653</v>
      </c>
      <c r="G22" s="288">
        <f>F22+33</f>
        <v>43686</v>
      </c>
    </row>
    <row r="23" spans="1:7">
      <c r="B23" s="364" t="s">
        <v>1901</v>
      </c>
      <c r="C23" s="363" t="s">
        <v>1897</v>
      </c>
      <c r="D23" s="291"/>
      <c r="E23" s="288">
        <f>E22+7</f>
        <v>43656</v>
      </c>
      <c r="F23" s="288">
        <f>F22+7</f>
        <v>43660</v>
      </c>
      <c r="G23" s="288">
        <f>F23+33</f>
        <v>43693</v>
      </c>
    </row>
    <row r="24" spans="1:7">
      <c r="B24" s="340" t="s">
        <v>1900</v>
      </c>
      <c r="C24" s="363" t="s">
        <v>1899</v>
      </c>
      <c r="D24" s="291"/>
      <c r="E24" s="288">
        <f>E23+7</f>
        <v>43663</v>
      </c>
      <c r="F24" s="288">
        <f>F23+7</f>
        <v>43667</v>
      </c>
      <c r="G24" s="288">
        <f>F24+33</f>
        <v>43700</v>
      </c>
    </row>
    <row r="25" spans="1:7">
      <c r="B25" s="364" t="s">
        <v>1898</v>
      </c>
      <c r="C25" s="363" t="s">
        <v>1897</v>
      </c>
      <c r="D25" s="289"/>
      <c r="E25" s="288">
        <f>E24+7</f>
        <v>43670</v>
      </c>
      <c r="F25" s="288">
        <f>F24+7</f>
        <v>43674</v>
      </c>
      <c r="G25" s="288">
        <f>F25+33</f>
        <v>43707</v>
      </c>
    </row>
    <row r="26" spans="1:7">
      <c r="B26" s="284"/>
      <c r="C26" s="284"/>
      <c r="E26" s="303"/>
      <c r="F26" s="303"/>
      <c r="G26" s="303"/>
    </row>
    <row r="27" spans="1:7">
      <c r="A27" s="381" t="s">
        <v>172</v>
      </c>
      <c r="B27" s="284"/>
      <c r="C27" s="284"/>
      <c r="E27" s="308"/>
      <c r="F27" s="308"/>
      <c r="G27" s="365"/>
    </row>
    <row r="28" spans="1:7">
      <c r="B28" s="347" t="s">
        <v>31</v>
      </c>
      <c r="C28" s="347" t="s">
        <v>32</v>
      </c>
      <c r="D28" s="346" t="s">
        <v>33</v>
      </c>
      <c r="E28" s="293" t="s">
        <v>159</v>
      </c>
      <c r="F28" s="293" t="s">
        <v>159</v>
      </c>
      <c r="G28" s="293" t="s">
        <v>2027</v>
      </c>
    </row>
    <row r="29" spans="1:7">
      <c r="B29" s="345"/>
      <c r="C29" s="345"/>
      <c r="D29" s="344"/>
      <c r="E29" s="293" t="s">
        <v>1134</v>
      </c>
      <c r="F29" s="293" t="s">
        <v>35</v>
      </c>
      <c r="G29" s="293" t="s">
        <v>36</v>
      </c>
    </row>
    <row r="30" spans="1:7" ht="16.5" customHeight="1">
      <c r="B30" s="340" t="s">
        <v>2026</v>
      </c>
      <c r="C30" s="340" t="s">
        <v>37</v>
      </c>
      <c r="D30" s="292" t="s">
        <v>2025</v>
      </c>
      <c r="E30" s="288">
        <f>F30-5</f>
        <v>43643</v>
      </c>
      <c r="F30" s="288">
        <v>43648</v>
      </c>
      <c r="G30" s="288">
        <f>F30+29</f>
        <v>43677</v>
      </c>
    </row>
    <row r="31" spans="1:7">
      <c r="B31" s="364" t="s">
        <v>2024</v>
      </c>
      <c r="C31" s="363" t="s">
        <v>2023</v>
      </c>
      <c r="D31" s="291"/>
      <c r="E31" s="288">
        <f>E30+7</f>
        <v>43650</v>
      </c>
      <c r="F31" s="288">
        <f>F30+7</f>
        <v>43655</v>
      </c>
      <c r="G31" s="288">
        <f>F31+29</f>
        <v>43684</v>
      </c>
    </row>
    <row r="32" spans="1:7">
      <c r="B32" s="340" t="s">
        <v>2022</v>
      </c>
      <c r="C32" s="363" t="s">
        <v>38</v>
      </c>
      <c r="D32" s="291"/>
      <c r="E32" s="288">
        <f>E31+7</f>
        <v>43657</v>
      </c>
      <c r="F32" s="288">
        <f>F31+7</f>
        <v>43662</v>
      </c>
      <c r="G32" s="288">
        <f>F32+29</f>
        <v>43691</v>
      </c>
    </row>
    <row r="33" spans="1:7">
      <c r="B33" s="364" t="s">
        <v>2021</v>
      </c>
      <c r="C33" s="363" t="s">
        <v>2020</v>
      </c>
      <c r="D33" s="289"/>
      <c r="E33" s="288">
        <f>E32+7</f>
        <v>43664</v>
      </c>
      <c r="F33" s="288">
        <f>F32+7</f>
        <v>43669</v>
      </c>
      <c r="G33" s="288">
        <f>F33+29</f>
        <v>43698</v>
      </c>
    </row>
    <row r="34" spans="1:7">
      <c r="B34" s="340" t="s">
        <v>2019</v>
      </c>
      <c r="C34" s="340" t="s">
        <v>1965</v>
      </c>
      <c r="D34" s="362"/>
      <c r="E34" s="288">
        <f>E33+7</f>
        <v>43671</v>
      </c>
      <c r="F34" s="288">
        <f>F33+7</f>
        <v>43676</v>
      </c>
      <c r="G34" s="288">
        <f>F34+29</f>
        <v>43705</v>
      </c>
    </row>
    <row r="35" spans="1:7">
      <c r="B35" s="412"/>
      <c r="C35" s="411"/>
      <c r="D35" s="308"/>
      <c r="E35" s="308"/>
      <c r="F35" s="308"/>
      <c r="G35" s="303"/>
    </row>
    <row r="36" spans="1:7">
      <c r="A36" s="381" t="s">
        <v>47</v>
      </c>
      <c r="B36" s="308"/>
      <c r="C36" s="308"/>
      <c r="D36" s="308"/>
      <c r="E36" s="308"/>
      <c r="F36" s="308"/>
      <c r="G36" s="384"/>
    </row>
    <row r="37" spans="1:7">
      <c r="B37" s="347" t="s">
        <v>31</v>
      </c>
      <c r="C37" s="347" t="s">
        <v>32</v>
      </c>
      <c r="D37" s="346" t="s">
        <v>33</v>
      </c>
      <c r="E37" s="293" t="s">
        <v>159</v>
      </c>
      <c r="F37" s="293" t="s">
        <v>159</v>
      </c>
      <c r="G37" s="293" t="s">
        <v>2018</v>
      </c>
    </row>
    <row r="38" spans="1:7">
      <c r="B38" s="345"/>
      <c r="C38" s="345"/>
      <c r="D38" s="344"/>
      <c r="E38" s="293" t="s">
        <v>1134</v>
      </c>
      <c r="F38" s="293" t="s">
        <v>35</v>
      </c>
      <c r="G38" s="293" t="s">
        <v>36</v>
      </c>
    </row>
    <row r="39" spans="1:7" ht="16.5" customHeight="1">
      <c r="B39" s="340" t="s">
        <v>2017</v>
      </c>
      <c r="C39" s="340" t="s">
        <v>2016</v>
      </c>
      <c r="D39" s="292" t="s">
        <v>2015</v>
      </c>
      <c r="E39" s="288">
        <f>F39-4</f>
        <v>43649</v>
      </c>
      <c r="F39" s="288">
        <v>43653</v>
      </c>
      <c r="G39" s="288">
        <f>F39+28</f>
        <v>43681</v>
      </c>
    </row>
    <row r="40" spans="1:7">
      <c r="B40" s="364" t="s">
        <v>2014</v>
      </c>
      <c r="C40" s="363" t="s">
        <v>2013</v>
      </c>
      <c r="D40" s="291"/>
      <c r="E40" s="288">
        <f>E39+7</f>
        <v>43656</v>
      </c>
      <c r="F40" s="288">
        <f>F39+7</f>
        <v>43660</v>
      </c>
      <c r="G40" s="288">
        <f>F40+28</f>
        <v>43688</v>
      </c>
    </row>
    <row r="41" spans="1:7">
      <c r="B41" s="340" t="s">
        <v>2012</v>
      </c>
      <c r="C41" s="363" t="s">
        <v>2011</v>
      </c>
      <c r="D41" s="291"/>
      <c r="E41" s="288">
        <f>E40+7</f>
        <v>43663</v>
      </c>
      <c r="F41" s="288">
        <f>F40+7</f>
        <v>43667</v>
      </c>
      <c r="G41" s="288">
        <f>F41+28</f>
        <v>43695</v>
      </c>
    </row>
    <row r="42" spans="1:7">
      <c r="B42" s="364" t="s">
        <v>2010</v>
      </c>
      <c r="C42" s="363" t="s">
        <v>2009</v>
      </c>
      <c r="D42" s="289"/>
      <c r="E42" s="288">
        <f>E41+7</f>
        <v>43670</v>
      </c>
      <c r="F42" s="288">
        <f>F41+7</f>
        <v>43674</v>
      </c>
      <c r="G42" s="288">
        <f>F42+28</f>
        <v>43702</v>
      </c>
    </row>
    <row r="43" spans="1:7">
      <c r="B43" s="284"/>
      <c r="C43" s="284"/>
      <c r="E43" s="308"/>
      <c r="F43" s="303"/>
      <c r="G43" s="348"/>
    </row>
    <row r="44" spans="1:7">
      <c r="A44" s="308" t="s">
        <v>43</v>
      </c>
      <c r="B44" s="284"/>
      <c r="C44" s="284"/>
      <c r="E44" s="308"/>
      <c r="F44" s="308"/>
      <c r="G44" s="365"/>
    </row>
    <row r="45" spans="1:7">
      <c r="B45" s="347" t="s">
        <v>31</v>
      </c>
      <c r="C45" s="347" t="s">
        <v>32</v>
      </c>
      <c r="D45" s="346" t="s">
        <v>33</v>
      </c>
      <c r="E45" s="293" t="s">
        <v>159</v>
      </c>
      <c r="F45" s="293" t="s">
        <v>159</v>
      </c>
      <c r="G45" s="293" t="s">
        <v>2008</v>
      </c>
    </row>
    <row r="46" spans="1:7">
      <c r="B46" s="345"/>
      <c r="C46" s="345"/>
      <c r="D46" s="344"/>
      <c r="E46" s="293" t="s">
        <v>1134</v>
      </c>
      <c r="F46" s="293" t="s">
        <v>35</v>
      </c>
      <c r="G46" s="293" t="s">
        <v>36</v>
      </c>
    </row>
    <row r="47" spans="1:7" ht="16.5" customHeight="1">
      <c r="B47" s="340" t="s">
        <v>2007</v>
      </c>
      <c r="C47" s="340" t="s">
        <v>2006</v>
      </c>
      <c r="D47" s="292" t="s">
        <v>2005</v>
      </c>
      <c r="E47" s="288">
        <f>F47-3</f>
        <v>43649</v>
      </c>
      <c r="F47" s="288">
        <v>43652</v>
      </c>
      <c r="G47" s="288">
        <f>F47+29</f>
        <v>43681</v>
      </c>
    </row>
    <row r="48" spans="1:7">
      <c r="B48" s="364" t="s">
        <v>2004</v>
      </c>
      <c r="C48" s="363" t="s">
        <v>2003</v>
      </c>
      <c r="D48" s="291"/>
      <c r="E48" s="288">
        <f>E47+7</f>
        <v>43656</v>
      </c>
      <c r="F48" s="288">
        <f>F47+7</f>
        <v>43659</v>
      </c>
      <c r="G48" s="288">
        <f>F48+29</f>
        <v>43688</v>
      </c>
    </row>
    <row r="49" spans="1:7">
      <c r="B49" s="340" t="s">
        <v>2002</v>
      </c>
      <c r="C49" s="363" t="s">
        <v>2001</v>
      </c>
      <c r="D49" s="291"/>
      <c r="E49" s="288">
        <f>E48+7</f>
        <v>43663</v>
      </c>
      <c r="F49" s="288">
        <f>F48+7</f>
        <v>43666</v>
      </c>
      <c r="G49" s="288">
        <f>F49+29</f>
        <v>43695</v>
      </c>
    </row>
    <row r="50" spans="1:7">
      <c r="B50" s="364" t="s">
        <v>2000</v>
      </c>
      <c r="C50" s="363" t="s">
        <v>1999</v>
      </c>
      <c r="D50" s="289"/>
      <c r="E50" s="288">
        <f>E49+7</f>
        <v>43670</v>
      </c>
      <c r="F50" s="288">
        <f>F49+7</f>
        <v>43673</v>
      </c>
      <c r="G50" s="288">
        <f>F50+29</f>
        <v>43702</v>
      </c>
    </row>
    <row r="51" spans="1:7">
      <c r="B51" s="284"/>
      <c r="C51" s="284"/>
      <c r="E51" s="303"/>
      <c r="F51" s="303"/>
      <c r="G51" s="303"/>
    </row>
    <row r="52" spans="1:7">
      <c r="A52" s="308" t="s">
        <v>45</v>
      </c>
      <c r="B52" s="284"/>
      <c r="C52" s="284"/>
    </row>
    <row r="53" spans="1:7">
      <c r="A53" s="308"/>
      <c r="B53" s="347" t="s">
        <v>31</v>
      </c>
      <c r="C53" s="347" t="s">
        <v>32</v>
      </c>
      <c r="D53" s="346" t="s">
        <v>33</v>
      </c>
      <c r="E53" s="293" t="s">
        <v>159</v>
      </c>
      <c r="F53" s="293" t="s">
        <v>159</v>
      </c>
      <c r="G53" s="293" t="s">
        <v>171</v>
      </c>
    </row>
    <row r="54" spans="1:7">
      <c r="A54" s="308"/>
      <c r="B54" s="345"/>
      <c r="C54" s="345"/>
      <c r="D54" s="344"/>
      <c r="E54" s="293" t="s">
        <v>1134</v>
      </c>
      <c r="F54" s="293" t="s">
        <v>35</v>
      </c>
      <c r="G54" s="293" t="s">
        <v>36</v>
      </c>
    </row>
    <row r="55" spans="1:7" ht="16.5" customHeight="1">
      <c r="A55" s="308"/>
      <c r="B55" s="340" t="s">
        <v>1531</v>
      </c>
      <c r="C55" s="340" t="s">
        <v>1530</v>
      </c>
      <c r="D55" s="292" t="s">
        <v>1529</v>
      </c>
      <c r="E55" s="288">
        <f>F55-6</f>
        <v>43644</v>
      </c>
      <c r="F55" s="288">
        <v>43650</v>
      </c>
      <c r="G55" s="288">
        <f>F55+37</f>
        <v>43687</v>
      </c>
    </row>
    <row r="56" spans="1:7">
      <c r="A56" s="308"/>
      <c r="B56" s="364" t="s">
        <v>1528</v>
      </c>
      <c r="C56" s="363" t="s">
        <v>1527</v>
      </c>
      <c r="D56" s="291"/>
      <c r="E56" s="288">
        <f>E55+7</f>
        <v>43651</v>
      </c>
      <c r="F56" s="288">
        <f>F55+7</f>
        <v>43657</v>
      </c>
      <c r="G56" s="288">
        <f>F56+37</f>
        <v>43694</v>
      </c>
    </row>
    <row r="57" spans="1:7">
      <c r="A57" s="308"/>
      <c r="B57" s="340" t="s">
        <v>1526</v>
      </c>
      <c r="C57" s="363" t="s">
        <v>1525</v>
      </c>
      <c r="D57" s="291"/>
      <c r="E57" s="288">
        <f>E56+7</f>
        <v>43658</v>
      </c>
      <c r="F57" s="288">
        <f>F56+7</f>
        <v>43664</v>
      </c>
      <c r="G57" s="288">
        <f>F57+37</f>
        <v>43701</v>
      </c>
    </row>
    <row r="58" spans="1:7">
      <c r="A58" s="308"/>
      <c r="B58" s="364" t="s">
        <v>1524</v>
      </c>
      <c r="C58" s="363" t="s">
        <v>1523</v>
      </c>
      <c r="D58" s="289"/>
      <c r="E58" s="288">
        <f>E57+7</f>
        <v>43665</v>
      </c>
      <c r="F58" s="288">
        <f>F57+7</f>
        <v>43671</v>
      </c>
      <c r="G58" s="288">
        <f>F58+37</f>
        <v>43708</v>
      </c>
    </row>
    <row r="59" spans="1:7">
      <c r="A59" s="308"/>
      <c r="B59" s="284"/>
      <c r="C59" s="284"/>
      <c r="G59" s="308"/>
    </row>
    <row r="60" spans="1:7">
      <c r="B60" s="347" t="s">
        <v>31</v>
      </c>
      <c r="C60" s="347" t="s">
        <v>32</v>
      </c>
      <c r="D60" s="346" t="s">
        <v>33</v>
      </c>
      <c r="E60" s="293" t="s">
        <v>159</v>
      </c>
      <c r="F60" s="293" t="s">
        <v>159</v>
      </c>
      <c r="G60" s="293" t="s">
        <v>171</v>
      </c>
    </row>
    <row r="61" spans="1:7">
      <c r="B61" s="345"/>
      <c r="C61" s="345"/>
      <c r="D61" s="344"/>
      <c r="E61" s="293" t="s">
        <v>1134</v>
      </c>
      <c r="F61" s="293" t="s">
        <v>35</v>
      </c>
      <c r="G61" s="293" t="s">
        <v>36</v>
      </c>
    </row>
    <row r="62" spans="1:7" ht="16.5" customHeight="1">
      <c r="B62" s="340" t="s">
        <v>1979</v>
      </c>
      <c r="C62" s="340" t="s">
        <v>1978</v>
      </c>
      <c r="D62" s="292" t="s">
        <v>1977</v>
      </c>
      <c r="E62" s="288">
        <f>F62-4</f>
        <v>43649</v>
      </c>
      <c r="F62" s="288">
        <v>43653</v>
      </c>
      <c r="G62" s="288">
        <f>F62+28</f>
        <v>43681</v>
      </c>
    </row>
    <row r="63" spans="1:7">
      <c r="B63" s="364" t="s">
        <v>1976</v>
      </c>
      <c r="C63" s="363" t="s">
        <v>1574</v>
      </c>
      <c r="D63" s="291"/>
      <c r="E63" s="288">
        <f>E62+7</f>
        <v>43656</v>
      </c>
      <c r="F63" s="288">
        <f>F62+7</f>
        <v>43660</v>
      </c>
      <c r="G63" s="288">
        <f>F63+28</f>
        <v>43688</v>
      </c>
    </row>
    <row r="64" spans="1:7">
      <c r="B64" s="340" t="s">
        <v>1975</v>
      </c>
      <c r="C64" s="363" t="s">
        <v>1959</v>
      </c>
      <c r="D64" s="291"/>
      <c r="E64" s="288">
        <f>E63+7</f>
        <v>43663</v>
      </c>
      <c r="F64" s="288">
        <f>F63+7</f>
        <v>43667</v>
      </c>
      <c r="G64" s="288">
        <f>F64+28</f>
        <v>43695</v>
      </c>
    </row>
    <row r="65" spans="1:8">
      <c r="B65" s="364" t="s">
        <v>1974</v>
      </c>
      <c r="C65" s="363" t="s">
        <v>1574</v>
      </c>
      <c r="D65" s="289"/>
      <c r="E65" s="288">
        <f>E64+7</f>
        <v>43670</v>
      </c>
      <c r="F65" s="288">
        <f>F64+7</f>
        <v>43674</v>
      </c>
      <c r="G65" s="288">
        <f>F65+28</f>
        <v>43702</v>
      </c>
    </row>
    <row r="66" spans="1:8">
      <c r="B66" s="375"/>
      <c r="C66" s="375"/>
      <c r="D66" s="304"/>
      <c r="E66" s="303"/>
      <c r="F66" s="303"/>
      <c r="G66" s="303"/>
    </row>
    <row r="67" spans="1:8">
      <c r="A67" s="308" t="s">
        <v>1998</v>
      </c>
      <c r="B67" s="308"/>
      <c r="C67" s="308"/>
      <c r="G67" s="365"/>
    </row>
    <row r="68" spans="1:8">
      <c r="B68" s="347" t="s">
        <v>31</v>
      </c>
      <c r="C68" s="347" t="s">
        <v>32</v>
      </c>
      <c r="D68" s="346" t="s">
        <v>33</v>
      </c>
      <c r="E68" s="293" t="s">
        <v>159</v>
      </c>
      <c r="F68" s="293" t="s">
        <v>159</v>
      </c>
      <c r="G68" s="293" t="s">
        <v>170</v>
      </c>
    </row>
    <row r="69" spans="1:8">
      <c r="B69" s="345"/>
      <c r="C69" s="345"/>
      <c r="D69" s="344"/>
      <c r="E69" s="293" t="s">
        <v>1134</v>
      </c>
      <c r="F69" s="293" t="s">
        <v>35</v>
      </c>
      <c r="G69" s="293" t="s">
        <v>36</v>
      </c>
    </row>
    <row r="70" spans="1:8" ht="16.5" customHeight="1">
      <c r="B70" s="340" t="s">
        <v>1531</v>
      </c>
      <c r="C70" s="340" t="s">
        <v>1530</v>
      </c>
      <c r="D70" s="292" t="s">
        <v>1529</v>
      </c>
      <c r="E70" s="288">
        <f>F70-6</f>
        <v>43644</v>
      </c>
      <c r="F70" s="288">
        <v>43650</v>
      </c>
      <c r="G70" s="288">
        <f>F70+29</f>
        <v>43679</v>
      </c>
    </row>
    <row r="71" spans="1:8">
      <c r="B71" s="364" t="s">
        <v>1528</v>
      </c>
      <c r="C71" s="363" t="s">
        <v>1527</v>
      </c>
      <c r="D71" s="291"/>
      <c r="E71" s="288">
        <f>E70+7</f>
        <v>43651</v>
      </c>
      <c r="F71" s="288">
        <f>F70+7</f>
        <v>43657</v>
      </c>
      <c r="G71" s="288">
        <f>F71+29</f>
        <v>43686</v>
      </c>
    </row>
    <row r="72" spans="1:8">
      <c r="B72" s="340" t="s">
        <v>1526</v>
      </c>
      <c r="C72" s="363" t="s">
        <v>1525</v>
      </c>
      <c r="D72" s="291"/>
      <c r="E72" s="288">
        <f>E71+7</f>
        <v>43658</v>
      </c>
      <c r="F72" s="288">
        <f>F71+7</f>
        <v>43664</v>
      </c>
      <c r="G72" s="288">
        <f>F72+29</f>
        <v>43693</v>
      </c>
    </row>
    <row r="73" spans="1:8">
      <c r="B73" s="364" t="s">
        <v>1524</v>
      </c>
      <c r="C73" s="363" t="s">
        <v>1523</v>
      </c>
      <c r="D73" s="289"/>
      <c r="E73" s="288">
        <f>E72+7</f>
        <v>43665</v>
      </c>
      <c r="F73" s="288">
        <f>F72+7</f>
        <v>43671</v>
      </c>
      <c r="G73" s="288">
        <f>F73+29</f>
        <v>43700</v>
      </c>
    </row>
    <row r="74" spans="1:8">
      <c r="B74" s="375"/>
      <c r="C74" s="375"/>
      <c r="D74" s="304"/>
      <c r="E74" s="303"/>
      <c r="F74" s="303"/>
      <c r="G74" s="303"/>
    </row>
    <row r="75" spans="1:8" s="348" customFormat="1">
      <c r="A75" s="359" t="s">
        <v>1997</v>
      </c>
      <c r="B75" s="360"/>
      <c r="C75" s="360"/>
      <c r="D75" s="359"/>
      <c r="E75" s="359"/>
      <c r="F75" s="359"/>
      <c r="G75" s="359"/>
      <c r="H75" s="336"/>
    </row>
    <row r="76" spans="1:8">
      <c r="A76" s="308" t="s">
        <v>1996</v>
      </c>
      <c r="B76" s="335"/>
      <c r="C76" s="335"/>
      <c r="D76" s="335"/>
      <c r="E76" s="335"/>
      <c r="F76" s="308"/>
      <c r="G76" s="308"/>
      <c r="H76" s="348"/>
    </row>
    <row r="77" spans="1:8">
      <c r="A77" s="308"/>
      <c r="B77" s="347" t="s">
        <v>31</v>
      </c>
      <c r="C77" s="347" t="s">
        <v>32</v>
      </c>
      <c r="D77" s="346" t="s">
        <v>33</v>
      </c>
      <c r="E77" s="293" t="s">
        <v>159</v>
      </c>
      <c r="F77" s="293" t="s">
        <v>159</v>
      </c>
      <c r="G77" s="293" t="s">
        <v>1995</v>
      </c>
      <c r="H77" s="348"/>
    </row>
    <row r="78" spans="1:8">
      <c r="A78" s="308"/>
      <c r="B78" s="345"/>
      <c r="C78" s="345"/>
      <c r="D78" s="344"/>
      <c r="E78" s="293" t="s">
        <v>1134</v>
      </c>
      <c r="F78" s="293" t="s">
        <v>35</v>
      </c>
      <c r="G78" s="293" t="s">
        <v>36</v>
      </c>
      <c r="H78" s="348"/>
    </row>
    <row r="79" spans="1:8">
      <c r="A79" s="308"/>
      <c r="B79" s="340" t="s">
        <v>1993</v>
      </c>
      <c r="C79" s="340" t="s">
        <v>1992</v>
      </c>
      <c r="D79" s="292" t="s">
        <v>1991</v>
      </c>
      <c r="E79" s="288">
        <f>F79-5</f>
        <v>43647</v>
      </c>
      <c r="F79" s="288">
        <v>43652</v>
      </c>
      <c r="G79" s="288">
        <f>F79+34</f>
        <v>43686</v>
      </c>
      <c r="H79" s="348"/>
    </row>
    <row r="80" spans="1:8">
      <c r="A80" s="308"/>
      <c r="B80" s="364" t="s">
        <v>1990</v>
      </c>
      <c r="C80" s="340" t="s">
        <v>390</v>
      </c>
      <c r="D80" s="291"/>
      <c r="E80" s="288">
        <f>E79+7</f>
        <v>43654</v>
      </c>
      <c r="F80" s="288">
        <f>F79+7</f>
        <v>43659</v>
      </c>
      <c r="G80" s="288">
        <f>G79+7</f>
        <v>43693</v>
      </c>
      <c r="H80" s="348"/>
    </row>
    <row r="81" spans="1:8">
      <c r="A81" s="308"/>
      <c r="B81" s="340" t="s">
        <v>1989</v>
      </c>
      <c r="C81" s="340" t="s">
        <v>608</v>
      </c>
      <c r="D81" s="291"/>
      <c r="E81" s="288">
        <f>E80+7</f>
        <v>43661</v>
      </c>
      <c r="F81" s="288">
        <f>F80+7</f>
        <v>43666</v>
      </c>
      <c r="G81" s="288">
        <f>G80+7</f>
        <v>43700</v>
      </c>
      <c r="H81" s="348"/>
    </row>
    <row r="82" spans="1:8">
      <c r="A82" s="308"/>
      <c r="B82" s="364" t="s">
        <v>1988</v>
      </c>
      <c r="C82" s="340" t="s">
        <v>652</v>
      </c>
      <c r="D82" s="289"/>
      <c r="E82" s="288">
        <f>E81+7</f>
        <v>43668</v>
      </c>
      <c r="F82" s="288">
        <f>F81+7</f>
        <v>43673</v>
      </c>
      <c r="G82" s="288">
        <f>G81+7</f>
        <v>43707</v>
      </c>
      <c r="H82" s="348"/>
    </row>
    <row r="83" spans="1:8">
      <c r="A83" s="308"/>
      <c r="B83" s="367"/>
      <c r="C83" s="367"/>
      <c r="D83" s="304"/>
      <c r="E83" s="303"/>
      <c r="F83" s="303"/>
      <c r="G83" s="303"/>
      <c r="H83" s="348"/>
    </row>
    <row r="84" spans="1:8">
      <c r="A84" s="308" t="s">
        <v>1986</v>
      </c>
      <c r="C84" s="410"/>
      <c r="E84" s="303"/>
      <c r="F84" s="303"/>
      <c r="G84" s="303"/>
    </row>
    <row r="85" spans="1:8">
      <c r="B85" s="347" t="s">
        <v>31</v>
      </c>
      <c r="C85" s="347" t="s">
        <v>32</v>
      </c>
      <c r="D85" s="346" t="s">
        <v>33</v>
      </c>
      <c r="E85" s="293" t="s">
        <v>159</v>
      </c>
      <c r="F85" s="293" t="s">
        <v>159</v>
      </c>
      <c r="G85" s="293" t="s">
        <v>1994</v>
      </c>
      <c r="H85" s="293" t="s">
        <v>1986</v>
      </c>
    </row>
    <row r="86" spans="1:8">
      <c r="B86" s="345"/>
      <c r="C86" s="345"/>
      <c r="D86" s="344"/>
      <c r="E86" s="293" t="s">
        <v>1134</v>
      </c>
      <c r="F86" s="293" t="s">
        <v>35</v>
      </c>
      <c r="G86" s="293" t="s">
        <v>36</v>
      </c>
      <c r="H86" s="293" t="s">
        <v>36</v>
      </c>
    </row>
    <row r="87" spans="1:8">
      <c r="B87" s="340" t="s">
        <v>1993</v>
      </c>
      <c r="C87" s="340" t="s">
        <v>1992</v>
      </c>
      <c r="D87" s="292" t="s">
        <v>1991</v>
      </c>
      <c r="E87" s="288">
        <f>F87-5</f>
        <v>43647</v>
      </c>
      <c r="F87" s="288">
        <v>43652</v>
      </c>
      <c r="G87" s="288">
        <f>F87+34</f>
        <v>43686</v>
      </c>
      <c r="H87" s="293" t="s">
        <v>1987</v>
      </c>
    </row>
    <row r="88" spans="1:8">
      <c r="B88" s="364" t="s">
        <v>1990</v>
      </c>
      <c r="C88" s="340" t="s">
        <v>390</v>
      </c>
      <c r="D88" s="291"/>
      <c r="E88" s="288">
        <f>E87+7</f>
        <v>43654</v>
      </c>
      <c r="F88" s="288">
        <f>F87+7</f>
        <v>43659</v>
      </c>
      <c r="G88" s="288">
        <f>G87+7</f>
        <v>43693</v>
      </c>
      <c r="H88" s="293" t="s">
        <v>1987</v>
      </c>
    </row>
    <row r="89" spans="1:8">
      <c r="B89" s="340" t="s">
        <v>1989</v>
      </c>
      <c r="C89" s="340" t="s">
        <v>608</v>
      </c>
      <c r="D89" s="291"/>
      <c r="E89" s="288">
        <f>E88+7</f>
        <v>43661</v>
      </c>
      <c r="F89" s="288">
        <f>F88+7</f>
        <v>43666</v>
      </c>
      <c r="G89" s="288">
        <f>G88+7</f>
        <v>43700</v>
      </c>
      <c r="H89" s="293" t="s">
        <v>1987</v>
      </c>
    </row>
    <row r="90" spans="1:8">
      <c r="B90" s="364" t="s">
        <v>1988</v>
      </c>
      <c r="C90" s="340" t="s">
        <v>652</v>
      </c>
      <c r="D90" s="289"/>
      <c r="E90" s="288">
        <f>E89+7</f>
        <v>43668</v>
      </c>
      <c r="F90" s="288">
        <f>F89+7</f>
        <v>43673</v>
      </c>
      <c r="G90" s="288">
        <f>G89+7</f>
        <v>43707</v>
      </c>
      <c r="H90" s="293" t="s">
        <v>1987</v>
      </c>
    </row>
    <row r="91" spans="1:8">
      <c r="B91" s="284"/>
      <c r="C91" s="284"/>
    </row>
    <row r="92" spans="1:8">
      <c r="B92" s="347" t="s">
        <v>31</v>
      </c>
      <c r="C92" s="347" t="s">
        <v>32</v>
      </c>
      <c r="D92" s="346" t="s">
        <v>33</v>
      </c>
      <c r="E92" s="293" t="s">
        <v>159</v>
      </c>
      <c r="F92" s="293" t="s">
        <v>159</v>
      </c>
      <c r="G92" s="293" t="s">
        <v>160</v>
      </c>
      <c r="H92" s="293" t="s">
        <v>1986</v>
      </c>
    </row>
    <row r="93" spans="1:8">
      <c r="B93" s="345"/>
      <c r="C93" s="345"/>
      <c r="D93" s="344"/>
      <c r="E93" s="293" t="s">
        <v>1134</v>
      </c>
      <c r="F93" s="293" t="s">
        <v>35</v>
      </c>
      <c r="G93" s="293" t="s">
        <v>36</v>
      </c>
      <c r="H93" s="293" t="s">
        <v>36</v>
      </c>
    </row>
    <row r="94" spans="1:8" ht="16.5" customHeight="1">
      <c r="B94" s="340" t="s">
        <v>1979</v>
      </c>
      <c r="C94" s="340" t="s">
        <v>1978</v>
      </c>
      <c r="D94" s="292" t="s">
        <v>1977</v>
      </c>
      <c r="E94" s="288">
        <f>F94-4</f>
        <v>43649</v>
      </c>
      <c r="F94" s="288">
        <v>43653</v>
      </c>
      <c r="G94" s="288">
        <f>F94+33</f>
        <v>43686</v>
      </c>
      <c r="H94" s="293" t="s">
        <v>1985</v>
      </c>
    </row>
    <row r="95" spans="1:8">
      <c r="B95" s="364" t="s">
        <v>1976</v>
      </c>
      <c r="C95" s="363" t="s">
        <v>1574</v>
      </c>
      <c r="D95" s="291"/>
      <c r="E95" s="288">
        <f>E94+7</f>
        <v>43656</v>
      </c>
      <c r="F95" s="288">
        <f>F94+7</f>
        <v>43660</v>
      </c>
      <c r="G95" s="288">
        <f>F95+33</f>
        <v>43693</v>
      </c>
      <c r="H95" s="293" t="s">
        <v>1985</v>
      </c>
    </row>
    <row r="96" spans="1:8">
      <c r="B96" s="340" t="s">
        <v>1975</v>
      </c>
      <c r="C96" s="363" t="s">
        <v>1959</v>
      </c>
      <c r="D96" s="291"/>
      <c r="E96" s="288">
        <f>E95+7</f>
        <v>43663</v>
      </c>
      <c r="F96" s="288">
        <f>F95+7</f>
        <v>43667</v>
      </c>
      <c r="G96" s="288">
        <f>F96+33</f>
        <v>43700</v>
      </c>
      <c r="H96" s="293" t="s">
        <v>1985</v>
      </c>
    </row>
    <row r="97" spans="1:8">
      <c r="B97" s="364" t="s">
        <v>1974</v>
      </c>
      <c r="C97" s="363" t="s">
        <v>1574</v>
      </c>
      <c r="D97" s="289"/>
      <c r="E97" s="288">
        <f>E96+7</f>
        <v>43670</v>
      </c>
      <c r="F97" s="288">
        <f>F96+7</f>
        <v>43674</v>
      </c>
      <c r="G97" s="288">
        <f>F97+33</f>
        <v>43707</v>
      </c>
      <c r="H97" s="293" t="s">
        <v>1985</v>
      </c>
    </row>
    <row r="98" spans="1:8">
      <c r="B98" s="375"/>
      <c r="C98" s="375"/>
      <c r="D98" s="304"/>
      <c r="E98" s="303"/>
      <c r="F98" s="303"/>
      <c r="G98" s="303"/>
    </row>
    <row r="99" spans="1:8">
      <c r="A99" s="308" t="s">
        <v>57</v>
      </c>
      <c r="B99" s="308"/>
      <c r="C99" s="308"/>
      <c r="G99" s="365"/>
      <c r="H99" s="365"/>
    </row>
    <row r="100" spans="1:8">
      <c r="A100" s="308"/>
      <c r="B100" s="347" t="s">
        <v>31</v>
      </c>
      <c r="C100" s="347" t="s">
        <v>32</v>
      </c>
      <c r="D100" s="346" t="s">
        <v>33</v>
      </c>
      <c r="E100" s="293" t="s">
        <v>159</v>
      </c>
      <c r="F100" s="293" t="s">
        <v>159</v>
      </c>
      <c r="G100" s="293" t="s">
        <v>1981</v>
      </c>
      <c r="H100" s="293" t="s">
        <v>1984</v>
      </c>
    </row>
    <row r="101" spans="1:8">
      <c r="A101" s="308"/>
      <c r="B101" s="345"/>
      <c r="C101" s="345"/>
      <c r="D101" s="344"/>
      <c r="E101" s="293" t="s">
        <v>1134</v>
      </c>
      <c r="F101" s="293" t="s">
        <v>35</v>
      </c>
      <c r="G101" s="293" t="s">
        <v>36</v>
      </c>
      <c r="H101" s="293" t="s">
        <v>36</v>
      </c>
    </row>
    <row r="102" spans="1:8" ht="16.5" customHeight="1">
      <c r="A102" s="308"/>
      <c r="B102" s="340" t="s">
        <v>1979</v>
      </c>
      <c r="C102" s="340" t="s">
        <v>1978</v>
      </c>
      <c r="D102" s="292" t="s">
        <v>1977</v>
      </c>
      <c r="E102" s="288">
        <f>F102-4</f>
        <v>43649</v>
      </c>
      <c r="F102" s="288">
        <v>43653</v>
      </c>
      <c r="G102" s="288">
        <f>F102+28</f>
        <v>43681</v>
      </c>
      <c r="H102" s="288" t="s">
        <v>49</v>
      </c>
    </row>
    <row r="103" spans="1:8">
      <c r="A103" s="308"/>
      <c r="B103" s="364" t="s">
        <v>1976</v>
      </c>
      <c r="C103" s="363" t="s">
        <v>1574</v>
      </c>
      <c r="D103" s="291"/>
      <c r="E103" s="288">
        <f>E102+7</f>
        <v>43656</v>
      </c>
      <c r="F103" s="288">
        <f>F102+7</f>
        <v>43660</v>
      </c>
      <c r="G103" s="288">
        <f>F103+28</f>
        <v>43688</v>
      </c>
      <c r="H103" s="288" t="s">
        <v>49</v>
      </c>
    </row>
    <row r="104" spans="1:8">
      <c r="A104" s="308"/>
      <c r="B104" s="340" t="s">
        <v>1975</v>
      </c>
      <c r="C104" s="363" t="s">
        <v>1959</v>
      </c>
      <c r="D104" s="291"/>
      <c r="E104" s="288">
        <f>E103+7</f>
        <v>43663</v>
      </c>
      <c r="F104" s="288">
        <f>F103+7</f>
        <v>43667</v>
      </c>
      <c r="G104" s="288">
        <f>F104+28</f>
        <v>43695</v>
      </c>
      <c r="H104" s="288" t="s">
        <v>49</v>
      </c>
    </row>
    <row r="105" spans="1:8">
      <c r="A105" s="308"/>
      <c r="B105" s="364" t="s">
        <v>1974</v>
      </c>
      <c r="C105" s="363" t="s">
        <v>1574</v>
      </c>
      <c r="D105" s="289"/>
      <c r="E105" s="288">
        <f>E104+7</f>
        <v>43670</v>
      </c>
      <c r="F105" s="288">
        <f>F104+7</f>
        <v>43674</v>
      </c>
      <c r="G105" s="288">
        <f>F105+28</f>
        <v>43702</v>
      </c>
      <c r="H105" s="288" t="s">
        <v>49</v>
      </c>
    </row>
    <row r="106" spans="1:8">
      <c r="A106" s="308"/>
      <c r="B106" s="375"/>
      <c r="C106" s="375"/>
      <c r="D106" s="304"/>
      <c r="E106" s="303"/>
      <c r="F106" s="303"/>
      <c r="G106" s="303"/>
      <c r="H106" s="324"/>
    </row>
    <row r="107" spans="1:8">
      <c r="A107" s="339" t="s">
        <v>54</v>
      </c>
      <c r="B107" s="339"/>
      <c r="C107" s="335"/>
      <c r="D107" s="335"/>
      <c r="E107" s="335"/>
      <c r="F107" s="308"/>
      <c r="G107" s="308"/>
      <c r="H107" s="365"/>
    </row>
    <row r="108" spans="1:8">
      <c r="A108" s="308"/>
      <c r="B108" s="347" t="s">
        <v>31</v>
      </c>
      <c r="C108" s="347" t="s">
        <v>32</v>
      </c>
      <c r="D108" s="346" t="s">
        <v>33</v>
      </c>
      <c r="E108" s="293" t="s">
        <v>159</v>
      </c>
      <c r="F108" s="293" t="s">
        <v>159</v>
      </c>
      <c r="G108" s="293" t="s">
        <v>1983</v>
      </c>
      <c r="H108" s="293" t="s">
        <v>55</v>
      </c>
    </row>
    <row r="109" spans="1:8">
      <c r="A109" s="308"/>
      <c r="B109" s="345"/>
      <c r="C109" s="345"/>
      <c r="D109" s="344"/>
      <c r="E109" s="293" t="s">
        <v>1134</v>
      </c>
      <c r="F109" s="293" t="s">
        <v>35</v>
      </c>
      <c r="G109" s="293" t="s">
        <v>36</v>
      </c>
      <c r="H109" s="293" t="s">
        <v>36</v>
      </c>
    </row>
    <row r="110" spans="1:8" ht="16.5" customHeight="1">
      <c r="A110" s="308"/>
      <c r="B110" s="340" t="s">
        <v>1971</v>
      </c>
      <c r="C110" s="340" t="s">
        <v>1965</v>
      </c>
      <c r="D110" s="292" t="s">
        <v>1970</v>
      </c>
      <c r="E110" s="288">
        <f>F110-6</f>
        <v>43644</v>
      </c>
      <c r="F110" s="288">
        <v>43650</v>
      </c>
      <c r="G110" s="288">
        <f>F110+32</f>
        <v>43682</v>
      </c>
      <c r="H110" s="293" t="s">
        <v>1982</v>
      </c>
    </row>
    <row r="111" spans="1:8">
      <c r="A111" s="308"/>
      <c r="B111" s="364" t="s">
        <v>1969</v>
      </c>
      <c r="C111" s="363" t="s">
        <v>1967</v>
      </c>
      <c r="D111" s="291"/>
      <c r="E111" s="288">
        <f>F111-6</f>
        <v>43651</v>
      </c>
      <c r="F111" s="288">
        <f>F110+7</f>
        <v>43657</v>
      </c>
      <c r="G111" s="288">
        <f>F111+32</f>
        <v>43689</v>
      </c>
      <c r="H111" s="293" t="s">
        <v>1982</v>
      </c>
    </row>
    <row r="112" spans="1:8">
      <c r="A112" s="308" t="s">
        <v>359</v>
      </c>
      <c r="B112" s="340" t="s">
        <v>1968</v>
      </c>
      <c r="C112" s="363" t="s">
        <v>1967</v>
      </c>
      <c r="D112" s="291"/>
      <c r="E112" s="288">
        <f>F112-6</f>
        <v>43658</v>
      </c>
      <c r="F112" s="288">
        <f>F111+7</f>
        <v>43664</v>
      </c>
      <c r="G112" s="288">
        <f>F112+32</f>
        <v>43696</v>
      </c>
      <c r="H112" s="293" t="s">
        <v>1982</v>
      </c>
    </row>
    <row r="113" spans="1:8">
      <c r="A113" s="308"/>
      <c r="B113" s="364" t="s">
        <v>1966</v>
      </c>
      <c r="C113" s="363" t="s">
        <v>1965</v>
      </c>
      <c r="D113" s="289"/>
      <c r="E113" s="288">
        <f>F113-6</f>
        <v>43665</v>
      </c>
      <c r="F113" s="288">
        <f>F112+7</f>
        <v>43671</v>
      </c>
      <c r="G113" s="288">
        <f>F113+32</f>
        <v>43703</v>
      </c>
      <c r="H113" s="293" t="s">
        <v>1982</v>
      </c>
    </row>
    <row r="114" spans="1:8">
      <c r="A114" s="308"/>
      <c r="B114" s="375"/>
      <c r="C114" s="375"/>
      <c r="D114" s="304"/>
      <c r="E114" s="303"/>
      <c r="F114" s="303"/>
      <c r="G114" s="303"/>
      <c r="H114" s="303"/>
    </row>
    <row r="115" spans="1:8">
      <c r="A115" s="308" t="s">
        <v>53</v>
      </c>
    </row>
    <row r="116" spans="1:8">
      <c r="A116" s="308"/>
      <c r="B116" s="347" t="s">
        <v>31</v>
      </c>
      <c r="C116" s="347" t="s">
        <v>32</v>
      </c>
      <c r="D116" s="346" t="s">
        <v>33</v>
      </c>
      <c r="E116" s="293" t="s">
        <v>159</v>
      </c>
      <c r="F116" s="293" t="s">
        <v>159</v>
      </c>
      <c r="G116" s="293" t="s">
        <v>1981</v>
      </c>
      <c r="H116" s="293" t="s">
        <v>53</v>
      </c>
    </row>
    <row r="117" spans="1:8">
      <c r="A117" s="308"/>
      <c r="B117" s="345"/>
      <c r="C117" s="345"/>
      <c r="D117" s="344"/>
      <c r="E117" s="293" t="s">
        <v>1134</v>
      </c>
      <c r="F117" s="293" t="s">
        <v>35</v>
      </c>
      <c r="G117" s="293" t="s">
        <v>36</v>
      </c>
      <c r="H117" s="293" t="s">
        <v>36</v>
      </c>
    </row>
    <row r="118" spans="1:8" ht="16.5" customHeight="1">
      <c r="A118" s="308"/>
      <c r="B118" s="340" t="s">
        <v>1971</v>
      </c>
      <c r="C118" s="340" t="s">
        <v>1965</v>
      </c>
      <c r="D118" s="292" t="s">
        <v>1970</v>
      </c>
      <c r="E118" s="288">
        <f>F118-6</f>
        <v>43644</v>
      </c>
      <c r="F118" s="288">
        <v>43650</v>
      </c>
      <c r="G118" s="288">
        <f>F118+29</f>
        <v>43679</v>
      </c>
      <c r="H118" s="288" t="s">
        <v>49</v>
      </c>
    </row>
    <row r="119" spans="1:8">
      <c r="A119" s="308"/>
      <c r="B119" s="364" t="s">
        <v>1969</v>
      </c>
      <c r="C119" s="363" t="s">
        <v>1967</v>
      </c>
      <c r="D119" s="291"/>
      <c r="E119" s="288">
        <f>F119-6</f>
        <v>43651</v>
      </c>
      <c r="F119" s="288">
        <f>F118+7</f>
        <v>43657</v>
      </c>
      <c r="G119" s="288">
        <f>F119+29</f>
        <v>43686</v>
      </c>
      <c r="H119" s="288" t="s">
        <v>49</v>
      </c>
    </row>
    <row r="120" spans="1:8">
      <c r="A120" s="308"/>
      <c r="B120" s="340" t="s">
        <v>1968</v>
      </c>
      <c r="C120" s="363" t="s">
        <v>1967</v>
      </c>
      <c r="D120" s="291"/>
      <c r="E120" s="288">
        <f>F120-6</f>
        <v>43658</v>
      </c>
      <c r="F120" s="288">
        <f>F119+7</f>
        <v>43664</v>
      </c>
      <c r="G120" s="288">
        <f>F120+29</f>
        <v>43693</v>
      </c>
      <c r="H120" s="288" t="s">
        <v>49</v>
      </c>
    </row>
    <row r="121" spans="1:8">
      <c r="A121" s="308"/>
      <c r="B121" s="364" t="s">
        <v>1966</v>
      </c>
      <c r="C121" s="363" t="s">
        <v>1965</v>
      </c>
      <c r="D121" s="289"/>
      <c r="E121" s="288">
        <f>F121-6</f>
        <v>43665</v>
      </c>
      <c r="F121" s="288">
        <f>F120+7</f>
        <v>43671</v>
      </c>
      <c r="G121" s="288">
        <f>F121+29</f>
        <v>43700</v>
      </c>
      <c r="H121" s="288" t="s">
        <v>49</v>
      </c>
    </row>
    <row r="122" spans="1:8">
      <c r="A122" s="308"/>
      <c r="B122" s="375"/>
      <c r="C122" s="375"/>
      <c r="D122" s="304"/>
      <c r="E122" s="303"/>
      <c r="F122" s="303"/>
      <c r="G122" s="303"/>
      <c r="H122" s="303"/>
    </row>
    <row r="123" spans="1:8">
      <c r="A123" s="308" t="s">
        <v>58</v>
      </c>
      <c r="B123" s="335"/>
      <c r="C123" s="335"/>
      <c r="D123" s="335"/>
      <c r="E123" s="335"/>
      <c r="F123" s="308"/>
      <c r="G123" s="308"/>
      <c r="H123" s="365"/>
    </row>
    <row r="124" spans="1:8">
      <c r="A124" s="308"/>
      <c r="B124" s="347" t="s">
        <v>31</v>
      </c>
      <c r="C124" s="347" t="s">
        <v>32</v>
      </c>
      <c r="D124" s="346" t="s">
        <v>33</v>
      </c>
      <c r="E124" s="293" t="s">
        <v>159</v>
      </c>
      <c r="F124" s="293" t="s">
        <v>159</v>
      </c>
      <c r="G124" s="293" t="s">
        <v>160</v>
      </c>
      <c r="H124" s="293" t="s">
        <v>1980</v>
      </c>
    </row>
    <row r="125" spans="1:8">
      <c r="A125" s="308"/>
      <c r="B125" s="345"/>
      <c r="C125" s="345"/>
      <c r="D125" s="344"/>
      <c r="E125" s="293" t="s">
        <v>1134</v>
      </c>
      <c r="F125" s="293" t="s">
        <v>35</v>
      </c>
      <c r="G125" s="293" t="s">
        <v>36</v>
      </c>
      <c r="H125" s="293" t="s">
        <v>36</v>
      </c>
    </row>
    <row r="126" spans="1:8" ht="16.5" customHeight="1">
      <c r="A126" s="308"/>
      <c r="B126" s="340" t="s">
        <v>1979</v>
      </c>
      <c r="C126" s="340" t="s">
        <v>1978</v>
      </c>
      <c r="D126" s="292" t="s">
        <v>1977</v>
      </c>
      <c r="E126" s="288">
        <f>F126-4</f>
        <v>43649</v>
      </c>
      <c r="F126" s="288">
        <v>43653</v>
      </c>
      <c r="G126" s="288">
        <f>F126+33</f>
        <v>43686</v>
      </c>
      <c r="H126" s="288" t="s">
        <v>179</v>
      </c>
    </row>
    <row r="127" spans="1:8">
      <c r="A127" s="308"/>
      <c r="B127" s="364" t="s">
        <v>1976</v>
      </c>
      <c r="C127" s="363" t="s">
        <v>1574</v>
      </c>
      <c r="D127" s="291"/>
      <c r="E127" s="288">
        <f>E126+7</f>
        <v>43656</v>
      </c>
      <c r="F127" s="288">
        <f>F126+7</f>
        <v>43660</v>
      </c>
      <c r="G127" s="288">
        <f>F127+33</f>
        <v>43693</v>
      </c>
      <c r="H127" s="288" t="s">
        <v>179</v>
      </c>
    </row>
    <row r="128" spans="1:8">
      <c r="A128" s="308"/>
      <c r="B128" s="340" t="s">
        <v>1975</v>
      </c>
      <c r="C128" s="363" t="s">
        <v>1959</v>
      </c>
      <c r="D128" s="291"/>
      <c r="E128" s="288">
        <f>E127+7</f>
        <v>43663</v>
      </c>
      <c r="F128" s="288">
        <f>F127+7</f>
        <v>43667</v>
      </c>
      <c r="G128" s="288">
        <f>F128+33</f>
        <v>43700</v>
      </c>
      <c r="H128" s="288" t="s">
        <v>179</v>
      </c>
    </row>
    <row r="129" spans="1:8">
      <c r="A129" s="308"/>
      <c r="B129" s="364" t="s">
        <v>1974</v>
      </c>
      <c r="C129" s="363" t="s">
        <v>1574</v>
      </c>
      <c r="D129" s="289"/>
      <c r="E129" s="288">
        <f>E128+7</f>
        <v>43670</v>
      </c>
      <c r="F129" s="288">
        <f>F128+7</f>
        <v>43674</v>
      </c>
      <c r="G129" s="288">
        <f>F129+33</f>
        <v>43707</v>
      </c>
      <c r="H129" s="288" t="s">
        <v>179</v>
      </c>
    </row>
    <row r="130" spans="1:8">
      <c r="A130" s="308"/>
      <c r="B130" s="375"/>
      <c r="C130" s="375"/>
      <c r="D130" s="304"/>
      <c r="E130" s="303"/>
      <c r="F130" s="303"/>
      <c r="G130" s="303"/>
      <c r="H130" s="303"/>
    </row>
    <row r="131" spans="1:8">
      <c r="A131" s="308" t="s">
        <v>48</v>
      </c>
    </row>
    <row r="132" spans="1:8">
      <c r="B132" s="347" t="s">
        <v>31</v>
      </c>
      <c r="C132" s="347" t="s">
        <v>32</v>
      </c>
      <c r="D132" s="346" t="s">
        <v>33</v>
      </c>
      <c r="E132" s="293" t="s">
        <v>159</v>
      </c>
      <c r="F132" s="293" t="s">
        <v>159</v>
      </c>
      <c r="G132" s="293" t="s">
        <v>171</v>
      </c>
      <c r="H132" s="293" t="s">
        <v>176</v>
      </c>
    </row>
    <row r="133" spans="1:8">
      <c r="B133" s="345"/>
      <c r="C133" s="345"/>
      <c r="D133" s="344"/>
      <c r="E133" s="293" t="s">
        <v>1134</v>
      </c>
      <c r="F133" s="293" t="s">
        <v>35</v>
      </c>
      <c r="G133" s="293" t="s">
        <v>36</v>
      </c>
      <c r="H133" s="293" t="s">
        <v>36</v>
      </c>
    </row>
    <row r="134" spans="1:8" ht="16.5" customHeight="1">
      <c r="B134" s="340" t="s">
        <v>1979</v>
      </c>
      <c r="C134" s="340" t="s">
        <v>1978</v>
      </c>
      <c r="D134" s="292" t="s">
        <v>1977</v>
      </c>
      <c r="E134" s="288">
        <f>F134-4</f>
        <v>43649</v>
      </c>
      <c r="F134" s="288">
        <v>43653</v>
      </c>
      <c r="G134" s="288">
        <f>F134+28</f>
        <v>43681</v>
      </c>
      <c r="H134" s="293" t="s">
        <v>49</v>
      </c>
    </row>
    <row r="135" spans="1:8">
      <c r="B135" s="364" t="s">
        <v>1976</v>
      </c>
      <c r="C135" s="363" t="s">
        <v>1574</v>
      </c>
      <c r="D135" s="291"/>
      <c r="E135" s="288">
        <f>E134+7</f>
        <v>43656</v>
      </c>
      <c r="F135" s="288">
        <f>F134+7</f>
        <v>43660</v>
      </c>
      <c r="G135" s="288">
        <f>G134+7</f>
        <v>43688</v>
      </c>
      <c r="H135" s="293" t="s">
        <v>49</v>
      </c>
    </row>
    <row r="136" spans="1:8">
      <c r="B136" s="340" t="s">
        <v>1975</v>
      </c>
      <c r="C136" s="363" t="s">
        <v>1959</v>
      </c>
      <c r="D136" s="291"/>
      <c r="E136" s="288">
        <f>E135+7</f>
        <v>43663</v>
      </c>
      <c r="F136" s="288">
        <f>F135+7</f>
        <v>43667</v>
      </c>
      <c r="G136" s="288">
        <f>G135+7</f>
        <v>43695</v>
      </c>
      <c r="H136" s="293" t="s">
        <v>49</v>
      </c>
    </row>
    <row r="137" spans="1:8">
      <c r="B137" s="364" t="s">
        <v>1974</v>
      </c>
      <c r="C137" s="363" t="s">
        <v>1574</v>
      </c>
      <c r="D137" s="289"/>
      <c r="E137" s="288">
        <f>E136+7</f>
        <v>43670</v>
      </c>
      <c r="F137" s="288">
        <f>F136+7</f>
        <v>43674</v>
      </c>
      <c r="G137" s="288">
        <f>G136+7</f>
        <v>43702</v>
      </c>
      <c r="H137" s="293" t="s">
        <v>49</v>
      </c>
    </row>
    <row r="138" spans="1:8">
      <c r="B138" s="375"/>
      <c r="C138" s="375"/>
      <c r="D138" s="304"/>
      <c r="E138" s="303"/>
      <c r="F138" s="303"/>
      <c r="G138" s="303"/>
      <c r="H138" s="324"/>
    </row>
    <row r="139" spans="1:8">
      <c r="A139" s="308" t="s">
        <v>1973</v>
      </c>
    </row>
    <row r="140" spans="1:8">
      <c r="B140" s="347" t="s">
        <v>31</v>
      </c>
      <c r="C140" s="347" t="s">
        <v>32</v>
      </c>
      <c r="D140" s="346" t="s">
        <v>33</v>
      </c>
      <c r="E140" s="293" t="s">
        <v>159</v>
      </c>
      <c r="F140" s="293" t="s">
        <v>159</v>
      </c>
      <c r="G140" s="293" t="s">
        <v>171</v>
      </c>
      <c r="H140" s="293" t="s">
        <v>1972</v>
      </c>
    </row>
    <row r="141" spans="1:8">
      <c r="B141" s="345"/>
      <c r="C141" s="345"/>
      <c r="D141" s="344"/>
      <c r="E141" s="293" t="s">
        <v>1134</v>
      </c>
      <c r="F141" s="293" t="s">
        <v>35</v>
      </c>
      <c r="G141" s="293" t="s">
        <v>36</v>
      </c>
      <c r="H141" s="293" t="s">
        <v>36</v>
      </c>
    </row>
    <row r="142" spans="1:8" ht="16.5" customHeight="1">
      <c r="B142" s="340" t="s">
        <v>1971</v>
      </c>
      <c r="C142" s="340" t="s">
        <v>1965</v>
      </c>
      <c r="D142" s="292" t="s">
        <v>1970</v>
      </c>
      <c r="E142" s="288">
        <f>F142-6</f>
        <v>43644</v>
      </c>
      <c r="F142" s="288">
        <v>43650</v>
      </c>
      <c r="G142" s="288">
        <f>F142+29</f>
        <v>43679</v>
      </c>
      <c r="H142" s="293" t="s">
        <v>49</v>
      </c>
    </row>
    <row r="143" spans="1:8">
      <c r="B143" s="364" t="s">
        <v>1969</v>
      </c>
      <c r="C143" s="363" t="s">
        <v>1967</v>
      </c>
      <c r="D143" s="291"/>
      <c r="E143" s="288">
        <f>F143-6</f>
        <v>43651</v>
      </c>
      <c r="F143" s="288">
        <f>F142+7</f>
        <v>43657</v>
      </c>
      <c r="G143" s="288">
        <f>F143+29</f>
        <v>43686</v>
      </c>
      <c r="H143" s="293" t="s">
        <v>49</v>
      </c>
    </row>
    <row r="144" spans="1:8">
      <c r="B144" s="340" t="s">
        <v>1968</v>
      </c>
      <c r="C144" s="363" t="s">
        <v>1967</v>
      </c>
      <c r="D144" s="291"/>
      <c r="E144" s="288">
        <f>F144-6</f>
        <v>43658</v>
      </c>
      <c r="F144" s="288">
        <f>F143+7</f>
        <v>43664</v>
      </c>
      <c r="G144" s="288">
        <f>F144+29</f>
        <v>43693</v>
      </c>
      <c r="H144" s="293" t="s">
        <v>49</v>
      </c>
    </row>
    <row r="145" spans="1:8">
      <c r="B145" s="364" t="s">
        <v>1966</v>
      </c>
      <c r="C145" s="363" t="s">
        <v>1965</v>
      </c>
      <c r="D145" s="289"/>
      <c r="E145" s="288">
        <f>F145-6</f>
        <v>43665</v>
      </c>
      <c r="F145" s="288">
        <f>F144+7</f>
        <v>43671</v>
      </c>
      <c r="G145" s="288">
        <f>F145+29</f>
        <v>43700</v>
      </c>
      <c r="H145" s="293" t="s">
        <v>49</v>
      </c>
    </row>
    <row r="146" spans="1:8">
      <c r="B146" s="375"/>
      <c r="C146" s="375"/>
      <c r="D146" s="304"/>
      <c r="E146" s="303"/>
      <c r="F146" s="303"/>
      <c r="G146" s="303"/>
    </row>
    <row r="147" spans="1:8">
      <c r="A147" s="359" t="s">
        <v>182</v>
      </c>
      <c r="B147" s="360"/>
      <c r="C147" s="360"/>
      <c r="D147" s="359"/>
      <c r="E147" s="359"/>
      <c r="F147" s="359"/>
      <c r="G147" s="359"/>
      <c r="H147" s="336"/>
    </row>
    <row r="148" spans="1:8">
      <c r="A148" s="308" t="s">
        <v>1964</v>
      </c>
      <c r="B148" s="284"/>
      <c r="C148" s="284"/>
    </row>
    <row r="149" spans="1:8">
      <c r="B149" s="347" t="s">
        <v>31</v>
      </c>
      <c r="C149" s="347" t="s">
        <v>32</v>
      </c>
      <c r="D149" s="346" t="s">
        <v>33</v>
      </c>
      <c r="E149" s="293" t="s">
        <v>159</v>
      </c>
      <c r="F149" s="293" t="s">
        <v>159</v>
      </c>
      <c r="G149" s="293" t="s">
        <v>1963</v>
      </c>
    </row>
    <row r="150" spans="1:8">
      <c r="B150" s="345"/>
      <c r="C150" s="345"/>
      <c r="D150" s="344"/>
      <c r="E150" s="293" t="s">
        <v>1134</v>
      </c>
      <c r="F150" s="293" t="s">
        <v>35</v>
      </c>
      <c r="G150" s="293" t="s">
        <v>36</v>
      </c>
    </row>
    <row r="151" spans="1:8" ht="16.5" customHeight="1">
      <c r="B151" s="340" t="s">
        <v>1962</v>
      </c>
      <c r="C151" s="340" t="s">
        <v>1957</v>
      </c>
      <c r="D151" s="292" t="s">
        <v>1961</v>
      </c>
      <c r="E151" s="288">
        <f>F151-4</f>
        <v>43647</v>
      </c>
      <c r="F151" s="288">
        <v>43651</v>
      </c>
      <c r="G151" s="288">
        <f>F151+32</f>
        <v>43683</v>
      </c>
    </row>
    <row r="152" spans="1:8">
      <c r="B152" s="364" t="s">
        <v>1960</v>
      </c>
      <c r="C152" s="363" t="s">
        <v>1959</v>
      </c>
      <c r="D152" s="291"/>
      <c r="E152" s="288">
        <f>E151+7</f>
        <v>43654</v>
      </c>
      <c r="F152" s="288">
        <f>F151+7</f>
        <v>43658</v>
      </c>
      <c r="G152" s="288">
        <f>F152+32</f>
        <v>43690</v>
      </c>
    </row>
    <row r="153" spans="1:8">
      <c r="B153" s="340" t="s">
        <v>1951</v>
      </c>
      <c r="C153" s="363" t="s">
        <v>1950</v>
      </c>
      <c r="D153" s="291"/>
      <c r="E153" s="288">
        <f>E152+7</f>
        <v>43661</v>
      </c>
      <c r="F153" s="288">
        <f>F152+7</f>
        <v>43665</v>
      </c>
      <c r="G153" s="288">
        <f>F153+32</f>
        <v>43697</v>
      </c>
    </row>
    <row r="154" spans="1:8">
      <c r="B154" s="364" t="s">
        <v>1958</v>
      </c>
      <c r="C154" s="363" t="s">
        <v>1957</v>
      </c>
      <c r="D154" s="289"/>
      <c r="E154" s="288">
        <f>E153+7</f>
        <v>43668</v>
      </c>
      <c r="F154" s="288">
        <f>F153+7</f>
        <v>43672</v>
      </c>
      <c r="G154" s="288">
        <f>F154+32</f>
        <v>43704</v>
      </c>
    </row>
    <row r="155" spans="1:8">
      <c r="B155" s="284"/>
      <c r="C155" s="368"/>
      <c r="D155" s="304"/>
      <c r="E155" s="303"/>
      <c r="G155" s="409"/>
    </row>
    <row r="156" spans="1:8" s="308" customFormat="1">
      <c r="A156" s="308" t="s">
        <v>183</v>
      </c>
      <c r="B156" s="284"/>
      <c r="C156" s="408"/>
      <c r="D156" s="384"/>
      <c r="E156" s="284"/>
      <c r="F156" s="284"/>
      <c r="G156" s="284"/>
    </row>
    <row r="157" spans="1:8">
      <c r="B157" s="347" t="s">
        <v>31</v>
      </c>
      <c r="C157" s="347" t="s">
        <v>32</v>
      </c>
      <c r="D157" s="346" t="s">
        <v>33</v>
      </c>
      <c r="E157" s="293" t="s">
        <v>159</v>
      </c>
      <c r="F157" s="293" t="s">
        <v>159</v>
      </c>
      <c r="G157" s="293" t="s">
        <v>1956</v>
      </c>
    </row>
    <row r="158" spans="1:8">
      <c r="B158" s="345"/>
      <c r="C158" s="345"/>
      <c r="D158" s="344"/>
      <c r="E158" s="293" t="s">
        <v>1134</v>
      </c>
      <c r="F158" s="293" t="s">
        <v>35</v>
      </c>
      <c r="G158" s="293" t="s">
        <v>36</v>
      </c>
    </row>
    <row r="159" spans="1:8" ht="16.5" customHeight="1">
      <c r="B159" s="340" t="s">
        <v>1955</v>
      </c>
      <c r="C159" s="340" t="s">
        <v>1954</v>
      </c>
      <c r="D159" s="292" t="s">
        <v>1953</v>
      </c>
      <c r="E159" s="288">
        <f>F159-5</f>
        <v>43648</v>
      </c>
      <c r="F159" s="288">
        <v>43653</v>
      </c>
      <c r="G159" s="288">
        <f>F159+26</f>
        <v>43679</v>
      </c>
    </row>
    <row r="160" spans="1:8">
      <c r="B160" s="364" t="s">
        <v>1952</v>
      </c>
      <c r="C160" s="363" t="s">
        <v>1370</v>
      </c>
      <c r="D160" s="291"/>
      <c r="E160" s="288">
        <f>E159+7</f>
        <v>43655</v>
      </c>
      <c r="F160" s="288">
        <f>F159+7</f>
        <v>43660</v>
      </c>
      <c r="G160" s="288">
        <f>F160+26</f>
        <v>43686</v>
      </c>
    </row>
    <row r="161" spans="1:8">
      <c r="B161" s="340" t="s">
        <v>1951</v>
      </c>
      <c r="C161" s="363" t="s">
        <v>1950</v>
      </c>
      <c r="D161" s="291"/>
      <c r="E161" s="288">
        <f>E160+7</f>
        <v>43662</v>
      </c>
      <c r="F161" s="288">
        <f>F160+7</f>
        <v>43667</v>
      </c>
      <c r="G161" s="288">
        <f>F161+26</f>
        <v>43693</v>
      </c>
    </row>
    <row r="162" spans="1:8">
      <c r="B162" s="364" t="s">
        <v>1949</v>
      </c>
      <c r="C162" s="363" t="s">
        <v>1948</v>
      </c>
      <c r="D162" s="289"/>
      <c r="E162" s="288">
        <f>E161+7</f>
        <v>43669</v>
      </c>
      <c r="F162" s="288">
        <f>F161+7</f>
        <v>43674</v>
      </c>
      <c r="G162" s="288">
        <f>F162+26</f>
        <v>43700</v>
      </c>
    </row>
    <row r="163" spans="1:8">
      <c r="B163" s="284"/>
      <c r="C163" s="368"/>
      <c r="E163" s="303"/>
      <c r="F163" s="303"/>
      <c r="G163" s="303"/>
    </row>
    <row r="164" spans="1:8">
      <c r="A164" s="339" t="s">
        <v>1947</v>
      </c>
      <c r="B164" s="339"/>
    </row>
    <row r="165" spans="1:8">
      <c r="B165" s="347" t="s">
        <v>31</v>
      </c>
      <c r="C165" s="347" t="s">
        <v>32</v>
      </c>
      <c r="D165" s="346" t="s">
        <v>33</v>
      </c>
      <c r="E165" s="293" t="s">
        <v>159</v>
      </c>
      <c r="F165" s="293" t="s">
        <v>159</v>
      </c>
      <c r="G165" s="293" t="s">
        <v>1946</v>
      </c>
    </row>
    <row r="166" spans="1:8">
      <c r="B166" s="345"/>
      <c r="C166" s="345"/>
      <c r="D166" s="344"/>
      <c r="E166" s="293" t="s">
        <v>1134</v>
      </c>
      <c r="F166" s="293" t="s">
        <v>35</v>
      </c>
      <c r="G166" s="293" t="s">
        <v>36</v>
      </c>
    </row>
    <row r="167" spans="1:8">
      <c r="B167" s="340" t="s">
        <v>1945</v>
      </c>
      <c r="C167" s="340" t="s">
        <v>1361</v>
      </c>
      <c r="D167" s="292" t="s">
        <v>1944</v>
      </c>
      <c r="E167" s="288">
        <f>F167-4</f>
        <v>43643</v>
      </c>
      <c r="F167" s="288">
        <v>43647</v>
      </c>
      <c r="G167" s="288">
        <f>F167+28</f>
        <v>43675</v>
      </c>
    </row>
    <row r="168" spans="1:8">
      <c r="B168" s="364" t="s">
        <v>1943</v>
      </c>
      <c r="C168" s="363" t="s">
        <v>1942</v>
      </c>
      <c r="D168" s="291"/>
      <c r="E168" s="288">
        <f>E167+7</f>
        <v>43650</v>
      </c>
      <c r="F168" s="288">
        <f>F167+7</f>
        <v>43654</v>
      </c>
      <c r="G168" s="288">
        <f>F168+28</f>
        <v>43682</v>
      </c>
    </row>
    <row r="169" spans="1:8">
      <c r="B169" s="340" t="s">
        <v>1941</v>
      </c>
      <c r="C169" s="363" t="s">
        <v>1940</v>
      </c>
      <c r="D169" s="291"/>
      <c r="E169" s="288">
        <f>E168+7</f>
        <v>43657</v>
      </c>
      <c r="F169" s="288">
        <f>F168+7</f>
        <v>43661</v>
      </c>
      <c r="G169" s="288">
        <f>F169+28</f>
        <v>43689</v>
      </c>
    </row>
    <row r="170" spans="1:8">
      <c r="B170" s="364" t="s">
        <v>1939</v>
      </c>
      <c r="C170" s="363" t="s">
        <v>1938</v>
      </c>
      <c r="D170" s="289"/>
      <c r="E170" s="288">
        <f>E169+7</f>
        <v>43664</v>
      </c>
      <c r="F170" s="288">
        <f>F169+7</f>
        <v>43668</v>
      </c>
      <c r="G170" s="288">
        <f>F170+28</f>
        <v>43696</v>
      </c>
    </row>
    <row r="171" spans="1:8">
      <c r="B171" s="340" t="s">
        <v>1937</v>
      </c>
      <c r="C171" s="340" t="s">
        <v>1936</v>
      </c>
      <c r="D171" s="362"/>
      <c r="E171" s="288">
        <f>E170+7</f>
        <v>43671</v>
      </c>
      <c r="F171" s="288">
        <f>F170+7</f>
        <v>43675</v>
      </c>
      <c r="G171" s="288">
        <f>F171+28</f>
        <v>43703</v>
      </c>
    </row>
    <row r="172" spans="1:8">
      <c r="B172" s="367"/>
      <c r="C172" s="367"/>
      <c r="D172" s="304"/>
      <c r="E172" s="303"/>
      <c r="F172" s="303"/>
      <c r="G172" s="303"/>
    </row>
    <row r="173" spans="1:8">
      <c r="A173" s="308" t="s">
        <v>1935</v>
      </c>
    </row>
    <row r="174" spans="1:8">
      <c r="B174" s="347" t="s">
        <v>31</v>
      </c>
      <c r="C174" s="347" t="s">
        <v>32</v>
      </c>
      <c r="D174" s="346" t="s">
        <v>33</v>
      </c>
      <c r="E174" s="293" t="s">
        <v>159</v>
      </c>
      <c r="F174" s="293" t="s">
        <v>159</v>
      </c>
      <c r="G174" s="293" t="s">
        <v>1906</v>
      </c>
      <c r="H174" s="293" t="s">
        <v>1935</v>
      </c>
    </row>
    <row r="175" spans="1:8">
      <c r="B175" s="345"/>
      <c r="C175" s="345"/>
      <c r="D175" s="344"/>
      <c r="E175" s="293" t="s">
        <v>1134</v>
      </c>
      <c r="F175" s="293" t="s">
        <v>35</v>
      </c>
      <c r="G175" s="293" t="s">
        <v>36</v>
      </c>
      <c r="H175" s="293" t="s">
        <v>36</v>
      </c>
    </row>
    <row r="176" spans="1:8" ht="16.5" customHeight="1">
      <c r="B176" s="340" t="s">
        <v>1934</v>
      </c>
      <c r="C176" s="340" t="s">
        <v>1933</v>
      </c>
      <c r="D176" s="292" t="s">
        <v>1932</v>
      </c>
      <c r="E176" s="288">
        <f>F176-7</f>
        <v>43643</v>
      </c>
      <c r="F176" s="288">
        <v>43650</v>
      </c>
      <c r="G176" s="288">
        <f>F176+26</f>
        <v>43676</v>
      </c>
      <c r="H176" s="288" t="s">
        <v>1925</v>
      </c>
    </row>
    <row r="177" spans="1:8">
      <c r="B177" s="364" t="s">
        <v>1931</v>
      </c>
      <c r="C177" s="363" t="s">
        <v>1930</v>
      </c>
      <c r="D177" s="291"/>
      <c r="E177" s="288">
        <f>E176+7</f>
        <v>43650</v>
      </c>
      <c r="F177" s="288">
        <f>F176+7</f>
        <v>43657</v>
      </c>
      <c r="G177" s="288">
        <f>F177+26</f>
        <v>43683</v>
      </c>
      <c r="H177" s="288" t="s">
        <v>1925</v>
      </c>
    </row>
    <row r="178" spans="1:8">
      <c r="B178" s="340" t="s">
        <v>1929</v>
      </c>
      <c r="C178" s="363" t="s">
        <v>1928</v>
      </c>
      <c r="D178" s="291"/>
      <c r="E178" s="288">
        <f>E177+7</f>
        <v>43657</v>
      </c>
      <c r="F178" s="288">
        <f>F177+7</f>
        <v>43664</v>
      </c>
      <c r="G178" s="288">
        <f>F178+26</f>
        <v>43690</v>
      </c>
      <c r="H178" s="288" t="s">
        <v>1925</v>
      </c>
    </row>
    <row r="179" spans="1:8">
      <c r="B179" s="364" t="s">
        <v>1927</v>
      </c>
      <c r="C179" s="363" t="s">
        <v>1926</v>
      </c>
      <c r="D179" s="289"/>
      <c r="E179" s="288">
        <f>E178+7</f>
        <v>43664</v>
      </c>
      <c r="F179" s="288">
        <f>F178+7</f>
        <v>43671</v>
      </c>
      <c r="G179" s="288">
        <f>F179+26</f>
        <v>43697</v>
      </c>
      <c r="H179" s="288" t="s">
        <v>1925</v>
      </c>
    </row>
    <row r="180" spans="1:8">
      <c r="B180" s="284"/>
      <c r="C180" s="284"/>
      <c r="E180" s="303"/>
      <c r="F180" s="303"/>
      <c r="G180" s="303"/>
      <c r="H180" s="303"/>
    </row>
    <row r="181" spans="1:8">
      <c r="A181" s="308" t="s">
        <v>63</v>
      </c>
      <c r="B181" s="284"/>
      <c r="C181" s="284"/>
      <c r="E181" s="308"/>
      <c r="F181" s="308"/>
      <c r="G181" s="365"/>
    </row>
    <row r="182" spans="1:8">
      <c r="B182" s="347" t="s">
        <v>31</v>
      </c>
      <c r="C182" s="347" t="s">
        <v>32</v>
      </c>
      <c r="D182" s="346" t="s">
        <v>33</v>
      </c>
      <c r="E182" s="293" t="s">
        <v>159</v>
      </c>
      <c r="F182" s="293" t="s">
        <v>159</v>
      </c>
      <c r="G182" s="293" t="s">
        <v>188</v>
      </c>
    </row>
    <row r="183" spans="1:8">
      <c r="B183" s="345"/>
      <c r="C183" s="345"/>
      <c r="D183" s="344"/>
      <c r="E183" s="293" t="s">
        <v>1134</v>
      </c>
      <c r="F183" s="293" t="s">
        <v>35</v>
      </c>
      <c r="G183" s="293" t="s">
        <v>36</v>
      </c>
    </row>
    <row r="184" spans="1:8" ht="16.5" customHeight="1">
      <c r="B184" s="340" t="s">
        <v>1904</v>
      </c>
      <c r="C184" s="340" t="s">
        <v>1903</v>
      </c>
      <c r="D184" s="292" t="s">
        <v>1902</v>
      </c>
      <c r="E184" s="288">
        <f>F184-4</f>
        <v>43649</v>
      </c>
      <c r="F184" s="288">
        <v>43653</v>
      </c>
      <c r="G184" s="288">
        <f>F184+20</f>
        <v>43673</v>
      </c>
    </row>
    <row r="185" spans="1:8">
      <c r="B185" s="364" t="s">
        <v>1901</v>
      </c>
      <c r="C185" s="363" t="s">
        <v>1897</v>
      </c>
      <c r="D185" s="291"/>
      <c r="E185" s="288">
        <f>E184+7</f>
        <v>43656</v>
      </c>
      <c r="F185" s="288">
        <f>F184+7</f>
        <v>43660</v>
      </c>
      <c r="G185" s="288">
        <f>F185+20</f>
        <v>43680</v>
      </c>
    </row>
    <row r="186" spans="1:8">
      <c r="B186" s="340" t="s">
        <v>1900</v>
      </c>
      <c r="C186" s="363" t="s">
        <v>1899</v>
      </c>
      <c r="D186" s="291"/>
      <c r="E186" s="288">
        <f>E185+7</f>
        <v>43663</v>
      </c>
      <c r="F186" s="288">
        <f>F185+7</f>
        <v>43667</v>
      </c>
      <c r="G186" s="288">
        <f>F186+20</f>
        <v>43687</v>
      </c>
    </row>
    <row r="187" spans="1:8">
      <c r="B187" s="364" t="s">
        <v>1898</v>
      </c>
      <c r="C187" s="363" t="s">
        <v>1897</v>
      </c>
      <c r="D187" s="289"/>
      <c r="E187" s="288">
        <f>E186+7</f>
        <v>43670</v>
      </c>
      <c r="F187" s="288">
        <f>F186+7</f>
        <v>43674</v>
      </c>
      <c r="G187" s="288">
        <f>F187+20</f>
        <v>43694</v>
      </c>
    </row>
    <row r="188" spans="1:8">
      <c r="B188" s="375"/>
      <c r="C188" s="375"/>
      <c r="D188" s="304"/>
      <c r="E188" s="303"/>
      <c r="F188" s="303"/>
      <c r="G188" s="303"/>
    </row>
    <row r="189" spans="1:8">
      <c r="A189" s="308" t="s">
        <v>1924</v>
      </c>
      <c r="B189" s="367"/>
      <c r="C189" s="335"/>
      <c r="D189" s="308"/>
      <c r="E189" s="308"/>
      <c r="F189" s="308"/>
      <c r="G189" s="365"/>
    </row>
    <row r="190" spans="1:8">
      <c r="A190" s="308"/>
      <c r="B190" s="347" t="s">
        <v>31</v>
      </c>
      <c r="C190" s="347" t="s">
        <v>32</v>
      </c>
      <c r="D190" s="346" t="s">
        <v>33</v>
      </c>
      <c r="E190" s="293" t="s">
        <v>159</v>
      </c>
      <c r="F190" s="293" t="s">
        <v>159</v>
      </c>
      <c r="G190" s="293" t="s">
        <v>1923</v>
      </c>
    </row>
    <row r="191" spans="1:8">
      <c r="A191" s="308"/>
      <c r="B191" s="345"/>
      <c r="C191" s="345"/>
      <c r="D191" s="344"/>
      <c r="E191" s="293" t="s">
        <v>1134</v>
      </c>
      <c r="F191" s="293" t="s">
        <v>35</v>
      </c>
      <c r="G191" s="293" t="s">
        <v>36</v>
      </c>
    </row>
    <row r="192" spans="1:8" ht="16.5" customHeight="1">
      <c r="A192" s="308"/>
      <c r="B192" s="340" t="s">
        <v>1922</v>
      </c>
      <c r="C192" s="340" t="s">
        <v>1921</v>
      </c>
      <c r="D192" s="292" t="s">
        <v>1920</v>
      </c>
      <c r="E192" s="288">
        <f>F192-6</f>
        <v>43644</v>
      </c>
      <c r="F192" s="288">
        <v>43650</v>
      </c>
      <c r="G192" s="288">
        <f>F192+30</f>
        <v>43680</v>
      </c>
    </row>
    <row r="193" spans="1:8">
      <c r="A193" s="308"/>
      <c r="B193" s="364" t="s">
        <v>1885</v>
      </c>
      <c r="C193" s="363"/>
      <c r="D193" s="291"/>
      <c r="E193" s="288">
        <f>E192+7</f>
        <v>43651</v>
      </c>
      <c r="F193" s="288">
        <f>F192+7</f>
        <v>43657</v>
      </c>
      <c r="G193" s="288">
        <f>F193+30</f>
        <v>43687</v>
      </c>
    </row>
    <row r="194" spans="1:8">
      <c r="A194" s="308"/>
      <c r="B194" s="340" t="s">
        <v>1919</v>
      </c>
      <c r="C194" s="363" t="s">
        <v>1918</v>
      </c>
      <c r="D194" s="291"/>
      <c r="E194" s="288">
        <f>E193+7</f>
        <v>43658</v>
      </c>
      <c r="F194" s="288">
        <f>F193+7</f>
        <v>43664</v>
      </c>
      <c r="G194" s="288">
        <f>F194+30</f>
        <v>43694</v>
      </c>
    </row>
    <row r="195" spans="1:8">
      <c r="A195" s="308"/>
      <c r="B195" s="364" t="s">
        <v>1917</v>
      </c>
      <c r="C195" s="363" t="s">
        <v>1916</v>
      </c>
      <c r="D195" s="289"/>
      <c r="E195" s="288">
        <f>E194+7</f>
        <v>43665</v>
      </c>
      <c r="F195" s="288">
        <f>F194+7</f>
        <v>43671</v>
      </c>
      <c r="G195" s="288">
        <f>F195+30</f>
        <v>43701</v>
      </c>
    </row>
    <row r="196" spans="1:8">
      <c r="B196" s="284"/>
      <c r="C196" s="284"/>
      <c r="F196" s="303"/>
      <c r="G196" s="303"/>
    </row>
    <row r="197" spans="1:8">
      <c r="A197" s="308" t="s">
        <v>70</v>
      </c>
      <c r="B197" s="284"/>
      <c r="C197" s="284"/>
      <c r="F197" s="308"/>
      <c r="G197" s="365"/>
    </row>
    <row r="198" spans="1:8">
      <c r="B198" s="347" t="s">
        <v>31</v>
      </c>
      <c r="C198" s="347" t="s">
        <v>32</v>
      </c>
      <c r="D198" s="346" t="s">
        <v>33</v>
      </c>
      <c r="E198" s="293" t="s">
        <v>159</v>
      </c>
      <c r="F198" s="293" t="s">
        <v>159</v>
      </c>
      <c r="G198" s="293" t="s">
        <v>1915</v>
      </c>
    </row>
    <row r="199" spans="1:8">
      <c r="B199" s="345"/>
      <c r="C199" s="345"/>
      <c r="D199" s="344"/>
      <c r="E199" s="293" t="s">
        <v>1134</v>
      </c>
      <c r="F199" s="293" t="s">
        <v>35</v>
      </c>
      <c r="G199" s="293" t="s">
        <v>36</v>
      </c>
    </row>
    <row r="200" spans="1:8" ht="16.5" customHeight="1">
      <c r="B200" s="340" t="s">
        <v>1914</v>
      </c>
      <c r="C200" s="340" t="s">
        <v>1913</v>
      </c>
      <c r="D200" s="292" t="s">
        <v>1912</v>
      </c>
      <c r="E200" s="288">
        <f>F200-3</f>
        <v>43650</v>
      </c>
      <c r="F200" s="288">
        <v>43653</v>
      </c>
      <c r="G200" s="288">
        <f>F200+27</f>
        <v>43680</v>
      </c>
    </row>
    <row r="201" spans="1:8">
      <c r="B201" s="364" t="s">
        <v>1911</v>
      </c>
      <c r="C201" s="363" t="s">
        <v>1859</v>
      </c>
      <c r="D201" s="291"/>
      <c r="E201" s="288">
        <f>E200+7</f>
        <v>43657</v>
      </c>
      <c r="F201" s="288">
        <f>F200+7</f>
        <v>43660</v>
      </c>
      <c r="G201" s="288">
        <f>F201+27</f>
        <v>43687</v>
      </c>
    </row>
    <row r="202" spans="1:8">
      <c r="B202" s="340" t="s">
        <v>1910</v>
      </c>
      <c r="C202" s="363" t="s">
        <v>1909</v>
      </c>
      <c r="D202" s="291"/>
      <c r="E202" s="288">
        <f>E201+7</f>
        <v>43664</v>
      </c>
      <c r="F202" s="288">
        <f>F201+7</f>
        <v>43667</v>
      </c>
      <c r="G202" s="288">
        <f>F202+27</f>
        <v>43694</v>
      </c>
    </row>
    <row r="203" spans="1:8">
      <c r="B203" s="364" t="s">
        <v>1908</v>
      </c>
      <c r="C203" s="363" t="s">
        <v>1907</v>
      </c>
      <c r="D203" s="289"/>
      <c r="E203" s="288">
        <f>E202+7</f>
        <v>43671</v>
      </c>
      <c r="F203" s="288">
        <f>F202+7</f>
        <v>43674</v>
      </c>
      <c r="G203" s="288">
        <f>F203+27</f>
        <v>43701</v>
      </c>
    </row>
    <row r="204" spans="1:8">
      <c r="B204" s="284"/>
      <c r="C204" s="284"/>
      <c r="E204" s="303"/>
      <c r="F204" s="303"/>
      <c r="G204" s="303"/>
    </row>
    <row r="205" spans="1:8">
      <c r="A205" s="308" t="s">
        <v>190</v>
      </c>
      <c r="B205" s="284"/>
      <c r="C205" s="284"/>
    </row>
    <row r="206" spans="1:8">
      <c r="B206" s="347" t="s">
        <v>31</v>
      </c>
      <c r="C206" s="347" t="s">
        <v>32</v>
      </c>
      <c r="D206" s="346" t="s">
        <v>33</v>
      </c>
      <c r="E206" s="293" t="s">
        <v>159</v>
      </c>
      <c r="F206" s="293" t="s">
        <v>159</v>
      </c>
      <c r="G206" s="293" t="s">
        <v>1906</v>
      </c>
      <c r="H206" s="293" t="s">
        <v>1905</v>
      </c>
    </row>
    <row r="207" spans="1:8">
      <c r="B207" s="345"/>
      <c r="C207" s="345"/>
      <c r="D207" s="344"/>
      <c r="E207" s="293" t="s">
        <v>1134</v>
      </c>
      <c r="F207" s="293" t="s">
        <v>35</v>
      </c>
      <c r="G207" s="293" t="s">
        <v>36</v>
      </c>
      <c r="H207" s="293" t="s">
        <v>36</v>
      </c>
    </row>
    <row r="208" spans="1:8" ht="16.5" customHeight="1">
      <c r="B208" s="340" t="s">
        <v>1904</v>
      </c>
      <c r="C208" s="340" t="s">
        <v>1903</v>
      </c>
      <c r="D208" s="292" t="s">
        <v>1902</v>
      </c>
      <c r="E208" s="288">
        <f>F208-4</f>
        <v>43649</v>
      </c>
      <c r="F208" s="288">
        <v>43653</v>
      </c>
      <c r="G208" s="288">
        <f>F208+20</f>
        <v>43673</v>
      </c>
      <c r="H208" s="288" t="s">
        <v>1896</v>
      </c>
    </row>
    <row r="209" spans="1:8">
      <c r="B209" s="364" t="s">
        <v>1901</v>
      </c>
      <c r="C209" s="363" t="s">
        <v>1897</v>
      </c>
      <c r="D209" s="291"/>
      <c r="E209" s="288">
        <f>E208+7</f>
        <v>43656</v>
      </c>
      <c r="F209" s="288">
        <f>F208+7</f>
        <v>43660</v>
      </c>
      <c r="G209" s="288">
        <f>F209+20</f>
        <v>43680</v>
      </c>
      <c r="H209" s="288" t="s">
        <v>1896</v>
      </c>
    </row>
    <row r="210" spans="1:8">
      <c r="B210" s="340" t="s">
        <v>1900</v>
      </c>
      <c r="C210" s="363" t="s">
        <v>1899</v>
      </c>
      <c r="D210" s="291"/>
      <c r="E210" s="288">
        <f>E209+7</f>
        <v>43663</v>
      </c>
      <c r="F210" s="288">
        <f>F209+7</f>
        <v>43667</v>
      </c>
      <c r="G210" s="288">
        <f>F210+20</f>
        <v>43687</v>
      </c>
      <c r="H210" s="288" t="s">
        <v>1896</v>
      </c>
    </row>
    <row r="211" spans="1:8">
      <c r="B211" s="364" t="s">
        <v>1898</v>
      </c>
      <c r="C211" s="363" t="s">
        <v>1897</v>
      </c>
      <c r="D211" s="289"/>
      <c r="E211" s="288">
        <f>E210+7</f>
        <v>43670</v>
      </c>
      <c r="F211" s="288">
        <f>F210+7</f>
        <v>43674</v>
      </c>
      <c r="G211" s="288">
        <f>F211+20</f>
        <v>43694</v>
      </c>
      <c r="H211" s="288" t="s">
        <v>1896</v>
      </c>
    </row>
    <row r="212" spans="1:8">
      <c r="B212" s="375"/>
      <c r="C212" s="375"/>
      <c r="D212" s="304"/>
      <c r="E212" s="303"/>
      <c r="F212" s="303"/>
      <c r="G212" s="303"/>
      <c r="H212" s="303"/>
    </row>
    <row r="213" spans="1:8">
      <c r="A213" s="308" t="s">
        <v>189</v>
      </c>
      <c r="B213" s="284"/>
      <c r="C213" s="284"/>
      <c r="E213" s="308"/>
      <c r="F213" s="308"/>
      <c r="G213" s="365"/>
    </row>
    <row r="214" spans="1:8">
      <c r="B214" s="347" t="s">
        <v>31</v>
      </c>
      <c r="C214" s="347" t="s">
        <v>32</v>
      </c>
      <c r="D214" s="346" t="s">
        <v>33</v>
      </c>
      <c r="E214" s="293" t="s">
        <v>159</v>
      </c>
      <c r="F214" s="293" t="s">
        <v>159</v>
      </c>
      <c r="G214" s="293" t="s">
        <v>1895</v>
      </c>
    </row>
    <row r="215" spans="1:8">
      <c r="B215" s="345"/>
      <c r="C215" s="345"/>
      <c r="D215" s="344"/>
      <c r="E215" s="293" t="s">
        <v>1134</v>
      </c>
      <c r="F215" s="293" t="s">
        <v>35</v>
      </c>
      <c r="G215" s="293" t="s">
        <v>36</v>
      </c>
    </row>
    <row r="216" spans="1:8" ht="16.5" customHeight="1">
      <c r="B216" s="340" t="s">
        <v>1891</v>
      </c>
      <c r="C216" s="340" t="s">
        <v>1890</v>
      </c>
      <c r="D216" s="292" t="s">
        <v>1889</v>
      </c>
      <c r="E216" s="288">
        <f>F216-5</f>
        <v>43644</v>
      </c>
      <c r="F216" s="288">
        <v>43649</v>
      </c>
      <c r="G216" s="288">
        <f>F216+25</f>
        <v>43674</v>
      </c>
    </row>
    <row r="217" spans="1:8">
      <c r="B217" s="364" t="s">
        <v>1888</v>
      </c>
      <c r="C217" s="363" t="s">
        <v>1887</v>
      </c>
      <c r="D217" s="291"/>
      <c r="E217" s="288">
        <f>E216+7</f>
        <v>43651</v>
      </c>
      <c r="F217" s="288">
        <f>F216+7</f>
        <v>43656</v>
      </c>
      <c r="G217" s="288">
        <f>F217+25</f>
        <v>43681</v>
      </c>
    </row>
    <row r="218" spans="1:8">
      <c r="B218" s="340" t="s">
        <v>1886</v>
      </c>
      <c r="C218" s="363" t="s">
        <v>494</v>
      </c>
      <c r="D218" s="291"/>
      <c r="E218" s="288">
        <f>E217+7</f>
        <v>43658</v>
      </c>
      <c r="F218" s="288">
        <f>F217+7</f>
        <v>43663</v>
      </c>
      <c r="G218" s="288">
        <f>F218+25</f>
        <v>43688</v>
      </c>
    </row>
    <row r="219" spans="1:8">
      <c r="B219" s="364" t="s">
        <v>1885</v>
      </c>
      <c r="C219" s="363"/>
      <c r="D219" s="289"/>
      <c r="E219" s="288">
        <f>E218+7</f>
        <v>43665</v>
      </c>
      <c r="F219" s="288">
        <f>F218+7</f>
        <v>43670</v>
      </c>
      <c r="G219" s="288">
        <f>F219+25</f>
        <v>43695</v>
      </c>
    </row>
    <row r="220" spans="1:8">
      <c r="B220" s="340" t="s">
        <v>1884</v>
      </c>
      <c r="C220" s="340" t="s">
        <v>1883</v>
      </c>
      <c r="D220" s="362"/>
      <c r="E220" s="288">
        <f>E219+7</f>
        <v>43672</v>
      </c>
      <c r="F220" s="288">
        <f>F219+7</f>
        <v>43677</v>
      </c>
      <c r="G220" s="288">
        <f>F220+25</f>
        <v>43702</v>
      </c>
    </row>
    <row r="221" spans="1:8">
      <c r="B221" s="380"/>
      <c r="C221" s="407"/>
      <c r="D221" s="304"/>
      <c r="E221" s="303"/>
      <c r="F221" s="303"/>
      <c r="G221" s="303"/>
    </row>
    <row r="222" spans="1:8">
      <c r="A222" s="308" t="s">
        <v>50</v>
      </c>
      <c r="B222" s="284"/>
      <c r="C222" s="284"/>
      <c r="F222" s="308"/>
      <c r="G222" s="365"/>
    </row>
    <row r="223" spans="1:8">
      <c r="B223" s="347" t="s">
        <v>31</v>
      </c>
      <c r="C223" s="347" t="s">
        <v>32</v>
      </c>
      <c r="D223" s="346" t="s">
        <v>33</v>
      </c>
      <c r="E223" s="293" t="s">
        <v>159</v>
      </c>
      <c r="F223" s="293" t="s">
        <v>159</v>
      </c>
      <c r="G223" s="293" t="s">
        <v>1894</v>
      </c>
    </row>
    <row r="224" spans="1:8">
      <c r="B224" s="345"/>
      <c r="C224" s="345"/>
      <c r="D224" s="344"/>
      <c r="E224" s="293" t="s">
        <v>1134</v>
      </c>
      <c r="F224" s="293" t="s">
        <v>35</v>
      </c>
      <c r="G224" s="293" t="s">
        <v>36</v>
      </c>
    </row>
    <row r="225" spans="1:7" ht="16.5" customHeight="1">
      <c r="B225" s="340" t="s">
        <v>1891</v>
      </c>
      <c r="C225" s="340" t="s">
        <v>1890</v>
      </c>
      <c r="D225" s="292" t="s">
        <v>1889</v>
      </c>
      <c r="E225" s="288">
        <f>F225-5</f>
        <v>43644</v>
      </c>
      <c r="F225" s="288">
        <v>43649</v>
      </c>
      <c r="G225" s="288">
        <f>F225+33</f>
        <v>43682</v>
      </c>
    </row>
    <row r="226" spans="1:7">
      <c r="B226" s="364" t="s">
        <v>1888</v>
      </c>
      <c r="C226" s="363" t="s">
        <v>1887</v>
      </c>
      <c r="D226" s="291"/>
      <c r="E226" s="288">
        <f>E225+7</f>
        <v>43651</v>
      </c>
      <c r="F226" s="288">
        <f>F225+7</f>
        <v>43656</v>
      </c>
      <c r="G226" s="288">
        <f>F226+33</f>
        <v>43689</v>
      </c>
    </row>
    <row r="227" spans="1:7">
      <c r="B227" s="340" t="s">
        <v>1886</v>
      </c>
      <c r="C227" s="363" t="s">
        <v>494</v>
      </c>
      <c r="D227" s="291"/>
      <c r="E227" s="288">
        <f>E226+7</f>
        <v>43658</v>
      </c>
      <c r="F227" s="288">
        <f>F226+7</f>
        <v>43663</v>
      </c>
      <c r="G227" s="288">
        <f>F227+33</f>
        <v>43696</v>
      </c>
    </row>
    <row r="228" spans="1:7">
      <c r="B228" s="364" t="s">
        <v>1885</v>
      </c>
      <c r="C228" s="363"/>
      <c r="D228" s="289"/>
      <c r="E228" s="288">
        <f>E227+7</f>
        <v>43665</v>
      </c>
      <c r="F228" s="288">
        <f>F227+7</f>
        <v>43670</v>
      </c>
      <c r="G228" s="288">
        <f>F228+33</f>
        <v>43703</v>
      </c>
    </row>
    <row r="229" spans="1:7">
      <c r="B229" s="340" t="s">
        <v>1884</v>
      </c>
      <c r="C229" s="340" t="s">
        <v>1883</v>
      </c>
      <c r="D229" s="362"/>
      <c r="E229" s="288">
        <f>E228+7</f>
        <v>43672</v>
      </c>
      <c r="F229" s="288">
        <f>F228+7</f>
        <v>43677</v>
      </c>
      <c r="G229" s="288">
        <f>F229+33</f>
        <v>43710</v>
      </c>
    </row>
    <row r="230" spans="1:7">
      <c r="B230" s="367"/>
      <c r="C230" s="367"/>
      <c r="D230" s="304"/>
      <c r="E230" s="303"/>
      <c r="F230" s="303"/>
      <c r="G230" s="406"/>
    </row>
    <row r="231" spans="1:7">
      <c r="A231" s="308" t="s">
        <v>1893</v>
      </c>
      <c r="B231" s="367"/>
      <c r="C231" s="367"/>
      <c r="D231" s="304"/>
      <c r="E231" s="303"/>
      <c r="F231" s="303"/>
      <c r="G231" s="406"/>
    </row>
    <row r="232" spans="1:7">
      <c r="B232" s="347" t="s">
        <v>31</v>
      </c>
      <c r="C232" s="347" t="s">
        <v>32</v>
      </c>
      <c r="D232" s="346" t="s">
        <v>33</v>
      </c>
      <c r="E232" s="293" t="s">
        <v>159</v>
      </c>
      <c r="F232" s="293" t="s">
        <v>159</v>
      </c>
      <c r="G232" s="293" t="s">
        <v>1892</v>
      </c>
    </row>
    <row r="233" spans="1:7">
      <c r="B233" s="345"/>
      <c r="C233" s="345"/>
      <c r="D233" s="344"/>
      <c r="E233" s="293" t="s">
        <v>1134</v>
      </c>
      <c r="F233" s="293" t="s">
        <v>35</v>
      </c>
      <c r="G233" s="293" t="s">
        <v>36</v>
      </c>
    </row>
    <row r="234" spans="1:7" ht="16.5" customHeight="1">
      <c r="B234" s="340" t="s">
        <v>1891</v>
      </c>
      <c r="C234" s="340" t="s">
        <v>1890</v>
      </c>
      <c r="D234" s="292" t="s">
        <v>1889</v>
      </c>
      <c r="E234" s="288">
        <f>F234-5</f>
        <v>43644</v>
      </c>
      <c r="F234" s="288">
        <v>43649</v>
      </c>
      <c r="G234" s="288">
        <f>F234+35</f>
        <v>43684</v>
      </c>
    </row>
    <row r="235" spans="1:7">
      <c r="B235" s="364" t="s">
        <v>1888</v>
      </c>
      <c r="C235" s="363" t="s">
        <v>1887</v>
      </c>
      <c r="D235" s="291"/>
      <c r="E235" s="288">
        <f>E234+7</f>
        <v>43651</v>
      </c>
      <c r="F235" s="288">
        <f>F234+7</f>
        <v>43656</v>
      </c>
      <c r="G235" s="288">
        <f>F235+35</f>
        <v>43691</v>
      </c>
    </row>
    <row r="236" spans="1:7">
      <c r="B236" s="340" t="s">
        <v>1886</v>
      </c>
      <c r="C236" s="363" t="s">
        <v>494</v>
      </c>
      <c r="D236" s="291"/>
      <c r="E236" s="288">
        <f>E235+7</f>
        <v>43658</v>
      </c>
      <c r="F236" s="288">
        <f>F235+7</f>
        <v>43663</v>
      </c>
      <c r="G236" s="288">
        <f>F236+35</f>
        <v>43698</v>
      </c>
    </row>
    <row r="237" spans="1:7">
      <c r="B237" s="364" t="s">
        <v>1885</v>
      </c>
      <c r="C237" s="363"/>
      <c r="D237" s="289"/>
      <c r="E237" s="288">
        <f>E236+7</f>
        <v>43665</v>
      </c>
      <c r="F237" s="288">
        <f>F236+7</f>
        <v>43670</v>
      </c>
      <c r="G237" s="288">
        <f>F237+35</f>
        <v>43705</v>
      </c>
    </row>
    <row r="238" spans="1:7">
      <c r="B238" s="340" t="s">
        <v>1884</v>
      </c>
      <c r="C238" s="340" t="s">
        <v>1883</v>
      </c>
      <c r="D238" s="362"/>
      <c r="E238" s="288">
        <f>E237+7</f>
        <v>43672</v>
      </c>
      <c r="F238" s="288">
        <f>F237+7</f>
        <v>43677</v>
      </c>
      <c r="G238" s="288">
        <f>F238+35</f>
        <v>43712</v>
      </c>
    </row>
    <row r="239" spans="1:7">
      <c r="B239" s="392"/>
      <c r="C239" s="367"/>
      <c r="D239" s="304"/>
      <c r="E239" s="303"/>
      <c r="F239" s="303"/>
      <c r="G239" s="303"/>
    </row>
    <row r="240" spans="1:7">
      <c r="A240" s="308" t="s">
        <v>177</v>
      </c>
      <c r="B240" s="284"/>
      <c r="C240" s="284"/>
    </row>
    <row r="241" spans="1:8">
      <c r="B241" s="347" t="s">
        <v>31</v>
      </c>
      <c r="C241" s="347" t="s">
        <v>32</v>
      </c>
      <c r="D241" s="346" t="s">
        <v>33</v>
      </c>
      <c r="E241" s="293" t="s">
        <v>159</v>
      </c>
      <c r="F241" s="293" t="s">
        <v>159</v>
      </c>
      <c r="G241" s="293" t="s">
        <v>1882</v>
      </c>
      <c r="H241" s="293" t="s">
        <v>1881</v>
      </c>
    </row>
    <row r="242" spans="1:8">
      <c r="B242" s="345"/>
      <c r="C242" s="345"/>
      <c r="D242" s="344"/>
      <c r="E242" s="293" t="s">
        <v>1134</v>
      </c>
      <c r="F242" s="293" t="s">
        <v>35</v>
      </c>
      <c r="G242" s="293" t="s">
        <v>36</v>
      </c>
      <c r="H242" s="293" t="s">
        <v>36</v>
      </c>
    </row>
    <row r="243" spans="1:8" ht="16.5" customHeight="1">
      <c r="B243" s="340" t="s">
        <v>1880</v>
      </c>
      <c r="C243" s="340" t="s">
        <v>1879</v>
      </c>
      <c r="D243" s="292" t="s">
        <v>1878</v>
      </c>
      <c r="E243" s="288">
        <v>43580</v>
      </c>
      <c r="F243" s="288">
        <v>43648</v>
      </c>
      <c r="G243" s="288">
        <f>F243+28</f>
        <v>43676</v>
      </c>
      <c r="H243" s="288" t="s">
        <v>1870</v>
      </c>
    </row>
    <row r="244" spans="1:8">
      <c r="B244" s="364" t="s">
        <v>1877</v>
      </c>
      <c r="C244" s="363" t="s">
        <v>1871</v>
      </c>
      <c r="D244" s="291"/>
      <c r="E244" s="288">
        <f>E243+7</f>
        <v>43587</v>
      </c>
      <c r="F244" s="288">
        <f>F243+7</f>
        <v>43655</v>
      </c>
      <c r="G244" s="288">
        <f>F244+28</f>
        <v>43683</v>
      </c>
      <c r="H244" s="288" t="s">
        <v>1870</v>
      </c>
    </row>
    <row r="245" spans="1:8">
      <c r="B245" s="340" t="s">
        <v>1876</v>
      </c>
      <c r="C245" s="363" t="s">
        <v>1875</v>
      </c>
      <c r="D245" s="291"/>
      <c r="E245" s="288">
        <f>E244+7</f>
        <v>43594</v>
      </c>
      <c r="F245" s="288">
        <f>F244+7</f>
        <v>43662</v>
      </c>
      <c r="G245" s="288">
        <f>F245+28</f>
        <v>43690</v>
      </c>
      <c r="H245" s="288" t="s">
        <v>1870</v>
      </c>
    </row>
    <row r="246" spans="1:8">
      <c r="B246" s="364" t="s">
        <v>1874</v>
      </c>
      <c r="C246" s="363" t="s">
        <v>1873</v>
      </c>
      <c r="D246" s="289"/>
      <c r="E246" s="288">
        <f>E245+7</f>
        <v>43601</v>
      </c>
      <c r="F246" s="288">
        <f>F245+7</f>
        <v>43669</v>
      </c>
      <c r="G246" s="288">
        <f>F246+28</f>
        <v>43697</v>
      </c>
      <c r="H246" s="288" t="s">
        <v>1870</v>
      </c>
    </row>
    <row r="247" spans="1:8">
      <c r="B247" s="340" t="s">
        <v>1872</v>
      </c>
      <c r="C247" s="340" t="s">
        <v>1871</v>
      </c>
      <c r="D247" s="362"/>
      <c r="E247" s="288">
        <f>E246+7</f>
        <v>43608</v>
      </c>
      <c r="F247" s="288">
        <f>F246+7</f>
        <v>43676</v>
      </c>
      <c r="G247" s="288">
        <f>F247+28</f>
        <v>43704</v>
      </c>
      <c r="H247" s="288" t="s">
        <v>1870</v>
      </c>
    </row>
    <row r="248" spans="1:8">
      <c r="B248" s="284"/>
      <c r="C248" s="368"/>
    </row>
    <row r="249" spans="1:8">
      <c r="A249" s="308" t="s">
        <v>1869</v>
      </c>
      <c r="B249" s="284"/>
      <c r="C249" s="284"/>
      <c r="E249" s="405"/>
      <c r="F249" s="384"/>
      <c r="G249" s="384"/>
    </row>
    <row r="250" spans="1:8">
      <c r="B250" s="347" t="s">
        <v>31</v>
      </c>
      <c r="C250" s="347" t="s">
        <v>32</v>
      </c>
      <c r="D250" s="346" t="s">
        <v>33</v>
      </c>
      <c r="E250" s="293" t="s">
        <v>159</v>
      </c>
      <c r="F250" s="293" t="s">
        <v>159</v>
      </c>
      <c r="G250" s="293" t="s">
        <v>1868</v>
      </c>
      <c r="H250" s="293" t="s">
        <v>1867</v>
      </c>
    </row>
    <row r="251" spans="1:8">
      <c r="B251" s="345"/>
      <c r="C251" s="345"/>
      <c r="D251" s="344"/>
      <c r="E251" s="293" t="s">
        <v>1134</v>
      </c>
      <c r="F251" s="293" t="s">
        <v>35</v>
      </c>
      <c r="G251" s="293" t="s">
        <v>36</v>
      </c>
      <c r="H251" s="293" t="s">
        <v>36</v>
      </c>
    </row>
    <row r="252" spans="1:8">
      <c r="B252" s="340" t="s">
        <v>1866</v>
      </c>
      <c r="C252" s="340" t="s">
        <v>1361</v>
      </c>
      <c r="D252" s="292" t="s">
        <v>1865</v>
      </c>
      <c r="E252" s="288">
        <f>F252-5</f>
        <v>43647</v>
      </c>
      <c r="F252" s="288">
        <v>43652</v>
      </c>
      <c r="G252" s="288">
        <f>F252+23</f>
        <v>43675</v>
      </c>
      <c r="H252" s="288" t="s">
        <v>1861</v>
      </c>
    </row>
    <row r="253" spans="1:8">
      <c r="B253" s="364" t="s">
        <v>1864</v>
      </c>
      <c r="C253" s="340" t="s">
        <v>390</v>
      </c>
      <c r="D253" s="291"/>
      <c r="E253" s="288">
        <f>E252+7</f>
        <v>43654</v>
      </c>
      <c r="F253" s="288">
        <f>F252+7</f>
        <v>43659</v>
      </c>
      <c r="G253" s="288">
        <f>F253+23</f>
        <v>43682</v>
      </c>
      <c r="H253" s="288" t="s">
        <v>1861</v>
      </c>
    </row>
    <row r="254" spans="1:8">
      <c r="B254" s="340" t="s">
        <v>1863</v>
      </c>
      <c r="C254" s="340" t="s">
        <v>608</v>
      </c>
      <c r="D254" s="291"/>
      <c r="E254" s="288">
        <f>E253+7</f>
        <v>43661</v>
      </c>
      <c r="F254" s="288">
        <f>F253+7</f>
        <v>43666</v>
      </c>
      <c r="G254" s="288">
        <f>F254+23</f>
        <v>43689</v>
      </c>
      <c r="H254" s="288" t="s">
        <v>1861</v>
      </c>
    </row>
    <row r="255" spans="1:8">
      <c r="B255" s="364" t="s">
        <v>1862</v>
      </c>
      <c r="C255" s="340" t="s">
        <v>652</v>
      </c>
      <c r="D255" s="289"/>
      <c r="E255" s="288">
        <f>E254+7</f>
        <v>43668</v>
      </c>
      <c r="F255" s="288">
        <f>F254+7</f>
        <v>43673</v>
      </c>
      <c r="G255" s="288">
        <f>F255+23</f>
        <v>43696</v>
      </c>
      <c r="H255" s="288" t="s">
        <v>1861</v>
      </c>
    </row>
    <row r="256" spans="1:8">
      <c r="B256" s="375"/>
      <c r="C256" s="375"/>
      <c r="D256" s="304"/>
      <c r="E256" s="303"/>
      <c r="F256" s="303"/>
      <c r="G256" s="303"/>
      <c r="H256" s="303"/>
    </row>
    <row r="257" spans="1:8">
      <c r="A257" s="308" t="s">
        <v>71</v>
      </c>
    </row>
    <row r="258" spans="1:8">
      <c r="B258" s="347" t="s">
        <v>31</v>
      </c>
      <c r="C258" s="347" t="s">
        <v>32</v>
      </c>
      <c r="D258" s="346" t="s">
        <v>33</v>
      </c>
      <c r="E258" s="293" t="s">
        <v>159</v>
      </c>
      <c r="F258" s="293" t="s">
        <v>159</v>
      </c>
      <c r="G258" s="369" t="s">
        <v>71</v>
      </c>
    </row>
    <row r="259" spans="1:8">
      <c r="B259" s="345"/>
      <c r="C259" s="345"/>
      <c r="D259" s="344"/>
      <c r="E259" s="293" t="s">
        <v>1134</v>
      </c>
      <c r="F259" s="293" t="s">
        <v>35</v>
      </c>
      <c r="G259" s="369" t="s">
        <v>36</v>
      </c>
    </row>
    <row r="260" spans="1:8" ht="16.5" customHeight="1">
      <c r="B260" s="363" t="s">
        <v>308</v>
      </c>
      <c r="C260" s="363" t="s">
        <v>515</v>
      </c>
      <c r="D260" s="362" t="s">
        <v>1860</v>
      </c>
      <c r="E260" s="288">
        <v>43649</v>
      </c>
      <c r="F260" s="288">
        <v>43653</v>
      </c>
      <c r="G260" s="288">
        <f>F260+24</f>
        <v>43677</v>
      </c>
    </row>
    <row r="261" spans="1:8">
      <c r="B261" s="363" t="s">
        <v>512</v>
      </c>
      <c r="C261" s="363" t="s">
        <v>1859</v>
      </c>
      <c r="D261" s="362"/>
      <c r="E261" s="288">
        <f>E260+7</f>
        <v>43656</v>
      </c>
      <c r="F261" s="288">
        <f>F260+7</f>
        <v>43660</v>
      </c>
      <c r="G261" s="288">
        <f>G260+7</f>
        <v>43684</v>
      </c>
    </row>
    <row r="262" spans="1:8">
      <c r="B262" s="364" t="s">
        <v>513</v>
      </c>
      <c r="C262" s="363" t="s">
        <v>1858</v>
      </c>
      <c r="D262" s="362"/>
      <c r="E262" s="288">
        <f>E261+7</f>
        <v>43663</v>
      </c>
      <c r="F262" s="288">
        <f>F261+7</f>
        <v>43667</v>
      </c>
      <c r="G262" s="288">
        <f>G261+7</f>
        <v>43691</v>
      </c>
    </row>
    <row r="263" spans="1:8">
      <c r="B263" s="364" t="s">
        <v>514</v>
      </c>
      <c r="C263" s="363" t="s">
        <v>1857</v>
      </c>
      <c r="D263" s="362"/>
      <c r="E263" s="288">
        <f>E262+7</f>
        <v>43670</v>
      </c>
      <c r="F263" s="288">
        <f>F262+7</f>
        <v>43674</v>
      </c>
      <c r="G263" s="288">
        <f>G262+7</f>
        <v>43698</v>
      </c>
    </row>
    <row r="264" spans="1:8">
      <c r="B264" s="392"/>
      <c r="C264" s="367"/>
      <c r="D264" s="304"/>
      <c r="E264" s="303"/>
      <c r="F264" s="303"/>
      <c r="G264" s="303"/>
    </row>
    <row r="265" spans="1:8" s="348" customFormat="1">
      <c r="A265" s="337" t="s">
        <v>267</v>
      </c>
      <c r="B265" s="337"/>
      <c r="C265" s="337"/>
      <c r="D265" s="337"/>
      <c r="E265" s="337"/>
      <c r="F265" s="337"/>
      <c r="G265" s="337"/>
      <c r="H265" s="336"/>
    </row>
    <row r="266" spans="1:8">
      <c r="A266" s="308" t="s">
        <v>268</v>
      </c>
    </row>
    <row r="267" spans="1:8">
      <c r="B267" s="347" t="s">
        <v>1748</v>
      </c>
      <c r="C267" s="347" t="s">
        <v>32</v>
      </c>
      <c r="D267" s="346" t="s">
        <v>33</v>
      </c>
      <c r="E267" s="293" t="s">
        <v>159</v>
      </c>
      <c r="F267" s="293" t="s">
        <v>159</v>
      </c>
      <c r="G267" s="369" t="s">
        <v>1847</v>
      </c>
    </row>
    <row r="268" spans="1:8">
      <c r="B268" s="345"/>
      <c r="C268" s="345"/>
      <c r="D268" s="344"/>
      <c r="E268" s="293" t="s">
        <v>1134</v>
      </c>
      <c r="F268" s="293" t="s">
        <v>35</v>
      </c>
      <c r="G268" s="369" t="s">
        <v>36</v>
      </c>
    </row>
    <row r="269" spans="1:8">
      <c r="B269" s="340" t="s">
        <v>1833</v>
      </c>
      <c r="C269" s="340" t="s">
        <v>1856</v>
      </c>
      <c r="D269" s="362" t="s">
        <v>1855</v>
      </c>
      <c r="E269" s="288">
        <f>F269-4</f>
        <v>43644</v>
      </c>
      <c r="F269" s="288">
        <v>43648</v>
      </c>
      <c r="G269" s="288">
        <f>F269+2</f>
        <v>43650</v>
      </c>
    </row>
    <row r="270" spans="1:8">
      <c r="B270" s="364" t="s">
        <v>1831</v>
      </c>
      <c r="C270" s="340" t="s">
        <v>1854</v>
      </c>
      <c r="D270" s="362"/>
      <c r="E270" s="288">
        <f>E269+7</f>
        <v>43651</v>
      </c>
      <c r="F270" s="288">
        <f>F269+7</f>
        <v>43655</v>
      </c>
      <c r="G270" s="288">
        <f>G269+7</f>
        <v>43657</v>
      </c>
    </row>
    <row r="271" spans="1:8">
      <c r="B271" s="364" t="s">
        <v>1833</v>
      </c>
      <c r="C271" s="340" t="s">
        <v>1853</v>
      </c>
      <c r="D271" s="362"/>
      <c r="E271" s="288">
        <f>E270+7</f>
        <v>43658</v>
      </c>
      <c r="F271" s="288">
        <f>F270+7</f>
        <v>43662</v>
      </c>
      <c r="G271" s="288">
        <f>G270+7</f>
        <v>43664</v>
      </c>
    </row>
    <row r="272" spans="1:8">
      <c r="B272" s="364" t="s">
        <v>1831</v>
      </c>
      <c r="C272" s="340" t="s">
        <v>1852</v>
      </c>
      <c r="D272" s="362"/>
      <c r="E272" s="288">
        <f>E271+7</f>
        <v>43665</v>
      </c>
      <c r="F272" s="288">
        <f>F271+7</f>
        <v>43669</v>
      </c>
      <c r="G272" s="288">
        <f>G271+7</f>
        <v>43671</v>
      </c>
    </row>
    <row r="273" spans="2:7">
      <c r="B273" s="364" t="s">
        <v>1833</v>
      </c>
      <c r="C273" s="340" t="s">
        <v>1851</v>
      </c>
      <c r="D273" s="362"/>
      <c r="E273" s="288">
        <f>E272+7</f>
        <v>43672</v>
      </c>
      <c r="F273" s="288">
        <f>F272+7</f>
        <v>43676</v>
      </c>
      <c r="G273" s="288">
        <f>G272+7</f>
        <v>43678</v>
      </c>
    </row>
    <row r="274" spans="2:7">
      <c r="B274" s="284"/>
      <c r="C274" s="284"/>
    </row>
    <row r="275" spans="2:7">
      <c r="B275" s="347" t="s">
        <v>1748</v>
      </c>
      <c r="C275" s="347" t="s">
        <v>32</v>
      </c>
      <c r="D275" s="346" t="s">
        <v>33</v>
      </c>
      <c r="E275" s="293" t="s">
        <v>159</v>
      </c>
      <c r="F275" s="293" t="s">
        <v>159</v>
      </c>
      <c r="G275" s="293" t="s">
        <v>1847</v>
      </c>
    </row>
    <row r="276" spans="2:7">
      <c r="B276" s="345"/>
      <c r="C276" s="345"/>
      <c r="D276" s="344"/>
      <c r="E276" s="293" t="s">
        <v>1134</v>
      </c>
      <c r="F276" s="293" t="s">
        <v>35</v>
      </c>
      <c r="G276" s="293" t="s">
        <v>36</v>
      </c>
    </row>
    <row r="277" spans="2:7">
      <c r="B277" s="364" t="s">
        <v>1848</v>
      </c>
      <c r="C277" s="340" t="s">
        <v>1850</v>
      </c>
      <c r="D277" s="362" t="s">
        <v>1849</v>
      </c>
      <c r="E277" s="288">
        <f>F277-3</f>
        <v>43648</v>
      </c>
      <c r="F277" s="288">
        <v>43651</v>
      </c>
      <c r="G277" s="288">
        <f>F277+3</f>
        <v>43654</v>
      </c>
    </row>
    <row r="278" spans="2:7">
      <c r="B278" s="364" t="s">
        <v>1848</v>
      </c>
      <c r="C278" s="340" t="s">
        <v>344</v>
      </c>
      <c r="D278" s="362"/>
      <c r="E278" s="288">
        <f>E277+7</f>
        <v>43655</v>
      </c>
      <c r="F278" s="288">
        <f>F277+7</f>
        <v>43658</v>
      </c>
      <c r="G278" s="288">
        <f>F278+3</f>
        <v>43661</v>
      </c>
    </row>
    <row r="279" spans="2:7">
      <c r="B279" s="364" t="s">
        <v>1848</v>
      </c>
      <c r="C279" s="340" t="s">
        <v>346</v>
      </c>
      <c r="D279" s="362"/>
      <c r="E279" s="288">
        <f>E278+7</f>
        <v>43662</v>
      </c>
      <c r="F279" s="288">
        <f>F278+7</f>
        <v>43665</v>
      </c>
      <c r="G279" s="288">
        <f>F279+3</f>
        <v>43668</v>
      </c>
    </row>
    <row r="280" spans="2:7">
      <c r="B280" s="364" t="s">
        <v>1848</v>
      </c>
      <c r="C280" s="340" t="s">
        <v>347</v>
      </c>
      <c r="D280" s="362"/>
      <c r="E280" s="288">
        <f>E279+7</f>
        <v>43669</v>
      </c>
      <c r="F280" s="288">
        <f>F279+7</f>
        <v>43672</v>
      </c>
      <c r="G280" s="288">
        <f>F280+3</f>
        <v>43675</v>
      </c>
    </row>
    <row r="281" spans="2:7">
      <c r="B281" s="284"/>
      <c r="C281" s="284"/>
    </row>
    <row r="282" spans="2:7">
      <c r="B282" s="347" t="s">
        <v>1748</v>
      </c>
      <c r="C282" s="347" t="s">
        <v>32</v>
      </c>
      <c r="D282" s="346" t="s">
        <v>33</v>
      </c>
      <c r="E282" s="293" t="s">
        <v>159</v>
      </c>
      <c r="F282" s="293" t="s">
        <v>159</v>
      </c>
      <c r="G282" s="369" t="s">
        <v>1847</v>
      </c>
    </row>
    <row r="283" spans="2:7">
      <c r="B283" s="345"/>
      <c r="C283" s="345"/>
      <c r="D283" s="344"/>
      <c r="E283" s="293" t="s">
        <v>1134</v>
      </c>
      <c r="F283" s="293" t="s">
        <v>35</v>
      </c>
      <c r="G283" s="369" t="s">
        <v>36</v>
      </c>
    </row>
    <row r="284" spans="2:7">
      <c r="B284" s="364" t="s">
        <v>1805</v>
      </c>
      <c r="C284" s="340" t="s">
        <v>1846</v>
      </c>
      <c r="D284" s="362" t="s">
        <v>1845</v>
      </c>
      <c r="E284" s="288">
        <f>F284-3</f>
        <v>43650</v>
      </c>
      <c r="F284" s="288">
        <v>43653</v>
      </c>
      <c r="G284" s="288">
        <f>F284+3</f>
        <v>43656</v>
      </c>
    </row>
    <row r="285" spans="2:7">
      <c r="B285" s="364" t="s">
        <v>1803</v>
      </c>
      <c r="C285" s="340" t="s">
        <v>1844</v>
      </c>
      <c r="D285" s="362"/>
      <c r="E285" s="288">
        <f>E284+7</f>
        <v>43657</v>
      </c>
      <c r="F285" s="288">
        <f>F284+7</f>
        <v>43660</v>
      </c>
      <c r="G285" s="288">
        <f>G284+7</f>
        <v>43663</v>
      </c>
    </row>
    <row r="286" spans="2:7">
      <c r="B286" s="364" t="s">
        <v>1801</v>
      </c>
      <c r="C286" s="340" t="s">
        <v>1843</v>
      </c>
      <c r="D286" s="362"/>
      <c r="E286" s="288">
        <f>E285+7</f>
        <v>43664</v>
      </c>
      <c r="F286" s="288">
        <f>F285+7</f>
        <v>43667</v>
      </c>
      <c r="G286" s="288">
        <f>G285+7</f>
        <v>43670</v>
      </c>
    </row>
    <row r="287" spans="2:7">
      <c r="B287" s="364" t="s">
        <v>1805</v>
      </c>
      <c r="C287" s="340" t="s">
        <v>1842</v>
      </c>
      <c r="D287" s="362"/>
      <c r="E287" s="288">
        <f>E286+7</f>
        <v>43671</v>
      </c>
      <c r="F287" s="288">
        <f>F286+7</f>
        <v>43674</v>
      </c>
      <c r="G287" s="288">
        <f>G286+7</f>
        <v>43677</v>
      </c>
    </row>
    <row r="288" spans="2:7">
      <c r="B288" s="404"/>
      <c r="C288" s="402"/>
      <c r="D288" s="304"/>
      <c r="E288" s="303"/>
      <c r="F288" s="303"/>
      <c r="G288" s="303"/>
    </row>
    <row r="289" spans="1:7">
      <c r="A289" s="308" t="s">
        <v>269</v>
      </c>
    </row>
    <row r="290" spans="1:7">
      <c r="B290" s="347" t="s">
        <v>1748</v>
      </c>
      <c r="C290" s="347" t="s">
        <v>32</v>
      </c>
      <c r="D290" s="346" t="s">
        <v>33</v>
      </c>
      <c r="E290" s="293" t="s">
        <v>159</v>
      </c>
      <c r="F290" s="293" t="s">
        <v>159</v>
      </c>
      <c r="G290" s="369" t="s">
        <v>1841</v>
      </c>
    </row>
    <row r="291" spans="1:7">
      <c r="B291" s="345"/>
      <c r="C291" s="345"/>
      <c r="D291" s="344"/>
      <c r="E291" s="293" t="s">
        <v>1134</v>
      </c>
      <c r="F291" s="293" t="s">
        <v>35</v>
      </c>
      <c r="G291" s="369" t="s">
        <v>36</v>
      </c>
    </row>
    <row r="292" spans="1:7">
      <c r="B292" s="364" t="s">
        <v>1839</v>
      </c>
      <c r="C292" s="340" t="s">
        <v>1765</v>
      </c>
      <c r="D292" s="362" t="s">
        <v>1840</v>
      </c>
      <c r="E292" s="288">
        <f>F292-3</f>
        <v>43649</v>
      </c>
      <c r="F292" s="288">
        <v>43652</v>
      </c>
      <c r="G292" s="288">
        <f>F292+2</f>
        <v>43654</v>
      </c>
    </row>
    <row r="293" spans="1:7">
      <c r="B293" s="364" t="s">
        <v>1838</v>
      </c>
      <c r="C293" s="340" t="s">
        <v>346</v>
      </c>
      <c r="D293" s="362"/>
      <c r="E293" s="288">
        <f>E292+7</f>
        <v>43656</v>
      </c>
      <c r="F293" s="288">
        <f>F292+7</f>
        <v>43659</v>
      </c>
      <c r="G293" s="288">
        <f>G292+7</f>
        <v>43661</v>
      </c>
    </row>
    <row r="294" spans="1:7">
      <c r="B294" s="364" t="s">
        <v>1839</v>
      </c>
      <c r="C294" s="340" t="s">
        <v>347</v>
      </c>
      <c r="D294" s="362"/>
      <c r="E294" s="288">
        <f>E293+7</f>
        <v>43663</v>
      </c>
      <c r="F294" s="288">
        <f>F293+7</f>
        <v>43666</v>
      </c>
      <c r="G294" s="288">
        <f>G293+7</f>
        <v>43668</v>
      </c>
    </row>
    <row r="295" spans="1:7">
      <c r="B295" s="364" t="s">
        <v>1838</v>
      </c>
      <c r="C295" s="340" t="s">
        <v>630</v>
      </c>
      <c r="D295" s="362"/>
      <c r="E295" s="288">
        <f>E294+7</f>
        <v>43670</v>
      </c>
      <c r="F295" s="288">
        <f>F294+7</f>
        <v>43673</v>
      </c>
      <c r="G295" s="288">
        <f>G294+7</f>
        <v>43675</v>
      </c>
    </row>
    <row r="296" spans="1:7">
      <c r="B296" s="284"/>
      <c r="C296" s="284"/>
    </row>
    <row r="297" spans="1:7">
      <c r="A297" s="339" t="s">
        <v>270</v>
      </c>
      <c r="B297" s="339"/>
    </row>
    <row r="298" spans="1:7">
      <c r="B298" s="347" t="s">
        <v>1748</v>
      </c>
      <c r="C298" s="347" t="s">
        <v>32</v>
      </c>
      <c r="D298" s="346" t="s">
        <v>33</v>
      </c>
      <c r="E298" s="293" t="s">
        <v>159</v>
      </c>
      <c r="F298" s="293" t="s">
        <v>159</v>
      </c>
      <c r="G298" s="369" t="s">
        <v>1823</v>
      </c>
    </row>
    <row r="299" spans="1:7">
      <c r="B299" s="345"/>
      <c r="C299" s="345"/>
      <c r="D299" s="344"/>
      <c r="E299" s="293" t="s">
        <v>1134</v>
      </c>
      <c r="F299" s="293" t="s">
        <v>35</v>
      </c>
      <c r="G299" s="369" t="s">
        <v>36</v>
      </c>
    </row>
    <row r="300" spans="1:7">
      <c r="B300" s="340" t="s">
        <v>1831</v>
      </c>
      <c r="C300" s="340" t="s">
        <v>1837</v>
      </c>
      <c r="D300" s="362" t="s">
        <v>1836</v>
      </c>
      <c r="E300" s="288">
        <f>F300-4</f>
        <v>43644</v>
      </c>
      <c r="F300" s="288">
        <v>43648</v>
      </c>
      <c r="G300" s="288">
        <f>F300+2</f>
        <v>43650</v>
      </c>
    </row>
    <row r="301" spans="1:7">
      <c r="B301" s="364" t="s">
        <v>1833</v>
      </c>
      <c r="C301" s="340" t="s">
        <v>1835</v>
      </c>
      <c r="D301" s="362"/>
      <c r="E301" s="288">
        <f>E300+7</f>
        <v>43651</v>
      </c>
      <c r="F301" s="288">
        <f>F300+7</f>
        <v>43655</v>
      </c>
      <c r="G301" s="288">
        <f>G300+7</f>
        <v>43657</v>
      </c>
    </row>
    <row r="302" spans="1:7">
      <c r="B302" s="364" t="s">
        <v>1831</v>
      </c>
      <c r="C302" s="340" t="s">
        <v>1834</v>
      </c>
      <c r="D302" s="362"/>
      <c r="E302" s="288">
        <f>E301+7</f>
        <v>43658</v>
      </c>
      <c r="F302" s="288">
        <f>F301+7</f>
        <v>43662</v>
      </c>
      <c r="G302" s="288">
        <f>G301+7</f>
        <v>43664</v>
      </c>
    </row>
    <row r="303" spans="1:7">
      <c r="B303" s="364" t="s">
        <v>1833</v>
      </c>
      <c r="C303" s="340" t="s">
        <v>1832</v>
      </c>
      <c r="D303" s="362"/>
      <c r="E303" s="288">
        <f>E302+7</f>
        <v>43665</v>
      </c>
      <c r="F303" s="288">
        <f>F302+7</f>
        <v>43669</v>
      </c>
      <c r="G303" s="288">
        <f>G302+7</f>
        <v>43671</v>
      </c>
    </row>
    <row r="304" spans="1:7">
      <c r="B304" s="364" t="s">
        <v>1831</v>
      </c>
      <c r="C304" s="340" t="s">
        <v>1830</v>
      </c>
      <c r="D304" s="362"/>
      <c r="E304" s="288">
        <f>E303+7</f>
        <v>43672</v>
      </c>
      <c r="F304" s="288">
        <f>F303+7</f>
        <v>43676</v>
      </c>
      <c r="G304" s="288">
        <f>G303+7</f>
        <v>43678</v>
      </c>
    </row>
    <row r="305" spans="1:7">
      <c r="B305" s="284"/>
      <c r="C305" s="284"/>
    </row>
    <row r="306" spans="1:7">
      <c r="B306" s="347" t="s">
        <v>1748</v>
      </c>
      <c r="C306" s="347" t="s">
        <v>32</v>
      </c>
      <c r="D306" s="346" t="s">
        <v>33</v>
      </c>
      <c r="E306" s="293" t="s">
        <v>159</v>
      </c>
      <c r="F306" s="293" t="s">
        <v>159</v>
      </c>
      <c r="G306" s="369" t="s">
        <v>1823</v>
      </c>
    </row>
    <row r="307" spans="1:7">
      <c r="B307" s="345"/>
      <c r="C307" s="345"/>
      <c r="D307" s="344"/>
      <c r="E307" s="293" t="s">
        <v>1134</v>
      </c>
      <c r="F307" s="293" t="s">
        <v>35</v>
      </c>
      <c r="G307" s="369" t="s">
        <v>36</v>
      </c>
    </row>
    <row r="308" spans="1:7">
      <c r="B308" s="340" t="s">
        <v>1825</v>
      </c>
      <c r="C308" s="340" t="s">
        <v>1829</v>
      </c>
      <c r="D308" s="362" t="s">
        <v>1828</v>
      </c>
      <c r="E308" s="288">
        <f>F308-3</f>
        <v>43648</v>
      </c>
      <c r="F308" s="288">
        <v>43651</v>
      </c>
      <c r="G308" s="288">
        <f>F308+3</f>
        <v>43654</v>
      </c>
    </row>
    <row r="309" spans="1:7">
      <c r="B309" s="364" t="s">
        <v>1825</v>
      </c>
      <c r="C309" s="340" t="s">
        <v>1827</v>
      </c>
      <c r="D309" s="362"/>
      <c r="E309" s="288">
        <f>E308+7</f>
        <v>43655</v>
      </c>
      <c r="F309" s="288">
        <f>F308+7</f>
        <v>43658</v>
      </c>
      <c r="G309" s="288">
        <f>F309+3</f>
        <v>43661</v>
      </c>
    </row>
    <row r="310" spans="1:7">
      <c r="B310" s="364" t="s">
        <v>1825</v>
      </c>
      <c r="C310" s="340" t="s">
        <v>1826</v>
      </c>
      <c r="D310" s="362"/>
      <c r="E310" s="288">
        <f>E309+7</f>
        <v>43662</v>
      </c>
      <c r="F310" s="288">
        <f>F309+7</f>
        <v>43665</v>
      </c>
      <c r="G310" s="288">
        <f>F310+3</f>
        <v>43668</v>
      </c>
    </row>
    <row r="311" spans="1:7">
      <c r="B311" s="364" t="s">
        <v>1825</v>
      </c>
      <c r="C311" s="340" t="s">
        <v>1824</v>
      </c>
      <c r="D311" s="362"/>
      <c r="E311" s="288">
        <f>E310+7</f>
        <v>43669</v>
      </c>
      <c r="F311" s="288">
        <f>F310+7</f>
        <v>43672</v>
      </c>
      <c r="G311" s="288">
        <f>F311+3</f>
        <v>43675</v>
      </c>
    </row>
    <row r="313" spans="1:7">
      <c r="B313" s="347" t="s">
        <v>1748</v>
      </c>
      <c r="C313" s="347" t="s">
        <v>32</v>
      </c>
      <c r="D313" s="346" t="s">
        <v>33</v>
      </c>
      <c r="E313" s="293" t="s">
        <v>159</v>
      </c>
      <c r="F313" s="293" t="s">
        <v>159</v>
      </c>
      <c r="G313" s="369" t="s">
        <v>1823</v>
      </c>
    </row>
    <row r="314" spans="1:7">
      <c r="B314" s="345"/>
      <c r="C314" s="345"/>
      <c r="D314" s="344"/>
      <c r="E314" s="293" t="s">
        <v>1134</v>
      </c>
      <c r="F314" s="293" t="s">
        <v>35</v>
      </c>
      <c r="G314" s="369" t="s">
        <v>36</v>
      </c>
    </row>
    <row r="315" spans="1:7">
      <c r="B315" s="340" t="s">
        <v>1821</v>
      </c>
      <c r="C315" s="340" t="s">
        <v>1765</v>
      </c>
      <c r="D315" s="362" t="s">
        <v>1822</v>
      </c>
      <c r="E315" s="288">
        <f>F315-3</f>
        <v>43650</v>
      </c>
      <c r="F315" s="288">
        <v>43653</v>
      </c>
      <c r="G315" s="288">
        <f>F315+3</f>
        <v>43656</v>
      </c>
    </row>
    <row r="316" spans="1:7">
      <c r="B316" s="364" t="s">
        <v>1821</v>
      </c>
      <c r="C316" s="340" t="s">
        <v>346</v>
      </c>
      <c r="D316" s="362"/>
      <c r="E316" s="288">
        <f>E315+7</f>
        <v>43657</v>
      </c>
      <c r="F316" s="288">
        <f>F315+7</f>
        <v>43660</v>
      </c>
      <c r="G316" s="288">
        <f>G315+7</f>
        <v>43663</v>
      </c>
    </row>
    <row r="317" spans="1:7">
      <c r="B317" s="364" t="s">
        <v>1821</v>
      </c>
      <c r="C317" s="340" t="s">
        <v>347</v>
      </c>
      <c r="D317" s="362"/>
      <c r="E317" s="288">
        <f>E316+7</f>
        <v>43664</v>
      </c>
      <c r="F317" s="288">
        <f>F316+7</f>
        <v>43667</v>
      </c>
      <c r="G317" s="288">
        <f>G316+7</f>
        <v>43670</v>
      </c>
    </row>
    <row r="318" spans="1:7">
      <c r="B318" s="364" t="s">
        <v>1821</v>
      </c>
      <c r="C318" s="340" t="s">
        <v>630</v>
      </c>
      <c r="D318" s="362"/>
      <c r="E318" s="288">
        <f>E317+7</f>
        <v>43671</v>
      </c>
      <c r="F318" s="288">
        <f>F317+7</f>
        <v>43674</v>
      </c>
      <c r="G318" s="288">
        <f>G317+7</f>
        <v>43677</v>
      </c>
    </row>
    <row r="319" spans="1:7">
      <c r="B319" s="284"/>
      <c r="C319" s="284"/>
    </row>
    <row r="320" spans="1:7">
      <c r="A320" s="308" t="s">
        <v>271</v>
      </c>
    </row>
    <row r="321" spans="2:7">
      <c r="B321" s="347" t="s">
        <v>1748</v>
      </c>
      <c r="C321" s="347" t="s">
        <v>32</v>
      </c>
      <c r="D321" s="346" t="s">
        <v>33</v>
      </c>
      <c r="E321" s="293" t="s">
        <v>159</v>
      </c>
      <c r="F321" s="293" t="s">
        <v>159</v>
      </c>
      <c r="G321" s="369" t="s">
        <v>1808</v>
      </c>
    </row>
    <row r="322" spans="2:7">
      <c r="B322" s="345"/>
      <c r="C322" s="345"/>
      <c r="D322" s="344"/>
      <c r="E322" s="293" t="s">
        <v>1134</v>
      </c>
      <c r="F322" s="293" t="s">
        <v>35</v>
      </c>
      <c r="G322" s="369" t="s">
        <v>36</v>
      </c>
    </row>
    <row r="323" spans="2:7">
      <c r="B323" s="340" t="s">
        <v>1815</v>
      </c>
      <c r="C323" s="340" t="s">
        <v>1820</v>
      </c>
      <c r="D323" s="362" t="s">
        <v>1819</v>
      </c>
      <c r="E323" s="288">
        <f>F323-4</f>
        <v>43644</v>
      </c>
      <c r="F323" s="288">
        <v>43648</v>
      </c>
      <c r="G323" s="288">
        <f>F323+3</f>
        <v>43651</v>
      </c>
    </row>
    <row r="324" spans="2:7">
      <c r="B324" s="364" t="s">
        <v>1815</v>
      </c>
      <c r="C324" s="340" t="s">
        <v>1818</v>
      </c>
      <c r="D324" s="362"/>
      <c r="E324" s="288">
        <f>E323+7</f>
        <v>43651</v>
      </c>
      <c r="F324" s="288">
        <f>F323+7</f>
        <v>43655</v>
      </c>
      <c r="G324" s="288">
        <f>F324+3</f>
        <v>43658</v>
      </c>
    </row>
    <row r="325" spans="2:7">
      <c r="B325" s="364" t="s">
        <v>1815</v>
      </c>
      <c r="C325" s="340" t="s">
        <v>1817</v>
      </c>
      <c r="D325" s="362"/>
      <c r="E325" s="288">
        <f>E324+7</f>
        <v>43658</v>
      </c>
      <c r="F325" s="288">
        <f>F324+7</f>
        <v>43662</v>
      </c>
      <c r="G325" s="288">
        <f>F325+3</f>
        <v>43665</v>
      </c>
    </row>
    <row r="326" spans="2:7">
      <c r="B326" s="364" t="s">
        <v>1815</v>
      </c>
      <c r="C326" s="340" t="s">
        <v>1816</v>
      </c>
      <c r="D326" s="362"/>
      <c r="E326" s="288">
        <f>E325+7</f>
        <v>43665</v>
      </c>
      <c r="F326" s="288">
        <f>F325+7</f>
        <v>43669</v>
      </c>
      <c r="G326" s="288">
        <f>F326+3</f>
        <v>43672</v>
      </c>
    </row>
    <row r="327" spans="2:7">
      <c r="B327" s="364" t="s">
        <v>1815</v>
      </c>
      <c r="C327" s="340" t="s">
        <v>239</v>
      </c>
      <c r="D327" s="362"/>
      <c r="E327" s="288">
        <f>E326+7</f>
        <v>43672</v>
      </c>
      <c r="F327" s="288">
        <f>F326+7</f>
        <v>43676</v>
      </c>
      <c r="G327" s="288">
        <f>F327+3</f>
        <v>43679</v>
      </c>
    </row>
    <row r="328" spans="2:7">
      <c r="B328" s="284"/>
      <c r="C328" s="284"/>
      <c r="F328" s="303"/>
      <c r="G328" s="303"/>
    </row>
    <row r="329" spans="2:7">
      <c r="B329" s="347" t="s">
        <v>1748</v>
      </c>
      <c r="C329" s="347" t="s">
        <v>32</v>
      </c>
      <c r="D329" s="346" t="s">
        <v>33</v>
      </c>
      <c r="E329" s="293" t="s">
        <v>159</v>
      </c>
      <c r="F329" s="293" t="s">
        <v>159</v>
      </c>
      <c r="G329" s="369" t="s">
        <v>1808</v>
      </c>
    </row>
    <row r="330" spans="2:7">
      <c r="B330" s="345"/>
      <c r="C330" s="345"/>
      <c r="D330" s="344"/>
      <c r="E330" s="293" t="s">
        <v>1134</v>
      </c>
      <c r="F330" s="293" t="s">
        <v>35</v>
      </c>
      <c r="G330" s="369" t="s">
        <v>36</v>
      </c>
    </row>
    <row r="331" spans="2:7">
      <c r="B331" s="340" t="s">
        <v>1810</v>
      </c>
      <c r="C331" s="340" t="s">
        <v>1814</v>
      </c>
      <c r="D331" s="362" t="s">
        <v>1813</v>
      </c>
      <c r="E331" s="288">
        <f>F331-3</f>
        <v>43648</v>
      </c>
      <c r="F331" s="288">
        <v>43651</v>
      </c>
      <c r="G331" s="288">
        <f>F331+2</f>
        <v>43653</v>
      </c>
    </row>
    <row r="332" spans="2:7">
      <c r="B332" s="364" t="s">
        <v>1810</v>
      </c>
      <c r="C332" s="340" t="s">
        <v>1812</v>
      </c>
      <c r="D332" s="362"/>
      <c r="E332" s="288">
        <f>E331+7</f>
        <v>43655</v>
      </c>
      <c r="F332" s="288">
        <f>F331+7</f>
        <v>43658</v>
      </c>
      <c r="G332" s="288">
        <f>G331+7</f>
        <v>43660</v>
      </c>
    </row>
    <row r="333" spans="2:7">
      <c r="B333" s="364" t="s">
        <v>1810</v>
      </c>
      <c r="C333" s="340" t="s">
        <v>1811</v>
      </c>
      <c r="D333" s="362"/>
      <c r="E333" s="288">
        <f>E332+7</f>
        <v>43662</v>
      </c>
      <c r="F333" s="288">
        <f>F332+7</f>
        <v>43665</v>
      </c>
      <c r="G333" s="288">
        <f>G332+7</f>
        <v>43667</v>
      </c>
    </row>
    <row r="334" spans="2:7">
      <c r="B334" s="364" t="s">
        <v>1810</v>
      </c>
      <c r="C334" s="340" t="s">
        <v>1809</v>
      </c>
      <c r="D334" s="362"/>
      <c r="E334" s="288">
        <f>E333+7</f>
        <v>43669</v>
      </c>
      <c r="F334" s="288">
        <f>F333+7</f>
        <v>43672</v>
      </c>
      <c r="G334" s="288">
        <f>G333+7</f>
        <v>43674</v>
      </c>
    </row>
    <row r="335" spans="2:7">
      <c r="B335" s="403"/>
      <c r="C335" s="400"/>
    </row>
    <row r="336" spans="2:7">
      <c r="B336" s="347" t="s">
        <v>1748</v>
      </c>
      <c r="C336" s="347" t="s">
        <v>32</v>
      </c>
      <c r="D336" s="346" t="s">
        <v>33</v>
      </c>
      <c r="E336" s="293" t="s">
        <v>159</v>
      </c>
      <c r="F336" s="293" t="s">
        <v>159</v>
      </c>
      <c r="G336" s="369" t="s">
        <v>1808</v>
      </c>
    </row>
    <row r="337" spans="1:7">
      <c r="B337" s="345"/>
      <c r="C337" s="345"/>
      <c r="D337" s="344"/>
      <c r="E337" s="293" t="s">
        <v>1134</v>
      </c>
      <c r="F337" s="293" t="s">
        <v>35</v>
      </c>
      <c r="G337" s="369" t="s">
        <v>36</v>
      </c>
    </row>
    <row r="338" spans="1:7">
      <c r="B338" s="364" t="s">
        <v>1801</v>
      </c>
      <c r="C338" s="340" t="s">
        <v>1807</v>
      </c>
      <c r="D338" s="362" t="s">
        <v>1806</v>
      </c>
      <c r="E338" s="288">
        <f>F338-3</f>
        <v>43650</v>
      </c>
      <c r="F338" s="288">
        <v>43653</v>
      </c>
      <c r="G338" s="288">
        <f>F338+2</f>
        <v>43655</v>
      </c>
    </row>
    <row r="339" spans="1:7">
      <c r="B339" s="364" t="s">
        <v>1805</v>
      </c>
      <c r="C339" s="340" t="s">
        <v>1804</v>
      </c>
      <c r="D339" s="362"/>
      <c r="E339" s="288">
        <f>E338+7</f>
        <v>43657</v>
      </c>
      <c r="F339" s="288">
        <f>F338+7</f>
        <v>43660</v>
      </c>
      <c r="G339" s="288">
        <f>G338+7</f>
        <v>43662</v>
      </c>
    </row>
    <row r="340" spans="1:7">
      <c r="B340" s="364" t="s">
        <v>1803</v>
      </c>
      <c r="C340" s="340" t="s">
        <v>1802</v>
      </c>
      <c r="D340" s="362"/>
      <c r="E340" s="288">
        <f>E339+7</f>
        <v>43664</v>
      </c>
      <c r="F340" s="288">
        <f>F339+7</f>
        <v>43667</v>
      </c>
      <c r="G340" s="288">
        <f>G339+7</f>
        <v>43669</v>
      </c>
    </row>
    <row r="341" spans="1:7">
      <c r="B341" s="364" t="s">
        <v>1801</v>
      </c>
      <c r="C341" s="340" t="s">
        <v>1800</v>
      </c>
      <c r="D341" s="362"/>
      <c r="E341" s="288">
        <f>E340+7</f>
        <v>43671</v>
      </c>
      <c r="F341" s="288">
        <f>F340+7</f>
        <v>43674</v>
      </c>
      <c r="G341" s="288">
        <f>G340+7</f>
        <v>43676</v>
      </c>
    </row>
    <row r="342" spans="1:7">
      <c r="B342" s="367"/>
      <c r="C342" s="402"/>
      <c r="E342" s="303"/>
      <c r="F342" s="303"/>
      <c r="G342" s="303"/>
    </row>
    <row r="343" spans="1:7">
      <c r="A343" s="308" t="s">
        <v>272</v>
      </c>
    </row>
    <row r="344" spans="1:7">
      <c r="A344" s="308"/>
      <c r="B344" s="347" t="s">
        <v>1748</v>
      </c>
      <c r="C344" s="347" t="s">
        <v>32</v>
      </c>
      <c r="D344" s="346" t="s">
        <v>33</v>
      </c>
      <c r="E344" s="293" t="s">
        <v>159</v>
      </c>
      <c r="F344" s="293" t="s">
        <v>159</v>
      </c>
      <c r="G344" s="369" t="s">
        <v>1775</v>
      </c>
    </row>
    <row r="345" spans="1:7">
      <c r="B345" s="345"/>
      <c r="C345" s="345"/>
      <c r="D345" s="344"/>
      <c r="E345" s="293" t="s">
        <v>1134</v>
      </c>
      <c r="F345" s="293" t="s">
        <v>35</v>
      </c>
      <c r="G345" s="369" t="s">
        <v>36</v>
      </c>
    </row>
    <row r="346" spans="1:7">
      <c r="B346" s="340" t="s">
        <v>1794</v>
      </c>
      <c r="C346" s="340" t="s">
        <v>1799</v>
      </c>
      <c r="D346" s="362" t="s">
        <v>1798</v>
      </c>
      <c r="E346" s="288">
        <f>F346-2</f>
        <v>43647</v>
      </c>
      <c r="F346" s="288">
        <v>43649</v>
      </c>
      <c r="G346" s="288">
        <f>F346+1</f>
        <v>43650</v>
      </c>
    </row>
    <row r="347" spans="1:7">
      <c r="B347" s="364" t="s">
        <v>1794</v>
      </c>
      <c r="C347" s="340" t="s">
        <v>1797</v>
      </c>
      <c r="D347" s="362"/>
      <c r="E347" s="288">
        <f>E346+7</f>
        <v>43654</v>
      </c>
      <c r="F347" s="288">
        <f>F346+7</f>
        <v>43656</v>
      </c>
      <c r="G347" s="288">
        <f>F347+1</f>
        <v>43657</v>
      </c>
    </row>
    <row r="348" spans="1:7">
      <c r="B348" s="364" t="s">
        <v>1794</v>
      </c>
      <c r="C348" s="340" t="s">
        <v>1796</v>
      </c>
      <c r="D348" s="362"/>
      <c r="E348" s="288">
        <f>E347+7</f>
        <v>43661</v>
      </c>
      <c r="F348" s="288">
        <f>F347+7</f>
        <v>43663</v>
      </c>
      <c r="G348" s="288">
        <f>F348+1</f>
        <v>43664</v>
      </c>
    </row>
    <row r="349" spans="1:7">
      <c r="B349" s="364" t="s">
        <v>1794</v>
      </c>
      <c r="C349" s="340" t="s">
        <v>1795</v>
      </c>
      <c r="D349" s="362"/>
      <c r="E349" s="288">
        <f>E348+7</f>
        <v>43668</v>
      </c>
      <c r="F349" s="288">
        <f>F348+7</f>
        <v>43670</v>
      </c>
      <c r="G349" s="288">
        <f>F349+1</f>
        <v>43671</v>
      </c>
    </row>
    <row r="350" spans="1:7">
      <c r="B350" s="364" t="s">
        <v>1794</v>
      </c>
      <c r="C350" s="340" t="s">
        <v>1793</v>
      </c>
      <c r="D350" s="362"/>
      <c r="E350" s="288">
        <f>E349+7</f>
        <v>43675</v>
      </c>
      <c r="F350" s="288">
        <f>F349+7</f>
        <v>43677</v>
      </c>
      <c r="G350" s="288">
        <f>F350+1</f>
        <v>43678</v>
      </c>
    </row>
    <row r="351" spans="1:7">
      <c r="B351" s="284"/>
      <c r="C351" s="284"/>
    </row>
    <row r="352" spans="1:7">
      <c r="B352" s="347" t="s">
        <v>1748</v>
      </c>
      <c r="C352" s="347" t="s">
        <v>32</v>
      </c>
      <c r="D352" s="346" t="s">
        <v>33</v>
      </c>
      <c r="E352" s="293" t="s">
        <v>159</v>
      </c>
      <c r="F352" s="293" t="s">
        <v>159</v>
      </c>
      <c r="G352" s="369" t="s">
        <v>1775</v>
      </c>
    </row>
    <row r="353" spans="2:7">
      <c r="B353" s="345"/>
      <c r="C353" s="345"/>
      <c r="D353" s="344"/>
      <c r="E353" s="293" t="s">
        <v>1134</v>
      </c>
      <c r="F353" s="293" t="s">
        <v>35</v>
      </c>
      <c r="G353" s="369" t="s">
        <v>36</v>
      </c>
    </row>
    <row r="354" spans="2:7">
      <c r="B354" s="340" t="s">
        <v>1789</v>
      </c>
      <c r="C354" s="340" t="s">
        <v>1792</v>
      </c>
      <c r="D354" s="362" t="s">
        <v>1754</v>
      </c>
      <c r="E354" s="288">
        <f>F354-2</f>
        <v>43648</v>
      </c>
      <c r="F354" s="288">
        <v>43650</v>
      </c>
      <c r="G354" s="288">
        <f>F354+2</f>
        <v>43652</v>
      </c>
    </row>
    <row r="355" spans="2:7">
      <c r="B355" s="364" t="s">
        <v>1789</v>
      </c>
      <c r="C355" s="340" t="s">
        <v>1791</v>
      </c>
      <c r="D355" s="362"/>
      <c r="E355" s="288">
        <f>E354+7</f>
        <v>43655</v>
      </c>
      <c r="F355" s="288">
        <f>F354+7</f>
        <v>43657</v>
      </c>
      <c r="G355" s="288">
        <f>G354+7</f>
        <v>43659</v>
      </c>
    </row>
    <row r="356" spans="2:7">
      <c r="B356" s="364" t="s">
        <v>1789</v>
      </c>
      <c r="C356" s="340" t="s">
        <v>1790</v>
      </c>
      <c r="D356" s="362"/>
      <c r="E356" s="288">
        <f>E355+7</f>
        <v>43662</v>
      </c>
      <c r="F356" s="288">
        <f>F355+7</f>
        <v>43664</v>
      </c>
      <c r="G356" s="288">
        <f>G355+7</f>
        <v>43666</v>
      </c>
    </row>
    <row r="357" spans="2:7">
      <c r="B357" s="364" t="s">
        <v>1789</v>
      </c>
      <c r="C357" s="340" t="s">
        <v>1788</v>
      </c>
      <c r="D357" s="362"/>
      <c r="E357" s="288">
        <f>E356+7</f>
        <v>43669</v>
      </c>
      <c r="F357" s="288">
        <f>F356+7</f>
        <v>43671</v>
      </c>
      <c r="G357" s="288">
        <f>G356+7</f>
        <v>43673</v>
      </c>
    </row>
    <row r="359" spans="2:7">
      <c r="B359" s="347" t="s">
        <v>1748</v>
      </c>
      <c r="C359" s="347" t="s">
        <v>32</v>
      </c>
      <c r="D359" s="346" t="s">
        <v>33</v>
      </c>
      <c r="E359" s="293" t="s">
        <v>159</v>
      </c>
      <c r="F359" s="293" t="s">
        <v>159</v>
      </c>
      <c r="G359" s="369" t="s">
        <v>1775</v>
      </c>
    </row>
    <row r="360" spans="2:7">
      <c r="B360" s="345"/>
      <c r="C360" s="345"/>
      <c r="D360" s="344"/>
      <c r="E360" s="293" t="s">
        <v>1134</v>
      </c>
      <c r="F360" s="293" t="s">
        <v>35</v>
      </c>
      <c r="G360" s="369" t="s">
        <v>36</v>
      </c>
    </row>
    <row r="361" spans="2:7">
      <c r="B361" s="340" t="s">
        <v>1783</v>
      </c>
      <c r="C361" s="340" t="s">
        <v>1787</v>
      </c>
      <c r="D361" s="362" t="s">
        <v>1754</v>
      </c>
      <c r="E361" s="288">
        <f>F361-2</f>
        <v>43649</v>
      </c>
      <c r="F361" s="288">
        <v>43651</v>
      </c>
      <c r="G361" s="288">
        <f>F361+3</f>
        <v>43654</v>
      </c>
    </row>
    <row r="362" spans="2:7">
      <c r="B362" s="364" t="s">
        <v>1783</v>
      </c>
      <c r="C362" s="340" t="s">
        <v>1786</v>
      </c>
      <c r="D362" s="362"/>
      <c r="E362" s="288">
        <f>E361+7</f>
        <v>43656</v>
      </c>
      <c r="F362" s="288">
        <f>F361+7</f>
        <v>43658</v>
      </c>
      <c r="G362" s="288">
        <f>F362+3</f>
        <v>43661</v>
      </c>
    </row>
    <row r="363" spans="2:7">
      <c r="B363" s="364" t="s">
        <v>1783</v>
      </c>
      <c r="C363" s="340" t="s">
        <v>1785</v>
      </c>
      <c r="D363" s="362"/>
      <c r="E363" s="288">
        <f>E362+7</f>
        <v>43663</v>
      </c>
      <c r="F363" s="288">
        <f>F362+7</f>
        <v>43665</v>
      </c>
      <c r="G363" s="288">
        <f>F363+3</f>
        <v>43668</v>
      </c>
    </row>
    <row r="364" spans="2:7">
      <c r="B364" s="364" t="s">
        <v>1783</v>
      </c>
      <c r="C364" s="340" t="s">
        <v>1784</v>
      </c>
      <c r="D364" s="362"/>
      <c r="E364" s="288">
        <f>E363+7</f>
        <v>43670</v>
      </c>
      <c r="F364" s="288">
        <f>F363+7</f>
        <v>43672</v>
      </c>
      <c r="G364" s="288">
        <f>F364+3</f>
        <v>43675</v>
      </c>
    </row>
    <row r="365" spans="2:7">
      <c r="B365" s="364" t="s">
        <v>1783</v>
      </c>
      <c r="C365" s="340" t="s">
        <v>1782</v>
      </c>
      <c r="D365" s="362"/>
      <c r="E365" s="288">
        <f>E364+7</f>
        <v>43677</v>
      </c>
      <c r="F365" s="288">
        <f>F364+7</f>
        <v>43679</v>
      </c>
      <c r="G365" s="288">
        <f>F365+3</f>
        <v>43682</v>
      </c>
    </row>
    <row r="366" spans="2:7">
      <c r="C366" s="284"/>
    </row>
    <row r="367" spans="2:7">
      <c r="B367" s="347" t="s">
        <v>1748</v>
      </c>
      <c r="C367" s="347" t="s">
        <v>32</v>
      </c>
      <c r="D367" s="346" t="s">
        <v>33</v>
      </c>
      <c r="E367" s="293" t="s">
        <v>159</v>
      </c>
      <c r="F367" s="293" t="s">
        <v>159</v>
      </c>
      <c r="G367" s="369" t="s">
        <v>1775</v>
      </c>
    </row>
    <row r="368" spans="2:7">
      <c r="B368" s="345"/>
      <c r="C368" s="345"/>
      <c r="D368" s="344"/>
      <c r="E368" s="293" t="s">
        <v>1134</v>
      </c>
      <c r="F368" s="293" t="s">
        <v>35</v>
      </c>
      <c r="G368" s="369" t="s">
        <v>36</v>
      </c>
    </row>
    <row r="369" spans="1:7">
      <c r="B369" s="340" t="s">
        <v>1777</v>
      </c>
      <c r="C369" s="340" t="s">
        <v>1781</v>
      </c>
      <c r="D369" s="362" t="s">
        <v>1754</v>
      </c>
      <c r="E369" s="288">
        <f>F369-2</f>
        <v>43650</v>
      </c>
      <c r="F369" s="288">
        <v>43652</v>
      </c>
      <c r="G369" s="288">
        <f>F369+2</f>
        <v>43654</v>
      </c>
    </row>
    <row r="370" spans="1:7">
      <c r="B370" s="364" t="s">
        <v>1777</v>
      </c>
      <c r="C370" s="340" t="s">
        <v>1780</v>
      </c>
      <c r="D370" s="362"/>
      <c r="E370" s="288">
        <f>E369+7</f>
        <v>43657</v>
      </c>
      <c r="F370" s="288">
        <f>F369+7</f>
        <v>43659</v>
      </c>
      <c r="G370" s="288">
        <f>F370+2</f>
        <v>43661</v>
      </c>
    </row>
    <row r="371" spans="1:7">
      <c r="B371" s="364" t="s">
        <v>1777</v>
      </c>
      <c r="C371" s="340" t="s">
        <v>1779</v>
      </c>
      <c r="D371" s="362"/>
      <c r="E371" s="288">
        <f>E370+7</f>
        <v>43664</v>
      </c>
      <c r="F371" s="288">
        <f>F370+7</f>
        <v>43666</v>
      </c>
      <c r="G371" s="288">
        <f>F371+2</f>
        <v>43668</v>
      </c>
    </row>
    <row r="372" spans="1:7">
      <c r="B372" s="364" t="s">
        <v>1777</v>
      </c>
      <c r="C372" s="340" t="s">
        <v>1778</v>
      </c>
      <c r="D372" s="362"/>
      <c r="E372" s="288">
        <f>E371+7</f>
        <v>43671</v>
      </c>
      <c r="F372" s="288">
        <f>F371+7</f>
        <v>43673</v>
      </c>
      <c r="G372" s="288">
        <f>F372+2</f>
        <v>43675</v>
      </c>
    </row>
    <row r="373" spans="1:7">
      <c r="B373" s="364" t="s">
        <v>1777</v>
      </c>
      <c r="C373" s="340" t="s">
        <v>1776</v>
      </c>
      <c r="D373" s="362"/>
      <c r="E373" s="288">
        <f>E372+7</f>
        <v>43678</v>
      </c>
      <c r="F373" s="288">
        <f>F372+7</f>
        <v>43680</v>
      </c>
      <c r="G373" s="288">
        <f>F373+2</f>
        <v>43682</v>
      </c>
    </row>
    <row r="374" spans="1:7">
      <c r="B374" s="284"/>
      <c r="C374" s="284"/>
      <c r="F374" s="399"/>
      <c r="G374" s="399"/>
    </row>
    <row r="375" spans="1:7">
      <c r="B375" s="347" t="s">
        <v>1748</v>
      </c>
      <c r="C375" s="347" t="s">
        <v>32</v>
      </c>
      <c r="D375" s="346" t="s">
        <v>33</v>
      </c>
      <c r="E375" s="293" t="s">
        <v>159</v>
      </c>
      <c r="F375" s="293" t="s">
        <v>159</v>
      </c>
      <c r="G375" s="369" t="s">
        <v>1775</v>
      </c>
    </row>
    <row r="376" spans="1:7">
      <c r="B376" s="345"/>
      <c r="C376" s="345"/>
      <c r="D376" s="344"/>
      <c r="E376" s="293" t="s">
        <v>1134</v>
      </c>
      <c r="F376" s="293" t="s">
        <v>35</v>
      </c>
      <c r="G376" s="369" t="s">
        <v>36</v>
      </c>
    </row>
    <row r="377" spans="1:7">
      <c r="B377" s="340" t="s">
        <v>1774</v>
      </c>
      <c r="C377" s="340" t="s">
        <v>1765</v>
      </c>
      <c r="D377" s="362" t="s">
        <v>1754</v>
      </c>
      <c r="E377" s="288">
        <f>F377-2</f>
        <v>43651</v>
      </c>
      <c r="F377" s="288">
        <v>43653</v>
      </c>
      <c r="G377" s="288">
        <f>F377+2</f>
        <v>43655</v>
      </c>
    </row>
    <row r="378" spans="1:7">
      <c r="B378" s="364" t="s">
        <v>1774</v>
      </c>
      <c r="C378" s="340" t="s">
        <v>346</v>
      </c>
      <c r="D378" s="362"/>
      <c r="E378" s="288">
        <f>E377+7</f>
        <v>43658</v>
      </c>
      <c r="F378" s="288">
        <f>F377+7</f>
        <v>43660</v>
      </c>
      <c r="G378" s="288">
        <f>G377+7</f>
        <v>43662</v>
      </c>
    </row>
    <row r="379" spans="1:7">
      <c r="B379" s="364" t="s">
        <v>1774</v>
      </c>
      <c r="C379" s="340" t="s">
        <v>347</v>
      </c>
      <c r="D379" s="362"/>
      <c r="E379" s="288">
        <f>E378+7</f>
        <v>43665</v>
      </c>
      <c r="F379" s="288">
        <f>F378+7</f>
        <v>43667</v>
      </c>
      <c r="G379" s="288">
        <f>G378+7</f>
        <v>43669</v>
      </c>
    </row>
    <row r="380" spans="1:7">
      <c r="B380" s="364" t="s">
        <v>1774</v>
      </c>
      <c r="C380" s="340" t="s">
        <v>630</v>
      </c>
      <c r="D380" s="362"/>
      <c r="E380" s="288">
        <f>E379+7</f>
        <v>43672</v>
      </c>
      <c r="F380" s="288">
        <f>F379+7</f>
        <v>43674</v>
      </c>
      <c r="G380" s="288">
        <f>G379+7</f>
        <v>43676</v>
      </c>
    </row>
    <row r="381" spans="1:7">
      <c r="B381" s="364" t="s">
        <v>1774</v>
      </c>
      <c r="C381" s="340" t="s">
        <v>631</v>
      </c>
      <c r="D381" s="362"/>
      <c r="E381" s="288">
        <f>E380+7</f>
        <v>43679</v>
      </c>
      <c r="F381" s="288">
        <f>F380+7</f>
        <v>43681</v>
      </c>
      <c r="G381" s="288">
        <f>G380+7</f>
        <v>43683</v>
      </c>
    </row>
    <row r="382" spans="1:7">
      <c r="B382" s="367"/>
      <c r="C382" s="367"/>
      <c r="D382" s="304"/>
      <c r="E382" s="303"/>
      <c r="F382" s="303"/>
      <c r="G382" s="303"/>
    </row>
    <row r="383" spans="1:7">
      <c r="A383" s="308" t="s">
        <v>273</v>
      </c>
    </row>
    <row r="384" spans="1:7">
      <c r="A384" s="308"/>
      <c r="B384" s="347" t="s">
        <v>1748</v>
      </c>
      <c r="C384" s="347" t="s">
        <v>32</v>
      </c>
      <c r="D384" s="346" t="s">
        <v>33</v>
      </c>
      <c r="E384" s="293" t="s">
        <v>159</v>
      </c>
      <c r="F384" s="293" t="s">
        <v>159</v>
      </c>
      <c r="G384" s="369" t="s">
        <v>1756</v>
      </c>
    </row>
    <row r="385" spans="1:7">
      <c r="A385" s="308"/>
      <c r="B385" s="345"/>
      <c r="C385" s="345"/>
      <c r="D385" s="344"/>
      <c r="E385" s="293" t="s">
        <v>1134</v>
      </c>
      <c r="F385" s="293" t="s">
        <v>35</v>
      </c>
      <c r="G385" s="369" t="s">
        <v>36</v>
      </c>
    </row>
    <row r="386" spans="1:7">
      <c r="A386" s="308"/>
      <c r="B386" s="340" t="s">
        <v>1768</v>
      </c>
      <c r="C386" s="340" t="s">
        <v>1773</v>
      </c>
      <c r="D386" s="362" t="s">
        <v>1772</v>
      </c>
      <c r="E386" s="288">
        <f>F386-4</f>
        <v>43644</v>
      </c>
      <c r="F386" s="288">
        <v>43648</v>
      </c>
      <c r="G386" s="288">
        <f>F386+2</f>
        <v>43650</v>
      </c>
    </row>
    <row r="387" spans="1:7">
      <c r="A387" s="308"/>
      <c r="B387" s="364" t="s">
        <v>1768</v>
      </c>
      <c r="C387" s="340" t="s">
        <v>1771</v>
      </c>
      <c r="D387" s="362"/>
      <c r="E387" s="288">
        <f>E386+7</f>
        <v>43651</v>
      </c>
      <c r="F387" s="288">
        <f>F386+7</f>
        <v>43655</v>
      </c>
      <c r="G387" s="288">
        <f>G386+7</f>
        <v>43657</v>
      </c>
    </row>
    <row r="388" spans="1:7">
      <c r="A388" s="308"/>
      <c r="B388" s="364" t="s">
        <v>1768</v>
      </c>
      <c r="C388" s="340" t="s">
        <v>1770</v>
      </c>
      <c r="D388" s="362"/>
      <c r="E388" s="288">
        <f>E387+7</f>
        <v>43658</v>
      </c>
      <c r="F388" s="288">
        <f>F387+7</f>
        <v>43662</v>
      </c>
      <c r="G388" s="288">
        <f>G387+7</f>
        <v>43664</v>
      </c>
    </row>
    <row r="389" spans="1:7">
      <c r="A389" s="308"/>
      <c r="B389" s="364" t="s">
        <v>1768</v>
      </c>
      <c r="C389" s="340" t="s">
        <v>1769</v>
      </c>
      <c r="D389" s="362"/>
      <c r="E389" s="288">
        <f>E388+7</f>
        <v>43665</v>
      </c>
      <c r="F389" s="288">
        <f>F388+7</f>
        <v>43669</v>
      </c>
      <c r="G389" s="288">
        <f>G388+7</f>
        <v>43671</v>
      </c>
    </row>
    <row r="390" spans="1:7">
      <c r="A390" s="308"/>
      <c r="B390" s="364" t="s">
        <v>1768</v>
      </c>
      <c r="C390" s="340" t="s">
        <v>1767</v>
      </c>
      <c r="D390" s="362"/>
      <c r="E390" s="288">
        <f>E389+7</f>
        <v>43672</v>
      </c>
      <c r="F390" s="288">
        <f>F389+7</f>
        <v>43676</v>
      </c>
      <c r="G390" s="288">
        <f>G389+7</f>
        <v>43678</v>
      </c>
    </row>
    <row r="391" spans="1:7">
      <c r="A391" s="308"/>
      <c r="B391" s="401"/>
      <c r="C391" s="400"/>
    </row>
    <row r="392" spans="1:7">
      <c r="B392" s="347" t="s">
        <v>1748</v>
      </c>
      <c r="C392" s="347" t="s">
        <v>32</v>
      </c>
      <c r="D392" s="346" t="s">
        <v>33</v>
      </c>
      <c r="E392" s="293" t="s">
        <v>159</v>
      </c>
      <c r="F392" s="293" t="s">
        <v>159</v>
      </c>
      <c r="G392" s="369" t="s">
        <v>1756</v>
      </c>
    </row>
    <row r="393" spans="1:7">
      <c r="B393" s="345"/>
      <c r="C393" s="345"/>
      <c r="D393" s="344"/>
      <c r="E393" s="293" t="s">
        <v>1134</v>
      </c>
      <c r="F393" s="293" t="s">
        <v>35</v>
      </c>
      <c r="G393" s="369" t="s">
        <v>36</v>
      </c>
    </row>
    <row r="394" spans="1:7">
      <c r="B394" s="340" t="s">
        <v>1766</v>
      </c>
      <c r="C394" s="340" t="s">
        <v>1765</v>
      </c>
      <c r="D394" s="362" t="s">
        <v>1754</v>
      </c>
      <c r="E394" s="288">
        <f>F394-2</f>
        <v>43647</v>
      </c>
      <c r="F394" s="288">
        <v>43649</v>
      </c>
      <c r="G394" s="288">
        <f>F394+2</f>
        <v>43651</v>
      </c>
    </row>
    <row r="395" spans="1:7">
      <c r="B395" s="364" t="s">
        <v>1766</v>
      </c>
      <c r="C395" s="340" t="s">
        <v>346</v>
      </c>
      <c r="D395" s="362"/>
      <c r="E395" s="288">
        <f>E394+7</f>
        <v>43654</v>
      </c>
      <c r="F395" s="288">
        <f>F394+7</f>
        <v>43656</v>
      </c>
      <c r="G395" s="288">
        <f>G394+7</f>
        <v>43658</v>
      </c>
    </row>
    <row r="396" spans="1:7">
      <c r="B396" s="364" t="s">
        <v>1766</v>
      </c>
      <c r="C396" s="340" t="s">
        <v>347</v>
      </c>
      <c r="D396" s="362"/>
      <c r="E396" s="288">
        <f>E395+7</f>
        <v>43661</v>
      </c>
      <c r="F396" s="288">
        <f>F395+7</f>
        <v>43663</v>
      </c>
      <c r="G396" s="288">
        <f>G395+7</f>
        <v>43665</v>
      </c>
    </row>
    <row r="397" spans="1:7">
      <c r="B397" s="364" t="s">
        <v>1766</v>
      </c>
      <c r="C397" s="340" t="s">
        <v>630</v>
      </c>
      <c r="D397" s="362"/>
      <c r="E397" s="288">
        <f>E396+7</f>
        <v>43668</v>
      </c>
      <c r="F397" s="288">
        <f>F396+7</f>
        <v>43670</v>
      </c>
      <c r="G397" s="288">
        <f>G396+7</f>
        <v>43672</v>
      </c>
    </row>
    <row r="398" spans="1:7">
      <c r="B398" s="364" t="s">
        <v>1766</v>
      </c>
      <c r="C398" s="340" t="s">
        <v>631</v>
      </c>
      <c r="D398" s="362"/>
      <c r="E398" s="288">
        <f>E397+7</f>
        <v>43675</v>
      </c>
      <c r="F398" s="288">
        <f>F397+7</f>
        <v>43677</v>
      </c>
      <c r="G398" s="288">
        <f>G397+7</f>
        <v>43679</v>
      </c>
    </row>
    <row r="399" spans="1:7">
      <c r="E399" s="303"/>
      <c r="F399" s="303"/>
      <c r="G399" s="303"/>
    </row>
    <row r="400" spans="1:7">
      <c r="B400" s="347" t="s">
        <v>1748</v>
      </c>
      <c r="C400" s="347" t="s">
        <v>32</v>
      </c>
      <c r="D400" s="346" t="s">
        <v>33</v>
      </c>
      <c r="E400" s="293" t="s">
        <v>159</v>
      </c>
      <c r="F400" s="293" t="s">
        <v>159</v>
      </c>
      <c r="G400" s="369" t="s">
        <v>1756</v>
      </c>
    </row>
    <row r="401" spans="2:7">
      <c r="B401" s="345"/>
      <c r="C401" s="345"/>
      <c r="D401" s="344"/>
      <c r="E401" s="293" t="s">
        <v>1134</v>
      </c>
      <c r="F401" s="293" t="s">
        <v>35</v>
      </c>
      <c r="G401" s="369" t="s">
        <v>36</v>
      </c>
    </row>
    <row r="402" spans="2:7">
      <c r="B402" s="340" t="s">
        <v>1763</v>
      </c>
      <c r="C402" s="340" t="s">
        <v>1765</v>
      </c>
      <c r="D402" s="362" t="s">
        <v>1764</v>
      </c>
      <c r="E402" s="288">
        <f>F402-2</f>
        <v>43648</v>
      </c>
      <c r="F402" s="288">
        <v>43650</v>
      </c>
      <c r="G402" s="288">
        <f>F402+2</f>
        <v>43652</v>
      </c>
    </row>
    <row r="403" spans="2:7">
      <c r="B403" s="364" t="s">
        <v>1763</v>
      </c>
      <c r="C403" s="340" t="s">
        <v>346</v>
      </c>
      <c r="D403" s="362"/>
      <c r="E403" s="288">
        <f>E402+7</f>
        <v>43655</v>
      </c>
      <c r="F403" s="288">
        <f>F402+7</f>
        <v>43657</v>
      </c>
      <c r="G403" s="288">
        <f>F403+2</f>
        <v>43659</v>
      </c>
    </row>
    <row r="404" spans="2:7">
      <c r="B404" s="364" t="s">
        <v>1763</v>
      </c>
      <c r="C404" s="340" t="s">
        <v>347</v>
      </c>
      <c r="D404" s="362"/>
      <c r="E404" s="288">
        <f>E403+7</f>
        <v>43662</v>
      </c>
      <c r="F404" s="288">
        <f>F403+7</f>
        <v>43664</v>
      </c>
      <c r="G404" s="288">
        <f>F404+2</f>
        <v>43666</v>
      </c>
    </row>
    <row r="405" spans="2:7">
      <c r="B405" s="364" t="s">
        <v>1763</v>
      </c>
      <c r="C405" s="340" t="s">
        <v>630</v>
      </c>
      <c r="D405" s="362"/>
      <c r="E405" s="288">
        <f>E404+7</f>
        <v>43669</v>
      </c>
      <c r="F405" s="288">
        <f>F404+7</f>
        <v>43671</v>
      </c>
      <c r="G405" s="288">
        <f>F405+2</f>
        <v>43673</v>
      </c>
    </row>
    <row r="406" spans="2:7">
      <c r="B406" s="305"/>
      <c r="C406" s="313"/>
      <c r="E406" s="303"/>
      <c r="F406" s="303"/>
      <c r="G406" s="303"/>
    </row>
    <row r="407" spans="2:7">
      <c r="B407" s="347" t="s">
        <v>1748</v>
      </c>
      <c r="C407" s="347" t="s">
        <v>32</v>
      </c>
      <c r="D407" s="346" t="s">
        <v>33</v>
      </c>
      <c r="E407" s="293" t="s">
        <v>159</v>
      </c>
      <c r="F407" s="293" t="s">
        <v>159</v>
      </c>
      <c r="G407" s="369" t="s">
        <v>1756</v>
      </c>
    </row>
    <row r="408" spans="2:7">
      <c r="B408" s="345"/>
      <c r="C408" s="345"/>
      <c r="D408" s="344"/>
      <c r="E408" s="293" t="s">
        <v>1134</v>
      </c>
      <c r="F408" s="293" t="s">
        <v>35</v>
      </c>
      <c r="G408" s="369" t="s">
        <v>36</v>
      </c>
    </row>
    <row r="409" spans="2:7">
      <c r="B409" s="340" t="s">
        <v>1758</v>
      </c>
      <c r="C409" s="340" t="s">
        <v>1762</v>
      </c>
      <c r="D409" s="362" t="s">
        <v>1761</v>
      </c>
      <c r="E409" s="288">
        <f>F409-2</f>
        <v>43649</v>
      </c>
      <c r="F409" s="288">
        <v>43651</v>
      </c>
      <c r="G409" s="288">
        <f>F409+2</f>
        <v>43653</v>
      </c>
    </row>
    <row r="410" spans="2:7">
      <c r="B410" s="364" t="s">
        <v>1758</v>
      </c>
      <c r="C410" s="340" t="s">
        <v>1760</v>
      </c>
      <c r="D410" s="362"/>
      <c r="E410" s="288">
        <f>E409+7</f>
        <v>43656</v>
      </c>
      <c r="F410" s="288">
        <f>F409+7</f>
        <v>43658</v>
      </c>
      <c r="G410" s="288">
        <f>G409+7</f>
        <v>43660</v>
      </c>
    </row>
    <row r="411" spans="2:7">
      <c r="B411" s="364" t="s">
        <v>1758</v>
      </c>
      <c r="C411" s="340" t="s">
        <v>1759</v>
      </c>
      <c r="D411" s="362"/>
      <c r="E411" s="288">
        <f>E410+7</f>
        <v>43663</v>
      </c>
      <c r="F411" s="288">
        <f>F410+7</f>
        <v>43665</v>
      </c>
      <c r="G411" s="288">
        <f>G410+7</f>
        <v>43667</v>
      </c>
    </row>
    <row r="412" spans="2:7">
      <c r="B412" s="364" t="s">
        <v>1758</v>
      </c>
      <c r="C412" s="340" t="s">
        <v>1757</v>
      </c>
      <c r="D412" s="362"/>
      <c r="E412" s="288">
        <f>E411+7</f>
        <v>43670</v>
      </c>
      <c r="F412" s="288">
        <f>F411+7</f>
        <v>43672</v>
      </c>
      <c r="G412" s="288">
        <f>G411+7</f>
        <v>43674</v>
      </c>
    </row>
    <row r="414" spans="2:7">
      <c r="B414" s="347" t="s">
        <v>1748</v>
      </c>
      <c r="C414" s="347" t="s">
        <v>32</v>
      </c>
      <c r="D414" s="346" t="s">
        <v>1747</v>
      </c>
      <c r="E414" s="293" t="s">
        <v>159</v>
      </c>
      <c r="F414" s="293" t="s">
        <v>159</v>
      </c>
      <c r="G414" s="369" t="s">
        <v>1756</v>
      </c>
    </row>
    <row r="415" spans="2:7">
      <c r="B415" s="345"/>
      <c r="C415" s="345"/>
      <c r="D415" s="344"/>
      <c r="E415" s="293" t="s">
        <v>1134</v>
      </c>
      <c r="F415" s="293" t="s">
        <v>35</v>
      </c>
      <c r="G415" s="369" t="s">
        <v>36</v>
      </c>
    </row>
    <row r="416" spans="2:7">
      <c r="B416" s="340" t="s">
        <v>1752</v>
      </c>
      <c r="C416" s="340" t="s">
        <v>1755</v>
      </c>
      <c r="D416" s="362" t="s">
        <v>1754</v>
      </c>
      <c r="E416" s="288">
        <f>F416-2</f>
        <v>43681</v>
      </c>
      <c r="F416" s="288">
        <v>43683</v>
      </c>
      <c r="G416" s="288">
        <f>F416+2</f>
        <v>43685</v>
      </c>
    </row>
    <row r="417" spans="1:8">
      <c r="B417" s="364" t="s">
        <v>1752</v>
      </c>
      <c r="C417" s="340" t="s">
        <v>638</v>
      </c>
      <c r="D417" s="362"/>
      <c r="E417" s="288">
        <f>E416+7</f>
        <v>43688</v>
      </c>
      <c r="F417" s="288">
        <f>F416+7</f>
        <v>43690</v>
      </c>
      <c r="G417" s="288">
        <f>F417+2</f>
        <v>43692</v>
      </c>
    </row>
    <row r="418" spans="1:8">
      <c r="B418" s="364" t="s">
        <v>1752</v>
      </c>
      <c r="C418" s="340" t="s">
        <v>639</v>
      </c>
      <c r="D418" s="362"/>
      <c r="E418" s="288">
        <f>E417+7</f>
        <v>43695</v>
      </c>
      <c r="F418" s="288">
        <f>F417+7</f>
        <v>43697</v>
      </c>
      <c r="G418" s="288">
        <f>F418+2</f>
        <v>43699</v>
      </c>
    </row>
    <row r="419" spans="1:8">
      <c r="B419" s="364" t="s">
        <v>1752</v>
      </c>
      <c r="C419" s="340" t="s">
        <v>1753</v>
      </c>
      <c r="D419" s="362"/>
      <c r="E419" s="288">
        <f>E418+7</f>
        <v>43702</v>
      </c>
      <c r="F419" s="288">
        <f>F418+7</f>
        <v>43704</v>
      </c>
      <c r="G419" s="288">
        <f>F419+2</f>
        <v>43706</v>
      </c>
    </row>
    <row r="420" spans="1:8">
      <c r="B420" s="364" t="s">
        <v>1752</v>
      </c>
      <c r="C420" s="340" t="s">
        <v>1751</v>
      </c>
      <c r="D420" s="362"/>
      <c r="E420" s="288">
        <f>E419+7</f>
        <v>43709</v>
      </c>
      <c r="F420" s="288">
        <f>F419+7</f>
        <v>43711</v>
      </c>
      <c r="G420" s="288">
        <f>F420+2</f>
        <v>43713</v>
      </c>
    </row>
    <row r="421" spans="1:8">
      <c r="B421" s="367"/>
      <c r="C421" s="367"/>
      <c r="D421" s="304"/>
      <c r="E421" s="303"/>
      <c r="F421" s="303"/>
      <c r="G421" s="303"/>
    </row>
    <row r="422" spans="1:8" s="348" customFormat="1">
      <c r="A422" s="337" t="s">
        <v>1750</v>
      </c>
      <c r="B422" s="337"/>
      <c r="C422" s="337"/>
      <c r="D422" s="337"/>
      <c r="E422" s="337"/>
      <c r="F422" s="337"/>
      <c r="G422" s="337"/>
      <c r="H422" s="336"/>
    </row>
    <row r="423" spans="1:8">
      <c r="A423" s="308" t="s">
        <v>1749</v>
      </c>
      <c r="F423" s="399"/>
    </row>
    <row r="424" spans="1:8">
      <c r="B424" s="347" t="s">
        <v>1748</v>
      </c>
      <c r="C424" s="347" t="s">
        <v>32</v>
      </c>
      <c r="D424" s="346" t="s">
        <v>1747</v>
      </c>
      <c r="E424" s="293" t="s">
        <v>159</v>
      </c>
      <c r="F424" s="293" t="s">
        <v>159</v>
      </c>
      <c r="G424" s="369" t="s">
        <v>1746</v>
      </c>
    </row>
    <row r="425" spans="1:8">
      <c r="B425" s="345"/>
      <c r="C425" s="345"/>
      <c r="D425" s="344"/>
      <c r="E425" s="293" t="s">
        <v>1134</v>
      </c>
      <c r="F425" s="293" t="s">
        <v>35</v>
      </c>
      <c r="G425" s="369" t="s">
        <v>36</v>
      </c>
    </row>
    <row r="426" spans="1:8">
      <c r="B426" s="340" t="s">
        <v>1740</v>
      </c>
      <c r="C426" s="340" t="s">
        <v>1745</v>
      </c>
      <c r="D426" s="362" t="s">
        <v>1744</v>
      </c>
      <c r="E426" s="288">
        <f>F426-5</f>
        <v>43644</v>
      </c>
      <c r="F426" s="288">
        <v>43649</v>
      </c>
      <c r="G426" s="288">
        <f>F426+3</f>
        <v>43652</v>
      </c>
    </row>
    <row r="427" spans="1:8">
      <c r="B427" s="364" t="s">
        <v>1742</v>
      </c>
      <c r="C427" s="340" t="s">
        <v>694</v>
      </c>
      <c r="D427" s="362"/>
      <c r="E427" s="288">
        <f>E426+7</f>
        <v>43651</v>
      </c>
      <c r="F427" s="288">
        <f>F426+7</f>
        <v>43656</v>
      </c>
      <c r="G427" s="288">
        <f>F427+3</f>
        <v>43659</v>
      </c>
    </row>
    <row r="428" spans="1:8">
      <c r="B428" s="364" t="s">
        <v>1740</v>
      </c>
      <c r="C428" s="340" t="s">
        <v>1743</v>
      </c>
      <c r="D428" s="362"/>
      <c r="E428" s="288">
        <f>E427+7</f>
        <v>43658</v>
      </c>
      <c r="F428" s="288">
        <f>F427+7</f>
        <v>43663</v>
      </c>
      <c r="G428" s="288">
        <f>F428+3</f>
        <v>43666</v>
      </c>
    </row>
    <row r="429" spans="1:8">
      <c r="B429" s="364" t="s">
        <v>1742</v>
      </c>
      <c r="C429" s="340" t="s">
        <v>1741</v>
      </c>
      <c r="D429" s="362"/>
      <c r="E429" s="288">
        <f>E428+7</f>
        <v>43665</v>
      </c>
      <c r="F429" s="288">
        <f>F428+7</f>
        <v>43670</v>
      </c>
      <c r="G429" s="288">
        <f>F429+3</f>
        <v>43673</v>
      </c>
    </row>
    <row r="430" spans="1:8">
      <c r="B430" s="364" t="s">
        <v>1740</v>
      </c>
      <c r="C430" s="340" t="s">
        <v>1739</v>
      </c>
      <c r="D430" s="362"/>
      <c r="E430" s="288">
        <f>E429+7</f>
        <v>43672</v>
      </c>
      <c r="F430" s="288">
        <f>F429+7</f>
        <v>43677</v>
      </c>
      <c r="G430" s="288">
        <f>F430+3</f>
        <v>43680</v>
      </c>
    </row>
    <row r="431" spans="1:8">
      <c r="F431" s="399"/>
    </row>
    <row r="432" spans="1:8">
      <c r="B432" s="347" t="s">
        <v>1734</v>
      </c>
      <c r="C432" s="347" t="s">
        <v>32</v>
      </c>
      <c r="D432" s="346" t="s">
        <v>1622</v>
      </c>
      <c r="E432" s="293" t="s">
        <v>159</v>
      </c>
      <c r="F432" s="293" t="s">
        <v>159</v>
      </c>
      <c r="G432" s="369" t="s">
        <v>1738</v>
      </c>
    </row>
    <row r="433" spans="1:7">
      <c r="B433" s="345"/>
      <c r="C433" s="345"/>
      <c r="D433" s="344"/>
      <c r="E433" s="293" t="s">
        <v>1134</v>
      </c>
      <c r="F433" s="293" t="s">
        <v>35</v>
      </c>
      <c r="G433" s="369" t="s">
        <v>36</v>
      </c>
    </row>
    <row r="434" spans="1:7">
      <c r="B434" s="340" t="s">
        <v>1649</v>
      </c>
      <c r="C434" s="340" t="s">
        <v>1654</v>
      </c>
      <c r="D434" s="362" t="s">
        <v>1660</v>
      </c>
      <c r="E434" s="288">
        <f>F434-3</f>
        <v>43648</v>
      </c>
      <c r="F434" s="288">
        <v>43651</v>
      </c>
      <c r="G434" s="288">
        <f>F434+3</f>
        <v>43654</v>
      </c>
    </row>
    <row r="435" spans="1:7">
      <c r="B435" s="364" t="s">
        <v>1659</v>
      </c>
      <c r="C435" s="340" t="s">
        <v>1654</v>
      </c>
      <c r="D435" s="362"/>
      <c r="E435" s="288">
        <f>E434+7</f>
        <v>43655</v>
      </c>
      <c r="F435" s="288">
        <f>F434+7</f>
        <v>43658</v>
      </c>
      <c r="G435" s="288">
        <f>F435+3</f>
        <v>43661</v>
      </c>
    </row>
    <row r="436" spans="1:7">
      <c r="B436" s="364" t="s">
        <v>1658</v>
      </c>
      <c r="C436" s="340" t="s">
        <v>309</v>
      </c>
      <c r="D436" s="362"/>
      <c r="E436" s="288">
        <f>E435+7</f>
        <v>43662</v>
      </c>
      <c r="F436" s="288">
        <f>F435+7</f>
        <v>43665</v>
      </c>
      <c r="G436" s="288">
        <f>F436+3</f>
        <v>43668</v>
      </c>
    </row>
    <row r="437" spans="1:7">
      <c r="B437" s="364" t="s">
        <v>1657</v>
      </c>
      <c r="C437" s="340" t="s">
        <v>309</v>
      </c>
      <c r="D437" s="362"/>
      <c r="E437" s="288">
        <f>E436+7</f>
        <v>43669</v>
      </c>
      <c r="F437" s="288">
        <f>F436+7</f>
        <v>43672</v>
      </c>
      <c r="G437" s="288">
        <f>F437+3</f>
        <v>43675</v>
      </c>
    </row>
    <row r="438" spans="1:7">
      <c r="B438" s="284"/>
      <c r="C438" s="284"/>
    </row>
    <row r="439" spans="1:7">
      <c r="B439" s="347" t="s">
        <v>1734</v>
      </c>
      <c r="C439" s="347" t="s">
        <v>32</v>
      </c>
      <c r="D439" s="346" t="s">
        <v>1622</v>
      </c>
      <c r="E439" s="293" t="s">
        <v>159</v>
      </c>
      <c r="F439" s="293" t="s">
        <v>159</v>
      </c>
      <c r="G439" s="369" t="s">
        <v>1738</v>
      </c>
    </row>
    <row r="440" spans="1:7">
      <c r="B440" s="345"/>
      <c r="C440" s="345"/>
      <c r="D440" s="344"/>
      <c r="E440" s="293" t="s">
        <v>1134</v>
      </c>
      <c r="F440" s="293" t="s">
        <v>35</v>
      </c>
      <c r="G440" s="369" t="s">
        <v>36</v>
      </c>
    </row>
    <row r="441" spans="1:7">
      <c r="B441" s="340" t="s">
        <v>1655</v>
      </c>
      <c r="C441" s="340" t="s">
        <v>1654</v>
      </c>
      <c r="D441" s="362" t="s">
        <v>1653</v>
      </c>
      <c r="E441" s="288">
        <f>F441-3</f>
        <v>43650</v>
      </c>
      <c r="F441" s="288">
        <v>43653</v>
      </c>
      <c r="G441" s="288">
        <f>F441+3</f>
        <v>43656</v>
      </c>
    </row>
    <row r="442" spans="1:7">
      <c r="B442" s="364" t="s">
        <v>1652</v>
      </c>
      <c r="C442" s="340" t="s">
        <v>406</v>
      </c>
      <c r="D442" s="362"/>
      <c r="E442" s="288">
        <f>E441+7</f>
        <v>43657</v>
      </c>
      <c r="F442" s="288">
        <f>F441+7</f>
        <v>43660</v>
      </c>
      <c r="G442" s="288">
        <f>F442+3</f>
        <v>43663</v>
      </c>
    </row>
    <row r="443" spans="1:7">
      <c r="B443" s="364" t="s">
        <v>1651</v>
      </c>
      <c r="C443" s="340" t="s">
        <v>1629</v>
      </c>
      <c r="D443" s="362"/>
      <c r="E443" s="288">
        <f>E442+7</f>
        <v>43664</v>
      </c>
      <c r="F443" s="288">
        <f>F442+7</f>
        <v>43667</v>
      </c>
      <c r="G443" s="288">
        <f>F443+3</f>
        <v>43670</v>
      </c>
    </row>
    <row r="444" spans="1:7">
      <c r="B444" s="364" t="s">
        <v>1650</v>
      </c>
      <c r="C444" s="340" t="s">
        <v>406</v>
      </c>
      <c r="D444" s="362"/>
      <c r="E444" s="288">
        <f>E443+7</f>
        <v>43671</v>
      </c>
      <c r="F444" s="288">
        <f>F443+7</f>
        <v>43674</v>
      </c>
      <c r="G444" s="288">
        <f>F444+3</f>
        <v>43677</v>
      </c>
    </row>
    <row r="445" spans="1:7">
      <c r="B445" s="364" t="s">
        <v>1649</v>
      </c>
      <c r="C445" s="340" t="s">
        <v>1629</v>
      </c>
      <c r="D445" s="362"/>
      <c r="E445" s="288">
        <f>E444+7</f>
        <v>43678</v>
      </c>
      <c r="F445" s="288">
        <f>F444+7</f>
        <v>43681</v>
      </c>
      <c r="G445" s="288">
        <f>F445+3</f>
        <v>43684</v>
      </c>
    </row>
    <row r="446" spans="1:7">
      <c r="B446" s="389"/>
      <c r="C446" s="389"/>
      <c r="E446" s="303"/>
      <c r="F446" s="303"/>
      <c r="G446" s="303"/>
    </row>
    <row r="447" spans="1:7">
      <c r="A447" s="339" t="s">
        <v>1737</v>
      </c>
      <c r="B447" s="339"/>
      <c r="C447" s="339"/>
      <c r="E447" s="303"/>
      <c r="F447" s="303"/>
      <c r="G447" s="303"/>
    </row>
    <row r="448" spans="1:7">
      <c r="B448" s="347" t="s">
        <v>1298</v>
      </c>
      <c r="C448" s="347" t="s">
        <v>32</v>
      </c>
      <c r="D448" s="346" t="s">
        <v>1622</v>
      </c>
      <c r="E448" s="293" t="s">
        <v>159</v>
      </c>
      <c r="F448" s="293" t="s">
        <v>159</v>
      </c>
      <c r="G448" s="293" t="s">
        <v>1733</v>
      </c>
    </row>
    <row r="449" spans="1:8">
      <c r="B449" s="345"/>
      <c r="C449" s="345"/>
      <c r="D449" s="344"/>
      <c r="E449" s="293" t="s">
        <v>1134</v>
      </c>
      <c r="F449" s="293" t="s">
        <v>35</v>
      </c>
      <c r="G449" s="293" t="s">
        <v>36</v>
      </c>
    </row>
    <row r="450" spans="1:8">
      <c r="B450" s="364" t="s">
        <v>1735</v>
      </c>
      <c r="C450" s="340" t="s">
        <v>1641</v>
      </c>
      <c r="D450" s="362" t="s">
        <v>1736</v>
      </c>
      <c r="E450" s="288">
        <f>F450-3</f>
        <v>43647</v>
      </c>
      <c r="F450" s="288">
        <v>43650</v>
      </c>
      <c r="G450" s="288">
        <f>F450+2</f>
        <v>43652</v>
      </c>
    </row>
    <row r="451" spans="1:8">
      <c r="B451" s="364" t="s">
        <v>1735</v>
      </c>
      <c r="C451" s="340" t="s">
        <v>409</v>
      </c>
      <c r="D451" s="362"/>
      <c r="E451" s="288">
        <f>E450+7</f>
        <v>43654</v>
      </c>
      <c r="F451" s="288">
        <f>F450+7</f>
        <v>43657</v>
      </c>
      <c r="G451" s="288">
        <f>F451+2</f>
        <v>43659</v>
      </c>
    </row>
    <row r="452" spans="1:8">
      <c r="B452" s="364" t="s">
        <v>1735</v>
      </c>
      <c r="C452" s="340" t="s">
        <v>640</v>
      </c>
      <c r="D452" s="362"/>
      <c r="E452" s="288">
        <f>E451+7</f>
        <v>43661</v>
      </c>
      <c r="F452" s="288">
        <f>F451+7</f>
        <v>43664</v>
      </c>
      <c r="G452" s="288">
        <f>F452+2</f>
        <v>43666</v>
      </c>
    </row>
    <row r="453" spans="1:8">
      <c r="B453" s="364" t="s">
        <v>1735</v>
      </c>
      <c r="C453" s="340" t="s">
        <v>641</v>
      </c>
      <c r="D453" s="362"/>
      <c r="E453" s="288">
        <f>E452+7</f>
        <v>43668</v>
      </c>
      <c r="F453" s="288">
        <f>F452+7</f>
        <v>43671</v>
      </c>
      <c r="G453" s="288">
        <f>F453+2</f>
        <v>43673</v>
      </c>
    </row>
    <row r="454" spans="1:8">
      <c r="B454" s="398"/>
      <c r="C454" s="398"/>
      <c r="E454" s="303"/>
      <c r="F454" s="303"/>
      <c r="G454" s="303"/>
    </row>
    <row r="455" spans="1:8">
      <c r="B455" s="347" t="s">
        <v>1734</v>
      </c>
      <c r="C455" s="347" t="s">
        <v>32</v>
      </c>
      <c r="D455" s="346" t="s">
        <v>1622</v>
      </c>
      <c r="E455" s="293" t="s">
        <v>159</v>
      </c>
      <c r="F455" s="293" t="s">
        <v>159</v>
      </c>
      <c r="G455" s="369" t="s">
        <v>1733</v>
      </c>
    </row>
    <row r="456" spans="1:8">
      <c r="B456" s="345"/>
      <c r="C456" s="345"/>
      <c r="D456" s="344"/>
      <c r="E456" s="293" t="s">
        <v>1134</v>
      </c>
      <c r="F456" s="293" t="s">
        <v>35</v>
      </c>
      <c r="G456" s="369" t="s">
        <v>36</v>
      </c>
    </row>
    <row r="457" spans="1:8">
      <c r="B457" s="340" t="s">
        <v>1727</v>
      </c>
      <c r="C457" s="340" t="s">
        <v>1732</v>
      </c>
      <c r="D457" s="362" t="s">
        <v>1731</v>
      </c>
      <c r="E457" s="288">
        <f>F457-3</f>
        <v>43650</v>
      </c>
      <c r="F457" s="288">
        <v>43653</v>
      </c>
      <c r="G457" s="288">
        <f>F457+3</f>
        <v>43656</v>
      </c>
    </row>
    <row r="458" spans="1:8">
      <c r="B458" s="364" t="s">
        <v>1727</v>
      </c>
      <c r="C458" s="340" t="s">
        <v>1730</v>
      </c>
      <c r="D458" s="362"/>
      <c r="E458" s="288">
        <f>E457+7</f>
        <v>43657</v>
      </c>
      <c r="F458" s="288">
        <f>F457+7</f>
        <v>43660</v>
      </c>
      <c r="G458" s="288">
        <f>F458+3</f>
        <v>43663</v>
      </c>
    </row>
    <row r="459" spans="1:8">
      <c r="B459" s="364" t="s">
        <v>1727</v>
      </c>
      <c r="C459" s="340" t="s">
        <v>1729</v>
      </c>
      <c r="D459" s="362"/>
      <c r="E459" s="288">
        <f>E458+7</f>
        <v>43664</v>
      </c>
      <c r="F459" s="288">
        <f>F458+7</f>
        <v>43667</v>
      </c>
      <c r="G459" s="288">
        <f>F459+3</f>
        <v>43670</v>
      </c>
    </row>
    <row r="460" spans="1:8">
      <c r="B460" s="364" t="s">
        <v>1727</v>
      </c>
      <c r="C460" s="340" t="s">
        <v>1728</v>
      </c>
      <c r="D460" s="362"/>
      <c r="E460" s="288">
        <f>E459+7</f>
        <v>43671</v>
      </c>
      <c r="F460" s="288">
        <f>F459+7</f>
        <v>43674</v>
      </c>
      <c r="G460" s="288">
        <f>F460+3</f>
        <v>43677</v>
      </c>
    </row>
    <row r="461" spans="1:8">
      <c r="B461" s="364" t="s">
        <v>1727</v>
      </c>
      <c r="C461" s="340" t="s">
        <v>693</v>
      </c>
      <c r="D461" s="362"/>
      <c r="E461" s="288">
        <f>E460+7</f>
        <v>43678</v>
      </c>
      <c r="F461" s="288">
        <f>F460+7</f>
        <v>43681</v>
      </c>
      <c r="G461" s="288">
        <f>F461+3</f>
        <v>43684</v>
      </c>
    </row>
    <row r="462" spans="1:8">
      <c r="B462" s="284"/>
      <c r="C462" s="284"/>
    </row>
    <row r="463" spans="1:8">
      <c r="A463" s="337" t="s">
        <v>86</v>
      </c>
      <c r="B463" s="337"/>
      <c r="C463" s="337"/>
      <c r="D463" s="337"/>
      <c r="E463" s="337"/>
      <c r="F463" s="337"/>
      <c r="G463" s="337"/>
      <c r="H463" s="336"/>
    </row>
    <row r="464" spans="1:8">
      <c r="A464" s="308" t="s">
        <v>98</v>
      </c>
    </row>
    <row r="465" spans="2:7">
      <c r="B465" s="347" t="s">
        <v>1298</v>
      </c>
      <c r="C465" s="347" t="s">
        <v>1461</v>
      </c>
      <c r="D465" s="346" t="s">
        <v>1622</v>
      </c>
      <c r="E465" s="293" t="s">
        <v>1460</v>
      </c>
      <c r="F465" s="293" t="s">
        <v>1460</v>
      </c>
      <c r="G465" s="293" t="s">
        <v>1476</v>
      </c>
    </row>
    <row r="466" spans="2:7">
      <c r="B466" s="345"/>
      <c r="C466" s="345"/>
      <c r="D466" s="344"/>
      <c r="E466" s="293" t="s">
        <v>1458</v>
      </c>
      <c r="F466" s="293" t="s">
        <v>1457</v>
      </c>
      <c r="G466" s="293" t="s">
        <v>1456</v>
      </c>
    </row>
    <row r="467" spans="2:7">
      <c r="B467" s="364" t="s">
        <v>1205</v>
      </c>
      <c r="C467" s="340"/>
      <c r="D467" s="362" t="s">
        <v>1506</v>
      </c>
      <c r="E467" s="288">
        <f>F467-4</f>
        <v>43643</v>
      </c>
      <c r="F467" s="288">
        <v>43647</v>
      </c>
      <c r="G467" s="288">
        <f>F467+11</f>
        <v>43658</v>
      </c>
    </row>
    <row r="468" spans="2:7">
      <c r="B468" s="364" t="s">
        <v>1505</v>
      </c>
      <c r="C468" s="340" t="s">
        <v>1504</v>
      </c>
      <c r="D468" s="362"/>
      <c r="E468" s="288">
        <f>E467+7</f>
        <v>43650</v>
      </c>
      <c r="F468" s="288">
        <f>F467+7</f>
        <v>43654</v>
      </c>
      <c r="G468" s="288">
        <f>F468+11</f>
        <v>43665</v>
      </c>
    </row>
    <row r="469" spans="2:7">
      <c r="B469" s="364" t="s">
        <v>1503</v>
      </c>
      <c r="C469" s="340" t="s">
        <v>1502</v>
      </c>
      <c r="D469" s="362"/>
      <c r="E469" s="288">
        <f>E468+7</f>
        <v>43657</v>
      </c>
      <c r="F469" s="288">
        <f>F468+7</f>
        <v>43661</v>
      </c>
      <c r="G469" s="288">
        <f>F469+11</f>
        <v>43672</v>
      </c>
    </row>
    <row r="470" spans="2:7">
      <c r="B470" s="364" t="s">
        <v>1501</v>
      </c>
      <c r="C470" s="340" t="s">
        <v>1500</v>
      </c>
      <c r="D470" s="362"/>
      <c r="E470" s="288">
        <f>E469+7</f>
        <v>43664</v>
      </c>
      <c r="F470" s="288">
        <f>F469+7</f>
        <v>43668</v>
      </c>
      <c r="G470" s="288">
        <f>F470+11</f>
        <v>43679</v>
      </c>
    </row>
    <row r="471" spans="2:7">
      <c r="B471" s="364" t="s">
        <v>1499</v>
      </c>
      <c r="C471" s="340" t="s">
        <v>1498</v>
      </c>
      <c r="D471" s="362"/>
      <c r="E471" s="288">
        <f>E470+7</f>
        <v>43671</v>
      </c>
      <c r="F471" s="288">
        <f>F470+7</f>
        <v>43675</v>
      </c>
      <c r="G471" s="288">
        <f>F471+11</f>
        <v>43686</v>
      </c>
    </row>
    <row r="472" spans="2:7">
      <c r="B472" s="397"/>
      <c r="C472" s="391"/>
      <c r="G472" s="396"/>
    </row>
    <row r="473" spans="2:7">
      <c r="B473" s="347" t="s">
        <v>1298</v>
      </c>
      <c r="C473" s="347" t="s">
        <v>32</v>
      </c>
      <c r="D473" s="346" t="s">
        <v>1622</v>
      </c>
      <c r="E473" s="293" t="s">
        <v>159</v>
      </c>
      <c r="F473" s="293" t="s">
        <v>159</v>
      </c>
      <c r="G473" s="293" t="s">
        <v>1476</v>
      </c>
    </row>
    <row r="474" spans="2:7">
      <c r="B474" s="345"/>
      <c r="C474" s="345"/>
      <c r="D474" s="344"/>
      <c r="E474" s="293" t="s">
        <v>1134</v>
      </c>
      <c r="F474" s="293" t="s">
        <v>35</v>
      </c>
      <c r="G474" s="293" t="s">
        <v>36</v>
      </c>
    </row>
    <row r="475" spans="2:7">
      <c r="B475" s="340" t="s">
        <v>1725</v>
      </c>
      <c r="C475" s="340" t="s">
        <v>1698</v>
      </c>
      <c r="D475" s="292" t="s">
        <v>1724</v>
      </c>
      <c r="E475" s="288">
        <f>F475-3</f>
        <v>43647</v>
      </c>
      <c r="F475" s="288">
        <v>43650</v>
      </c>
      <c r="G475" s="288">
        <f>F475+10</f>
        <v>43660</v>
      </c>
    </row>
    <row r="476" spans="2:7">
      <c r="B476" s="364" t="s">
        <v>1723</v>
      </c>
      <c r="C476" s="363" t="s">
        <v>1698</v>
      </c>
      <c r="D476" s="291"/>
      <c r="E476" s="288">
        <f>E475+7</f>
        <v>43654</v>
      </c>
      <c r="F476" s="288">
        <f>F475+7</f>
        <v>43657</v>
      </c>
      <c r="G476" s="288">
        <f>F476+10</f>
        <v>43667</v>
      </c>
    </row>
    <row r="477" spans="2:7">
      <c r="B477" s="340" t="s">
        <v>1722</v>
      </c>
      <c r="C477" s="363" t="s">
        <v>1721</v>
      </c>
      <c r="D477" s="291"/>
      <c r="E477" s="288">
        <f>E476+7</f>
        <v>43661</v>
      </c>
      <c r="F477" s="288">
        <f>F476+7</f>
        <v>43664</v>
      </c>
      <c r="G477" s="288">
        <f>F477+10</f>
        <v>43674</v>
      </c>
    </row>
    <row r="478" spans="2:7">
      <c r="B478" s="364" t="s">
        <v>1720</v>
      </c>
      <c r="C478" s="363" t="s">
        <v>1719</v>
      </c>
      <c r="D478" s="289"/>
      <c r="E478" s="288">
        <f>E477+7</f>
        <v>43668</v>
      </c>
      <c r="F478" s="288">
        <f>F477+7</f>
        <v>43671</v>
      </c>
      <c r="G478" s="288">
        <f>F478+10</f>
        <v>43681</v>
      </c>
    </row>
    <row r="479" spans="2:7">
      <c r="B479" s="284"/>
      <c r="C479" s="284"/>
    </row>
    <row r="480" spans="2:7">
      <c r="B480" s="347" t="s">
        <v>1298</v>
      </c>
      <c r="C480" s="347" t="s">
        <v>32</v>
      </c>
      <c r="D480" s="346" t="s">
        <v>1622</v>
      </c>
      <c r="E480" s="293" t="s">
        <v>159</v>
      </c>
      <c r="F480" s="293" t="s">
        <v>159</v>
      </c>
      <c r="G480" s="293" t="s">
        <v>1476</v>
      </c>
    </row>
    <row r="481" spans="1:7">
      <c r="B481" s="345"/>
      <c r="C481" s="345"/>
      <c r="D481" s="344"/>
      <c r="E481" s="293" t="s">
        <v>1134</v>
      </c>
      <c r="F481" s="293" t="s">
        <v>35</v>
      </c>
      <c r="G481" s="293" t="s">
        <v>36</v>
      </c>
    </row>
    <row r="482" spans="1:7">
      <c r="B482" s="340" t="s">
        <v>1718</v>
      </c>
      <c r="C482" s="340" t="s">
        <v>1698</v>
      </c>
      <c r="D482" s="292" t="s">
        <v>1717</v>
      </c>
      <c r="E482" s="288">
        <f>F482-3</f>
        <v>43649</v>
      </c>
      <c r="F482" s="288">
        <v>43652</v>
      </c>
      <c r="G482" s="288">
        <f>F482+7</f>
        <v>43659</v>
      </c>
    </row>
    <row r="483" spans="1:7">
      <c r="B483" s="364" t="s">
        <v>1716</v>
      </c>
      <c r="C483" s="363" t="s">
        <v>1698</v>
      </c>
      <c r="D483" s="291"/>
      <c r="E483" s="288">
        <f>E482+7</f>
        <v>43656</v>
      </c>
      <c r="F483" s="288">
        <f>F482+7</f>
        <v>43659</v>
      </c>
      <c r="G483" s="288">
        <f>F483+7</f>
        <v>43666</v>
      </c>
    </row>
    <row r="484" spans="1:7">
      <c r="B484" s="340" t="s">
        <v>1715</v>
      </c>
      <c r="C484" s="363" t="s">
        <v>1706</v>
      </c>
      <c r="D484" s="291"/>
      <c r="E484" s="288">
        <f>E483+7</f>
        <v>43663</v>
      </c>
      <c r="F484" s="288">
        <f>F483+7</f>
        <v>43666</v>
      </c>
      <c r="G484" s="288">
        <f>F484+7</f>
        <v>43673</v>
      </c>
    </row>
    <row r="485" spans="1:7">
      <c r="B485" s="364" t="s">
        <v>1714</v>
      </c>
      <c r="C485" s="363" t="s">
        <v>1706</v>
      </c>
      <c r="D485" s="289"/>
      <c r="E485" s="288">
        <f>E484+7</f>
        <v>43670</v>
      </c>
      <c r="F485" s="288">
        <f>F484+7</f>
        <v>43673</v>
      </c>
      <c r="G485" s="288">
        <f>F485+7</f>
        <v>43680</v>
      </c>
    </row>
    <row r="486" spans="1:7">
      <c r="B486" s="395"/>
      <c r="C486" s="393"/>
      <c r="D486" s="304"/>
      <c r="E486" s="303"/>
      <c r="F486" s="303"/>
      <c r="G486" s="303"/>
    </row>
    <row r="487" spans="1:7">
      <c r="A487" s="308" t="s">
        <v>88</v>
      </c>
      <c r="B487" s="335"/>
      <c r="C487" s="335"/>
      <c r="D487" s="335"/>
      <c r="E487" s="335"/>
      <c r="F487" s="308"/>
      <c r="G487" s="308"/>
    </row>
    <row r="488" spans="1:7">
      <c r="A488" s="308"/>
      <c r="B488" s="347" t="s">
        <v>31</v>
      </c>
      <c r="C488" s="347" t="s">
        <v>32</v>
      </c>
      <c r="D488" s="346" t="s">
        <v>33</v>
      </c>
      <c r="E488" s="293" t="s">
        <v>159</v>
      </c>
      <c r="F488" s="293" t="s">
        <v>159</v>
      </c>
      <c r="G488" s="293" t="s">
        <v>1726</v>
      </c>
    </row>
    <row r="489" spans="1:7" ht="16.5" customHeight="1">
      <c r="A489" s="308"/>
      <c r="B489" s="345"/>
      <c r="C489" s="345"/>
      <c r="D489" s="344"/>
      <c r="E489" s="293" t="s">
        <v>1134</v>
      </c>
      <c r="F489" s="293" t="s">
        <v>35</v>
      </c>
      <c r="G489" s="293" t="s">
        <v>36</v>
      </c>
    </row>
    <row r="490" spans="1:7" ht="16.5" customHeight="1">
      <c r="A490" s="308"/>
      <c r="B490" s="340" t="s">
        <v>1725</v>
      </c>
      <c r="C490" s="340" t="s">
        <v>1698</v>
      </c>
      <c r="D490" s="292" t="s">
        <v>1724</v>
      </c>
      <c r="E490" s="288">
        <f>F490-3</f>
        <v>43647</v>
      </c>
      <c r="F490" s="288">
        <v>43650</v>
      </c>
      <c r="G490" s="288">
        <f>F490+8</f>
        <v>43658</v>
      </c>
    </row>
    <row r="491" spans="1:7" ht="16.5" customHeight="1">
      <c r="A491" s="308"/>
      <c r="B491" s="364" t="s">
        <v>1723</v>
      </c>
      <c r="C491" s="363" t="s">
        <v>1698</v>
      </c>
      <c r="D491" s="291"/>
      <c r="E491" s="288">
        <f>E490+7</f>
        <v>43654</v>
      </c>
      <c r="F491" s="288">
        <f>F490+7</f>
        <v>43657</v>
      </c>
      <c r="G491" s="288">
        <f>F491+8</f>
        <v>43665</v>
      </c>
    </row>
    <row r="492" spans="1:7">
      <c r="A492" s="308"/>
      <c r="B492" s="340" t="s">
        <v>1722</v>
      </c>
      <c r="C492" s="363" t="s">
        <v>1721</v>
      </c>
      <c r="D492" s="291"/>
      <c r="E492" s="288">
        <f>E491+7</f>
        <v>43661</v>
      </c>
      <c r="F492" s="288">
        <f>F491+7</f>
        <v>43664</v>
      </c>
      <c r="G492" s="288">
        <f>F492+8</f>
        <v>43672</v>
      </c>
    </row>
    <row r="493" spans="1:7">
      <c r="A493" s="308"/>
      <c r="B493" s="364" t="s">
        <v>1720</v>
      </c>
      <c r="C493" s="363" t="s">
        <v>1719</v>
      </c>
      <c r="D493" s="289"/>
      <c r="E493" s="288">
        <f>E492+7</f>
        <v>43668</v>
      </c>
      <c r="F493" s="288">
        <f>F492+7</f>
        <v>43671</v>
      </c>
      <c r="G493" s="288">
        <f>F493+8</f>
        <v>43679</v>
      </c>
    </row>
    <row r="494" spans="1:7">
      <c r="A494" s="308"/>
      <c r="B494" s="284"/>
      <c r="C494" s="284"/>
    </row>
    <row r="495" spans="1:7">
      <c r="B495" s="347" t="s">
        <v>1298</v>
      </c>
      <c r="C495" s="347" t="s">
        <v>32</v>
      </c>
      <c r="D495" s="346" t="s">
        <v>1622</v>
      </c>
      <c r="E495" s="293" t="s">
        <v>159</v>
      </c>
      <c r="F495" s="293" t="s">
        <v>159</v>
      </c>
      <c r="G495" s="293" t="s">
        <v>201</v>
      </c>
    </row>
    <row r="496" spans="1:7" ht="16.5" customHeight="1">
      <c r="B496" s="345"/>
      <c r="C496" s="345"/>
      <c r="D496" s="344"/>
      <c r="E496" s="293" t="s">
        <v>1134</v>
      </c>
      <c r="F496" s="293" t="s">
        <v>35</v>
      </c>
      <c r="G496" s="293" t="s">
        <v>36</v>
      </c>
    </row>
    <row r="497" spans="1:7" ht="16.5" customHeight="1">
      <c r="B497" s="340" t="s">
        <v>1718</v>
      </c>
      <c r="C497" s="340" t="s">
        <v>1698</v>
      </c>
      <c r="D497" s="292" t="s">
        <v>1717</v>
      </c>
      <c r="E497" s="288">
        <f>F497-3</f>
        <v>43649</v>
      </c>
      <c r="F497" s="288">
        <v>43652</v>
      </c>
      <c r="G497" s="288">
        <f>F497+8</f>
        <v>43660</v>
      </c>
    </row>
    <row r="498" spans="1:7" ht="16.5" customHeight="1">
      <c r="B498" s="364" t="s">
        <v>1716</v>
      </c>
      <c r="C498" s="363" t="s">
        <v>1698</v>
      </c>
      <c r="D498" s="291"/>
      <c r="E498" s="288">
        <f>E497+7</f>
        <v>43656</v>
      </c>
      <c r="F498" s="288">
        <f>F497+7</f>
        <v>43659</v>
      </c>
      <c r="G498" s="288">
        <f>F498+8</f>
        <v>43667</v>
      </c>
    </row>
    <row r="499" spans="1:7" ht="16.5" customHeight="1">
      <c r="B499" s="340" t="s">
        <v>1715</v>
      </c>
      <c r="C499" s="363" t="s">
        <v>1706</v>
      </c>
      <c r="D499" s="291"/>
      <c r="E499" s="288">
        <f>E498+7</f>
        <v>43663</v>
      </c>
      <c r="F499" s="288">
        <f>F498+7</f>
        <v>43666</v>
      </c>
      <c r="G499" s="288">
        <f>F499+8</f>
        <v>43674</v>
      </c>
    </row>
    <row r="500" spans="1:7">
      <c r="B500" s="364" t="s">
        <v>1714</v>
      </c>
      <c r="C500" s="363" t="s">
        <v>1706</v>
      </c>
      <c r="D500" s="289"/>
      <c r="E500" s="288">
        <f>E499+7</f>
        <v>43670</v>
      </c>
      <c r="F500" s="288">
        <f>F499+7</f>
        <v>43673</v>
      </c>
      <c r="G500" s="288">
        <f>F500+8</f>
        <v>43681</v>
      </c>
    </row>
    <row r="501" spans="1:7">
      <c r="B501" s="367"/>
      <c r="C501" s="367"/>
      <c r="D501" s="304"/>
      <c r="E501" s="303"/>
      <c r="F501" s="303"/>
      <c r="G501" s="303"/>
    </row>
    <row r="502" spans="1:7">
      <c r="A502" s="308" t="s">
        <v>203</v>
      </c>
      <c r="D502" s="304"/>
      <c r="E502" s="303"/>
      <c r="F502" s="303"/>
      <c r="G502" s="303"/>
    </row>
    <row r="503" spans="1:7">
      <c r="B503" s="347" t="s">
        <v>1298</v>
      </c>
      <c r="C503" s="347" t="s">
        <v>32</v>
      </c>
      <c r="D503" s="346" t="s">
        <v>1622</v>
      </c>
      <c r="E503" s="293" t="s">
        <v>159</v>
      </c>
      <c r="F503" s="293" t="s">
        <v>159</v>
      </c>
      <c r="G503" s="293" t="s">
        <v>203</v>
      </c>
    </row>
    <row r="504" spans="1:7">
      <c r="B504" s="345"/>
      <c r="C504" s="345"/>
      <c r="D504" s="344"/>
      <c r="E504" s="293" t="s">
        <v>1134</v>
      </c>
      <c r="F504" s="293" t="s">
        <v>35</v>
      </c>
      <c r="G504" s="293" t="s">
        <v>36</v>
      </c>
    </row>
    <row r="505" spans="1:7">
      <c r="B505" s="340" t="s">
        <v>1718</v>
      </c>
      <c r="C505" s="340" t="s">
        <v>1698</v>
      </c>
      <c r="D505" s="292" t="s">
        <v>1717</v>
      </c>
      <c r="E505" s="288">
        <f>F505-3</f>
        <v>43649</v>
      </c>
      <c r="F505" s="288">
        <v>43652</v>
      </c>
      <c r="G505" s="288">
        <f>F505+9</f>
        <v>43661</v>
      </c>
    </row>
    <row r="506" spans="1:7">
      <c r="B506" s="364" t="s">
        <v>1716</v>
      </c>
      <c r="C506" s="363" t="s">
        <v>1698</v>
      </c>
      <c r="D506" s="291"/>
      <c r="E506" s="288">
        <f>E505+7</f>
        <v>43656</v>
      </c>
      <c r="F506" s="288">
        <f>F505+7</f>
        <v>43659</v>
      </c>
      <c r="G506" s="288">
        <f>F506+9</f>
        <v>43668</v>
      </c>
    </row>
    <row r="507" spans="1:7" ht="16.5" customHeight="1">
      <c r="B507" s="340" t="s">
        <v>1715</v>
      </c>
      <c r="C507" s="363" t="s">
        <v>1706</v>
      </c>
      <c r="D507" s="291"/>
      <c r="E507" s="288">
        <f>E506+7</f>
        <v>43663</v>
      </c>
      <c r="F507" s="288">
        <f>F506+7</f>
        <v>43666</v>
      </c>
      <c r="G507" s="288">
        <f>F507+9</f>
        <v>43675</v>
      </c>
    </row>
    <row r="508" spans="1:7">
      <c r="B508" s="364" t="s">
        <v>1714</v>
      </c>
      <c r="C508" s="363" t="s">
        <v>1706</v>
      </c>
      <c r="D508" s="289"/>
      <c r="E508" s="288">
        <f>E507+7</f>
        <v>43670</v>
      </c>
      <c r="F508" s="288">
        <f>F507+7</f>
        <v>43673</v>
      </c>
      <c r="G508" s="288">
        <f>F508+9</f>
        <v>43682</v>
      </c>
    </row>
    <row r="509" spans="1:7">
      <c r="B509" s="375"/>
      <c r="C509" s="375"/>
      <c r="D509" s="304"/>
      <c r="E509" s="303"/>
      <c r="F509" s="303"/>
      <c r="G509" s="321"/>
    </row>
    <row r="510" spans="1:7">
      <c r="A510" s="308" t="s">
        <v>93</v>
      </c>
      <c r="B510" s="284"/>
    </row>
    <row r="511" spans="1:7">
      <c r="B511" s="347" t="s">
        <v>1298</v>
      </c>
      <c r="C511" s="347" t="s">
        <v>1461</v>
      </c>
      <c r="D511" s="346" t="s">
        <v>1622</v>
      </c>
      <c r="E511" s="293" t="s">
        <v>1460</v>
      </c>
      <c r="F511" s="293" t="s">
        <v>1460</v>
      </c>
      <c r="G511" s="293" t="s">
        <v>1705</v>
      </c>
    </row>
    <row r="512" spans="1:7">
      <c r="B512" s="345"/>
      <c r="C512" s="345"/>
      <c r="D512" s="344"/>
      <c r="E512" s="293" t="s">
        <v>1458</v>
      </c>
      <c r="F512" s="293" t="s">
        <v>1457</v>
      </c>
      <c r="G512" s="293" t="s">
        <v>1456</v>
      </c>
    </row>
    <row r="513" spans="1:7">
      <c r="B513" s="364" t="s">
        <v>1707</v>
      </c>
      <c r="C513" s="340" t="s">
        <v>1698</v>
      </c>
      <c r="D513" s="362" t="s">
        <v>1713</v>
      </c>
      <c r="E513" s="288">
        <f>F513-5</f>
        <v>43644</v>
      </c>
      <c r="F513" s="288">
        <v>43649</v>
      </c>
      <c r="G513" s="288">
        <f>F513+11</f>
        <v>43660</v>
      </c>
    </row>
    <row r="514" spans="1:7">
      <c r="B514" s="364" t="s">
        <v>1712</v>
      </c>
      <c r="C514" s="340" t="s">
        <v>1698</v>
      </c>
      <c r="D514" s="362"/>
      <c r="E514" s="288">
        <f>E513+7</f>
        <v>43651</v>
      </c>
      <c r="F514" s="288">
        <f>F513+7</f>
        <v>43656</v>
      </c>
      <c r="G514" s="288">
        <f>F514+11</f>
        <v>43667</v>
      </c>
    </row>
    <row r="515" spans="1:7">
      <c r="B515" s="364" t="s">
        <v>1711</v>
      </c>
      <c r="C515" s="340" t="s">
        <v>1710</v>
      </c>
      <c r="D515" s="362"/>
      <c r="E515" s="288">
        <f>E514+7</f>
        <v>43658</v>
      </c>
      <c r="F515" s="288">
        <f>F514+7</f>
        <v>43663</v>
      </c>
      <c r="G515" s="288">
        <f>F515+11</f>
        <v>43674</v>
      </c>
    </row>
    <row r="516" spans="1:7">
      <c r="B516" s="364" t="s">
        <v>1709</v>
      </c>
      <c r="C516" s="340" t="s">
        <v>1708</v>
      </c>
      <c r="D516" s="362"/>
      <c r="E516" s="288">
        <f>E515+7</f>
        <v>43665</v>
      </c>
      <c r="F516" s="288">
        <f>F515+7</f>
        <v>43670</v>
      </c>
      <c r="G516" s="288">
        <f>F516+11</f>
        <v>43681</v>
      </c>
    </row>
    <row r="517" spans="1:7">
      <c r="B517" s="364" t="s">
        <v>1707</v>
      </c>
      <c r="C517" s="340" t="s">
        <v>1706</v>
      </c>
      <c r="D517" s="362"/>
      <c r="E517" s="288">
        <f>E516+7</f>
        <v>43672</v>
      </c>
      <c r="F517" s="288">
        <f>F516+7</f>
        <v>43677</v>
      </c>
      <c r="G517" s="288">
        <f>F517+11</f>
        <v>43688</v>
      </c>
    </row>
    <row r="518" spans="1:7">
      <c r="B518" s="284"/>
      <c r="C518" s="284"/>
    </row>
    <row r="519" spans="1:7">
      <c r="B519" s="347" t="s">
        <v>1298</v>
      </c>
      <c r="C519" s="347" t="s">
        <v>32</v>
      </c>
      <c r="D519" s="346" t="s">
        <v>1622</v>
      </c>
      <c r="E519" s="293" t="s">
        <v>159</v>
      </c>
      <c r="F519" s="293" t="s">
        <v>159</v>
      </c>
      <c r="G519" s="293" t="s">
        <v>1705</v>
      </c>
    </row>
    <row r="520" spans="1:7">
      <c r="B520" s="345"/>
      <c r="C520" s="345"/>
      <c r="D520" s="344"/>
      <c r="E520" s="293" t="s">
        <v>1134</v>
      </c>
      <c r="F520" s="293" t="s">
        <v>35</v>
      </c>
      <c r="G520" s="293" t="s">
        <v>36</v>
      </c>
    </row>
    <row r="521" spans="1:7">
      <c r="B521" s="340" t="s">
        <v>1704</v>
      </c>
      <c r="C521" s="340" t="s">
        <v>1703</v>
      </c>
      <c r="D521" s="292" t="s">
        <v>1702</v>
      </c>
      <c r="E521" s="288">
        <f>F521-4</f>
        <v>43649</v>
      </c>
      <c r="F521" s="288">
        <v>43653</v>
      </c>
      <c r="G521" s="288">
        <f>F521+8</f>
        <v>43661</v>
      </c>
    </row>
    <row r="522" spans="1:7">
      <c r="B522" s="364" t="s">
        <v>1701</v>
      </c>
      <c r="C522" s="363" t="s">
        <v>1698</v>
      </c>
      <c r="D522" s="291"/>
      <c r="E522" s="288">
        <f>E521+7</f>
        <v>43656</v>
      </c>
      <c r="F522" s="288">
        <f>F521+7</f>
        <v>43660</v>
      </c>
      <c r="G522" s="288">
        <f>F522+8</f>
        <v>43668</v>
      </c>
    </row>
    <row r="523" spans="1:7">
      <c r="B523" s="340" t="s">
        <v>1700</v>
      </c>
      <c r="C523" s="363" t="s">
        <v>1698</v>
      </c>
      <c r="D523" s="291"/>
      <c r="E523" s="288">
        <f>E522+7</f>
        <v>43663</v>
      </c>
      <c r="F523" s="288">
        <f>F522+7</f>
        <v>43667</v>
      </c>
      <c r="G523" s="288">
        <f>F523+8</f>
        <v>43675</v>
      </c>
    </row>
    <row r="524" spans="1:7">
      <c r="B524" s="364" t="s">
        <v>1699</v>
      </c>
      <c r="C524" s="363" t="s">
        <v>1698</v>
      </c>
      <c r="D524" s="289"/>
      <c r="E524" s="288">
        <f>E523+7</f>
        <v>43670</v>
      </c>
      <c r="F524" s="288">
        <f>F523+7</f>
        <v>43674</v>
      </c>
      <c r="G524" s="288">
        <f>F524+8</f>
        <v>43682</v>
      </c>
    </row>
    <row r="525" spans="1:7">
      <c r="B525" s="395"/>
      <c r="C525" s="393"/>
      <c r="D525" s="304"/>
      <c r="E525" s="303"/>
      <c r="F525" s="303"/>
      <c r="G525" s="303"/>
    </row>
    <row r="526" spans="1:7">
      <c r="A526" s="308" t="s">
        <v>94</v>
      </c>
      <c r="B526" s="284"/>
      <c r="C526" s="284"/>
    </row>
    <row r="527" spans="1:7">
      <c r="B527" s="347" t="s">
        <v>1298</v>
      </c>
      <c r="C527" s="347" t="s">
        <v>32</v>
      </c>
      <c r="D527" s="346" t="s">
        <v>1622</v>
      </c>
      <c r="E527" s="293" t="s">
        <v>159</v>
      </c>
      <c r="F527" s="293" t="s">
        <v>159</v>
      </c>
      <c r="G527" s="293" t="s">
        <v>207</v>
      </c>
    </row>
    <row r="528" spans="1:7">
      <c r="B528" s="345"/>
      <c r="C528" s="345"/>
      <c r="D528" s="344"/>
      <c r="E528" s="293" t="s">
        <v>1134</v>
      </c>
      <c r="F528" s="293" t="s">
        <v>35</v>
      </c>
      <c r="G528" s="293" t="s">
        <v>36</v>
      </c>
    </row>
    <row r="529" spans="1:7">
      <c r="B529" s="340" t="s">
        <v>1704</v>
      </c>
      <c r="C529" s="340" t="s">
        <v>1703</v>
      </c>
      <c r="D529" s="292" t="s">
        <v>1702</v>
      </c>
      <c r="E529" s="288">
        <f>F529-4</f>
        <v>43649</v>
      </c>
      <c r="F529" s="288">
        <v>43653</v>
      </c>
      <c r="G529" s="288">
        <f>F529+11</f>
        <v>43664</v>
      </c>
    </row>
    <row r="530" spans="1:7">
      <c r="B530" s="364" t="s">
        <v>1701</v>
      </c>
      <c r="C530" s="363" t="s">
        <v>1698</v>
      </c>
      <c r="D530" s="291"/>
      <c r="E530" s="288">
        <f>E529+7</f>
        <v>43656</v>
      </c>
      <c r="F530" s="288">
        <f>F529+7</f>
        <v>43660</v>
      </c>
      <c r="G530" s="288">
        <f>F530+11</f>
        <v>43671</v>
      </c>
    </row>
    <row r="531" spans="1:7">
      <c r="B531" s="340" t="s">
        <v>1700</v>
      </c>
      <c r="C531" s="363" t="s">
        <v>1698</v>
      </c>
      <c r="D531" s="291"/>
      <c r="E531" s="288">
        <f>E530+7</f>
        <v>43663</v>
      </c>
      <c r="F531" s="288">
        <f>F530+7</f>
        <v>43667</v>
      </c>
      <c r="G531" s="288">
        <f>F531+11</f>
        <v>43678</v>
      </c>
    </row>
    <row r="532" spans="1:7">
      <c r="B532" s="364" t="s">
        <v>1699</v>
      </c>
      <c r="C532" s="363" t="s">
        <v>1698</v>
      </c>
      <c r="D532" s="289"/>
      <c r="E532" s="288">
        <f>E531+7</f>
        <v>43670</v>
      </c>
      <c r="F532" s="288">
        <f>F531+7</f>
        <v>43674</v>
      </c>
      <c r="G532" s="288">
        <f>F532+11</f>
        <v>43685</v>
      </c>
    </row>
    <row r="533" spans="1:7">
      <c r="B533" s="395"/>
      <c r="C533" s="393"/>
      <c r="E533" s="303"/>
      <c r="F533" s="303"/>
    </row>
    <row r="534" spans="1:7">
      <c r="A534" s="308" t="s">
        <v>1697</v>
      </c>
      <c r="B534" s="367"/>
      <c r="C534" s="367"/>
      <c r="D534" s="304"/>
      <c r="E534" s="303"/>
      <c r="F534" s="303"/>
      <c r="G534" s="321"/>
    </row>
    <row r="535" spans="1:7">
      <c r="A535" s="308"/>
      <c r="B535" s="347" t="s">
        <v>1298</v>
      </c>
      <c r="C535" s="347" t="s">
        <v>32</v>
      </c>
      <c r="D535" s="346" t="s">
        <v>1622</v>
      </c>
      <c r="E535" s="293" t="s">
        <v>159</v>
      </c>
      <c r="F535" s="293" t="s">
        <v>159</v>
      </c>
      <c r="G535" s="293" t="s">
        <v>1697</v>
      </c>
    </row>
    <row r="536" spans="1:7">
      <c r="A536" s="308"/>
      <c r="B536" s="345"/>
      <c r="C536" s="345"/>
      <c r="D536" s="344"/>
      <c r="E536" s="293" t="s">
        <v>1134</v>
      </c>
      <c r="F536" s="293" t="s">
        <v>35</v>
      </c>
      <c r="G536" s="293" t="s">
        <v>36</v>
      </c>
    </row>
    <row r="537" spans="1:7">
      <c r="A537" s="308"/>
      <c r="B537" s="364" t="s">
        <v>1696</v>
      </c>
      <c r="C537" s="340" t="s">
        <v>1695</v>
      </c>
      <c r="D537" s="362" t="s">
        <v>1694</v>
      </c>
      <c r="E537" s="288">
        <f>F537-4</f>
        <v>43649</v>
      </c>
      <c r="F537" s="288">
        <v>43653</v>
      </c>
      <c r="G537" s="288">
        <f>F537+12</f>
        <v>43665</v>
      </c>
    </row>
    <row r="538" spans="1:7">
      <c r="A538" s="308"/>
      <c r="B538" s="364" t="s">
        <v>1693</v>
      </c>
      <c r="C538" s="340" t="s">
        <v>1692</v>
      </c>
      <c r="D538" s="362"/>
      <c r="E538" s="288">
        <f>E537+7</f>
        <v>43656</v>
      </c>
      <c r="F538" s="288">
        <f>F537+7</f>
        <v>43660</v>
      </c>
      <c r="G538" s="288">
        <f>F538+12</f>
        <v>43672</v>
      </c>
    </row>
    <row r="539" spans="1:7">
      <c r="A539" s="308"/>
      <c r="B539" s="364" t="s">
        <v>1691</v>
      </c>
      <c r="C539" s="340" t="s">
        <v>1690</v>
      </c>
      <c r="D539" s="362"/>
      <c r="E539" s="288">
        <f>E538+7</f>
        <v>43663</v>
      </c>
      <c r="F539" s="288">
        <f>F538+7</f>
        <v>43667</v>
      </c>
      <c r="G539" s="288">
        <f>F539+12</f>
        <v>43679</v>
      </c>
    </row>
    <row r="540" spans="1:7">
      <c r="A540" s="308"/>
      <c r="B540" s="364" t="s">
        <v>1689</v>
      </c>
      <c r="C540" s="340" t="s">
        <v>1688</v>
      </c>
      <c r="D540" s="362"/>
      <c r="E540" s="288">
        <f>E539+7</f>
        <v>43670</v>
      </c>
      <c r="F540" s="288">
        <f>F539+7</f>
        <v>43674</v>
      </c>
      <c r="G540" s="288">
        <f>F540+12</f>
        <v>43686</v>
      </c>
    </row>
    <row r="541" spans="1:7">
      <c r="A541" s="308"/>
      <c r="B541" s="394"/>
      <c r="C541" s="393"/>
      <c r="D541" s="304"/>
      <c r="E541" s="303"/>
      <c r="F541" s="303"/>
      <c r="G541" s="321"/>
    </row>
    <row r="542" spans="1:7">
      <c r="A542" s="308" t="s">
        <v>209</v>
      </c>
      <c r="B542" s="335"/>
      <c r="C542" s="335"/>
    </row>
    <row r="543" spans="1:7">
      <c r="B543" s="347" t="s">
        <v>1298</v>
      </c>
      <c r="C543" s="347" t="s">
        <v>32</v>
      </c>
      <c r="D543" s="346" t="s">
        <v>1622</v>
      </c>
      <c r="E543" s="293" t="s">
        <v>159</v>
      </c>
      <c r="F543" s="293" t="s">
        <v>159</v>
      </c>
      <c r="G543" s="293" t="s">
        <v>1687</v>
      </c>
    </row>
    <row r="544" spans="1:7">
      <c r="B544" s="345"/>
      <c r="C544" s="345"/>
      <c r="D544" s="344"/>
      <c r="E544" s="293" t="s">
        <v>1134</v>
      </c>
      <c r="F544" s="293" t="s">
        <v>35</v>
      </c>
      <c r="G544" s="293" t="s">
        <v>36</v>
      </c>
    </row>
    <row r="545" spans="1:7">
      <c r="B545" s="340" t="s">
        <v>1649</v>
      </c>
      <c r="C545" s="340" t="s">
        <v>1654</v>
      </c>
      <c r="D545" s="362" t="s">
        <v>1660</v>
      </c>
      <c r="E545" s="288">
        <f>F545-3</f>
        <v>43648</v>
      </c>
      <c r="F545" s="288">
        <v>43651</v>
      </c>
      <c r="G545" s="288">
        <f>F545+9</f>
        <v>43660</v>
      </c>
    </row>
    <row r="546" spans="1:7">
      <c r="B546" s="364" t="s">
        <v>1659</v>
      </c>
      <c r="C546" s="340" t="s">
        <v>1654</v>
      </c>
      <c r="D546" s="362"/>
      <c r="E546" s="288">
        <f>E545+7</f>
        <v>43655</v>
      </c>
      <c r="F546" s="288">
        <f>F545+7</f>
        <v>43658</v>
      </c>
      <c r="G546" s="288">
        <f>F546+9</f>
        <v>43667</v>
      </c>
    </row>
    <row r="547" spans="1:7">
      <c r="B547" s="364" t="s">
        <v>1658</v>
      </c>
      <c r="C547" s="340" t="s">
        <v>309</v>
      </c>
      <c r="D547" s="362"/>
      <c r="E547" s="288">
        <f>E546+7</f>
        <v>43662</v>
      </c>
      <c r="F547" s="288">
        <f>F546+7</f>
        <v>43665</v>
      </c>
      <c r="G547" s="288">
        <f>F547+9</f>
        <v>43674</v>
      </c>
    </row>
    <row r="548" spans="1:7">
      <c r="B548" s="364" t="s">
        <v>1657</v>
      </c>
      <c r="C548" s="340" t="s">
        <v>309</v>
      </c>
      <c r="D548" s="362"/>
      <c r="E548" s="288">
        <f>E547+7</f>
        <v>43669</v>
      </c>
      <c r="F548" s="288">
        <f>F547+7</f>
        <v>43672</v>
      </c>
      <c r="G548" s="288">
        <f>F548+9</f>
        <v>43681</v>
      </c>
    </row>
    <row r="549" spans="1:7">
      <c r="B549" s="392"/>
      <c r="C549" s="375"/>
      <c r="D549" s="304"/>
      <c r="E549" s="303"/>
      <c r="F549" s="303"/>
      <c r="G549" s="303"/>
    </row>
    <row r="550" spans="1:7">
      <c r="A550" s="308" t="s">
        <v>97</v>
      </c>
      <c r="B550" s="335"/>
      <c r="C550" s="335"/>
      <c r="D550" s="308"/>
      <c r="E550" s="308"/>
      <c r="F550" s="308"/>
      <c r="G550" s="365"/>
    </row>
    <row r="551" spans="1:7">
      <c r="B551" s="347" t="s">
        <v>1298</v>
      </c>
      <c r="C551" s="347" t="s">
        <v>1461</v>
      </c>
      <c r="D551" s="346" t="s">
        <v>1622</v>
      </c>
      <c r="E551" s="293" t="s">
        <v>1460</v>
      </c>
      <c r="F551" s="293" t="s">
        <v>1460</v>
      </c>
      <c r="G551" s="293" t="s">
        <v>1686</v>
      </c>
    </row>
    <row r="552" spans="1:7">
      <c r="B552" s="345"/>
      <c r="C552" s="345"/>
      <c r="D552" s="344"/>
      <c r="E552" s="293" t="s">
        <v>1458</v>
      </c>
      <c r="F552" s="293" t="s">
        <v>1457</v>
      </c>
      <c r="G552" s="293" t="s">
        <v>1456</v>
      </c>
    </row>
    <row r="553" spans="1:7">
      <c r="B553" s="364" t="s">
        <v>1666</v>
      </c>
      <c r="C553" s="340" t="s">
        <v>1629</v>
      </c>
      <c r="D553" s="362" t="s">
        <v>1665</v>
      </c>
      <c r="E553" s="288">
        <f>F553-5</f>
        <v>43644</v>
      </c>
      <c r="F553" s="288">
        <v>43649</v>
      </c>
      <c r="G553" s="288">
        <f>F553+9</f>
        <v>43658</v>
      </c>
    </row>
    <row r="554" spans="1:7">
      <c r="B554" s="364" t="s">
        <v>1664</v>
      </c>
      <c r="C554" s="340" t="s">
        <v>1654</v>
      </c>
      <c r="D554" s="362"/>
      <c r="E554" s="288">
        <f>E553+7</f>
        <v>43651</v>
      </c>
      <c r="F554" s="288">
        <f>F553+7</f>
        <v>43656</v>
      </c>
      <c r="G554" s="288">
        <f>F554+9</f>
        <v>43665</v>
      </c>
    </row>
    <row r="555" spans="1:7">
      <c r="B555" s="364" t="s">
        <v>1663</v>
      </c>
      <c r="C555" s="340" t="s">
        <v>1629</v>
      </c>
      <c r="D555" s="362"/>
      <c r="E555" s="288">
        <f>E554+7</f>
        <v>43658</v>
      </c>
      <c r="F555" s="288">
        <f>F554+7</f>
        <v>43663</v>
      </c>
      <c r="G555" s="288">
        <f>F555+9</f>
        <v>43672</v>
      </c>
    </row>
    <row r="556" spans="1:7">
      <c r="B556" s="364" t="s">
        <v>1662</v>
      </c>
      <c r="C556" s="340" t="s">
        <v>1629</v>
      </c>
      <c r="D556" s="362"/>
      <c r="E556" s="288">
        <f>E555+7</f>
        <v>43665</v>
      </c>
      <c r="F556" s="288">
        <f>F555+7</f>
        <v>43670</v>
      </c>
      <c r="G556" s="288">
        <f>F556+9</f>
        <v>43679</v>
      </c>
    </row>
    <row r="557" spans="1:7">
      <c r="B557" s="364" t="s">
        <v>1661</v>
      </c>
      <c r="C557" s="340" t="s">
        <v>1629</v>
      </c>
      <c r="D557" s="362"/>
      <c r="E557" s="288">
        <f>E556+7</f>
        <v>43672</v>
      </c>
      <c r="F557" s="288">
        <f>F556+7</f>
        <v>43677</v>
      </c>
      <c r="G557" s="288">
        <f>F557+9</f>
        <v>43686</v>
      </c>
    </row>
    <row r="558" spans="1:7">
      <c r="B558" s="284"/>
      <c r="C558" s="284"/>
      <c r="F558" s="348"/>
    </row>
    <row r="559" spans="1:7">
      <c r="B559" s="347" t="s">
        <v>1298</v>
      </c>
      <c r="C559" s="347" t="s">
        <v>32</v>
      </c>
      <c r="D559" s="346" t="s">
        <v>1622</v>
      </c>
      <c r="E559" s="293" t="s">
        <v>159</v>
      </c>
      <c r="F559" s="293" t="s">
        <v>159</v>
      </c>
      <c r="G559" s="293" t="s">
        <v>1686</v>
      </c>
    </row>
    <row r="560" spans="1:7">
      <c r="B560" s="345"/>
      <c r="C560" s="345"/>
      <c r="D560" s="344"/>
      <c r="E560" s="293" t="s">
        <v>1134</v>
      </c>
      <c r="F560" s="293" t="s">
        <v>35</v>
      </c>
      <c r="G560" s="293" t="s">
        <v>36</v>
      </c>
    </row>
    <row r="561" spans="1:7">
      <c r="B561" s="340" t="s">
        <v>1649</v>
      </c>
      <c r="C561" s="340" t="s">
        <v>1654</v>
      </c>
      <c r="D561" s="362" t="s">
        <v>1660</v>
      </c>
      <c r="E561" s="288">
        <f>F561-3</f>
        <v>43648</v>
      </c>
      <c r="F561" s="288">
        <v>43651</v>
      </c>
      <c r="G561" s="288">
        <f>F561+10</f>
        <v>43661</v>
      </c>
    </row>
    <row r="562" spans="1:7">
      <c r="B562" s="364" t="s">
        <v>1659</v>
      </c>
      <c r="C562" s="340" t="s">
        <v>1654</v>
      </c>
      <c r="D562" s="362"/>
      <c r="E562" s="288">
        <f>E561+7</f>
        <v>43655</v>
      </c>
      <c r="F562" s="288">
        <f>F561+7</f>
        <v>43658</v>
      </c>
      <c r="G562" s="288">
        <f>F562+10</f>
        <v>43668</v>
      </c>
    </row>
    <row r="563" spans="1:7">
      <c r="B563" s="364" t="s">
        <v>1658</v>
      </c>
      <c r="C563" s="340" t="s">
        <v>309</v>
      </c>
      <c r="D563" s="362"/>
      <c r="E563" s="288">
        <f>E562+7</f>
        <v>43662</v>
      </c>
      <c r="F563" s="288">
        <f>F562+7</f>
        <v>43665</v>
      </c>
      <c r="G563" s="288">
        <f>F563+10</f>
        <v>43675</v>
      </c>
    </row>
    <row r="564" spans="1:7">
      <c r="B564" s="364" t="s">
        <v>1657</v>
      </c>
      <c r="C564" s="340" t="s">
        <v>309</v>
      </c>
      <c r="D564" s="362"/>
      <c r="E564" s="288">
        <f>E563+7</f>
        <v>43669</v>
      </c>
      <c r="F564" s="288">
        <f>F563+7</f>
        <v>43672</v>
      </c>
      <c r="G564" s="288">
        <f>F564+10</f>
        <v>43682</v>
      </c>
    </row>
    <row r="565" spans="1:7">
      <c r="B565" s="284"/>
      <c r="C565" s="284"/>
    </row>
    <row r="566" spans="1:7">
      <c r="B566" s="347" t="s">
        <v>1298</v>
      </c>
      <c r="C566" s="347" t="s">
        <v>32</v>
      </c>
      <c r="D566" s="346" t="s">
        <v>1622</v>
      </c>
      <c r="E566" s="293" t="s">
        <v>159</v>
      </c>
      <c r="F566" s="293" t="s">
        <v>159</v>
      </c>
      <c r="G566" s="293" t="s">
        <v>1686</v>
      </c>
    </row>
    <row r="567" spans="1:7">
      <c r="B567" s="345"/>
      <c r="C567" s="345"/>
      <c r="D567" s="344"/>
      <c r="E567" s="293" t="s">
        <v>1134</v>
      </c>
      <c r="F567" s="293" t="s">
        <v>35</v>
      </c>
      <c r="G567" s="293" t="s">
        <v>36</v>
      </c>
    </row>
    <row r="568" spans="1:7">
      <c r="B568" s="364" t="s">
        <v>1669</v>
      </c>
      <c r="C568" s="340" t="s">
        <v>1677</v>
      </c>
      <c r="D568" s="362" t="s">
        <v>1676</v>
      </c>
      <c r="E568" s="288">
        <f>F568-4</f>
        <v>43649</v>
      </c>
      <c r="F568" s="288">
        <v>43653</v>
      </c>
      <c r="G568" s="288">
        <f>F568+7</f>
        <v>43660</v>
      </c>
    </row>
    <row r="569" spans="1:7">
      <c r="B569" s="364" t="s">
        <v>1675</v>
      </c>
      <c r="C569" s="340" t="s">
        <v>1674</v>
      </c>
      <c r="D569" s="362" t="s">
        <v>1673</v>
      </c>
      <c r="E569" s="288">
        <f>E568+7</f>
        <v>43656</v>
      </c>
      <c r="F569" s="288">
        <f>F568+7</f>
        <v>43660</v>
      </c>
      <c r="G569" s="288">
        <f>F569+7</f>
        <v>43667</v>
      </c>
    </row>
    <row r="570" spans="1:7">
      <c r="B570" s="364" t="s">
        <v>1672</v>
      </c>
      <c r="C570" s="340" t="s">
        <v>1671</v>
      </c>
      <c r="D570" s="362" t="s">
        <v>1670</v>
      </c>
      <c r="E570" s="288">
        <f>E569+7</f>
        <v>43663</v>
      </c>
      <c r="F570" s="288">
        <f>F569+7</f>
        <v>43667</v>
      </c>
      <c r="G570" s="288">
        <f>F570+7</f>
        <v>43674</v>
      </c>
    </row>
    <row r="571" spans="1:7">
      <c r="B571" s="364" t="s">
        <v>1669</v>
      </c>
      <c r="C571" s="340" t="s">
        <v>1668</v>
      </c>
      <c r="D571" s="362" t="s">
        <v>1667</v>
      </c>
      <c r="E571" s="288">
        <f>E570+7</f>
        <v>43670</v>
      </c>
      <c r="F571" s="288">
        <f>F570+7</f>
        <v>43674</v>
      </c>
      <c r="G571" s="288">
        <f>F571+7</f>
        <v>43681</v>
      </c>
    </row>
    <row r="572" spans="1:7">
      <c r="B572" s="391"/>
      <c r="C572" s="390"/>
      <c r="D572" s="390"/>
      <c r="E572" s="303"/>
      <c r="F572" s="303"/>
      <c r="G572" s="348"/>
    </row>
    <row r="573" spans="1:7">
      <c r="A573" s="308" t="s">
        <v>211</v>
      </c>
      <c r="D573" s="308"/>
      <c r="E573" s="308"/>
    </row>
    <row r="574" spans="1:7">
      <c r="B574" s="347" t="s">
        <v>1298</v>
      </c>
      <c r="C574" s="347" t="s">
        <v>32</v>
      </c>
      <c r="D574" s="346" t="s">
        <v>1622</v>
      </c>
      <c r="E574" s="293" t="s">
        <v>159</v>
      </c>
      <c r="F574" s="293" t="s">
        <v>159</v>
      </c>
      <c r="G574" s="293" t="s">
        <v>1678</v>
      </c>
    </row>
    <row r="575" spans="1:7">
      <c r="B575" s="345"/>
      <c r="C575" s="345"/>
      <c r="D575" s="344"/>
      <c r="E575" s="293" t="s">
        <v>1134</v>
      </c>
      <c r="F575" s="293" t="s">
        <v>35</v>
      </c>
      <c r="G575" s="293" t="s">
        <v>36</v>
      </c>
    </row>
    <row r="576" spans="1:7">
      <c r="B576" s="364" t="s">
        <v>1685</v>
      </c>
      <c r="C576" s="340" t="s">
        <v>1684</v>
      </c>
      <c r="D576" s="362" t="s">
        <v>1683</v>
      </c>
      <c r="E576" s="288">
        <f>F576-4</f>
        <v>43647</v>
      </c>
      <c r="F576" s="288">
        <v>43651</v>
      </c>
      <c r="G576" s="288">
        <f>F576+6</f>
        <v>43657</v>
      </c>
    </row>
    <row r="577" spans="1:16">
      <c r="B577" s="364" t="s">
        <v>1682</v>
      </c>
      <c r="C577" s="340" t="s">
        <v>1681</v>
      </c>
      <c r="D577" s="362" t="s">
        <v>1673</v>
      </c>
      <c r="E577" s="288">
        <f>E576+7</f>
        <v>43654</v>
      </c>
      <c r="F577" s="288">
        <f>F576+7</f>
        <v>43658</v>
      </c>
      <c r="G577" s="288">
        <f>F577+6</f>
        <v>43664</v>
      </c>
    </row>
    <row r="578" spans="1:16">
      <c r="B578" s="364" t="s">
        <v>1680</v>
      </c>
      <c r="C578" s="340" t="s">
        <v>1679</v>
      </c>
      <c r="D578" s="362" t="s">
        <v>1670</v>
      </c>
      <c r="E578" s="288">
        <f>E577+7</f>
        <v>43661</v>
      </c>
      <c r="F578" s="288">
        <f>F577+7</f>
        <v>43665</v>
      </c>
      <c r="G578" s="288">
        <f>F578+6</f>
        <v>43671</v>
      </c>
    </row>
    <row r="579" spans="1:16">
      <c r="B579" s="364" t="s">
        <v>1370</v>
      </c>
      <c r="C579" s="340"/>
      <c r="D579" s="362" t="s">
        <v>1667</v>
      </c>
      <c r="E579" s="288">
        <f>E578+7</f>
        <v>43668</v>
      </c>
      <c r="F579" s="288">
        <f>F578+7</f>
        <v>43672</v>
      </c>
      <c r="G579" s="288">
        <f>F579+6</f>
        <v>43678</v>
      </c>
    </row>
    <row r="580" spans="1:16" s="348" customFormat="1">
      <c r="A580" s="284"/>
      <c r="B580" s="367"/>
      <c r="C580" s="367"/>
      <c r="D580" s="304"/>
      <c r="E580" s="303"/>
      <c r="F580" s="303"/>
      <c r="G580" s="284"/>
      <c r="H580" s="284"/>
    </row>
    <row r="581" spans="1:16">
      <c r="B581" s="297" t="s">
        <v>31</v>
      </c>
      <c r="C581" s="297" t="s">
        <v>32</v>
      </c>
      <c r="D581" s="296" t="s">
        <v>33</v>
      </c>
      <c r="E581" s="293" t="s">
        <v>159</v>
      </c>
      <c r="F581" s="293" t="s">
        <v>159</v>
      </c>
      <c r="G581" s="293" t="s">
        <v>1678</v>
      </c>
    </row>
    <row r="582" spans="1:16">
      <c r="B582" s="295"/>
      <c r="C582" s="295"/>
      <c r="D582" s="294"/>
      <c r="E582" s="293" t="s">
        <v>1134</v>
      </c>
      <c r="F582" s="293" t="s">
        <v>35</v>
      </c>
      <c r="G582" s="293" t="s">
        <v>36</v>
      </c>
    </row>
    <row r="583" spans="1:16">
      <c r="B583" s="364" t="s">
        <v>1669</v>
      </c>
      <c r="C583" s="340" t="s">
        <v>1677</v>
      </c>
      <c r="D583" s="362" t="s">
        <v>1676</v>
      </c>
      <c r="E583" s="288">
        <f>F583-4</f>
        <v>43649</v>
      </c>
      <c r="F583" s="288">
        <v>43653</v>
      </c>
      <c r="G583" s="288">
        <f>F583+6</f>
        <v>43659</v>
      </c>
    </row>
    <row r="584" spans="1:16">
      <c r="B584" s="364" t="s">
        <v>1675</v>
      </c>
      <c r="C584" s="340" t="s">
        <v>1674</v>
      </c>
      <c r="D584" s="362" t="s">
        <v>1673</v>
      </c>
      <c r="E584" s="288">
        <f>E583+7</f>
        <v>43656</v>
      </c>
      <c r="F584" s="288">
        <f>F583+7</f>
        <v>43660</v>
      </c>
      <c r="G584" s="288">
        <f>F584+6</f>
        <v>43666</v>
      </c>
    </row>
    <row r="585" spans="1:16">
      <c r="B585" s="364" t="s">
        <v>1672</v>
      </c>
      <c r="C585" s="340" t="s">
        <v>1671</v>
      </c>
      <c r="D585" s="362" t="s">
        <v>1670</v>
      </c>
      <c r="E585" s="288">
        <f>E584+7</f>
        <v>43663</v>
      </c>
      <c r="F585" s="288">
        <f>F584+7</f>
        <v>43667</v>
      </c>
      <c r="G585" s="288">
        <f>F585+6</f>
        <v>43673</v>
      </c>
    </row>
    <row r="586" spans="1:16">
      <c r="B586" s="364" t="s">
        <v>1669</v>
      </c>
      <c r="C586" s="340" t="s">
        <v>1668</v>
      </c>
      <c r="D586" s="362" t="s">
        <v>1667</v>
      </c>
      <c r="E586" s="288">
        <f>E585+7</f>
        <v>43670</v>
      </c>
      <c r="F586" s="288">
        <f>F585+7</f>
        <v>43674</v>
      </c>
      <c r="G586" s="288">
        <f>F586+6</f>
        <v>43680</v>
      </c>
    </row>
    <row r="587" spans="1:16" s="348" customFormat="1">
      <c r="A587" s="284"/>
      <c r="B587" s="367"/>
      <c r="C587" s="367"/>
      <c r="D587" s="304"/>
      <c r="E587" s="303"/>
      <c r="F587" s="303"/>
      <c r="G587" s="284"/>
      <c r="H587" s="284"/>
    </row>
    <row r="588" spans="1:16" s="348" customFormat="1">
      <c r="A588" s="308" t="s">
        <v>90</v>
      </c>
      <c r="B588" s="285"/>
      <c r="C588" s="285"/>
      <c r="D588" s="284"/>
      <c r="E588" s="284"/>
      <c r="F588" s="284"/>
      <c r="G588" s="284"/>
      <c r="H588" s="284"/>
      <c r="I588" s="284"/>
      <c r="J588" s="284"/>
      <c r="K588" s="284"/>
      <c r="L588" s="284"/>
      <c r="M588" s="284"/>
      <c r="N588" s="284"/>
      <c r="O588" s="284"/>
      <c r="P588" s="284"/>
    </row>
    <row r="589" spans="1:16" s="348" customFormat="1">
      <c r="A589" s="308"/>
      <c r="B589" s="297" t="s">
        <v>31</v>
      </c>
      <c r="C589" s="297" t="s">
        <v>32</v>
      </c>
      <c r="D589" s="296" t="s">
        <v>33</v>
      </c>
      <c r="E589" s="293" t="s">
        <v>159</v>
      </c>
      <c r="F589" s="293" t="s">
        <v>159</v>
      </c>
      <c r="G589" s="293" t="s">
        <v>1656</v>
      </c>
      <c r="H589" s="284"/>
      <c r="I589" s="284"/>
      <c r="J589" s="284"/>
      <c r="K589" s="284"/>
      <c r="L589" s="284"/>
      <c r="M589" s="284"/>
      <c r="N589" s="284"/>
      <c r="O589" s="284"/>
      <c r="P589" s="284"/>
    </row>
    <row r="590" spans="1:16" s="348" customFormat="1">
      <c r="A590" s="308"/>
      <c r="B590" s="295"/>
      <c r="C590" s="295"/>
      <c r="D590" s="294"/>
      <c r="E590" s="293" t="s">
        <v>1134</v>
      </c>
      <c r="F590" s="293" t="s">
        <v>35</v>
      </c>
      <c r="G590" s="293" t="s">
        <v>36</v>
      </c>
      <c r="H590" s="284"/>
      <c r="I590" s="284"/>
      <c r="J590" s="284"/>
      <c r="K590" s="284"/>
      <c r="L590" s="284"/>
      <c r="M590" s="284"/>
      <c r="N590" s="284"/>
      <c r="O590" s="284"/>
      <c r="P590" s="284"/>
    </row>
    <row r="591" spans="1:16" s="348" customFormat="1" ht="16.5" customHeight="1">
      <c r="A591" s="308"/>
      <c r="B591" s="364" t="s">
        <v>1666</v>
      </c>
      <c r="C591" s="340" t="s">
        <v>1629</v>
      </c>
      <c r="D591" s="362" t="s">
        <v>1665</v>
      </c>
      <c r="E591" s="288">
        <f>F591-5</f>
        <v>43644</v>
      </c>
      <c r="F591" s="288">
        <v>43649</v>
      </c>
      <c r="G591" s="288">
        <f>F591+6</f>
        <v>43655</v>
      </c>
      <c r="H591" s="284"/>
      <c r="I591" s="284"/>
      <c r="J591" s="284"/>
      <c r="K591" s="284"/>
      <c r="L591" s="284"/>
      <c r="M591" s="284"/>
      <c r="N591" s="284"/>
      <c r="O591" s="284"/>
      <c r="P591" s="284"/>
    </row>
    <row r="592" spans="1:16" s="348" customFormat="1">
      <c r="A592" s="308"/>
      <c r="B592" s="364" t="s">
        <v>1664</v>
      </c>
      <c r="C592" s="340" t="s">
        <v>1654</v>
      </c>
      <c r="D592" s="362"/>
      <c r="E592" s="288">
        <f>E591+7</f>
        <v>43651</v>
      </c>
      <c r="F592" s="288">
        <f>F591+7</f>
        <v>43656</v>
      </c>
      <c r="G592" s="288">
        <f>F592+6</f>
        <v>43662</v>
      </c>
      <c r="H592" s="284"/>
      <c r="I592" s="284"/>
      <c r="J592" s="284"/>
      <c r="K592" s="284"/>
      <c r="L592" s="284"/>
      <c r="M592" s="284"/>
      <c r="N592" s="284"/>
      <c r="O592" s="284"/>
      <c r="P592" s="284"/>
    </row>
    <row r="593" spans="1:16" s="348" customFormat="1" ht="16.5" customHeight="1">
      <c r="A593" s="308"/>
      <c r="B593" s="364" t="s">
        <v>1663</v>
      </c>
      <c r="C593" s="340" t="s">
        <v>1629</v>
      </c>
      <c r="D593" s="362"/>
      <c r="E593" s="288">
        <f>E592+7</f>
        <v>43658</v>
      </c>
      <c r="F593" s="288">
        <f>F592+7</f>
        <v>43663</v>
      </c>
      <c r="G593" s="288">
        <f>F593+6</f>
        <v>43669</v>
      </c>
      <c r="H593" s="284"/>
      <c r="I593" s="284"/>
      <c r="J593" s="284"/>
      <c r="K593" s="284"/>
      <c r="L593" s="284"/>
      <c r="M593" s="284"/>
      <c r="N593" s="284"/>
      <c r="O593" s="284"/>
      <c r="P593" s="284"/>
    </row>
    <row r="594" spans="1:16" s="348" customFormat="1">
      <c r="A594" s="284"/>
      <c r="B594" s="364" t="s">
        <v>1662</v>
      </c>
      <c r="C594" s="340" t="s">
        <v>1629</v>
      </c>
      <c r="D594" s="362"/>
      <c r="E594" s="288">
        <f>E593+7</f>
        <v>43665</v>
      </c>
      <c r="F594" s="288">
        <f>F593+7</f>
        <v>43670</v>
      </c>
      <c r="G594" s="288">
        <f>F594+6</f>
        <v>43676</v>
      </c>
      <c r="H594" s="284"/>
      <c r="I594" s="284"/>
      <c r="J594" s="284"/>
      <c r="K594" s="284"/>
      <c r="L594" s="284"/>
      <c r="M594" s="284"/>
      <c r="N594" s="284"/>
      <c r="O594" s="284"/>
      <c r="P594" s="284"/>
    </row>
    <row r="595" spans="1:16" s="348" customFormat="1">
      <c r="A595" s="284"/>
      <c r="B595" s="364" t="s">
        <v>1661</v>
      </c>
      <c r="C595" s="340" t="s">
        <v>1629</v>
      </c>
      <c r="D595" s="362"/>
      <c r="E595" s="288">
        <f>E594+7</f>
        <v>43672</v>
      </c>
      <c r="F595" s="288">
        <f>F594+7</f>
        <v>43677</v>
      </c>
      <c r="G595" s="288">
        <f>F595+6</f>
        <v>43683</v>
      </c>
      <c r="H595" s="284"/>
      <c r="I595" s="284"/>
      <c r="J595" s="284"/>
      <c r="K595" s="284"/>
      <c r="L595" s="284"/>
      <c r="M595" s="284"/>
      <c r="N595" s="284"/>
      <c r="O595" s="284"/>
      <c r="P595" s="284"/>
    </row>
    <row r="596" spans="1:16" s="348" customFormat="1">
      <c r="A596" s="284"/>
      <c r="B596" s="308"/>
      <c r="C596" s="308"/>
      <c r="D596" s="308"/>
      <c r="E596" s="308"/>
      <c r="F596" s="308"/>
      <c r="G596" s="308"/>
      <c r="H596" s="284"/>
      <c r="I596" s="284"/>
      <c r="J596" s="284"/>
      <c r="K596" s="284"/>
      <c r="L596" s="284"/>
      <c r="M596" s="284"/>
      <c r="N596" s="284"/>
      <c r="O596" s="284"/>
      <c r="P596" s="284"/>
    </row>
    <row r="597" spans="1:16">
      <c r="B597" s="347" t="s">
        <v>1298</v>
      </c>
      <c r="C597" s="347" t="s">
        <v>32</v>
      </c>
      <c r="D597" s="346" t="s">
        <v>1622</v>
      </c>
      <c r="E597" s="293" t="s">
        <v>159</v>
      </c>
      <c r="F597" s="293" t="s">
        <v>159</v>
      </c>
      <c r="G597" s="293" t="s">
        <v>204</v>
      </c>
    </row>
    <row r="598" spans="1:16" ht="16.5" customHeight="1">
      <c r="B598" s="345"/>
      <c r="C598" s="345"/>
      <c r="D598" s="344"/>
      <c r="E598" s="293" t="s">
        <v>1134</v>
      </c>
      <c r="F598" s="293" t="s">
        <v>35</v>
      </c>
      <c r="G598" s="293" t="s">
        <v>36</v>
      </c>
    </row>
    <row r="599" spans="1:16" ht="16.5" customHeight="1">
      <c r="B599" s="340" t="s">
        <v>1649</v>
      </c>
      <c r="C599" s="340" t="s">
        <v>1654</v>
      </c>
      <c r="D599" s="362" t="s">
        <v>1660</v>
      </c>
      <c r="E599" s="288">
        <f>F599-3</f>
        <v>43648</v>
      </c>
      <c r="F599" s="288">
        <v>43651</v>
      </c>
      <c r="G599" s="288">
        <f>F599+6</f>
        <v>43657</v>
      </c>
    </row>
    <row r="600" spans="1:16">
      <c r="B600" s="364" t="s">
        <v>1659</v>
      </c>
      <c r="C600" s="340" t="s">
        <v>1654</v>
      </c>
      <c r="D600" s="362"/>
      <c r="E600" s="288">
        <f>E599+7</f>
        <v>43655</v>
      </c>
      <c r="F600" s="288">
        <f>F599+7</f>
        <v>43658</v>
      </c>
      <c r="G600" s="288">
        <f>F600+6</f>
        <v>43664</v>
      </c>
    </row>
    <row r="601" spans="1:16" ht="16.5" customHeight="1">
      <c r="B601" s="364" t="s">
        <v>1658</v>
      </c>
      <c r="C601" s="340" t="s">
        <v>309</v>
      </c>
      <c r="D601" s="362"/>
      <c r="E601" s="288">
        <f>E600+7</f>
        <v>43662</v>
      </c>
      <c r="F601" s="288">
        <f>F600+7</f>
        <v>43665</v>
      </c>
      <c r="G601" s="288">
        <f>F601+6</f>
        <v>43671</v>
      </c>
    </row>
    <row r="602" spans="1:16" ht="16.5" customHeight="1">
      <c r="B602" s="364" t="s">
        <v>1657</v>
      </c>
      <c r="C602" s="340" t="s">
        <v>309</v>
      </c>
      <c r="D602" s="362"/>
      <c r="E602" s="288">
        <f>E601+7</f>
        <v>43669</v>
      </c>
      <c r="F602" s="288">
        <f>F601+7</f>
        <v>43672</v>
      </c>
      <c r="G602" s="288">
        <f>F602+6</f>
        <v>43678</v>
      </c>
    </row>
    <row r="603" spans="1:16">
      <c r="B603" s="284"/>
      <c r="C603" s="284"/>
    </row>
    <row r="604" spans="1:16">
      <c r="B604" s="297" t="s">
        <v>1298</v>
      </c>
      <c r="C604" s="297" t="s">
        <v>32</v>
      </c>
      <c r="D604" s="296" t="s">
        <v>1622</v>
      </c>
      <c r="E604" s="293" t="s">
        <v>159</v>
      </c>
      <c r="F604" s="293" t="s">
        <v>159</v>
      </c>
      <c r="G604" s="293" t="s">
        <v>1656</v>
      </c>
    </row>
    <row r="605" spans="1:16">
      <c r="B605" s="295"/>
      <c r="C605" s="295"/>
      <c r="D605" s="294"/>
      <c r="E605" s="293" t="s">
        <v>1134</v>
      </c>
      <c r="F605" s="293" t="s">
        <v>35</v>
      </c>
      <c r="G605" s="293" t="s">
        <v>36</v>
      </c>
    </row>
    <row r="606" spans="1:16" ht="16.5" customHeight="1">
      <c r="B606" s="340" t="s">
        <v>1655</v>
      </c>
      <c r="C606" s="340" t="s">
        <v>1654</v>
      </c>
      <c r="D606" s="362" t="s">
        <v>1653</v>
      </c>
      <c r="E606" s="288">
        <f>F606-3</f>
        <v>43650</v>
      </c>
      <c r="F606" s="288">
        <v>43653</v>
      </c>
      <c r="G606" s="288">
        <f>F606+6</f>
        <v>43659</v>
      </c>
    </row>
    <row r="607" spans="1:16">
      <c r="B607" s="364" t="s">
        <v>1652</v>
      </c>
      <c r="C607" s="340" t="s">
        <v>406</v>
      </c>
      <c r="D607" s="362"/>
      <c r="E607" s="288">
        <f>E606+7</f>
        <v>43657</v>
      </c>
      <c r="F607" s="288">
        <f>F606+7</f>
        <v>43660</v>
      </c>
      <c r="G607" s="288">
        <f>F607+6</f>
        <v>43666</v>
      </c>
    </row>
    <row r="608" spans="1:16">
      <c r="B608" s="364" t="s">
        <v>1651</v>
      </c>
      <c r="C608" s="340" t="s">
        <v>1629</v>
      </c>
      <c r="D608" s="362"/>
      <c r="E608" s="288">
        <f>E607+7</f>
        <v>43664</v>
      </c>
      <c r="F608" s="288">
        <f>F607+7</f>
        <v>43667</v>
      </c>
      <c r="G608" s="288">
        <f>F608+6</f>
        <v>43673</v>
      </c>
    </row>
    <row r="609" spans="1:10">
      <c r="B609" s="364" t="s">
        <v>1650</v>
      </c>
      <c r="C609" s="340" t="s">
        <v>406</v>
      </c>
      <c r="D609" s="362"/>
      <c r="E609" s="288">
        <f>E608+7</f>
        <v>43671</v>
      </c>
      <c r="F609" s="288">
        <f>F608+7</f>
        <v>43674</v>
      </c>
      <c r="G609" s="288">
        <f>F609+6</f>
        <v>43680</v>
      </c>
    </row>
    <row r="610" spans="1:10">
      <c r="B610" s="364" t="s">
        <v>1649</v>
      </c>
      <c r="C610" s="340" t="s">
        <v>1629</v>
      </c>
      <c r="D610" s="362"/>
      <c r="E610" s="288">
        <f>E609+7</f>
        <v>43678</v>
      </c>
      <c r="F610" s="288">
        <f>F609+7</f>
        <v>43681</v>
      </c>
      <c r="G610" s="288">
        <f>F610+6</f>
        <v>43687</v>
      </c>
    </row>
    <row r="611" spans="1:10">
      <c r="B611" s="389"/>
      <c r="C611" s="389"/>
      <c r="D611" s="304"/>
      <c r="E611" s="303"/>
      <c r="F611" s="303"/>
      <c r="G611" s="303"/>
    </row>
    <row r="612" spans="1:10">
      <c r="A612" s="308" t="s">
        <v>206</v>
      </c>
    </row>
    <row r="613" spans="1:10" s="348" customFormat="1">
      <c r="A613" s="284"/>
      <c r="B613" s="297" t="s">
        <v>1298</v>
      </c>
      <c r="C613" s="297" t="s">
        <v>1461</v>
      </c>
      <c r="D613" s="296" t="s">
        <v>1622</v>
      </c>
      <c r="E613" s="293" t="s">
        <v>1460</v>
      </c>
      <c r="F613" s="293" t="s">
        <v>1460</v>
      </c>
      <c r="G613" s="293" t="s">
        <v>1636</v>
      </c>
      <c r="H613" s="284"/>
      <c r="I613" s="284"/>
      <c r="J613" s="284"/>
    </row>
    <row r="614" spans="1:10">
      <c r="B614" s="295"/>
      <c r="C614" s="295"/>
      <c r="D614" s="294"/>
      <c r="E614" s="293" t="s">
        <v>1458</v>
      </c>
      <c r="F614" s="293" t="s">
        <v>1457</v>
      </c>
      <c r="G614" s="293" t="s">
        <v>1456</v>
      </c>
    </row>
    <row r="615" spans="1:10">
      <c r="B615" s="340" t="s">
        <v>1644</v>
      </c>
      <c r="C615" s="340" t="s">
        <v>1625</v>
      </c>
      <c r="D615" s="362" t="s">
        <v>1648</v>
      </c>
      <c r="E615" s="288">
        <f>F615-3</f>
        <v>43647</v>
      </c>
      <c r="F615" s="288">
        <v>43650</v>
      </c>
      <c r="G615" s="288">
        <f>F615+5</f>
        <v>43655</v>
      </c>
    </row>
    <row r="616" spans="1:10">
      <c r="B616" s="364" t="s">
        <v>1647</v>
      </c>
      <c r="C616" s="340" t="s">
        <v>1643</v>
      </c>
      <c r="D616" s="362"/>
      <c r="E616" s="288">
        <f>E615+7</f>
        <v>43654</v>
      </c>
      <c r="F616" s="288">
        <f>F615+7</f>
        <v>43657</v>
      </c>
      <c r="G616" s="288">
        <f>F616+5</f>
        <v>43662</v>
      </c>
    </row>
    <row r="617" spans="1:10">
      <c r="B617" s="364" t="s">
        <v>1646</v>
      </c>
      <c r="C617" s="340" t="s">
        <v>1645</v>
      </c>
      <c r="D617" s="362"/>
      <c r="E617" s="288">
        <f>E616+7</f>
        <v>43661</v>
      </c>
      <c r="F617" s="288">
        <f>F616+7</f>
        <v>43664</v>
      </c>
      <c r="G617" s="288">
        <f>F617+5</f>
        <v>43669</v>
      </c>
    </row>
    <row r="618" spans="1:10">
      <c r="B618" s="364" t="s">
        <v>1644</v>
      </c>
      <c r="C618" s="340" t="s">
        <v>1623</v>
      </c>
      <c r="D618" s="362"/>
      <c r="E618" s="288">
        <f>E617+7</f>
        <v>43668</v>
      </c>
      <c r="F618" s="288">
        <f>F617+7</f>
        <v>43671</v>
      </c>
      <c r="G618" s="288">
        <f>F618+5</f>
        <v>43676</v>
      </c>
    </row>
    <row r="619" spans="1:10">
      <c r="B619" s="284"/>
      <c r="C619" s="284"/>
    </row>
    <row r="620" spans="1:10">
      <c r="B620" s="297" t="s">
        <v>1298</v>
      </c>
      <c r="C620" s="297" t="s">
        <v>1461</v>
      </c>
      <c r="D620" s="296" t="s">
        <v>1622</v>
      </c>
      <c r="E620" s="293" t="s">
        <v>1460</v>
      </c>
      <c r="F620" s="293" t="s">
        <v>1460</v>
      </c>
      <c r="G620" s="293" t="s">
        <v>1636</v>
      </c>
    </row>
    <row r="621" spans="1:10">
      <c r="B621" s="295"/>
      <c r="C621" s="295"/>
      <c r="D621" s="294"/>
      <c r="E621" s="293" t="s">
        <v>1458</v>
      </c>
      <c r="F621" s="293" t="s">
        <v>1457</v>
      </c>
      <c r="G621" s="293" t="s">
        <v>1456</v>
      </c>
    </row>
    <row r="622" spans="1:10">
      <c r="B622" s="340" t="s">
        <v>1640</v>
      </c>
      <c r="C622" s="340" t="s">
        <v>1643</v>
      </c>
      <c r="D622" s="362" t="s">
        <v>1642</v>
      </c>
      <c r="E622" s="288">
        <f>F622-3</f>
        <v>43648</v>
      </c>
      <c r="F622" s="288">
        <v>43651</v>
      </c>
      <c r="G622" s="288">
        <f>F622+5</f>
        <v>43656</v>
      </c>
    </row>
    <row r="623" spans="1:10">
      <c r="B623" s="364" t="s">
        <v>1638</v>
      </c>
      <c r="C623" s="340" t="s">
        <v>1641</v>
      </c>
      <c r="D623" s="362"/>
      <c r="E623" s="288">
        <f>E622+7</f>
        <v>43655</v>
      </c>
      <c r="F623" s="288">
        <f>F622+7</f>
        <v>43658</v>
      </c>
      <c r="G623" s="288">
        <f>F623+5</f>
        <v>43663</v>
      </c>
    </row>
    <row r="624" spans="1:10">
      <c r="B624" s="364" t="s">
        <v>1640</v>
      </c>
      <c r="C624" s="340" t="s">
        <v>1639</v>
      </c>
      <c r="D624" s="362"/>
      <c r="E624" s="288">
        <f>E623+7</f>
        <v>43662</v>
      </c>
      <c r="F624" s="288">
        <f>F623+7</f>
        <v>43665</v>
      </c>
      <c r="G624" s="288">
        <f>F624+5</f>
        <v>43670</v>
      </c>
    </row>
    <row r="625" spans="1:8">
      <c r="B625" s="364" t="s">
        <v>1638</v>
      </c>
      <c r="C625" s="340" t="s">
        <v>1637</v>
      </c>
      <c r="D625" s="362"/>
      <c r="E625" s="288">
        <f>E624+7</f>
        <v>43669</v>
      </c>
      <c r="F625" s="288">
        <f>F624+7</f>
        <v>43672</v>
      </c>
      <c r="G625" s="288">
        <f>F625+5</f>
        <v>43677</v>
      </c>
    </row>
    <row r="626" spans="1:8">
      <c r="B626" s="284"/>
      <c r="C626" s="284"/>
    </row>
    <row r="627" spans="1:8">
      <c r="B627" s="297" t="s">
        <v>1298</v>
      </c>
      <c r="C627" s="297" t="s">
        <v>1461</v>
      </c>
      <c r="D627" s="296" t="s">
        <v>1622</v>
      </c>
      <c r="E627" s="293" t="s">
        <v>1460</v>
      </c>
      <c r="F627" s="293" t="s">
        <v>1460</v>
      </c>
      <c r="G627" s="293" t="s">
        <v>1636</v>
      </c>
    </row>
    <row r="628" spans="1:8">
      <c r="B628" s="295"/>
      <c r="C628" s="295"/>
      <c r="D628" s="294"/>
      <c r="E628" s="293" t="s">
        <v>1458</v>
      </c>
      <c r="F628" s="293" t="s">
        <v>1457</v>
      </c>
      <c r="G628" s="293" t="s">
        <v>1456</v>
      </c>
    </row>
    <row r="629" spans="1:8" s="348" customFormat="1">
      <c r="A629" s="284"/>
      <c r="B629" s="340" t="s">
        <v>1632</v>
      </c>
      <c r="C629" s="340" t="s">
        <v>1625</v>
      </c>
      <c r="D629" s="362" t="s">
        <v>1635</v>
      </c>
      <c r="E629" s="288">
        <f>F629-3</f>
        <v>43649</v>
      </c>
      <c r="F629" s="288">
        <v>43652</v>
      </c>
      <c r="G629" s="288">
        <f>F629+4</f>
        <v>43656</v>
      </c>
      <c r="H629" s="284"/>
    </row>
    <row r="630" spans="1:8">
      <c r="B630" s="364" t="s">
        <v>1634</v>
      </c>
      <c r="C630" s="340" t="s">
        <v>1625</v>
      </c>
      <c r="D630" s="362"/>
      <c r="E630" s="288">
        <f>E629+7</f>
        <v>43656</v>
      </c>
      <c r="F630" s="288">
        <f>F629+7</f>
        <v>43659</v>
      </c>
      <c r="G630" s="288">
        <f>F630+4</f>
        <v>43663</v>
      </c>
    </row>
    <row r="631" spans="1:8">
      <c r="B631" s="364" t="s">
        <v>1633</v>
      </c>
      <c r="C631" s="340" t="s">
        <v>1625</v>
      </c>
      <c r="D631" s="362"/>
      <c r="E631" s="288">
        <f>E630+7</f>
        <v>43663</v>
      </c>
      <c r="F631" s="288">
        <f>F630+7</f>
        <v>43666</v>
      </c>
      <c r="G631" s="288">
        <f>F631+4</f>
        <v>43670</v>
      </c>
    </row>
    <row r="632" spans="1:8">
      <c r="B632" s="364" t="s">
        <v>1632</v>
      </c>
      <c r="C632" s="340" t="s">
        <v>1623</v>
      </c>
      <c r="D632" s="362"/>
      <c r="E632" s="288">
        <f>E631+7</f>
        <v>43670</v>
      </c>
      <c r="F632" s="288">
        <f>F631+7</f>
        <v>43673</v>
      </c>
      <c r="G632" s="288">
        <f>F632+4</f>
        <v>43677</v>
      </c>
    </row>
    <row r="633" spans="1:8">
      <c r="B633" s="389"/>
      <c r="C633" s="389"/>
      <c r="E633" s="303"/>
      <c r="F633" s="303"/>
      <c r="G633" s="303"/>
    </row>
    <row r="634" spans="1:8">
      <c r="A634" s="308" t="s">
        <v>1631</v>
      </c>
      <c r="B634" s="305"/>
      <c r="C634" s="313"/>
      <c r="D634" s="304"/>
      <c r="E634" s="303"/>
      <c r="F634" s="303"/>
      <c r="G634" s="303"/>
    </row>
    <row r="635" spans="1:8">
      <c r="B635" s="297" t="s">
        <v>1298</v>
      </c>
      <c r="C635" s="297" t="s">
        <v>1461</v>
      </c>
      <c r="D635" s="296" t="s">
        <v>1622</v>
      </c>
      <c r="E635" s="293" t="s">
        <v>1460</v>
      </c>
      <c r="F635" s="293" t="s">
        <v>1460</v>
      </c>
      <c r="G635" s="293" t="s">
        <v>1630</v>
      </c>
    </row>
    <row r="636" spans="1:8">
      <c r="B636" s="295"/>
      <c r="C636" s="295"/>
      <c r="D636" s="294"/>
      <c r="E636" s="293" t="s">
        <v>1458</v>
      </c>
      <c r="F636" s="293" t="s">
        <v>1457</v>
      </c>
      <c r="G636" s="293" t="s">
        <v>1456</v>
      </c>
    </row>
    <row r="637" spans="1:8">
      <c r="B637" s="340" t="s">
        <v>1626</v>
      </c>
      <c r="C637" s="340" t="s">
        <v>1629</v>
      </c>
      <c r="D637" s="362" t="s">
        <v>1628</v>
      </c>
      <c r="E637" s="288">
        <f>F637-5</f>
        <v>43644</v>
      </c>
      <c r="F637" s="288">
        <v>43649</v>
      </c>
      <c r="G637" s="288">
        <f>F637+11</f>
        <v>43660</v>
      </c>
    </row>
    <row r="638" spans="1:8">
      <c r="B638" s="364" t="s">
        <v>1624</v>
      </c>
      <c r="C638" s="340" t="s">
        <v>1625</v>
      </c>
      <c r="D638" s="362"/>
      <c r="E638" s="288">
        <f>E637+7</f>
        <v>43651</v>
      </c>
      <c r="F638" s="288">
        <f>F637+7</f>
        <v>43656</v>
      </c>
      <c r="G638" s="288">
        <f>F638+11</f>
        <v>43667</v>
      </c>
    </row>
    <row r="639" spans="1:8">
      <c r="B639" s="364" t="s">
        <v>1627</v>
      </c>
      <c r="C639" s="340" t="s">
        <v>1623</v>
      </c>
      <c r="D639" s="362"/>
      <c r="E639" s="288">
        <f>E638+7</f>
        <v>43658</v>
      </c>
      <c r="F639" s="288">
        <f>F638+7</f>
        <v>43663</v>
      </c>
      <c r="G639" s="288">
        <f>F639+11</f>
        <v>43674</v>
      </c>
    </row>
    <row r="640" spans="1:8">
      <c r="B640" s="364" t="s">
        <v>1626</v>
      </c>
      <c r="C640" s="340" t="s">
        <v>1625</v>
      </c>
      <c r="D640" s="362"/>
      <c r="E640" s="288">
        <f>E639+7</f>
        <v>43665</v>
      </c>
      <c r="F640" s="288">
        <f>F639+7</f>
        <v>43670</v>
      </c>
      <c r="G640" s="288">
        <f>F640+11</f>
        <v>43681</v>
      </c>
    </row>
    <row r="641" spans="1:7">
      <c r="B641" s="364" t="s">
        <v>1624</v>
      </c>
      <c r="C641" s="340" t="s">
        <v>1623</v>
      </c>
      <c r="D641" s="362"/>
      <c r="E641" s="288">
        <f>E640+7</f>
        <v>43672</v>
      </c>
      <c r="F641" s="288">
        <f>F640+7</f>
        <v>43677</v>
      </c>
      <c r="G641" s="288">
        <f>F641+11</f>
        <v>43688</v>
      </c>
    </row>
    <row r="642" spans="1:7">
      <c r="B642" s="284"/>
      <c r="C642" s="284"/>
      <c r="E642" s="303"/>
      <c r="F642" s="303"/>
    </row>
    <row r="643" spans="1:7">
      <c r="A643" s="308" t="s">
        <v>210</v>
      </c>
      <c r="B643" s="284"/>
      <c r="C643" s="284"/>
    </row>
    <row r="644" spans="1:7">
      <c r="B644" s="297" t="s">
        <v>1298</v>
      </c>
      <c r="C644" s="297" t="s">
        <v>1461</v>
      </c>
      <c r="D644" s="296" t="s">
        <v>1622</v>
      </c>
      <c r="E644" s="293" t="s">
        <v>1460</v>
      </c>
      <c r="F644" s="293" t="s">
        <v>1460</v>
      </c>
      <c r="G644" s="293" t="s">
        <v>1621</v>
      </c>
    </row>
    <row r="645" spans="1:7">
      <c r="B645" s="295"/>
      <c r="C645" s="295"/>
      <c r="D645" s="294"/>
      <c r="E645" s="293" t="s">
        <v>1458</v>
      </c>
      <c r="F645" s="293" t="s">
        <v>1457</v>
      </c>
      <c r="G645" s="293" t="s">
        <v>1456</v>
      </c>
    </row>
    <row r="646" spans="1:7">
      <c r="B646" s="340" t="s">
        <v>1615</v>
      </c>
      <c r="C646" s="340"/>
      <c r="D646" s="362" t="s">
        <v>1620</v>
      </c>
      <c r="E646" s="288">
        <f>F646-3</f>
        <v>43649</v>
      </c>
      <c r="F646" s="288">
        <v>43652</v>
      </c>
      <c r="G646" s="288">
        <f>F646+6</f>
        <v>43658</v>
      </c>
    </row>
    <row r="647" spans="1:7">
      <c r="B647" s="364" t="s">
        <v>1619</v>
      </c>
      <c r="C647" s="340" t="s">
        <v>1618</v>
      </c>
      <c r="D647" s="362"/>
      <c r="E647" s="288">
        <f>E646+7</f>
        <v>43656</v>
      </c>
      <c r="F647" s="288">
        <f>F646+7</f>
        <v>43659</v>
      </c>
      <c r="G647" s="288">
        <f>F647+6</f>
        <v>43665</v>
      </c>
    </row>
    <row r="648" spans="1:7">
      <c r="B648" s="364" t="s">
        <v>1617</v>
      </c>
      <c r="C648" s="340" t="s">
        <v>1616</v>
      </c>
      <c r="D648" s="362"/>
      <c r="E648" s="288">
        <f>E647+7</f>
        <v>43663</v>
      </c>
      <c r="F648" s="288">
        <f>F647+7</f>
        <v>43666</v>
      </c>
      <c r="G648" s="288">
        <f>F648+6</f>
        <v>43672</v>
      </c>
    </row>
    <row r="649" spans="1:7">
      <c r="B649" s="364" t="s">
        <v>1615</v>
      </c>
      <c r="C649" s="340"/>
      <c r="D649" s="362"/>
      <c r="E649" s="288">
        <f>E648+7</f>
        <v>43670</v>
      </c>
      <c r="F649" s="288">
        <f>F648+7</f>
        <v>43673</v>
      </c>
      <c r="G649" s="288">
        <f>F649+6</f>
        <v>43679</v>
      </c>
    </row>
    <row r="650" spans="1:7">
      <c r="B650" s="388"/>
      <c r="C650" s="386"/>
      <c r="D650" s="304"/>
      <c r="E650" s="303"/>
      <c r="F650" s="303"/>
      <c r="G650" s="303"/>
    </row>
    <row r="651" spans="1:7">
      <c r="A651" s="308" t="s">
        <v>1614</v>
      </c>
      <c r="B651" s="367"/>
      <c r="C651" s="367"/>
      <c r="D651" s="304"/>
      <c r="E651" s="303"/>
      <c r="F651" s="303"/>
      <c r="G651" s="321"/>
    </row>
    <row r="652" spans="1:7">
      <c r="B652" s="347" t="s">
        <v>1434</v>
      </c>
      <c r="C652" s="347" t="s">
        <v>1433</v>
      </c>
      <c r="D652" s="346" t="s">
        <v>1432</v>
      </c>
      <c r="E652" s="293" t="s">
        <v>1431</v>
      </c>
      <c r="F652" s="293" t="s">
        <v>1431</v>
      </c>
      <c r="G652" s="293" t="s">
        <v>1613</v>
      </c>
    </row>
    <row r="653" spans="1:7">
      <c r="B653" s="345"/>
      <c r="C653" s="345"/>
      <c r="D653" s="344"/>
      <c r="E653" s="293" t="s">
        <v>1429</v>
      </c>
      <c r="F653" s="293" t="s">
        <v>1428</v>
      </c>
      <c r="G653" s="293" t="s">
        <v>1427</v>
      </c>
    </row>
    <row r="654" spans="1:7">
      <c r="B654" s="363" t="s">
        <v>1612</v>
      </c>
      <c r="C654" s="363" t="s">
        <v>1467</v>
      </c>
      <c r="D654" s="292" t="s">
        <v>1611</v>
      </c>
      <c r="E654" s="288">
        <f>F654-4</f>
        <v>43643</v>
      </c>
      <c r="F654" s="288">
        <v>43647</v>
      </c>
      <c r="G654" s="288">
        <f>F654+12</f>
        <v>43659</v>
      </c>
    </row>
    <row r="655" spans="1:7" ht="16.5" customHeight="1">
      <c r="B655" s="363" t="s">
        <v>1610</v>
      </c>
      <c r="C655" s="363" t="s">
        <v>1454</v>
      </c>
      <c r="D655" s="291"/>
      <c r="E655" s="288">
        <f>E654+7</f>
        <v>43650</v>
      </c>
      <c r="F655" s="288">
        <f>F654+7</f>
        <v>43654</v>
      </c>
      <c r="G655" s="288">
        <f>F655+12</f>
        <v>43666</v>
      </c>
    </row>
    <row r="656" spans="1:7">
      <c r="B656" s="363" t="s">
        <v>1609</v>
      </c>
      <c r="C656" s="363" t="s">
        <v>1451</v>
      </c>
      <c r="D656" s="291"/>
      <c r="E656" s="288">
        <f>E655+7</f>
        <v>43657</v>
      </c>
      <c r="F656" s="288">
        <f>F655+7</f>
        <v>43661</v>
      </c>
      <c r="G656" s="288">
        <f>F656+12</f>
        <v>43673</v>
      </c>
    </row>
    <row r="657" spans="1:8">
      <c r="B657" s="363" t="s">
        <v>1608</v>
      </c>
      <c r="C657" s="363" t="s">
        <v>1449</v>
      </c>
      <c r="D657" s="291"/>
      <c r="E657" s="288">
        <f>E656+7</f>
        <v>43664</v>
      </c>
      <c r="F657" s="288">
        <f>F656+7</f>
        <v>43668</v>
      </c>
      <c r="G657" s="288">
        <f>F657+12</f>
        <v>43680</v>
      </c>
    </row>
    <row r="658" spans="1:8">
      <c r="B658" s="363" t="s">
        <v>1607</v>
      </c>
      <c r="C658" s="363" t="s">
        <v>1447</v>
      </c>
      <c r="D658" s="289"/>
      <c r="E658" s="288">
        <f>E657+7</f>
        <v>43671</v>
      </c>
      <c r="F658" s="288">
        <f>F657+7</f>
        <v>43675</v>
      </c>
      <c r="G658" s="288">
        <f>F658+12</f>
        <v>43687</v>
      </c>
    </row>
    <row r="659" spans="1:8">
      <c r="B659" s="377"/>
      <c r="C659" s="387"/>
      <c r="D659" s="304"/>
      <c r="E659" s="303"/>
      <c r="F659" s="303"/>
      <c r="G659" s="321"/>
    </row>
    <row r="660" spans="1:8">
      <c r="A660" s="308" t="s">
        <v>1606</v>
      </c>
      <c r="B660" s="367"/>
      <c r="C660" s="367"/>
      <c r="D660" s="304"/>
      <c r="E660" s="303"/>
      <c r="F660" s="303"/>
      <c r="G660" s="321"/>
    </row>
    <row r="661" spans="1:8">
      <c r="B661" s="347" t="s">
        <v>1434</v>
      </c>
      <c r="C661" s="347" t="s">
        <v>1433</v>
      </c>
      <c r="D661" s="346" t="s">
        <v>1432</v>
      </c>
      <c r="E661" s="293" t="s">
        <v>1431</v>
      </c>
      <c r="F661" s="293" t="s">
        <v>1431</v>
      </c>
      <c r="G661" s="293" t="s">
        <v>1605</v>
      </c>
    </row>
    <row r="662" spans="1:8">
      <c r="B662" s="345"/>
      <c r="C662" s="345"/>
      <c r="D662" s="344"/>
      <c r="E662" s="293" t="s">
        <v>1429</v>
      </c>
      <c r="F662" s="293" t="s">
        <v>1428</v>
      </c>
      <c r="G662" s="293" t="s">
        <v>1427</v>
      </c>
    </row>
    <row r="663" spans="1:8">
      <c r="B663" s="363" t="s">
        <v>1604</v>
      </c>
      <c r="C663" s="363" t="s">
        <v>1603</v>
      </c>
      <c r="D663" s="292" t="s">
        <v>1602</v>
      </c>
      <c r="E663" s="288">
        <f>F663-4</f>
        <v>43644</v>
      </c>
      <c r="F663" s="288">
        <v>43648</v>
      </c>
      <c r="G663" s="288">
        <f>F663+11</f>
        <v>43659</v>
      </c>
    </row>
    <row r="664" spans="1:8">
      <c r="B664" s="363" t="s">
        <v>1601</v>
      </c>
      <c r="C664" s="363" t="s">
        <v>1600</v>
      </c>
      <c r="D664" s="291"/>
      <c r="E664" s="288">
        <f>E663+7</f>
        <v>43651</v>
      </c>
      <c r="F664" s="288">
        <f>F663+7</f>
        <v>43655</v>
      </c>
      <c r="G664" s="288">
        <f>F664+11</f>
        <v>43666</v>
      </c>
    </row>
    <row r="665" spans="1:8">
      <c r="B665" s="363" t="s">
        <v>1599</v>
      </c>
      <c r="C665" s="363" t="s">
        <v>1598</v>
      </c>
      <c r="D665" s="291"/>
      <c r="E665" s="288">
        <f>E664+7</f>
        <v>43658</v>
      </c>
      <c r="F665" s="288">
        <f>F664+7</f>
        <v>43662</v>
      </c>
      <c r="G665" s="288">
        <f>F665+11</f>
        <v>43673</v>
      </c>
    </row>
    <row r="666" spans="1:8">
      <c r="B666" s="363" t="s">
        <v>1597</v>
      </c>
      <c r="C666" s="363" t="s">
        <v>1596</v>
      </c>
      <c r="D666" s="289"/>
      <c r="E666" s="288">
        <f>E665+7</f>
        <v>43665</v>
      </c>
      <c r="F666" s="288">
        <f>F665+7</f>
        <v>43669</v>
      </c>
      <c r="G666" s="288">
        <f>F666+11</f>
        <v>43680</v>
      </c>
    </row>
    <row r="667" spans="1:8">
      <c r="B667" s="386"/>
      <c r="C667" s="386"/>
      <c r="D667" s="304"/>
      <c r="E667" s="303"/>
      <c r="F667" s="303"/>
      <c r="G667" s="303"/>
    </row>
    <row r="668" spans="1:8">
      <c r="A668" s="359" t="s">
        <v>192</v>
      </c>
      <c r="B668" s="360"/>
      <c r="C668" s="360"/>
      <c r="D668" s="359"/>
      <c r="E668" s="359"/>
      <c r="F668" s="359"/>
      <c r="G668" s="359"/>
      <c r="H668" s="336"/>
    </row>
    <row r="669" spans="1:8">
      <c r="A669" s="308" t="s">
        <v>1595</v>
      </c>
    </row>
    <row r="670" spans="1:8">
      <c r="B670" s="347" t="s">
        <v>1434</v>
      </c>
      <c r="C670" s="347" t="s">
        <v>1433</v>
      </c>
      <c r="D670" s="346" t="s">
        <v>1432</v>
      </c>
      <c r="E670" s="293" t="s">
        <v>1431</v>
      </c>
      <c r="F670" s="293" t="s">
        <v>1431</v>
      </c>
      <c r="G670" s="293" t="s">
        <v>1594</v>
      </c>
    </row>
    <row r="671" spans="1:8">
      <c r="B671" s="345"/>
      <c r="C671" s="345"/>
      <c r="D671" s="344"/>
      <c r="E671" s="293" t="s">
        <v>1429</v>
      </c>
      <c r="F671" s="293" t="s">
        <v>1428</v>
      </c>
      <c r="G671" s="293" t="s">
        <v>1427</v>
      </c>
    </row>
    <row r="672" spans="1:8">
      <c r="B672" s="363" t="s">
        <v>1591</v>
      </c>
      <c r="C672" s="363" t="s">
        <v>1590</v>
      </c>
      <c r="D672" s="292" t="s">
        <v>1589</v>
      </c>
      <c r="E672" s="288">
        <f>F672-5</f>
        <v>43644</v>
      </c>
      <c r="F672" s="288">
        <v>43649</v>
      </c>
      <c r="G672" s="288">
        <f>F672+27</f>
        <v>43676</v>
      </c>
    </row>
    <row r="673" spans="1:8">
      <c r="B673" s="363" t="s">
        <v>1588</v>
      </c>
      <c r="C673" s="363" t="s">
        <v>1587</v>
      </c>
      <c r="D673" s="291"/>
      <c r="E673" s="288">
        <f>E672+7</f>
        <v>43651</v>
      </c>
      <c r="F673" s="288">
        <f>F672+7</f>
        <v>43656</v>
      </c>
      <c r="G673" s="288">
        <f>F673+27</f>
        <v>43683</v>
      </c>
    </row>
    <row r="674" spans="1:8">
      <c r="B674" s="363" t="s">
        <v>1586</v>
      </c>
      <c r="C674" s="363" t="s">
        <v>1585</v>
      </c>
      <c r="D674" s="291"/>
      <c r="E674" s="288">
        <f>E673+7</f>
        <v>43658</v>
      </c>
      <c r="F674" s="288">
        <f>F673+7</f>
        <v>43663</v>
      </c>
      <c r="G674" s="288">
        <f>F674+27</f>
        <v>43690</v>
      </c>
    </row>
    <row r="675" spans="1:8">
      <c r="B675" s="363" t="s">
        <v>1584</v>
      </c>
      <c r="C675" s="363" t="s">
        <v>1583</v>
      </c>
      <c r="D675" s="291"/>
      <c r="E675" s="288">
        <f>E674+7</f>
        <v>43665</v>
      </c>
      <c r="F675" s="288">
        <f>F674+7</f>
        <v>43670</v>
      </c>
      <c r="G675" s="288">
        <f>F675+27</f>
        <v>43697</v>
      </c>
    </row>
    <row r="676" spans="1:8">
      <c r="B676" s="363" t="s">
        <v>1205</v>
      </c>
      <c r="C676" s="363"/>
      <c r="D676" s="289"/>
      <c r="E676" s="288">
        <f>E675+7</f>
        <v>43672</v>
      </c>
      <c r="F676" s="288">
        <f>F675+7</f>
        <v>43677</v>
      </c>
      <c r="G676" s="288">
        <f>F676+27</f>
        <v>43704</v>
      </c>
    </row>
    <row r="677" spans="1:8">
      <c r="B677" s="284"/>
      <c r="C677" s="284"/>
    </row>
    <row r="678" spans="1:8">
      <c r="A678" s="308" t="s">
        <v>1593</v>
      </c>
      <c r="B678" s="284"/>
      <c r="C678" s="284"/>
    </row>
    <row r="679" spans="1:8">
      <c r="B679" s="347" t="s">
        <v>1434</v>
      </c>
      <c r="C679" s="347" t="s">
        <v>1433</v>
      </c>
      <c r="D679" s="346" t="s">
        <v>1432</v>
      </c>
      <c r="E679" s="293" t="s">
        <v>1431</v>
      </c>
      <c r="F679" s="293" t="s">
        <v>1431</v>
      </c>
      <c r="G679" s="293" t="s">
        <v>1592</v>
      </c>
    </row>
    <row r="680" spans="1:8">
      <c r="B680" s="345"/>
      <c r="C680" s="345"/>
      <c r="D680" s="344"/>
      <c r="E680" s="293" t="s">
        <v>1429</v>
      </c>
      <c r="F680" s="293" t="s">
        <v>1428</v>
      </c>
      <c r="G680" s="293" t="s">
        <v>1427</v>
      </c>
    </row>
    <row r="681" spans="1:8">
      <c r="B681" s="363" t="s">
        <v>1591</v>
      </c>
      <c r="C681" s="363" t="s">
        <v>1590</v>
      </c>
      <c r="D681" s="292" t="s">
        <v>1589</v>
      </c>
      <c r="E681" s="288">
        <f>F681-5</f>
        <v>43644</v>
      </c>
      <c r="F681" s="288">
        <v>43649</v>
      </c>
      <c r="G681" s="288">
        <f>F681+22</f>
        <v>43671</v>
      </c>
    </row>
    <row r="682" spans="1:8">
      <c r="B682" s="363" t="s">
        <v>1588</v>
      </c>
      <c r="C682" s="363" t="s">
        <v>1587</v>
      </c>
      <c r="D682" s="291"/>
      <c r="E682" s="288">
        <f>E681+7</f>
        <v>43651</v>
      </c>
      <c r="F682" s="288">
        <f>F681+7</f>
        <v>43656</v>
      </c>
      <c r="G682" s="288">
        <f>F682+22</f>
        <v>43678</v>
      </c>
    </row>
    <row r="683" spans="1:8">
      <c r="B683" s="363" t="s">
        <v>1586</v>
      </c>
      <c r="C683" s="363" t="s">
        <v>1585</v>
      </c>
      <c r="D683" s="291"/>
      <c r="E683" s="288">
        <f>E682+7</f>
        <v>43658</v>
      </c>
      <c r="F683" s="288">
        <f>F682+7</f>
        <v>43663</v>
      </c>
      <c r="G683" s="288">
        <f>F683+22</f>
        <v>43685</v>
      </c>
    </row>
    <row r="684" spans="1:8">
      <c r="B684" s="363" t="s">
        <v>1584</v>
      </c>
      <c r="C684" s="363" t="s">
        <v>1583</v>
      </c>
      <c r="D684" s="291"/>
      <c r="E684" s="288">
        <f>E683+7</f>
        <v>43665</v>
      </c>
      <c r="F684" s="288">
        <f>F683+7</f>
        <v>43670</v>
      </c>
      <c r="G684" s="288">
        <f>F684+22</f>
        <v>43692</v>
      </c>
    </row>
    <row r="685" spans="1:8">
      <c r="B685" s="363" t="s">
        <v>1205</v>
      </c>
      <c r="C685" s="363"/>
      <c r="D685" s="289"/>
      <c r="E685" s="288">
        <f>E684+7</f>
        <v>43672</v>
      </c>
      <c r="F685" s="288">
        <f>F684+7</f>
        <v>43677</v>
      </c>
      <c r="G685" s="288">
        <f>F685+22</f>
        <v>43699</v>
      </c>
    </row>
    <row r="686" spans="1:8">
      <c r="B686" s="367"/>
      <c r="C686" s="367"/>
      <c r="D686" s="304"/>
      <c r="E686" s="303"/>
      <c r="F686" s="303"/>
    </row>
    <row r="687" spans="1:8">
      <c r="A687" s="308" t="s">
        <v>1582</v>
      </c>
      <c r="B687" s="335"/>
      <c r="C687" s="335"/>
      <c r="E687" s="335"/>
      <c r="F687" s="308"/>
      <c r="G687" s="308"/>
      <c r="H687" s="365"/>
    </row>
    <row r="688" spans="1:8">
      <c r="B688" s="347" t="s">
        <v>1434</v>
      </c>
      <c r="C688" s="347" t="s">
        <v>1433</v>
      </c>
      <c r="D688" s="346" t="s">
        <v>1432</v>
      </c>
      <c r="E688" s="293" t="s">
        <v>1431</v>
      </c>
      <c r="F688" s="293" t="s">
        <v>1431</v>
      </c>
      <c r="G688" s="293" t="s">
        <v>1581</v>
      </c>
    </row>
    <row r="689" spans="1:7">
      <c r="B689" s="345"/>
      <c r="C689" s="345"/>
      <c r="D689" s="344"/>
      <c r="E689" s="293" t="s">
        <v>1429</v>
      </c>
      <c r="F689" s="293" t="s">
        <v>1428</v>
      </c>
      <c r="G689" s="293" t="s">
        <v>1427</v>
      </c>
    </row>
    <row r="690" spans="1:7">
      <c r="B690" s="363" t="s">
        <v>1580</v>
      </c>
      <c r="C690" s="363" t="s">
        <v>1579</v>
      </c>
      <c r="D690" s="292" t="s">
        <v>1578</v>
      </c>
      <c r="E690" s="288">
        <f>F690-3</f>
        <v>43648</v>
      </c>
      <c r="F690" s="288">
        <v>43651</v>
      </c>
      <c r="G690" s="288">
        <f>F690+25</f>
        <v>43676</v>
      </c>
    </row>
    <row r="691" spans="1:7">
      <c r="B691" s="363" t="s">
        <v>1577</v>
      </c>
      <c r="C691" s="363" t="s">
        <v>1576</v>
      </c>
      <c r="D691" s="291"/>
      <c r="E691" s="288">
        <f>E690+7</f>
        <v>43655</v>
      </c>
      <c r="F691" s="288">
        <f>F690+7</f>
        <v>43658</v>
      </c>
      <c r="G691" s="288">
        <f>F691+25</f>
        <v>43683</v>
      </c>
    </row>
    <row r="692" spans="1:7">
      <c r="A692" s="385"/>
      <c r="B692" s="363" t="s">
        <v>1575</v>
      </c>
      <c r="C692" s="363" t="s">
        <v>1574</v>
      </c>
      <c r="D692" s="291"/>
      <c r="E692" s="288">
        <f>E691+7</f>
        <v>43662</v>
      </c>
      <c r="F692" s="288">
        <f>F691+7</f>
        <v>43665</v>
      </c>
      <c r="G692" s="288">
        <f>F692+25</f>
        <v>43690</v>
      </c>
    </row>
    <row r="693" spans="1:7">
      <c r="B693" s="363" t="s">
        <v>1573</v>
      </c>
      <c r="C693" s="363" t="s">
        <v>1572</v>
      </c>
      <c r="D693" s="289"/>
      <c r="E693" s="288">
        <f>E692+7</f>
        <v>43669</v>
      </c>
      <c r="F693" s="288">
        <f>F692+7</f>
        <v>43672</v>
      </c>
      <c r="G693" s="288">
        <f>F693+25</f>
        <v>43697</v>
      </c>
    </row>
    <row r="694" spans="1:7">
      <c r="B694" s="284"/>
      <c r="C694" s="284"/>
      <c r="F694" s="303"/>
      <c r="G694" s="303"/>
    </row>
    <row r="695" spans="1:7">
      <c r="A695" s="308" t="s">
        <v>1571</v>
      </c>
      <c r="B695" s="284"/>
      <c r="C695" s="284"/>
      <c r="F695" s="384"/>
      <c r="G695" s="384"/>
    </row>
    <row r="696" spans="1:7">
      <c r="B696" s="347" t="s">
        <v>1434</v>
      </c>
      <c r="C696" s="347" t="s">
        <v>1433</v>
      </c>
      <c r="D696" s="346" t="s">
        <v>1432</v>
      </c>
      <c r="E696" s="293" t="s">
        <v>1431</v>
      </c>
      <c r="F696" s="293" t="s">
        <v>1431</v>
      </c>
      <c r="G696" s="293" t="s">
        <v>1570</v>
      </c>
    </row>
    <row r="697" spans="1:7">
      <c r="B697" s="345"/>
      <c r="C697" s="345"/>
      <c r="D697" s="344"/>
      <c r="E697" s="293" t="s">
        <v>1429</v>
      </c>
      <c r="F697" s="293" t="s">
        <v>1428</v>
      </c>
      <c r="G697" s="293" t="s">
        <v>1427</v>
      </c>
    </row>
    <row r="698" spans="1:7">
      <c r="B698" s="363" t="s">
        <v>1567</v>
      </c>
      <c r="C698" s="363" t="s">
        <v>1358</v>
      </c>
      <c r="D698" s="292" t="s">
        <v>1566</v>
      </c>
      <c r="E698" s="288">
        <f>F698-5</f>
        <v>43643</v>
      </c>
      <c r="F698" s="288">
        <v>43648</v>
      </c>
      <c r="G698" s="288">
        <f>F698+34</f>
        <v>43682</v>
      </c>
    </row>
    <row r="699" spans="1:7">
      <c r="B699" s="363" t="s">
        <v>1565</v>
      </c>
      <c r="C699" s="363"/>
      <c r="D699" s="291"/>
      <c r="E699" s="288">
        <f>E698+7</f>
        <v>43650</v>
      </c>
      <c r="F699" s="288">
        <f>F698+7</f>
        <v>43655</v>
      </c>
      <c r="G699" s="288">
        <f>F699+34</f>
        <v>43689</v>
      </c>
    </row>
    <row r="700" spans="1:7">
      <c r="B700" s="363" t="s">
        <v>1564</v>
      </c>
      <c r="C700" s="363" t="s">
        <v>1563</v>
      </c>
      <c r="D700" s="291"/>
      <c r="E700" s="288">
        <f>E699+7</f>
        <v>43657</v>
      </c>
      <c r="F700" s="288">
        <f>F699+7</f>
        <v>43662</v>
      </c>
      <c r="G700" s="288">
        <f>F700+34</f>
        <v>43696</v>
      </c>
    </row>
    <row r="701" spans="1:7">
      <c r="B701" s="363" t="s">
        <v>1562</v>
      </c>
      <c r="C701" s="363" t="s">
        <v>1561</v>
      </c>
      <c r="D701" s="291"/>
      <c r="E701" s="288">
        <f>E700+7</f>
        <v>43664</v>
      </c>
      <c r="F701" s="288">
        <f>F700+7</f>
        <v>43669</v>
      </c>
      <c r="G701" s="288">
        <f>F701+34</f>
        <v>43703</v>
      </c>
    </row>
    <row r="702" spans="1:7">
      <c r="B702" s="363" t="s">
        <v>1560</v>
      </c>
      <c r="C702" s="363" t="s">
        <v>1559</v>
      </c>
      <c r="D702" s="289"/>
      <c r="E702" s="288">
        <f>E701+7</f>
        <v>43671</v>
      </c>
      <c r="F702" s="288">
        <f>F701+7</f>
        <v>43676</v>
      </c>
      <c r="G702" s="288">
        <f>F702+34</f>
        <v>43710</v>
      </c>
    </row>
    <row r="703" spans="1:7">
      <c r="B703" s="384"/>
      <c r="C703" s="384"/>
      <c r="F703" s="303"/>
    </row>
    <row r="704" spans="1:7">
      <c r="A704" s="308" t="s">
        <v>1569</v>
      </c>
      <c r="B704" s="284"/>
      <c r="C704" s="284"/>
      <c r="F704" s="384"/>
    </row>
    <row r="705" spans="1:7">
      <c r="B705" s="347" t="s">
        <v>1434</v>
      </c>
      <c r="C705" s="347" t="s">
        <v>1433</v>
      </c>
      <c r="D705" s="346" t="s">
        <v>1432</v>
      </c>
      <c r="E705" s="293" t="s">
        <v>1431</v>
      </c>
      <c r="F705" s="293" t="s">
        <v>1431</v>
      </c>
      <c r="G705" s="293" t="s">
        <v>1568</v>
      </c>
    </row>
    <row r="706" spans="1:7">
      <c r="B706" s="345"/>
      <c r="C706" s="345"/>
      <c r="D706" s="344"/>
      <c r="E706" s="293" t="s">
        <v>1429</v>
      </c>
      <c r="F706" s="293" t="s">
        <v>1428</v>
      </c>
      <c r="G706" s="293" t="s">
        <v>1427</v>
      </c>
    </row>
    <row r="707" spans="1:7">
      <c r="B707" s="363" t="s">
        <v>1567</v>
      </c>
      <c r="C707" s="363" t="s">
        <v>1358</v>
      </c>
      <c r="D707" s="292" t="s">
        <v>1566</v>
      </c>
      <c r="E707" s="288">
        <f>F707-5</f>
        <v>43643</v>
      </c>
      <c r="F707" s="288">
        <v>43648</v>
      </c>
      <c r="G707" s="288">
        <f>F707+41</f>
        <v>43689</v>
      </c>
    </row>
    <row r="708" spans="1:7">
      <c r="B708" s="363" t="s">
        <v>1565</v>
      </c>
      <c r="C708" s="363"/>
      <c r="D708" s="291"/>
      <c r="E708" s="288">
        <f>E707+7</f>
        <v>43650</v>
      </c>
      <c r="F708" s="288">
        <f>F707+7</f>
        <v>43655</v>
      </c>
      <c r="G708" s="288">
        <f>F708+41</f>
        <v>43696</v>
      </c>
    </row>
    <row r="709" spans="1:7">
      <c r="B709" s="363" t="s">
        <v>1564</v>
      </c>
      <c r="C709" s="363" t="s">
        <v>1563</v>
      </c>
      <c r="D709" s="291"/>
      <c r="E709" s="288">
        <f>E708+7</f>
        <v>43657</v>
      </c>
      <c r="F709" s="288">
        <f>F708+7</f>
        <v>43662</v>
      </c>
      <c r="G709" s="288">
        <f>F709+41</f>
        <v>43703</v>
      </c>
    </row>
    <row r="710" spans="1:7">
      <c r="B710" s="363" t="s">
        <v>1562</v>
      </c>
      <c r="C710" s="363" t="s">
        <v>1561</v>
      </c>
      <c r="D710" s="291"/>
      <c r="E710" s="288">
        <f>E709+7</f>
        <v>43664</v>
      </c>
      <c r="F710" s="288">
        <f>F709+7</f>
        <v>43669</v>
      </c>
      <c r="G710" s="288">
        <f>F710+41</f>
        <v>43710</v>
      </c>
    </row>
    <row r="711" spans="1:7">
      <c r="B711" s="363" t="s">
        <v>1560</v>
      </c>
      <c r="C711" s="363" t="s">
        <v>1559</v>
      </c>
      <c r="D711" s="289"/>
      <c r="E711" s="288">
        <f>E710+7</f>
        <v>43671</v>
      </c>
      <c r="F711" s="288">
        <f>F710+7</f>
        <v>43676</v>
      </c>
      <c r="G711" s="288">
        <f>F711+41</f>
        <v>43717</v>
      </c>
    </row>
    <row r="712" spans="1:7">
      <c r="B712" s="284"/>
      <c r="C712" s="284"/>
      <c r="D712" s="304"/>
      <c r="E712" s="303"/>
      <c r="F712" s="303"/>
    </row>
    <row r="713" spans="1:7">
      <c r="A713" s="308" t="s">
        <v>1558</v>
      </c>
      <c r="B713" s="284"/>
      <c r="C713" s="284"/>
    </row>
    <row r="714" spans="1:7">
      <c r="B714" s="347" t="s">
        <v>1434</v>
      </c>
      <c r="C714" s="347" t="s">
        <v>1433</v>
      </c>
      <c r="D714" s="346" t="s">
        <v>1432</v>
      </c>
      <c r="E714" s="293" t="s">
        <v>1431</v>
      </c>
      <c r="F714" s="293" t="s">
        <v>1431</v>
      </c>
      <c r="G714" s="293" t="s">
        <v>1557</v>
      </c>
    </row>
    <row r="715" spans="1:7">
      <c r="B715" s="345"/>
      <c r="C715" s="345"/>
      <c r="D715" s="344"/>
      <c r="E715" s="293" t="s">
        <v>1429</v>
      </c>
      <c r="F715" s="293" t="s">
        <v>1428</v>
      </c>
      <c r="G715" s="293" t="s">
        <v>1427</v>
      </c>
    </row>
    <row r="716" spans="1:7">
      <c r="B716" s="363" t="s">
        <v>1556</v>
      </c>
      <c r="C716" s="363" t="s">
        <v>1467</v>
      </c>
      <c r="D716" s="292" t="s">
        <v>1555</v>
      </c>
      <c r="E716" s="288">
        <f>F716-6</f>
        <v>43643</v>
      </c>
      <c r="F716" s="288">
        <v>43649</v>
      </c>
      <c r="G716" s="288">
        <f>F716+18</f>
        <v>43667</v>
      </c>
    </row>
    <row r="717" spans="1:7">
      <c r="B717" s="363" t="s">
        <v>1554</v>
      </c>
      <c r="C717" s="363" t="s">
        <v>522</v>
      </c>
      <c r="D717" s="291"/>
      <c r="E717" s="288">
        <f>E716+7</f>
        <v>43650</v>
      </c>
      <c r="F717" s="288">
        <f>F716+7</f>
        <v>43656</v>
      </c>
      <c r="G717" s="288">
        <f>F717+18</f>
        <v>43674</v>
      </c>
    </row>
    <row r="718" spans="1:7">
      <c r="B718" s="363" t="s">
        <v>1553</v>
      </c>
      <c r="C718" s="363" t="s">
        <v>1451</v>
      </c>
      <c r="D718" s="291"/>
      <c r="E718" s="288">
        <f>E717+7</f>
        <v>43657</v>
      </c>
      <c r="F718" s="288">
        <f>F717+7</f>
        <v>43663</v>
      </c>
      <c r="G718" s="288">
        <f>F718+18</f>
        <v>43681</v>
      </c>
    </row>
    <row r="719" spans="1:7">
      <c r="B719" s="363" t="s">
        <v>1552</v>
      </c>
      <c r="C719" s="363" t="s">
        <v>1449</v>
      </c>
      <c r="D719" s="291"/>
      <c r="E719" s="288">
        <f>E718+7</f>
        <v>43664</v>
      </c>
      <c r="F719" s="288">
        <f>F718+7</f>
        <v>43670</v>
      </c>
      <c r="G719" s="288">
        <f>F719+18</f>
        <v>43688</v>
      </c>
    </row>
    <row r="720" spans="1:7">
      <c r="B720" s="363" t="s">
        <v>1551</v>
      </c>
      <c r="C720" s="363" t="s">
        <v>525</v>
      </c>
      <c r="D720" s="289"/>
      <c r="E720" s="288">
        <f>E719+7</f>
        <v>43671</v>
      </c>
      <c r="F720" s="288">
        <f>F719+7</f>
        <v>43677</v>
      </c>
      <c r="G720" s="288">
        <f>F720+18</f>
        <v>43695</v>
      </c>
    </row>
    <row r="721" spans="1:10">
      <c r="B721" s="383"/>
      <c r="C721" s="383"/>
      <c r="E721" s="303"/>
      <c r="F721" s="303"/>
      <c r="G721" s="303"/>
    </row>
    <row r="722" spans="1:10" s="382" customFormat="1">
      <c r="A722" s="359" t="s">
        <v>217</v>
      </c>
      <c r="B722" s="360"/>
      <c r="C722" s="360"/>
      <c r="D722" s="359"/>
      <c r="E722" s="359"/>
      <c r="F722" s="359"/>
      <c r="G722" s="359"/>
      <c r="H722" s="336"/>
      <c r="I722" s="348"/>
      <c r="J722" s="348"/>
    </row>
    <row r="723" spans="1:10" s="299" customFormat="1">
      <c r="A723" s="308" t="s">
        <v>226</v>
      </c>
      <c r="B723" s="357"/>
      <c r="C723" s="357"/>
      <c r="D723" s="335"/>
      <c r="E723" s="335"/>
      <c r="F723" s="356"/>
      <c r="G723" s="356"/>
      <c r="H723" s="286"/>
      <c r="I723" s="284"/>
      <c r="J723" s="284"/>
    </row>
    <row r="724" spans="1:10" s="299" customFormat="1">
      <c r="A724" s="286"/>
      <c r="B724" s="347" t="s">
        <v>1434</v>
      </c>
      <c r="C724" s="347" t="s">
        <v>1433</v>
      </c>
      <c r="D724" s="346" t="s">
        <v>1432</v>
      </c>
      <c r="E724" s="293" t="s">
        <v>1431</v>
      </c>
      <c r="F724" s="293" t="s">
        <v>1431</v>
      </c>
      <c r="G724" s="293" t="s">
        <v>1548</v>
      </c>
      <c r="H724" s="284"/>
      <c r="I724" s="284"/>
      <c r="J724" s="284"/>
    </row>
    <row r="725" spans="1:10" s="299" customFormat="1">
      <c r="A725" s="286"/>
      <c r="B725" s="345"/>
      <c r="C725" s="345"/>
      <c r="D725" s="344"/>
      <c r="E725" s="293" t="s">
        <v>1429</v>
      </c>
      <c r="F725" s="293" t="s">
        <v>1428</v>
      </c>
      <c r="G725" s="293" t="s">
        <v>1427</v>
      </c>
      <c r="H725" s="284"/>
      <c r="I725" s="284"/>
      <c r="J725" s="284"/>
    </row>
    <row r="726" spans="1:10" s="299" customFormat="1">
      <c r="A726" s="286"/>
      <c r="B726" s="363" t="s">
        <v>1485</v>
      </c>
      <c r="C726" s="363" t="s">
        <v>1484</v>
      </c>
      <c r="D726" s="292" t="s">
        <v>1483</v>
      </c>
      <c r="E726" s="288">
        <f>F726-4</f>
        <v>43647</v>
      </c>
      <c r="F726" s="288">
        <v>43651</v>
      </c>
      <c r="G726" s="288">
        <f>F726+18</f>
        <v>43669</v>
      </c>
      <c r="H726" s="284"/>
      <c r="I726" s="284"/>
      <c r="J726" s="284"/>
    </row>
    <row r="727" spans="1:10" s="299" customFormat="1">
      <c r="A727" s="286"/>
      <c r="B727" s="363" t="s">
        <v>1482</v>
      </c>
      <c r="C727" s="363" t="s">
        <v>1481</v>
      </c>
      <c r="D727" s="291"/>
      <c r="E727" s="288">
        <f>E726+7</f>
        <v>43654</v>
      </c>
      <c r="F727" s="288">
        <f>F726+7</f>
        <v>43658</v>
      </c>
      <c r="G727" s="288">
        <f>F727+18</f>
        <v>43676</v>
      </c>
      <c r="H727" s="284"/>
      <c r="I727" s="284"/>
      <c r="J727" s="284"/>
    </row>
    <row r="728" spans="1:10" s="299" customFormat="1">
      <c r="A728" s="286"/>
      <c r="B728" s="363" t="s">
        <v>1480</v>
      </c>
      <c r="C728" s="363" t="s">
        <v>1550</v>
      </c>
      <c r="D728" s="291"/>
      <c r="E728" s="288">
        <f>E727+7</f>
        <v>43661</v>
      </c>
      <c r="F728" s="288">
        <f>F727+7</f>
        <v>43665</v>
      </c>
      <c r="G728" s="288">
        <f>F728+18</f>
        <v>43683</v>
      </c>
      <c r="H728" s="284"/>
      <c r="I728" s="284"/>
      <c r="J728" s="284"/>
    </row>
    <row r="729" spans="1:10" s="299" customFormat="1">
      <c r="A729" s="286"/>
      <c r="B729" s="363" t="s">
        <v>1478</v>
      </c>
      <c r="C729" s="363" t="s">
        <v>1549</v>
      </c>
      <c r="D729" s="289"/>
      <c r="E729" s="288">
        <f>E728+7</f>
        <v>43668</v>
      </c>
      <c r="F729" s="288">
        <f>F728+7</f>
        <v>43672</v>
      </c>
      <c r="G729" s="288">
        <f>F729+18</f>
        <v>43690</v>
      </c>
      <c r="H729" s="284"/>
      <c r="I729" s="284"/>
      <c r="J729" s="284"/>
    </row>
    <row r="730" spans="1:10" s="299" customFormat="1">
      <c r="A730" s="286"/>
      <c r="B730" s="286"/>
      <c r="C730" s="286"/>
      <c r="D730" s="286"/>
      <c r="E730" s="303"/>
      <c r="F730" s="303"/>
      <c r="G730" s="303"/>
      <c r="H730" s="284"/>
      <c r="I730" s="284"/>
      <c r="J730" s="284"/>
    </row>
    <row r="731" spans="1:10" s="299" customFormat="1">
      <c r="A731" s="286"/>
      <c r="B731" s="347" t="s">
        <v>1434</v>
      </c>
      <c r="C731" s="347" t="s">
        <v>1433</v>
      </c>
      <c r="D731" s="346" t="s">
        <v>1432</v>
      </c>
      <c r="E731" s="293" t="s">
        <v>1431</v>
      </c>
      <c r="F731" s="293" t="s">
        <v>1431</v>
      </c>
      <c r="G731" s="293" t="s">
        <v>1548</v>
      </c>
      <c r="H731" s="284"/>
      <c r="I731" s="284"/>
      <c r="J731" s="284"/>
    </row>
    <row r="732" spans="1:10" s="299" customFormat="1">
      <c r="A732" s="286"/>
      <c r="B732" s="345"/>
      <c r="C732" s="345"/>
      <c r="D732" s="344"/>
      <c r="E732" s="293" t="s">
        <v>1429</v>
      </c>
      <c r="F732" s="293" t="s">
        <v>1428</v>
      </c>
      <c r="G732" s="293" t="s">
        <v>1427</v>
      </c>
      <c r="H732" s="284"/>
      <c r="I732" s="284"/>
      <c r="J732" s="284"/>
    </row>
    <row r="733" spans="1:10" s="299" customFormat="1">
      <c r="A733" s="286"/>
      <c r="B733" s="340" t="s">
        <v>1515</v>
      </c>
      <c r="C733" s="340" t="s">
        <v>1514</v>
      </c>
      <c r="D733" s="292" t="s">
        <v>1513</v>
      </c>
      <c r="E733" s="288">
        <f>F733-2</f>
        <v>43650</v>
      </c>
      <c r="F733" s="288">
        <v>43652</v>
      </c>
      <c r="G733" s="288">
        <f>F733+17</f>
        <v>43669</v>
      </c>
      <c r="H733" s="284" t="s">
        <v>1547</v>
      </c>
      <c r="I733" s="284"/>
      <c r="J733" s="284"/>
    </row>
    <row r="734" spans="1:10" s="299" customFormat="1">
      <c r="A734" s="286"/>
      <c r="B734" s="364" t="s">
        <v>1512</v>
      </c>
      <c r="C734" s="363" t="s">
        <v>1511</v>
      </c>
      <c r="D734" s="291"/>
      <c r="E734" s="288">
        <f>E733+7</f>
        <v>43657</v>
      </c>
      <c r="F734" s="288">
        <f>F733+7</f>
        <v>43659</v>
      </c>
      <c r="G734" s="288">
        <f>G733+7</f>
        <v>43676</v>
      </c>
      <c r="H734" s="284" t="s">
        <v>1547</v>
      </c>
      <c r="I734" s="284"/>
      <c r="J734" s="284"/>
    </row>
    <row r="735" spans="1:10" s="299" customFormat="1">
      <c r="A735" s="286"/>
      <c r="B735" s="340" t="s">
        <v>1510</v>
      </c>
      <c r="C735" s="363" t="s">
        <v>1509</v>
      </c>
      <c r="D735" s="291"/>
      <c r="E735" s="288">
        <f>E734+7</f>
        <v>43664</v>
      </c>
      <c r="F735" s="288">
        <f>F734+7</f>
        <v>43666</v>
      </c>
      <c r="G735" s="288">
        <f>G734+7</f>
        <v>43683</v>
      </c>
      <c r="H735" s="284" t="s">
        <v>1547</v>
      </c>
      <c r="I735" s="284"/>
      <c r="J735" s="284"/>
    </row>
    <row r="736" spans="1:10" s="299" customFormat="1">
      <c r="A736" s="286"/>
      <c r="B736" s="364" t="s">
        <v>1508</v>
      </c>
      <c r="C736" s="363" t="s">
        <v>1507</v>
      </c>
      <c r="D736" s="289"/>
      <c r="E736" s="288">
        <f>E735+7</f>
        <v>43671</v>
      </c>
      <c r="F736" s="288">
        <f>F735+7</f>
        <v>43673</v>
      </c>
      <c r="G736" s="288">
        <f>G735+7</f>
        <v>43690</v>
      </c>
      <c r="H736" s="284" t="s">
        <v>1547</v>
      </c>
      <c r="I736" s="284"/>
      <c r="J736" s="284"/>
    </row>
    <row r="737" spans="1:16" s="299" customFormat="1">
      <c r="A737" s="286"/>
      <c r="B737" s="375"/>
      <c r="C737" s="375"/>
      <c r="D737" s="304"/>
      <c r="E737" s="303"/>
      <c r="F737" s="303"/>
      <c r="G737" s="303"/>
      <c r="H737" s="284"/>
      <c r="I737" s="284"/>
      <c r="J737" s="284"/>
    </row>
    <row r="738" spans="1:16" s="299" customFormat="1">
      <c r="A738" s="381" t="s">
        <v>220</v>
      </c>
      <c r="B738" s="287"/>
      <c r="C738" s="287"/>
      <c r="D738" s="286"/>
      <c r="E738" s="286"/>
      <c r="F738" s="286"/>
      <c r="G738" s="286"/>
      <c r="H738" s="286"/>
      <c r="I738" s="284"/>
      <c r="J738" s="284"/>
    </row>
    <row r="739" spans="1:16" s="299" customFormat="1">
      <c r="A739" s="286"/>
      <c r="B739" s="347" t="s">
        <v>1434</v>
      </c>
      <c r="C739" s="347" t="s">
        <v>1433</v>
      </c>
      <c r="D739" s="346" t="s">
        <v>1432</v>
      </c>
      <c r="E739" s="293" t="s">
        <v>1431</v>
      </c>
      <c r="F739" s="293" t="s">
        <v>1431</v>
      </c>
      <c r="G739" s="293" t="s">
        <v>1546</v>
      </c>
      <c r="H739" s="293" t="s">
        <v>1545</v>
      </c>
      <c r="I739" s="284"/>
      <c r="J739" s="284"/>
    </row>
    <row r="740" spans="1:16" s="299" customFormat="1">
      <c r="A740" s="286"/>
      <c r="B740" s="345"/>
      <c r="C740" s="345"/>
      <c r="D740" s="344"/>
      <c r="E740" s="293" t="s">
        <v>1429</v>
      </c>
      <c r="F740" s="293" t="s">
        <v>1428</v>
      </c>
      <c r="G740" s="293" t="s">
        <v>1427</v>
      </c>
      <c r="H740" s="293" t="s">
        <v>1427</v>
      </c>
      <c r="I740" s="284"/>
      <c r="J740" s="284"/>
      <c r="K740" s="284"/>
      <c r="L740" s="284"/>
      <c r="M740" s="284"/>
      <c r="N740" s="284"/>
      <c r="O740" s="284"/>
      <c r="P740" s="284"/>
    </row>
    <row r="741" spans="1:16" s="299" customFormat="1" ht="16.5" customHeight="1">
      <c r="A741" s="286"/>
      <c r="B741" s="340" t="s">
        <v>1205</v>
      </c>
      <c r="C741" s="340"/>
      <c r="D741" s="292" t="s">
        <v>1544</v>
      </c>
      <c r="E741" s="288">
        <f>F741-5</f>
        <v>43643</v>
      </c>
      <c r="F741" s="288">
        <v>43648</v>
      </c>
      <c r="G741" s="288">
        <f>F741+23</f>
        <v>43671</v>
      </c>
      <c r="H741" s="293" t="s">
        <v>1543</v>
      </c>
      <c r="I741" s="284"/>
      <c r="J741" s="284"/>
      <c r="K741" s="284"/>
      <c r="L741" s="284"/>
      <c r="M741" s="284"/>
      <c r="N741" s="284"/>
      <c r="O741" s="284"/>
      <c r="P741" s="284"/>
    </row>
    <row r="742" spans="1:16" s="299" customFormat="1">
      <c r="A742" s="286"/>
      <c r="B742" s="364" t="s">
        <v>1505</v>
      </c>
      <c r="C742" s="363" t="s">
        <v>1504</v>
      </c>
      <c r="D742" s="291"/>
      <c r="E742" s="288">
        <f>E741+7</f>
        <v>43650</v>
      </c>
      <c r="F742" s="288">
        <f>F741+7</f>
        <v>43655</v>
      </c>
      <c r="G742" s="288">
        <f>F742+23</f>
        <v>43678</v>
      </c>
      <c r="H742" s="363" t="s">
        <v>1542</v>
      </c>
      <c r="I742" s="284"/>
      <c r="J742" s="284"/>
      <c r="K742" s="284"/>
      <c r="L742" s="284"/>
      <c r="M742" s="284"/>
      <c r="N742" s="284"/>
      <c r="O742" s="284"/>
      <c r="P742" s="284"/>
    </row>
    <row r="743" spans="1:16" s="299" customFormat="1">
      <c r="A743" s="286"/>
      <c r="B743" s="340" t="s">
        <v>1503</v>
      </c>
      <c r="C743" s="363" t="s">
        <v>1502</v>
      </c>
      <c r="D743" s="291"/>
      <c r="E743" s="288">
        <f>E742+7</f>
        <v>43657</v>
      </c>
      <c r="F743" s="288">
        <f>F742+7</f>
        <v>43662</v>
      </c>
      <c r="G743" s="288">
        <f>F743+23</f>
        <v>43685</v>
      </c>
      <c r="H743" s="363" t="s">
        <v>1542</v>
      </c>
      <c r="I743" s="284"/>
      <c r="J743" s="284"/>
      <c r="K743" s="284"/>
      <c r="L743" s="284"/>
      <c r="M743" s="284"/>
      <c r="N743" s="284"/>
      <c r="O743" s="284"/>
      <c r="P743" s="284"/>
    </row>
    <row r="744" spans="1:16" s="299" customFormat="1">
      <c r="A744" s="286"/>
      <c r="B744" s="364" t="s">
        <v>1501</v>
      </c>
      <c r="C744" s="363" t="s">
        <v>38</v>
      </c>
      <c r="D744" s="291"/>
      <c r="E744" s="288">
        <f>E743+7</f>
        <v>43664</v>
      </c>
      <c r="F744" s="288">
        <f>F743+7</f>
        <v>43669</v>
      </c>
      <c r="G744" s="288">
        <f>F744+23</f>
        <v>43692</v>
      </c>
      <c r="H744" s="363" t="s">
        <v>1542</v>
      </c>
      <c r="I744" s="284"/>
      <c r="J744" s="284"/>
      <c r="K744" s="284"/>
      <c r="L744" s="284"/>
      <c r="M744" s="284"/>
      <c r="N744" s="284"/>
      <c r="O744" s="284"/>
      <c r="P744" s="284"/>
    </row>
    <row r="745" spans="1:16" s="299" customFormat="1">
      <c r="A745" s="286"/>
      <c r="B745" s="340" t="s">
        <v>1499</v>
      </c>
      <c r="C745" s="340" t="s">
        <v>1498</v>
      </c>
      <c r="D745" s="289"/>
      <c r="E745" s="288">
        <f>E744+7</f>
        <v>43671</v>
      </c>
      <c r="F745" s="288">
        <f>F744+7</f>
        <v>43676</v>
      </c>
      <c r="G745" s="288">
        <f>F745+23</f>
        <v>43699</v>
      </c>
      <c r="H745" s="363" t="s">
        <v>1542</v>
      </c>
      <c r="I745" s="284"/>
      <c r="J745" s="284"/>
      <c r="K745" s="284"/>
      <c r="L745" s="284"/>
      <c r="M745" s="284"/>
      <c r="N745" s="284"/>
      <c r="O745" s="284"/>
      <c r="P745" s="284"/>
    </row>
    <row r="746" spans="1:16" s="299" customFormat="1">
      <c r="A746" s="286"/>
      <c r="B746" s="380"/>
      <c r="C746" s="380"/>
      <c r="D746" s="284"/>
      <c r="E746" s="303"/>
      <c r="F746" s="303"/>
      <c r="G746" s="303"/>
      <c r="H746" s="341"/>
      <c r="I746" s="284"/>
      <c r="J746" s="284"/>
      <c r="K746" s="284"/>
      <c r="L746" s="284"/>
      <c r="M746" s="284"/>
      <c r="N746" s="284"/>
      <c r="O746" s="284"/>
      <c r="P746" s="284"/>
    </row>
    <row r="747" spans="1:16" s="299" customFormat="1">
      <c r="A747" s="308" t="s">
        <v>1532</v>
      </c>
      <c r="B747" s="284"/>
      <c r="C747" s="284"/>
      <c r="D747" s="284"/>
      <c r="E747" s="286"/>
      <c r="F747" s="286"/>
      <c r="G747" s="286"/>
      <c r="H747" s="286"/>
      <c r="I747" s="284"/>
      <c r="J747" s="284"/>
    </row>
    <row r="748" spans="1:16" s="299" customFormat="1">
      <c r="A748" s="286"/>
      <c r="B748" s="297" t="s">
        <v>1434</v>
      </c>
      <c r="C748" s="297" t="s">
        <v>1461</v>
      </c>
      <c r="D748" s="296" t="s">
        <v>1432</v>
      </c>
      <c r="E748" s="293" t="s">
        <v>1460</v>
      </c>
      <c r="F748" s="293" t="s">
        <v>1460</v>
      </c>
      <c r="G748" s="293" t="s">
        <v>1532</v>
      </c>
      <c r="H748" s="286"/>
      <c r="I748" s="284"/>
      <c r="J748" s="284"/>
    </row>
    <row r="749" spans="1:16" s="299" customFormat="1">
      <c r="A749" s="286"/>
      <c r="B749" s="295"/>
      <c r="C749" s="295"/>
      <c r="D749" s="294"/>
      <c r="E749" s="293" t="s">
        <v>1458</v>
      </c>
      <c r="F749" s="293" t="s">
        <v>1457</v>
      </c>
      <c r="G749" s="293" t="s">
        <v>1456</v>
      </c>
      <c r="H749" s="286"/>
      <c r="I749" s="284"/>
      <c r="J749" s="284"/>
    </row>
    <row r="750" spans="1:16" s="299" customFormat="1">
      <c r="A750" s="286"/>
      <c r="B750" s="340" t="s">
        <v>1541</v>
      </c>
      <c r="C750" s="340" t="s">
        <v>1540</v>
      </c>
      <c r="D750" s="292" t="s">
        <v>1539</v>
      </c>
      <c r="E750" s="288">
        <f>F750-3</f>
        <v>43649</v>
      </c>
      <c r="F750" s="288">
        <v>43652</v>
      </c>
      <c r="G750" s="288">
        <f>F750+12</f>
        <v>43664</v>
      </c>
      <c r="H750" s="286"/>
      <c r="I750" s="284"/>
      <c r="J750" s="284"/>
    </row>
    <row r="751" spans="1:16" s="299" customFormat="1">
      <c r="A751" s="286"/>
      <c r="B751" s="364" t="s">
        <v>1538</v>
      </c>
      <c r="C751" s="363" t="s">
        <v>1537</v>
      </c>
      <c r="D751" s="291"/>
      <c r="E751" s="288">
        <f>E750+7</f>
        <v>43656</v>
      </c>
      <c r="F751" s="288">
        <f>F750+7</f>
        <v>43659</v>
      </c>
      <c r="G751" s="288">
        <f>F751+12</f>
        <v>43671</v>
      </c>
      <c r="H751" s="286"/>
      <c r="I751" s="284"/>
      <c r="J751" s="284"/>
    </row>
    <row r="752" spans="1:16" s="299" customFormat="1">
      <c r="A752" s="286"/>
      <c r="B752" s="340" t="s">
        <v>1536</v>
      </c>
      <c r="C752" s="363" t="s">
        <v>1535</v>
      </c>
      <c r="D752" s="291"/>
      <c r="E752" s="288">
        <f>E751+7</f>
        <v>43663</v>
      </c>
      <c r="F752" s="288">
        <f>F751+7</f>
        <v>43666</v>
      </c>
      <c r="G752" s="288">
        <f>F752+12</f>
        <v>43678</v>
      </c>
      <c r="H752" s="286"/>
      <c r="I752" s="284"/>
      <c r="J752" s="284"/>
    </row>
    <row r="753" spans="1:10" s="299" customFormat="1">
      <c r="A753" s="286"/>
      <c r="B753" s="364" t="s">
        <v>1534</v>
      </c>
      <c r="C753" s="363" t="s">
        <v>1533</v>
      </c>
      <c r="D753" s="289"/>
      <c r="E753" s="288">
        <f>E752+7</f>
        <v>43670</v>
      </c>
      <c r="F753" s="288">
        <f>F752+7</f>
        <v>43673</v>
      </c>
      <c r="G753" s="288">
        <f>F753+12</f>
        <v>43685</v>
      </c>
      <c r="H753" s="286"/>
      <c r="I753" s="284"/>
      <c r="J753" s="284"/>
    </row>
    <row r="754" spans="1:10" s="299" customFormat="1">
      <c r="A754" s="286"/>
      <c r="B754" s="284"/>
      <c r="C754" s="284"/>
      <c r="D754" s="286"/>
      <c r="E754" s="303"/>
      <c r="F754" s="303"/>
      <c r="G754" s="303"/>
      <c r="H754" s="286"/>
      <c r="I754" s="284"/>
      <c r="J754" s="284"/>
    </row>
    <row r="755" spans="1:10" s="299" customFormat="1">
      <c r="A755" s="286"/>
      <c r="B755" s="297" t="s">
        <v>1434</v>
      </c>
      <c r="C755" s="297" t="s">
        <v>1461</v>
      </c>
      <c r="D755" s="296" t="s">
        <v>1432</v>
      </c>
      <c r="E755" s="293" t="s">
        <v>1460</v>
      </c>
      <c r="F755" s="293" t="s">
        <v>1460</v>
      </c>
      <c r="G755" s="293" t="s">
        <v>1532</v>
      </c>
      <c r="H755" s="286"/>
      <c r="I755" s="284"/>
      <c r="J755" s="284"/>
    </row>
    <row r="756" spans="1:10" s="299" customFormat="1">
      <c r="A756" s="286"/>
      <c r="B756" s="295"/>
      <c r="C756" s="295"/>
      <c r="D756" s="294"/>
      <c r="E756" s="293" t="s">
        <v>1458</v>
      </c>
      <c r="F756" s="293" t="s">
        <v>1457</v>
      </c>
      <c r="G756" s="293" t="s">
        <v>1456</v>
      </c>
      <c r="H756" s="286"/>
      <c r="I756" s="284"/>
      <c r="J756" s="284"/>
    </row>
    <row r="757" spans="1:10" s="299" customFormat="1" ht="16.5" customHeight="1">
      <c r="A757" s="286"/>
      <c r="B757" s="340" t="s">
        <v>1531</v>
      </c>
      <c r="C757" s="340" t="s">
        <v>1530</v>
      </c>
      <c r="D757" s="292" t="s">
        <v>1529</v>
      </c>
      <c r="E757" s="288">
        <f>F757-6</f>
        <v>43644</v>
      </c>
      <c r="F757" s="288">
        <v>43650</v>
      </c>
      <c r="G757" s="288">
        <f>F757+11</f>
        <v>43661</v>
      </c>
      <c r="H757" s="286"/>
      <c r="I757" s="284"/>
      <c r="J757" s="284"/>
    </row>
    <row r="758" spans="1:10" s="299" customFormat="1">
      <c r="A758" s="286"/>
      <c r="B758" s="364" t="s">
        <v>1528</v>
      </c>
      <c r="C758" s="363" t="s">
        <v>1527</v>
      </c>
      <c r="D758" s="291"/>
      <c r="E758" s="288">
        <f>E757+7</f>
        <v>43651</v>
      </c>
      <c r="F758" s="288">
        <f>F757+7</f>
        <v>43657</v>
      </c>
      <c r="G758" s="288">
        <f>G757+7</f>
        <v>43668</v>
      </c>
      <c r="H758" s="286"/>
      <c r="I758" s="284"/>
      <c r="J758" s="284"/>
    </row>
    <row r="759" spans="1:10" s="299" customFormat="1">
      <c r="A759" s="286"/>
      <c r="B759" s="340" t="s">
        <v>1526</v>
      </c>
      <c r="C759" s="363" t="s">
        <v>1525</v>
      </c>
      <c r="D759" s="291"/>
      <c r="E759" s="288">
        <f>E758+7</f>
        <v>43658</v>
      </c>
      <c r="F759" s="288">
        <f>F758+7</f>
        <v>43664</v>
      </c>
      <c r="G759" s="288">
        <f>G758+7</f>
        <v>43675</v>
      </c>
      <c r="H759" s="286"/>
      <c r="I759" s="284"/>
      <c r="J759" s="284"/>
    </row>
    <row r="760" spans="1:10" s="299" customFormat="1">
      <c r="A760" s="286"/>
      <c r="B760" s="364" t="s">
        <v>1524</v>
      </c>
      <c r="C760" s="363" t="s">
        <v>1523</v>
      </c>
      <c r="D760" s="289"/>
      <c r="E760" s="288">
        <f>E759+7</f>
        <v>43665</v>
      </c>
      <c r="F760" s="288">
        <f>F759+7</f>
        <v>43671</v>
      </c>
      <c r="G760" s="288">
        <f>G759+7</f>
        <v>43682</v>
      </c>
      <c r="H760" s="286"/>
      <c r="I760" s="284"/>
      <c r="J760" s="284"/>
    </row>
    <row r="761" spans="1:10" s="299" customFormat="1">
      <c r="A761" s="286"/>
      <c r="B761" s="375"/>
      <c r="C761" s="375"/>
      <c r="D761" s="304"/>
      <c r="E761" s="303"/>
      <c r="F761" s="303"/>
      <c r="G761" s="379"/>
      <c r="H761" s="286"/>
      <c r="I761" s="284"/>
      <c r="J761" s="284"/>
    </row>
    <row r="762" spans="1:10" s="299" customFormat="1">
      <c r="A762" s="308" t="s">
        <v>1522</v>
      </c>
      <c r="B762" s="287"/>
      <c r="C762" s="287"/>
      <c r="D762" s="286"/>
      <c r="E762" s="286"/>
      <c r="F762" s="286"/>
      <c r="G762" s="286"/>
      <c r="H762" s="286"/>
      <c r="I762" s="284"/>
      <c r="J762" s="284"/>
    </row>
    <row r="763" spans="1:10" s="299" customFormat="1">
      <c r="A763" s="308"/>
      <c r="B763" s="297" t="s">
        <v>1434</v>
      </c>
      <c r="C763" s="297" t="s">
        <v>1461</v>
      </c>
      <c r="D763" s="296" t="s">
        <v>1432</v>
      </c>
      <c r="E763" s="293" t="s">
        <v>1460</v>
      </c>
      <c r="F763" s="293" t="s">
        <v>1460</v>
      </c>
      <c r="G763" s="293" t="s">
        <v>1497</v>
      </c>
      <c r="H763" s="286"/>
      <c r="I763" s="284"/>
      <c r="J763" s="284"/>
    </row>
    <row r="764" spans="1:10" s="299" customFormat="1">
      <c r="A764" s="308"/>
      <c r="B764" s="295"/>
      <c r="C764" s="295"/>
      <c r="D764" s="294"/>
      <c r="E764" s="293" t="s">
        <v>1458</v>
      </c>
      <c r="F764" s="293" t="s">
        <v>1457</v>
      </c>
      <c r="G764" s="293" t="s">
        <v>1456</v>
      </c>
      <c r="H764" s="286"/>
      <c r="I764" s="284"/>
      <c r="J764" s="284"/>
    </row>
    <row r="765" spans="1:10" s="299" customFormat="1">
      <c r="A765" s="308"/>
      <c r="B765" s="340" t="s">
        <v>1521</v>
      </c>
      <c r="C765" s="340">
        <v>65</v>
      </c>
      <c r="D765" s="292" t="s">
        <v>1520</v>
      </c>
      <c r="E765" s="288">
        <f>F765-2</f>
        <v>43648</v>
      </c>
      <c r="F765" s="288">
        <v>43650</v>
      </c>
      <c r="G765" s="288">
        <f>F765+17</f>
        <v>43667</v>
      </c>
      <c r="H765" s="286"/>
      <c r="I765" s="284"/>
      <c r="J765" s="284"/>
    </row>
    <row r="766" spans="1:10" s="299" customFormat="1">
      <c r="A766" s="308"/>
      <c r="B766" s="364" t="s">
        <v>1519</v>
      </c>
      <c r="C766" s="363"/>
      <c r="D766" s="291"/>
      <c r="E766" s="288">
        <f>E765+7</f>
        <v>43655</v>
      </c>
      <c r="F766" s="288">
        <f>F765+7</f>
        <v>43657</v>
      </c>
      <c r="G766" s="288">
        <f>G765+7</f>
        <v>43674</v>
      </c>
      <c r="H766" s="286"/>
      <c r="I766" s="284"/>
      <c r="J766" s="284"/>
    </row>
    <row r="767" spans="1:10" s="299" customFormat="1">
      <c r="A767" s="308"/>
      <c r="B767" s="340" t="s">
        <v>1518</v>
      </c>
      <c r="C767" s="363" t="s">
        <v>1517</v>
      </c>
      <c r="D767" s="291"/>
      <c r="E767" s="288">
        <f>E766+7</f>
        <v>43662</v>
      </c>
      <c r="F767" s="288">
        <f>F766+7</f>
        <v>43664</v>
      </c>
      <c r="G767" s="288">
        <f>G766+7</f>
        <v>43681</v>
      </c>
      <c r="H767" s="286"/>
      <c r="I767" s="284"/>
      <c r="J767" s="284"/>
    </row>
    <row r="768" spans="1:10" s="299" customFormat="1">
      <c r="A768" s="308"/>
      <c r="B768" s="364" t="s">
        <v>1516</v>
      </c>
      <c r="C768" s="363">
        <v>130</v>
      </c>
      <c r="D768" s="289"/>
      <c r="E768" s="288">
        <f>E767+7</f>
        <v>43669</v>
      </c>
      <c r="F768" s="288">
        <f>F767+7</f>
        <v>43671</v>
      </c>
      <c r="G768" s="288">
        <f>G767+7</f>
        <v>43688</v>
      </c>
      <c r="H768" s="286"/>
      <c r="I768" s="284"/>
      <c r="J768" s="284"/>
    </row>
    <row r="769" spans="1:16" s="299" customFormat="1">
      <c r="A769" s="308"/>
      <c r="B769" s="308"/>
      <c r="C769" s="308"/>
      <c r="D769" s="308"/>
      <c r="E769" s="286"/>
      <c r="F769" s="286"/>
      <c r="G769" s="286"/>
      <c r="H769" s="286"/>
      <c r="I769" s="284"/>
      <c r="J769" s="284"/>
    </row>
    <row r="770" spans="1:16" s="299" customFormat="1">
      <c r="A770" s="286"/>
      <c r="B770" s="297" t="s">
        <v>1434</v>
      </c>
      <c r="C770" s="297" t="s">
        <v>1461</v>
      </c>
      <c r="D770" s="296" t="s">
        <v>1432</v>
      </c>
      <c r="E770" s="293" t="s">
        <v>1460</v>
      </c>
      <c r="F770" s="293" t="s">
        <v>1460</v>
      </c>
      <c r="G770" s="293" t="s">
        <v>1497</v>
      </c>
      <c r="H770" s="286"/>
      <c r="I770" s="284"/>
      <c r="J770" s="284"/>
    </row>
    <row r="771" spans="1:16" s="299" customFormat="1">
      <c r="A771" s="286"/>
      <c r="B771" s="295"/>
      <c r="C771" s="295"/>
      <c r="D771" s="294"/>
      <c r="E771" s="293" t="s">
        <v>1458</v>
      </c>
      <c r="F771" s="293" t="s">
        <v>1457</v>
      </c>
      <c r="G771" s="293" t="s">
        <v>1456</v>
      </c>
      <c r="H771" s="286"/>
      <c r="I771" s="284"/>
      <c r="J771" s="284"/>
    </row>
    <row r="772" spans="1:16" s="299" customFormat="1">
      <c r="A772" s="286"/>
      <c r="B772" s="340" t="s">
        <v>1515</v>
      </c>
      <c r="C772" s="340" t="s">
        <v>1514</v>
      </c>
      <c r="D772" s="292" t="s">
        <v>1513</v>
      </c>
      <c r="E772" s="288">
        <f>F772-2</f>
        <v>43650</v>
      </c>
      <c r="F772" s="288">
        <v>43652</v>
      </c>
      <c r="G772" s="288">
        <f>F772+18</f>
        <v>43670</v>
      </c>
      <c r="H772" s="286"/>
      <c r="I772" s="284"/>
      <c r="J772" s="284"/>
    </row>
    <row r="773" spans="1:16" s="299" customFormat="1">
      <c r="A773" s="286"/>
      <c r="B773" s="364" t="s">
        <v>1512</v>
      </c>
      <c r="C773" s="363" t="s">
        <v>1511</v>
      </c>
      <c r="D773" s="291"/>
      <c r="E773" s="288">
        <f>E772+7</f>
        <v>43657</v>
      </c>
      <c r="F773" s="288">
        <f>F772+7</f>
        <v>43659</v>
      </c>
      <c r="G773" s="288">
        <f>G772+7</f>
        <v>43677</v>
      </c>
      <c r="H773" s="286"/>
      <c r="I773" s="284"/>
      <c r="J773" s="284"/>
    </row>
    <row r="774" spans="1:16" s="299" customFormat="1">
      <c r="A774" s="286"/>
      <c r="B774" s="340" t="s">
        <v>1510</v>
      </c>
      <c r="C774" s="363" t="s">
        <v>1509</v>
      </c>
      <c r="D774" s="291"/>
      <c r="E774" s="288">
        <f>E773+7</f>
        <v>43664</v>
      </c>
      <c r="F774" s="288">
        <f>F773+7</f>
        <v>43666</v>
      </c>
      <c r="G774" s="288">
        <f>G773+7</f>
        <v>43684</v>
      </c>
      <c r="H774" s="286"/>
      <c r="I774" s="284"/>
      <c r="J774" s="284"/>
    </row>
    <row r="775" spans="1:16" s="299" customFormat="1">
      <c r="A775" s="286"/>
      <c r="B775" s="364" t="s">
        <v>1508</v>
      </c>
      <c r="C775" s="363" t="s">
        <v>1507</v>
      </c>
      <c r="D775" s="289"/>
      <c r="E775" s="288">
        <f>E774+7</f>
        <v>43671</v>
      </c>
      <c r="F775" s="288">
        <f>F774+7</f>
        <v>43673</v>
      </c>
      <c r="G775" s="288">
        <f>G774+7</f>
        <v>43691</v>
      </c>
      <c r="H775" s="286"/>
      <c r="I775" s="284"/>
      <c r="J775" s="284"/>
    </row>
    <row r="776" spans="1:16" s="299" customFormat="1">
      <c r="A776" s="286"/>
      <c r="B776" s="284"/>
      <c r="C776" s="284"/>
      <c r="D776" s="286"/>
      <c r="E776" s="286"/>
      <c r="F776" s="286"/>
      <c r="G776" s="286"/>
      <c r="H776" s="286"/>
      <c r="I776" s="284"/>
      <c r="J776" s="284"/>
    </row>
    <row r="777" spans="1:16" s="299" customFormat="1">
      <c r="A777" s="286"/>
      <c r="B777" s="297" t="s">
        <v>1434</v>
      </c>
      <c r="C777" s="297" t="s">
        <v>1461</v>
      </c>
      <c r="D777" s="296" t="s">
        <v>1432</v>
      </c>
      <c r="E777" s="293" t="s">
        <v>1460</v>
      </c>
      <c r="F777" s="293" t="s">
        <v>1460</v>
      </c>
      <c r="G777" s="293" t="s">
        <v>1497</v>
      </c>
      <c r="H777" s="284"/>
      <c r="I777" s="284"/>
      <c r="J777" s="284"/>
      <c r="K777" s="284"/>
      <c r="L777" s="284"/>
      <c r="M777" s="284"/>
      <c r="N777" s="284"/>
      <c r="O777" s="284"/>
      <c r="P777" s="284"/>
    </row>
    <row r="778" spans="1:16" s="299" customFormat="1">
      <c r="A778" s="286"/>
      <c r="B778" s="295"/>
      <c r="C778" s="295"/>
      <c r="D778" s="294"/>
      <c r="E778" s="293" t="s">
        <v>1458</v>
      </c>
      <c r="F778" s="293" t="s">
        <v>1457</v>
      </c>
      <c r="G778" s="293" t="s">
        <v>1456</v>
      </c>
      <c r="H778" s="286"/>
      <c r="I778" s="284"/>
      <c r="J778" s="284"/>
    </row>
    <row r="779" spans="1:16" s="299" customFormat="1" ht="16.5" customHeight="1">
      <c r="A779" s="286"/>
      <c r="B779" s="364" t="s">
        <v>1205</v>
      </c>
      <c r="C779" s="340"/>
      <c r="D779" s="362" t="s">
        <v>1506</v>
      </c>
      <c r="E779" s="288">
        <f>F779-4</f>
        <v>43643</v>
      </c>
      <c r="F779" s="288">
        <v>43647</v>
      </c>
      <c r="G779" s="288">
        <f>F779+20</f>
        <v>43667</v>
      </c>
      <c r="H779" s="286"/>
      <c r="I779" s="284"/>
      <c r="J779" s="284"/>
    </row>
    <row r="780" spans="1:16" s="299" customFormat="1">
      <c r="A780" s="286"/>
      <c r="B780" s="364" t="s">
        <v>1505</v>
      </c>
      <c r="C780" s="340" t="s">
        <v>1504</v>
      </c>
      <c r="D780" s="362"/>
      <c r="E780" s="288">
        <f>E779+7</f>
        <v>43650</v>
      </c>
      <c r="F780" s="288">
        <f>F779+7</f>
        <v>43654</v>
      </c>
      <c r="G780" s="288">
        <f>F780+20</f>
        <v>43674</v>
      </c>
      <c r="H780" s="286"/>
      <c r="I780" s="284"/>
      <c r="J780" s="284"/>
    </row>
    <row r="781" spans="1:16" s="299" customFormat="1">
      <c r="A781" s="286"/>
      <c r="B781" s="364" t="s">
        <v>1503</v>
      </c>
      <c r="C781" s="340" t="s">
        <v>1502</v>
      </c>
      <c r="D781" s="362"/>
      <c r="E781" s="288">
        <f>E780+7</f>
        <v>43657</v>
      </c>
      <c r="F781" s="288">
        <f>F780+7</f>
        <v>43661</v>
      </c>
      <c r="G781" s="288">
        <f>F781+20</f>
        <v>43681</v>
      </c>
      <c r="H781" s="286"/>
      <c r="I781" s="284"/>
      <c r="J781" s="284"/>
    </row>
    <row r="782" spans="1:16" s="299" customFormat="1">
      <c r="A782" s="286"/>
      <c r="B782" s="364" t="s">
        <v>1501</v>
      </c>
      <c r="C782" s="340" t="s">
        <v>1500</v>
      </c>
      <c r="D782" s="362"/>
      <c r="E782" s="288">
        <f>E781+7</f>
        <v>43664</v>
      </c>
      <c r="F782" s="288">
        <f>F781+7</f>
        <v>43668</v>
      </c>
      <c r="G782" s="288">
        <f>F782+20</f>
        <v>43688</v>
      </c>
      <c r="H782" s="286"/>
      <c r="I782" s="284"/>
      <c r="J782" s="284"/>
    </row>
    <row r="783" spans="1:16" s="299" customFormat="1">
      <c r="A783" s="286"/>
      <c r="B783" s="364" t="s">
        <v>1499</v>
      </c>
      <c r="C783" s="340" t="s">
        <v>1498</v>
      </c>
      <c r="D783" s="362"/>
      <c r="E783" s="288">
        <f>E782+7</f>
        <v>43671</v>
      </c>
      <c r="F783" s="288">
        <f>F782+7</f>
        <v>43675</v>
      </c>
      <c r="G783" s="288">
        <f>F783+20</f>
        <v>43695</v>
      </c>
      <c r="H783" s="286"/>
      <c r="I783" s="284"/>
      <c r="J783" s="284"/>
    </row>
    <row r="784" spans="1:16" s="299" customFormat="1">
      <c r="A784" s="286"/>
      <c r="B784" s="286"/>
      <c r="C784" s="286"/>
      <c r="D784" s="286"/>
      <c r="E784" s="286"/>
      <c r="F784" s="286"/>
      <c r="G784" s="286"/>
      <c r="H784" s="286"/>
      <c r="I784" s="284"/>
      <c r="J784" s="284"/>
    </row>
    <row r="785" spans="1:16" s="299" customFormat="1">
      <c r="A785" s="286"/>
      <c r="B785" s="297" t="s">
        <v>1434</v>
      </c>
      <c r="C785" s="297" t="s">
        <v>1461</v>
      </c>
      <c r="D785" s="296" t="s">
        <v>1432</v>
      </c>
      <c r="E785" s="293" t="s">
        <v>1460</v>
      </c>
      <c r="F785" s="293" t="s">
        <v>1460</v>
      </c>
      <c r="G785" s="293" t="s">
        <v>1497</v>
      </c>
      <c r="H785" s="286"/>
      <c r="I785" s="284"/>
      <c r="J785" s="284"/>
    </row>
    <row r="786" spans="1:16" s="299" customFormat="1">
      <c r="A786" s="286"/>
      <c r="B786" s="295"/>
      <c r="C786" s="295"/>
      <c r="D786" s="294"/>
      <c r="E786" s="293" t="s">
        <v>1458</v>
      </c>
      <c r="F786" s="293" t="s">
        <v>1457</v>
      </c>
      <c r="G786" s="293" t="s">
        <v>1456</v>
      </c>
      <c r="H786" s="284"/>
      <c r="I786" s="284"/>
      <c r="J786" s="284"/>
      <c r="K786" s="284"/>
      <c r="L786" s="284"/>
      <c r="M786" s="284"/>
      <c r="N786" s="284"/>
      <c r="O786" s="284"/>
      <c r="P786" s="284"/>
    </row>
    <row r="787" spans="1:16" s="299" customFormat="1">
      <c r="A787" s="286"/>
      <c r="B787" s="364" t="s">
        <v>1496</v>
      </c>
      <c r="C787" s="340" t="s">
        <v>1495</v>
      </c>
      <c r="D787" s="362" t="s">
        <v>1494</v>
      </c>
      <c r="E787" s="288">
        <f>F787-5</f>
        <v>43642</v>
      </c>
      <c r="F787" s="288">
        <v>43647</v>
      </c>
      <c r="G787" s="288">
        <f>F787+17</f>
        <v>43664</v>
      </c>
      <c r="H787" s="284"/>
      <c r="I787" s="284"/>
      <c r="J787" s="284"/>
      <c r="K787" s="284"/>
      <c r="L787" s="284"/>
      <c r="M787" s="284"/>
      <c r="N787" s="284"/>
      <c r="O787" s="284"/>
      <c r="P787" s="284"/>
    </row>
    <row r="788" spans="1:16" s="299" customFormat="1">
      <c r="A788" s="286"/>
      <c r="B788" s="364" t="s">
        <v>1493</v>
      </c>
      <c r="C788" s="340" t="s">
        <v>1492</v>
      </c>
      <c r="D788" s="362"/>
      <c r="E788" s="288">
        <f>E787+7</f>
        <v>43649</v>
      </c>
      <c r="F788" s="288">
        <f>F787+7</f>
        <v>43654</v>
      </c>
      <c r="G788" s="288">
        <f>F788+17</f>
        <v>43671</v>
      </c>
      <c r="H788" s="284"/>
      <c r="I788" s="284"/>
      <c r="J788" s="284"/>
      <c r="K788" s="284"/>
      <c r="L788" s="284"/>
      <c r="M788" s="284"/>
      <c r="N788" s="284"/>
      <c r="O788" s="284"/>
      <c r="P788" s="284"/>
    </row>
    <row r="789" spans="1:16" s="299" customFormat="1">
      <c r="A789" s="286"/>
      <c r="B789" s="364" t="s">
        <v>1491</v>
      </c>
      <c r="C789" s="340" t="s">
        <v>1490</v>
      </c>
      <c r="D789" s="362"/>
      <c r="E789" s="288">
        <f>E788+7</f>
        <v>43656</v>
      </c>
      <c r="F789" s="288">
        <f>F788+7</f>
        <v>43661</v>
      </c>
      <c r="G789" s="288">
        <f>F789+17</f>
        <v>43678</v>
      </c>
      <c r="H789" s="284"/>
      <c r="I789" s="284"/>
      <c r="J789" s="284"/>
      <c r="K789" s="284"/>
      <c r="L789" s="284"/>
      <c r="M789" s="284"/>
      <c r="N789" s="284"/>
      <c r="O789" s="284"/>
      <c r="P789" s="284"/>
    </row>
    <row r="790" spans="1:16" s="299" customFormat="1">
      <c r="A790" s="286"/>
      <c r="B790" s="364" t="s">
        <v>1489</v>
      </c>
      <c r="C790" s="340" t="s">
        <v>1488</v>
      </c>
      <c r="D790" s="362"/>
      <c r="E790" s="288">
        <f>E789+7</f>
        <v>43663</v>
      </c>
      <c r="F790" s="288">
        <f>F789+7</f>
        <v>43668</v>
      </c>
      <c r="G790" s="288">
        <f>F790+17</f>
        <v>43685</v>
      </c>
      <c r="H790" s="284"/>
      <c r="I790" s="284"/>
      <c r="J790" s="284"/>
      <c r="K790" s="284"/>
      <c r="L790" s="284"/>
      <c r="M790" s="284"/>
      <c r="N790" s="284"/>
      <c r="O790" s="284"/>
      <c r="P790" s="284"/>
    </row>
    <row r="791" spans="1:16" s="299" customFormat="1">
      <c r="A791" s="286"/>
      <c r="B791" s="364" t="s">
        <v>1487</v>
      </c>
      <c r="C791" s="340" t="s">
        <v>1486</v>
      </c>
      <c r="D791" s="362"/>
      <c r="E791" s="288">
        <f>E790+7</f>
        <v>43670</v>
      </c>
      <c r="F791" s="288">
        <f>F790+7</f>
        <v>43675</v>
      </c>
      <c r="G791" s="288">
        <f>F791+17</f>
        <v>43692</v>
      </c>
      <c r="H791" s="284"/>
      <c r="I791" s="284"/>
      <c r="J791" s="284"/>
      <c r="K791" s="284"/>
      <c r="L791" s="284"/>
      <c r="M791" s="284"/>
      <c r="N791" s="284"/>
      <c r="O791" s="284"/>
      <c r="P791" s="284"/>
    </row>
    <row r="792" spans="1:16" s="299" customFormat="1" ht="18.75">
      <c r="A792" s="286"/>
      <c r="B792" s="378"/>
      <c r="C792" s="378"/>
      <c r="D792" s="286"/>
      <c r="E792" s="303"/>
      <c r="F792" s="303"/>
      <c r="G792" s="303"/>
      <c r="H792" s="284"/>
      <c r="I792" s="284"/>
      <c r="J792" s="284"/>
      <c r="K792" s="284"/>
      <c r="L792" s="284"/>
      <c r="M792" s="284"/>
      <c r="N792" s="284"/>
      <c r="O792" s="284"/>
      <c r="P792" s="284"/>
    </row>
    <row r="793" spans="1:16" s="299" customFormat="1">
      <c r="A793" s="308" t="s">
        <v>120</v>
      </c>
      <c r="B793" s="287"/>
      <c r="C793" s="287"/>
      <c r="D793" s="286"/>
      <c r="E793" s="286"/>
      <c r="F793" s="286"/>
      <c r="G793" s="286"/>
      <c r="H793" s="286"/>
      <c r="I793" s="284"/>
      <c r="J793" s="284"/>
    </row>
    <row r="794" spans="1:16" s="299" customFormat="1">
      <c r="A794" s="308"/>
      <c r="B794" s="297" t="s">
        <v>1434</v>
      </c>
      <c r="C794" s="297" t="s">
        <v>1461</v>
      </c>
      <c r="D794" s="296" t="s">
        <v>1432</v>
      </c>
      <c r="E794" s="293" t="s">
        <v>1460</v>
      </c>
      <c r="F794" s="293" t="s">
        <v>1460</v>
      </c>
      <c r="G794" s="293" t="s">
        <v>1476</v>
      </c>
      <c r="H794" s="293" t="s">
        <v>1474</v>
      </c>
      <c r="I794" s="284"/>
      <c r="J794" s="284"/>
    </row>
    <row r="795" spans="1:16" s="299" customFormat="1">
      <c r="A795" s="286"/>
      <c r="B795" s="295"/>
      <c r="C795" s="295"/>
      <c r="D795" s="294"/>
      <c r="E795" s="293" t="s">
        <v>1458</v>
      </c>
      <c r="F795" s="293" t="s">
        <v>1457</v>
      </c>
      <c r="G795" s="293" t="s">
        <v>1456</v>
      </c>
      <c r="H795" s="293" t="s">
        <v>36</v>
      </c>
      <c r="I795" s="284"/>
      <c r="J795" s="284"/>
    </row>
    <row r="796" spans="1:16" s="299" customFormat="1">
      <c r="A796" s="286"/>
      <c r="B796" s="340" t="s">
        <v>1485</v>
      </c>
      <c r="C796" s="340" t="s">
        <v>1484</v>
      </c>
      <c r="D796" s="292" t="s">
        <v>1483</v>
      </c>
      <c r="E796" s="288">
        <f>F796-4</f>
        <v>43647</v>
      </c>
      <c r="F796" s="288">
        <v>43651</v>
      </c>
      <c r="G796" s="288">
        <f>F796+10</f>
        <v>43661</v>
      </c>
      <c r="H796" s="338" t="s">
        <v>1436</v>
      </c>
      <c r="I796" s="284"/>
      <c r="J796" s="284"/>
    </row>
    <row r="797" spans="1:16" s="299" customFormat="1">
      <c r="A797" s="286"/>
      <c r="B797" s="364" t="s">
        <v>1482</v>
      </c>
      <c r="C797" s="363" t="s">
        <v>1481</v>
      </c>
      <c r="D797" s="291"/>
      <c r="E797" s="288">
        <f>E796+7</f>
        <v>43654</v>
      </c>
      <c r="F797" s="288">
        <f>F796+7</f>
        <v>43658</v>
      </c>
      <c r="G797" s="288">
        <f>F797+10</f>
        <v>43668</v>
      </c>
      <c r="H797" s="338" t="s">
        <v>1436</v>
      </c>
      <c r="I797" s="284"/>
      <c r="J797" s="284"/>
    </row>
    <row r="798" spans="1:16" s="299" customFormat="1">
      <c r="A798" s="286"/>
      <c r="B798" s="340" t="s">
        <v>1480</v>
      </c>
      <c r="C798" s="363" t="s">
        <v>1479</v>
      </c>
      <c r="D798" s="291"/>
      <c r="E798" s="288">
        <f>E797+7</f>
        <v>43661</v>
      </c>
      <c r="F798" s="288">
        <f>F797+7</f>
        <v>43665</v>
      </c>
      <c r="G798" s="288">
        <f>F798+10</f>
        <v>43675</v>
      </c>
      <c r="H798" s="338" t="s">
        <v>1436</v>
      </c>
      <c r="I798" s="284"/>
      <c r="J798" s="284"/>
    </row>
    <row r="799" spans="1:16" s="299" customFormat="1">
      <c r="A799" s="286"/>
      <c r="B799" s="364" t="s">
        <v>1478</v>
      </c>
      <c r="C799" s="363" t="s">
        <v>1477</v>
      </c>
      <c r="D799" s="289"/>
      <c r="E799" s="288">
        <f>E798+7</f>
        <v>43668</v>
      </c>
      <c r="F799" s="288">
        <f>F798+7</f>
        <v>43672</v>
      </c>
      <c r="G799" s="288">
        <f>F799+10</f>
        <v>43682</v>
      </c>
      <c r="H799" s="338" t="s">
        <v>1436</v>
      </c>
      <c r="I799" s="284"/>
      <c r="J799" s="284"/>
    </row>
    <row r="800" spans="1:16" s="299" customFormat="1">
      <c r="A800" s="286"/>
      <c r="B800" s="286"/>
      <c r="C800" s="286"/>
      <c r="D800" s="286"/>
      <c r="E800" s="286"/>
      <c r="F800" s="286"/>
      <c r="G800" s="286"/>
      <c r="H800" s="286"/>
      <c r="I800" s="284"/>
      <c r="J800" s="284"/>
    </row>
    <row r="801" spans="1:10" s="299" customFormat="1">
      <c r="A801" s="286"/>
      <c r="B801" s="297" t="s">
        <v>1434</v>
      </c>
      <c r="C801" s="297" t="s">
        <v>1461</v>
      </c>
      <c r="D801" s="296" t="s">
        <v>1432</v>
      </c>
      <c r="E801" s="293" t="s">
        <v>1460</v>
      </c>
      <c r="F801" s="293" t="s">
        <v>1460</v>
      </c>
      <c r="G801" s="293" t="s">
        <v>1476</v>
      </c>
      <c r="H801" s="297" t="s">
        <v>1474</v>
      </c>
      <c r="I801" s="284"/>
      <c r="J801" s="284"/>
    </row>
    <row r="802" spans="1:10" s="299" customFormat="1">
      <c r="A802" s="286"/>
      <c r="B802" s="295"/>
      <c r="C802" s="295"/>
      <c r="D802" s="294"/>
      <c r="E802" s="293" t="s">
        <v>1458</v>
      </c>
      <c r="F802" s="293" t="s">
        <v>1457</v>
      </c>
      <c r="G802" s="293" t="s">
        <v>1456</v>
      </c>
      <c r="H802" s="295" t="s">
        <v>36</v>
      </c>
      <c r="I802" s="284"/>
      <c r="J802" s="284"/>
    </row>
    <row r="803" spans="1:10" s="299" customFormat="1" ht="16.5" customHeight="1">
      <c r="A803" s="286"/>
      <c r="B803" s="340" t="s">
        <v>1445</v>
      </c>
      <c r="C803" s="340" t="s">
        <v>1425</v>
      </c>
      <c r="D803" s="292" t="s">
        <v>1444</v>
      </c>
      <c r="E803" s="288">
        <f>F803-6</f>
        <v>43643</v>
      </c>
      <c r="F803" s="288">
        <v>43649</v>
      </c>
      <c r="G803" s="288">
        <f>F803+10</f>
        <v>43659</v>
      </c>
      <c r="H803" s="340" t="s">
        <v>1436</v>
      </c>
      <c r="I803" s="284"/>
      <c r="J803" s="284"/>
    </row>
    <row r="804" spans="1:10" s="299" customFormat="1">
      <c r="A804" s="286"/>
      <c r="B804" s="364" t="s">
        <v>1443</v>
      </c>
      <c r="C804" s="363" t="s">
        <v>1442</v>
      </c>
      <c r="D804" s="291"/>
      <c r="E804" s="288">
        <f>E803+7</f>
        <v>43650</v>
      </c>
      <c r="F804" s="288">
        <f>F803+7</f>
        <v>43656</v>
      </c>
      <c r="G804" s="288">
        <f>F804+10</f>
        <v>43666</v>
      </c>
      <c r="H804" s="364" t="s">
        <v>1436</v>
      </c>
      <c r="I804" s="284"/>
      <c r="J804" s="284"/>
    </row>
    <row r="805" spans="1:10" s="299" customFormat="1">
      <c r="A805" s="286"/>
      <c r="B805" s="340" t="s">
        <v>1441</v>
      </c>
      <c r="C805" s="363" t="s">
        <v>1440</v>
      </c>
      <c r="D805" s="291"/>
      <c r="E805" s="288">
        <f>E804+7</f>
        <v>43657</v>
      </c>
      <c r="F805" s="288">
        <f>F804+7</f>
        <v>43663</v>
      </c>
      <c r="G805" s="288">
        <f>F805+10</f>
        <v>43673</v>
      </c>
      <c r="H805" s="340" t="s">
        <v>1436</v>
      </c>
      <c r="I805" s="284"/>
      <c r="J805" s="284"/>
    </row>
    <row r="806" spans="1:10" s="299" customFormat="1">
      <c r="A806" s="286"/>
      <c r="B806" s="364" t="s">
        <v>1439</v>
      </c>
      <c r="C806" s="363" t="s">
        <v>604</v>
      </c>
      <c r="D806" s="291"/>
      <c r="E806" s="288">
        <f>E805+7</f>
        <v>43664</v>
      </c>
      <c r="F806" s="288">
        <f>F805+7</f>
        <v>43670</v>
      </c>
      <c r="G806" s="288">
        <f>F806+10</f>
        <v>43680</v>
      </c>
      <c r="H806" s="364" t="s">
        <v>1436</v>
      </c>
      <c r="I806" s="284"/>
      <c r="J806" s="284"/>
    </row>
    <row r="807" spans="1:10" s="299" customFormat="1">
      <c r="A807" s="286"/>
      <c r="B807" s="340" t="s">
        <v>1438</v>
      </c>
      <c r="C807" s="340" t="s">
        <v>1437</v>
      </c>
      <c r="D807" s="289"/>
      <c r="E807" s="288">
        <f>E806+7</f>
        <v>43671</v>
      </c>
      <c r="F807" s="288">
        <f>F806+7</f>
        <v>43677</v>
      </c>
      <c r="G807" s="288">
        <f>F807+10</f>
        <v>43687</v>
      </c>
      <c r="H807" s="340" t="s">
        <v>1436</v>
      </c>
      <c r="I807" s="284"/>
      <c r="J807" s="284"/>
    </row>
    <row r="808" spans="1:10" s="299" customFormat="1">
      <c r="A808" s="286"/>
      <c r="B808" s="286"/>
      <c r="C808" s="286"/>
      <c r="D808" s="286"/>
      <c r="E808" s="286"/>
      <c r="F808" s="286"/>
      <c r="G808" s="303"/>
      <c r="H808" s="341"/>
      <c r="I808" s="284"/>
      <c r="J808" s="284"/>
    </row>
    <row r="809" spans="1:10" s="299" customFormat="1">
      <c r="A809" s="286"/>
      <c r="B809" s="297" t="s">
        <v>1434</v>
      </c>
      <c r="C809" s="297" t="s">
        <v>1461</v>
      </c>
      <c r="D809" s="296" t="s">
        <v>1432</v>
      </c>
      <c r="E809" s="293" t="s">
        <v>1460</v>
      </c>
      <c r="F809" s="293" t="s">
        <v>1460</v>
      </c>
      <c r="G809" s="293" t="s">
        <v>1475</v>
      </c>
      <c r="H809" s="297" t="s">
        <v>1474</v>
      </c>
      <c r="I809" s="284"/>
      <c r="J809" s="284"/>
    </row>
    <row r="810" spans="1:10" s="299" customFormat="1">
      <c r="A810" s="286"/>
      <c r="B810" s="295"/>
      <c r="C810" s="295"/>
      <c r="D810" s="294"/>
      <c r="E810" s="293" t="s">
        <v>1458</v>
      </c>
      <c r="F810" s="293" t="s">
        <v>1457</v>
      </c>
      <c r="G810" s="293" t="s">
        <v>1456</v>
      </c>
      <c r="H810" s="295" t="s">
        <v>36</v>
      </c>
      <c r="I810" s="284"/>
      <c r="J810" s="284"/>
    </row>
    <row r="811" spans="1:10" s="299" customFormat="1">
      <c r="A811" s="286"/>
      <c r="B811" s="340" t="s">
        <v>1473</v>
      </c>
      <c r="C811" s="340" t="s">
        <v>1467</v>
      </c>
      <c r="D811" s="292" t="s">
        <v>1472</v>
      </c>
      <c r="E811" s="288">
        <f>F811-2</f>
        <v>43650</v>
      </c>
      <c r="F811" s="288">
        <v>43652</v>
      </c>
      <c r="G811" s="288">
        <f>F811+8</f>
        <v>43660</v>
      </c>
      <c r="H811" s="340" t="s">
        <v>1469</v>
      </c>
      <c r="I811" s="284"/>
      <c r="J811" s="284"/>
    </row>
    <row r="812" spans="1:10" s="299" customFormat="1">
      <c r="A812" s="286"/>
      <c r="B812" s="364" t="s">
        <v>1370</v>
      </c>
      <c r="C812" s="363" t="s">
        <v>1370</v>
      </c>
      <c r="D812" s="291"/>
      <c r="E812" s="288">
        <f>E811+7</f>
        <v>43657</v>
      </c>
      <c r="F812" s="288">
        <f>F811+7</f>
        <v>43659</v>
      </c>
      <c r="G812" s="288">
        <f>G811+7</f>
        <v>43667</v>
      </c>
      <c r="H812" s="364" t="s">
        <v>1469</v>
      </c>
      <c r="I812" s="284"/>
      <c r="J812" s="284"/>
    </row>
    <row r="813" spans="1:10" s="299" customFormat="1">
      <c r="A813" s="286"/>
      <c r="B813" s="340" t="s">
        <v>1471</v>
      </c>
      <c r="C813" s="363" t="s">
        <v>1451</v>
      </c>
      <c r="D813" s="291"/>
      <c r="E813" s="288">
        <f>E812+7</f>
        <v>43664</v>
      </c>
      <c r="F813" s="288">
        <f>F812+7</f>
        <v>43666</v>
      </c>
      <c r="G813" s="288">
        <f>G812+7</f>
        <v>43674</v>
      </c>
      <c r="H813" s="340" t="s">
        <v>1469</v>
      </c>
      <c r="I813" s="284"/>
      <c r="J813" s="284"/>
    </row>
    <row r="814" spans="1:10" s="299" customFormat="1">
      <c r="A814" s="286"/>
      <c r="B814" s="364" t="s">
        <v>1470</v>
      </c>
      <c r="C814" s="363" t="s">
        <v>1449</v>
      </c>
      <c r="D814" s="289"/>
      <c r="E814" s="288">
        <f>E813+7</f>
        <v>43671</v>
      </c>
      <c r="F814" s="288">
        <f>F813+7</f>
        <v>43673</v>
      </c>
      <c r="G814" s="288">
        <f>G813+7</f>
        <v>43681</v>
      </c>
      <c r="H814" s="364" t="s">
        <v>1469</v>
      </c>
      <c r="I814" s="284"/>
      <c r="J814" s="284"/>
    </row>
    <row r="815" spans="1:10" s="299" customFormat="1">
      <c r="A815" s="286"/>
      <c r="B815" s="286"/>
      <c r="C815" s="286"/>
      <c r="D815" s="286"/>
      <c r="E815" s="303"/>
      <c r="F815" s="303"/>
      <c r="G815" s="303"/>
      <c r="H815" s="286"/>
      <c r="I815" s="284"/>
      <c r="J815" s="284"/>
    </row>
    <row r="816" spans="1:10" s="299" customFormat="1">
      <c r="A816" s="286"/>
      <c r="B816" s="297" t="s">
        <v>1434</v>
      </c>
      <c r="C816" s="297" t="s">
        <v>1461</v>
      </c>
      <c r="D816" s="296" t="s">
        <v>1432</v>
      </c>
      <c r="E816" s="293" t="s">
        <v>1460</v>
      </c>
      <c r="F816" s="293" t="s">
        <v>1460</v>
      </c>
      <c r="G816" s="293" t="s">
        <v>1459</v>
      </c>
      <c r="H816" s="284"/>
      <c r="I816" s="284"/>
      <c r="J816" s="284"/>
    </row>
    <row r="817" spans="1:10" s="299" customFormat="1">
      <c r="A817" s="286"/>
      <c r="B817" s="295"/>
      <c r="C817" s="295"/>
      <c r="D817" s="294"/>
      <c r="E817" s="293" t="s">
        <v>1458</v>
      </c>
      <c r="F817" s="293" t="s">
        <v>1457</v>
      </c>
      <c r="G817" s="293" t="s">
        <v>1456</v>
      </c>
      <c r="H817" s="284"/>
      <c r="I817" s="284"/>
      <c r="J817" s="284"/>
    </row>
    <row r="818" spans="1:10" s="299" customFormat="1">
      <c r="A818" s="286"/>
      <c r="B818" s="340" t="s">
        <v>1468</v>
      </c>
      <c r="C818" s="340" t="s">
        <v>1467</v>
      </c>
      <c r="D818" s="292" t="s">
        <v>1466</v>
      </c>
      <c r="E818" s="288">
        <f>F818-4</f>
        <v>43643</v>
      </c>
      <c r="F818" s="288">
        <v>43647</v>
      </c>
      <c r="G818" s="288">
        <f>F818+9</f>
        <v>43656</v>
      </c>
      <c r="H818" s="284"/>
      <c r="I818" s="284"/>
      <c r="J818" s="284"/>
    </row>
    <row r="819" spans="1:10" s="299" customFormat="1">
      <c r="A819" s="286"/>
      <c r="B819" s="364" t="s">
        <v>1465</v>
      </c>
      <c r="C819" s="363" t="s">
        <v>1454</v>
      </c>
      <c r="D819" s="291"/>
      <c r="E819" s="288">
        <f>E818+7</f>
        <v>43650</v>
      </c>
      <c r="F819" s="288">
        <f>F818+7</f>
        <v>43654</v>
      </c>
      <c r="G819" s="288">
        <f>G818+7</f>
        <v>43663</v>
      </c>
      <c r="H819" s="284"/>
      <c r="I819" s="284"/>
      <c r="J819" s="284"/>
    </row>
    <row r="820" spans="1:10" s="299" customFormat="1">
      <c r="A820" s="286"/>
      <c r="B820" s="340" t="s">
        <v>1464</v>
      </c>
      <c r="C820" s="363" t="s">
        <v>1451</v>
      </c>
      <c r="D820" s="291"/>
      <c r="E820" s="288">
        <f>E819+7</f>
        <v>43657</v>
      </c>
      <c r="F820" s="288">
        <f>F819+7</f>
        <v>43661</v>
      </c>
      <c r="G820" s="288">
        <f>G819+7</f>
        <v>43670</v>
      </c>
      <c r="H820" s="284"/>
      <c r="I820" s="284"/>
      <c r="J820" s="284"/>
    </row>
    <row r="821" spans="1:10" s="299" customFormat="1">
      <c r="A821" s="286"/>
      <c r="B821" s="364" t="s">
        <v>1463</v>
      </c>
      <c r="C821" s="363" t="s">
        <v>524</v>
      </c>
      <c r="D821" s="291"/>
      <c r="E821" s="288">
        <f>E820+7</f>
        <v>43664</v>
      </c>
      <c r="F821" s="288">
        <f>F820+7</f>
        <v>43668</v>
      </c>
      <c r="G821" s="288">
        <f>G820+7</f>
        <v>43677</v>
      </c>
      <c r="H821" s="284"/>
      <c r="I821" s="284"/>
      <c r="J821" s="284"/>
    </row>
    <row r="822" spans="1:10" s="299" customFormat="1">
      <c r="A822" s="286"/>
      <c r="B822" s="340" t="s">
        <v>1462</v>
      </c>
      <c r="C822" s="340" t="s">
        <v>1447</v>
      </c>
      <c r="D822" s="289"/>
      <c r="E822" s="288">
        <f>E821+7</f>
        <v>43671</v>
      </c>
      <c r="F822" s="288">
        <f>F821+7</f>
        <v>43675</v>
      </c>
      <c r="G822" s="288">
        <f>G821+7</f>
        <v>43684</v>
      </c>
      <c r="H822" s="284"/>
      <c r="I822" s="284"/>
      <c r="J822" s="284"/>
    </row>
    <row r="823" spans="1:10" s="299" customFormat="1">
      <c r="A823" s="286"/>
      <c r="B823" s="286"/>
      <c r="C823" s="286"/>
      <c r="D823" s="286"/>
      <c r="E823" s="303"/>
      <c r="F823" s="303"/>
      <c r="G823" s="303"/>
      <c r="H823" s="284"/>
      <c r="I823" s="284"/>
      <c r="J823" s="284"/>
    </row>
    <row r="824" spans="1:10" s="299" customFormat="1">
      <c r="A824" s="286"/>
      <c r="B824" s="297" t="s">
        <v>1434</v>
      </c>
      <c r="C824" s="297" t="s">
        <v>1461</v>
      </c>
      <c r="D824" s="296" t="s">
        <v>1432</v>
      </c>
      <c r="E824" s="293" t="s">
        <v>1460</v>
      </c>
      <c r="F824" s="293" t="s">
        <v>1460</v>
      </c>
      <c r="G824" s="293" t="s">
        <v>1459</v>
      </c>
      <c r="H824" s="286"/>
      <c r="I824" s="284"/>
      <c r="J824" s="284"/>
    </row>
    <row r="825" spans="1:10" s="299" customFormat="1">
      <c r="A825" s="286"/>
      <c r="B825" s="295"/>
      <c r="C825" s="295"/>
      <c r="D825" s="294"/>
      <c r="E825" s="293" t="s">
        <v>1458</v>
      </c>
      <c r="F825" s="293" t="s">
        <v>1457</v>
      </c>
      <c r="G825" s="293" t="s">
        <v>1456</v>
      </c>
      <c r="H825" s="286"/>
      <c r="I825" s="284"/>
      <c r="J825" s="284"/>
    </row>
    <row r="826" spans="1:10" s="299" customFormat="1">
      <c r="A826" s="286"/>
      <c r="B826" s="340" t="s">
        <v>1455</v>
      </c>
      <c r="C826" s="340" t="s">
        <v>1454</v>
      </c>
      <c r="D826" s="292" t="s">
        <v>1453</v>
      </c>
      <c r="E826" s="288">
        <f>F826-6</f>
        <v>43644</v>
      </c>
      <c r="F826" s="288">
        <v>43650</v>
      </c>
      <c r="G826" s="288">
        <f>F826+13</f>
        <v>43663</v>
      </c>
      <c r="H826" s="286"/>
      <c r="I826" s="284"/>
      <c r="J826" s="284"/>
    </row>
    <row r="827" spans="1:10" s="299" customFormat="1">
      <c r="A827" s="286"/>
      <c r="B827" s="364" t="s">
        <v>1452</v>
      </c>
      <c r="C827" s="363" t="s">
        <v>1451</v>
      </c>
      <c r="D827" s="291"/>
      <c r="E827" s="288">
        <f>E826+7</f>
        <v>43651</v>
      </c>
      <c r="F827" s="288">
        <f>F826+7</f>
        <v>43657</v>
      </c>
      <c r="G827" s="288">
        <f>G826+7</f>
        <v>43670</v>
      </c>
      <c r="H827" s="286"/>
      <c r="I827" s="284"/>
      <c r="J827" s="284"/>
    </row>
    <row r="828" spans="1:10" s="299" customFormat="1">
      <c r="A828" s="286"/>
      <c r="B828" s="340" t="s">
        <v>1450</v>
      </c>
      <c r="C828" s="363" t="s">
        <v>1449</v>
      </c>
      <c r="D828" s="291"/>
      <c r="E828" s="288">
        <f>E827+7</f>
        <v>43658</v>
      </c>
      <c r="F828" s="288">
        <f>F827+7</f>
        <v>43664</v>
      </c>
      <c r="G828" s="288">
        <f>G827+7</f>
        <v>43677</v>
      </c>
      <c r="H828" s="286"/>
      <c r="I828" s="284"/>
      <c r="J828" s="284"/>
    </row>
    <row r="829" spans="1:10" s="299" customFormat="1">
      <c r="A829" s="286"/>
      <c r="B829" s="364" t="s">
        <v>1448</v>
      </c>
      <c r="C829" s="363" t="s">
        <v>1447</v>
      </c>
      <c r="D829" s="289"/>
      <c r="E829" s="288">
        <f>E828+7</f>
        <v>43665</v>
      </c>
      <c r="F829" s="288">
        <f>F828+7</f>
        <v>43671</v>
      </c>
      <c r="G829" s="288">
        <f>G828+7</f>
        <v>43684</v>
      </c>
      <c r="H829" s="286"/>
      <c r="I829" s="284"/>
      <c r="J829" s="284"/>
    </row>
    <row r="830" spans="1:10" s="299" customFormat="1">
      <c r="A830" s="286"/>
      <c r="B830" s="377"/>
      <c r="C830" s="376"/>
      <c r="D830" s="304"/>
      <c r="E830" s="303"/>
      <c r="F830" s="303"/>
      <c r="G830" s="303"/>
      <c r="H830" s="286"/>
      <c r="I830" s="284"/>
      <c r="J830" s="284"/>
    </row>
    <row r="831" spans="1:10" s="299" customFormat="1">
      <c r="A831" s="308" t="s">
        <v>116</v>
      </c>
      <c r="B831" s="335"/>
      <c r="C831" s="335"/>
      <c r="D831" s="335"/>
      <c r="E831" s="335"/>
      <c r="F831" s="308"/>
      <c r="G831" s="308"/>
      <c r="H831" s="333"/>
      <c r="I831" s="284"/>
      <c r="J831" s="284"/>
    </row>
    <row r="832" spans="1:10" s="299" customFormat="1">
      <c r="A832" s="286"/>
      <c r="B832" s="297" t="s">
        <v>1434</v>
      </c>
      <c r="C832" s="297" t="s">
        <v>1433</v>
      </c>
      <c r="D832" s="296" t="s">
        <v>1432</v>
      </c>
      <c r="E832" s="293" t="s">
        <v>1431</v>
      </c>
      <c r="F832" s="293" t="s">
        <v>1431</v>
      </c>
      <c r="G832" s="293" t="s">
        <v>1446</v>
      </c>
      <c r="H832" s="293" t="s">
        <v>218</v>
      </c>
      <c r="I832" s="284"/>
      <c r="J832" s="284"/>
    </row>
    <row r="833" spans="1:16" s="299" customFormat="1">
      <c r="A833" s="286"/>
      <c r="B833" s="295"/>
      <c r="C833" s="295"/>
      <c r="D833" s="294"/>
      <c r="E833" s="293" t="s">
        <v>1429</v>
      </c>
      <c r="F833" s="293" t="s">
        <v>1428</v>
      </c>
      <c r="G833" s="293" t="s">
        <v>1427</v>
      </c>
      <c r="H833" s="293" t="s">
        <v>36</v>
      </c>
      <c r="I833" s="284"/>
      <c r="J833" s="284"/>
    </row>
    <row r="834" spans="1:16" s="299" customFormat="1" ht="16.5" customHeight="1">
      <c r="A834" s="286"/>
      <c r="B834" s="340" t="s">
        <v>1445</v>
      </c>
      <c r="C834" s="340" t="s">
        <v>1425</v>
      </c>
      <c r="D834" s="292" t="s">
        <v>1444</v>
      </c>
      <c r="E834" s="288">
        <f>F834-6</f>
        <v>43643</v>
      </c>
      <c r="F834" s="288">
        <v>43649</v>
      </c>
      <c r="G834" s="288">
        <f>F834+17</f>
        <v>43666</v>
      </c>
      <c r="H834" s="293" t="s">
        <v>1436</v>
      </c>
      <c r="I834" s="284"/>
      <c r="J834" s="284"/>
    </row>
    <row r="835" spans="1:16" s="299" customFormat="1">
      <c r="A835" s="286"/>
      <c r="B835" s="364" t="s">
        <v>1443</v>
      </c>
      <c r="C835" s="363" t="s">
        <v>1442</v>
      </c>
      <c r="D835" s="291"/>
      <c r="E835" s="288">
        <f>E834+7</f>
        <v>43650</v>
      </c>
      <c r="F835" s="288">
        <f>F834+7</f>
        <v>43656</v>
      </c>
      <c r="G835" s="288">
        <f>F835+17</f>
        <v>43673</v>
      </c>
      <c r="H835" s="293" t="s">
        <v>1436</v>
      </c>
      <c r="I835" s="284"/>
      <c r="J835" s="284"/>
    </row>
    <row r="836" spans="1:16" s="299" customFormat="1">
      <c r="A836" s="286"/>
      <c r="B836" s="340" t="s">
        <v>1441</v>
      </c>
      <c r="C836" s="363" t="s">
        <v>1440</v>
      </c>
      <c r="D836" s="291"/>
      <c r="E836" s="288">
        <f>E835+7</f>
        <v>43657</v>
      </c>
      <c r="F836" s="288">
        <f>F835+7</f>
        <v>43663</v>
      </c>
      <c r="G836" s="288">
        <f>F836+17</f>
        <v>43680</v>
      </c>
      <c r="H836" s="293" t="s">
        <v>1436</v>
      </c>
      <c r="I836" s="284"/>
      <c r="J836" s="284"/>
    </row>
    <row r="837" spans="1:16" s="299" customFormat="1">
      <c r="A837" s="286"/>
      <c r="B837" s="364" t="s">
        <v>1439</v>
      </c>
      <c r="C837" s="363" t="s">
        <v>604</v>
      </c>
      <c r="D837" s="291"/>
      <c r="E837" s="288">
        <f>E836+7</f>
        <v>43664</v>
      </c>
      <c r="F837" s="288">
        <f>F836+7</f>
        <v>43670</v>
      </c>
      <c r="G837" s="288">
        <f>F837+17</f>
        <v>43687</v>
      </c>
      <c r="H837" s="293" t="s">
        <v>1436</v>
      </c>
      <c r="I837" s="284"/>
      <c r="J837" s="284"/>
    </row>
    <row r="838" spans="1:16" s="299" customFormat="1">
      <c r="A838" s="286"/>
      <c r="B838" s="340" t="s">
        <v>1438</v>
      </c>
      <c r="C838" s="340" t="s">
        <v>1437</v>
      </c>
      <c r="D838" s="289"/>
      <c r="E838" s="288">
        <f>E837+7</f>
        <v>43671</v>
      </c>
      <c r="F838" s="288">
        <f>F837+7</f>
        <v>43677</v>
      </c>
      <c r="G838" s="288">
        <f>F838+17</f>
        <v>43694</v>
      </c>
      <c r="H838" s="293" t="s">
        <v>1436</v>
      </c>
      <c r="I838" s="284"/>
      <c r="J838" s="284"/>
    </row>
    <row r="839" spans="1:16" s="299" customFormat="1">
      <c r="A839" s="286"/>
      <c r="B839" s="375"/>
      <c r="C839" s="375"/>
      <c r="D839" s="304"/>
      <c r="E839" s="303"/>
      <c r="F839" s="303"/>
      <c r="G839" s="286"/>
      <c r="H839" s="286"/>
      <c r="I839" s="284"/>
      <c r="J839" s="284"/>
    </row>
    <row r="840" spans="1:16" s="299" customFormat="1">
      <c r="A840" s="339" t="s">
        <v>1435</v>
      </c>
      <c r="B840" s="339"/>
      <c r="C840" s="335"/>
      <c r="D840" s="308"/>
      <c r="E840" s="308"/>
      <c r="F840" s="308"/>
      <c r="G840" s="333"/>
      <c r="H840" s="286"/>
      <c r="I840" s="284"/>
      <c r="J840" s="284"/>
      <c r="K840" s="284"/>
      <c r="L840" s="284"/>
      <c r="M840" s="284"/>
      <c r="N840" s="284"/>
      <c r="O840" s="284"/>
      <c r="P840" s="284"/>
    </row>
    <row r="841" spans="1:16" s="299" customFormat="1">
      <c r="A841" s="286"/>
      <c r="B841" s="297" t="s">
        <v>1434</v>
      </c>
      <c r="C841" s="297" t="s">
        <v>1433</v>
      </c>
      <c r="D841" s="296" t="s">
        <v>1432</v>
      </c>
      <c r="E841" s="293" t="s">
        <v>1431</v>
      </c>
      <c r="F841" s="293" t="s">
        <v>1431</v>
      </c>
      <c r="G841" s="293" t="s">
        <v>1430</v>
      </c>
      <c r="H841" s="286"/>
      <c r="I841" s="284"/>
      <c r="J841" s="284"/>
      <c r="K841" s="284"/>
      <c r="L841" s="284"/>
      <c r="M841" s="284"/>
      <c r="N841" s="284"/>
      <c r="O841" s="284"/>
      <c r="P841" s="284"/>
    </row>
    <row r="842" spans="1:16" s="299" customFormat="1">
      <c r="A842" s="286"/>
      <c r="B842" s="295"/>
      <c r="C842" s="295"/>
      <c r="D842" s="294"/>
      <c r="E842" s="293" t="s">
        <v>1429</v>
      </c>
      <c r="F842" s="293" t="s">
        <v>1428</v>
      </c>
      <c r="G842" s="293" t="s">
        <v>1427</v>
      </c>
      <c r="H842" s="286"/>
      <c r="I842" s="284"/>
      <c r="J842" s="284"/>
    </row>
    <row r="843" spans="1:16" s="299" customFormat="1">
      <c r="A843" s="286"/>
      <c r="B843" s="340" t="s">
        <v>1426</v>
      </c>
      <c r="C843" s="340" t="s">
        <v>1425</v>
      </c>
      <c r="D843" s="292" t="s">
        <v>1424</v>
      </c>
      <c r="E843" s="288">
        <f>F843-5</f>
        <v>43644</v>
      </c>
      <c r="F843" s="288">
        <v>43649</v>
      </c>
      <c r="G843" s="288">
        <f>F843+14</f>
        <v>43663</v>
      </c>
      <c r="H843" s="286"/>
      <c r="I843" s="284"/>
      <c r="J843" s="284"/>
    </row>
    <row r="844" spans="1:16" s="299" customFormat="1">
      <c r="A844" s="286"/>
      <c r="B844" s="364" t="s">
        <v>1423</v>
      </c>
      <c r="C844" s="363" t="s">
        <v>1422</v>
      </c>
      <c r="D844" s="291"/>
      <c r="E844" s="288">
        <f>E843+7</f>
        <v>43651</v>
      </c>
      <c r="F844" s="288">
        <f>F843+7</f>
        <v>43656</v>
      </c>
      <c r="G844" s="288">
        <f>G843+7</f>
        <v>43670</v>
      </c>
      <c r="H844" s="286"/>
      <c r="I844" s="284"/>
      <c r="J844" s="284"/>
    </row>
    <row r="845" spans="1:16" s="299" customFormat="1">
      <c r="A845" s="286"/>
      <c r="B845" s="340" t="s">
        <v>1421</v>
      </c>
      <c r="C845" s="363" t="s">
        <v>1420</v>
      </c>
      <c r="D845" s="291"/>
      <c r="E845" s="288">
        <f>E844+7</f>
        <v>43658</v>
      </c>
      <c r="F845" s="288">
        <f>F844+7</f>
        <v>43663</v>
      </c>
      <c r="G845" s="288">
        <f>G844+7</f>
        <v>43677</v>
      </c>
      <c r="H845" s="286"/>
      <c r="I845" s="284"/>
      <c r="J845" s="284"/>
    </row>
    <row r="846" spans="1:16" s="299" customFormat="1">
      <c r="A846" s="286"/>
      <c r="B846" s="364" t="s">
        <v>1419</v>
      </c>
      <c r="C846" s="363" t="s">
        <v>1418</v>
      </c>
      <c r="D846" s="291"/>
      <c r="E846" s="288">
        <f>E845+7</f>
        <v>43665</v>
      </c>
      <c r="F846" s="288">
        <f>F845+7</f>
        <v>43670</v>
      </c>
      <c r="G846" s="288">
        <f>G845+7</f>
        <v>43684</v>
      </c>
      <c r="H846" s="286"/>
      <c r="I846" s="284"/>
      <c r="J846" s="284"/>
    </row>
    <row r="847" spans="1:16" s="299" customFormat="1">
      <c r="A847" s="286"/>
      <c r="B847" s="340" t="s">
        <v>1417</v>
      </c>
      <c r="C847" s="340" t="s">
        <v>1416</v>
      </c>
      <c r="D847" s="289"/>
      <c r="E847" s="288">
        <f>E846+7</f>
        <v>43672</v>
      </c>
      <c r="F847" s="288">
        <f>F846+7</f>
        <v>43677</v>
      </c>
      <c r="G847" s="288">
        <f>G846+7</f>
        <v>43691</v>
      </c>
      <c r="H847" s="286"/>
      <c r="I847" s="284"/>
      <c r="J847" s="284"/>
    </row>
    <row r="848" spans="1:16" s="299" customFormat="1">
      <c r="A848" s="286"/>
      <c r="B848" s="374"/>
      <c r="C848" s="286"/>
      <c r="D848" s="286"/>
      <c r="E848" s="303"/>
      <c r="F848" s="303"/>
      <c r="G848" s="303"/>
      <c r="H848" s="286"/>
      <c r="I848" s="284"/>
      <c r="J848" s="284"/>
    </row>
    <row r="849" spans="1:10" s="299" customFormat="1">
      <c r="A849" s="286"/>
      <c r="B849" s="297" t="s">
        <v>1298</v>
      </c>
      <c r="C849" s="297" t="s">
        <v>32</v>
      </c>
      <c r="D849" s="296" t="s">
        <v>33</v>
      </c>
      <c r="E849" s="293" t="s">
        <v>159</v>
      </c>
      <c r="F849" s="293" t="s">
        <v>159</v>
      </c>
      <c r="G849" s="293" t="s">
        <v>1415</v>
      </c>
      <c r="H849" s="286"/>
      <c r="I849" s="284"/>
      <c r="J849" s="284"/>
    </row>
    <row r="850" spans="1:10" s="299" customFormat="1">
      <c r="A850" s="286"/>
      <c r="B850" s="295"/>
      <c r="C850" s="295"/>
      <c r="D850" s="294"/>
      <c r="E850" s="293" t="s">
        <v>1134</v>
      </c>
      <c r="F850" s="293" t="s">
        <v>35</v>
      </c>
      <c r="G850" s="293" t="s">
        <v>36</v>
      </c>
      <c r="H850" s="286"/>
      <c r="I850" s="284"/>
      <c r="J850" s="284"/>
    </row>
    <row r="851" spans="1:10" s="299" customFormat="1">
      <c r="A851" s="286"/>
      <c r="B851" s="340" t="s">
        <v>1414</v>
      </c>
      <c r="C851" s="340" t="s">
        <v>1413</v>
      </c>
      <c r="D851" s="292" t="s">
        <v>1412</v>
      </c>
      <c r="E851" s="288">
        <f>F851-3</f>
        <v>43649</v>
      </c>
      <c r="F851" s="288">
        <v>43652</v>
      </c>
      <c r="G851" s="288">
        <f>F851+14</f>
        <v>43666</v>
      </c>
      <c r="H851" s="286"/>
      <c r="I851" s="284"/>
      <c r="J851" s="284"/>
    </row>
    <row r="852" spans="1:10" s="299" customFormat="1">
      <c r="A852" s="286"/>
      <c r="B852" s="364" t="s">
        <v>1411</v>
      </c>
      <c r="C852" s="340" t="s">
        <v>389</v>
      </c>
      <c r="D852" s="291"/>
      <c r="E852" s="288">
        <f>E851+7</f>
        <v>43656</v>
      </c>
      <c r="F852" s="288">
        <f>F851+7</f>
        <v>43659</v>
      </c>
      <c r="G852" s="288">
        <f>G851+7</f>
        <v>43673</v>
      </c>
      <c r="H852" s="286"/>
      <c r="I852" s="284"/>
      <c r="J852" s="284"/>
    </row>
    <row r="853" spans="1:10" s="299" customFormat="1">
      <c r="A853" s="286"/>
      <c r="B853" s="364" t="s">
        <v>1410</v>
      </c>
      <c r="C853" s="340" t="s">
        <v>390</v>
      </c>
      <c r="D853" s="291"/>
      <c r="E853" s="288">
        <f>E852+7</f>
        <v>43663</v>
      </c>
      <c r="F853" s="288">
        <f>F852+7</f>
        <v>43666</v>
      </c>
      <c r="G853" s="288">
        <f>G852+7</f>
        <v>43680</v>
      </c>
      <c r="H853" s="286"/>
      <c r="I853" s="284"/>
      <c r="J853" s="284"/>
    </row>
    <row r="854" spans="1:10" s="299" customFormat="1">
      <c r="A854" s="286"/>
      <c r="B854" s="364" t="s">
        <v>1409</v>
      </c>
      <c r="C854" s="340" t="s">
        <v>608</v>
      </c>
      <c r="D854" s="289"/>
      <c r="E854" s="288">
        <f>E853+7</f>
        <v>43670</v>
      </c>
      <c r="F854" s="288">
        <f>F853+7</f>
        <v>43673</v>
      </c>
      <c r="G854" s="288">
        <f>G853+7</f>
        <v>43687</v>
      </c>
      <c r="H854" s="286"/>
      <c r="I854" s="284"/>
      <c r="J854" s="284"/>
    </row>
    <row r="855" spans="1:10" s="299" customFormat="1">
      <c r="A855" s="286"/>
      <c r="B855" s="373"/>
      <c r="C855" s="372"/>
      <c r="D855" s="304"/>
      <c r="E855" s="303"/>
      <c r="F855" s="303"/>
      <c r="G855" s="303"/>
      <c r="H855" s="286"/>
      <c r="I855" s="284"/>
      <c r="J855" s="284"/>
    </row>
    <row r="856" spans="1:10" s="348" customFormat="1">
      <c r="A856" s="337" t="s">
        <v>193</v>
      </c>
      <c r="B856" s="337"/>
      <c r="C856" s="337"/>
      <c r="D856" s="337"/>
      <c r="E856" s="337"/>
      <c r="F856" s="337"/>
      <c r="G856" s="337"/>
      <c r="H856" s="336"/>
    </row>
    <row r="857" spans="1:10">
      <c r="A857" s="308" t="s">
        <v>84</v>
      </c>
      <c r="B857" s="284"/>
      <c r="C857" s="284"/>
    </row>
    <row r="858" spans="1:10">
      <c r="B858" s="371" t="s">
        <v>31</v>
      </c>
      <c r="C858" s="371" t="s">
        <v>32</v>
      </c>
      <c r="D858" s="370" t="s">
        <v>33</v>
      </c>
      <c r="E858" s="293" t="s">
        <v>159</v>
      </c>
      <c r="F858" s="293" t="s">
        <v>159</v>
      </c>
      <c r="G858" s="369" t="s">
        <v>200</v>
      </c>
    </row>
    <row r="859" spans="1:10">
      <c r="B859" s="371"/>
      <c r="C859" s="371"/>
      <c r="D859" s="370"/>
      <c r="E859" s="293" t="s">
        <v>1134</v>
      </c>
      <c r="F859" s="293" t="s">
        <v>35</v>
      </c>
      <c r="G859" s="369" t="s">
        <v>36</v>
      </c>
    </row>
    <row r="860" spans="1:10">
      <c r="B860" s="363" t="s">
        <v>238</v>
      </c>
      <c r="C860" s="363" t="s">
        <v>1408</v>
      </c>
      <c r="D860" s="362" t="s">
        <v>1407</v>
      </c>
      <c r="E860" s="288">
        <v>43647</v>
      </c>
      <c r="F860" s="288">
        <v>43651</v>
      </c>
      <c r="G860" s="288">
        <f>F860+13</f>
        <v>43664</v>
      </c>
    </row>
    <row r="861" spans="1:10">
      <c r="B861" s="363" t="s">
        <v>1406</v>
      </c>
      <c r="C861" s="363" t="s">
        <v>1405</v>
      </c>
      <c r="D861" s="362"/>
      <c r="E861" s="288">
        <f>E860+7</f>
        <v>43654</v>
      </c>
      <c r="F861" s="288">
        <f>F860+7</f>
        <v>43658</v>
      </c>
      <c r="G861" s="288">
        <f>G860+7</f>
        <v>43671</v>
      </c>
    </row>
    <row r="862" spans="1:10">
      <c r="B862" s="364" t="s">
        <v>1370</v>
      </c>
      <c r="C862" s="363"/>
      <c r="D862" s="362"/>
      <c r="E862" s="288">
        <f>E861+7</f>
        <v>43661</v>
      </c>
      <c r="F862" s="288">
        <f>F861+7</f>
        <v>43665</v>
      </c>
      <c r="G862" s="288">
        <f>G861+7</f>
        <v>43678</v>
      </c>
    </row>
    <row r="863" spans="1:10">
      <c r="B863" s="364" t="s">
        <v>277</v>
      </c>
      <c r="C863" s="363" t="s">
        <v>1404</v>
      </c>
      <c r="D863" s="362"/>
      <c r="E863" s="288">
        <f>E862+7</f>
        <v>43668</v>
      </c>
      <c r="F863" s="288">
        <f>F862+7</f>
        <v>43672</v>
      </c>
      <c r="G863" s="288">
        <f>G862+7</f>
        <v>43685</v>
      </c>
    </row>
    <row r="864" spans="1:10">
      <c r="B864" s="284"/>
      <c r="C864" s="284"/>
    </row>
    <row r="865" spans="1:7">
      <c r="A865" s="308"/>
      <c r="B865" s="347" t="s">
        <v>31</v>
      </c>
      <c r="C865" s="347" t="s">
        <v>32</v>
      </c>
      <c r="D865" s="346" t="s">
        <v>33</v>
      </c>
      <c r="E865" s="293" t="s">
        <v>159</v>
      </c>
      <c r="F865" s="293" t="s">
        <v>159</v>
      </c>
      <c r="G865" s="369" t="s">
        <v>200</v>
      </c>
    </row>
    <row r="866" spans="1:7">
      <c r="A866" s="308"/>
      <c r="B866" s="345"/>
      <c r="C866" s="345"/>
      <c r="D866" s="344"/>
      <c r="E866" s="293" t="s">
        <v>1134</v>
      </c>
      <c r="F866" s="293" t="s">
        <v>35</v>
      </c>
      <c r="G866" s="369" t="s">
        <v>36</v>
      </c>
    </row>
    <row r="867" spans="1:7">
      <c r="A867" s="308"/>
      <c r="B867" s="363" t="s">
        <v>333</v>
      </c>
      <c r="C867" s="363" t="s">
        <v>1403</v>
      </c>
      <c r="D867" s="362" t="s">
        <v>1402</v>
      </c>
      <c r="E867" s="288">
        <v>43643</v>
      </c>
      <c r="F867" s="288">
        <v>43649</v>
      </c>
      <c r="G867" s="288">
        <f>F867+16</f>
        <v>43665</v>
      </c>
    </row>
    <row r="868" spans="1:7">
      <c r="A868" s="308"/>
      <c r="B868" s="363" t="s">
        <v>301</v>
      </c>
      <c r="C868" s="363" t="s">
        <v>1401</v>
      </c>
      <c r="D868" s="362"/>
      <c r="E868" s="288">
        <f>E867+7</f>
        <v>43650</v>
      </c>
      <c r="F868" s="288">
        <f>F867+7</f>
        <v>43656</v>
      </c>
      <c r="G868" s="288">
        <f>G867+7</f>
        <v>43672</v>
      </c>
    </row>
    <row r="869" spans="1:7">
      <c r="A869" s="308"/>
      <c r="B869" s="364" t="s">
        <v>1205</v>
      </c>
      <c r="C869" s="363"/>
      <c r="D869" s="362"/>
      <c r="E869" s="288">
        <f>E868+7</f>
        <v>43657</v>
      </c>
      <c r="F869" s="288">
        <f>F868+7</f>
        <v>43663</v>
      </c>
      <c r="G869" s="288">
        <f>G868+7</f>
        <v>43679</v>
      </c>
    </row>
    <row r="870" spans="1:7">
      <c r="A870" s="308"/>
      <c r="B870" s="364" t="s">
        <v>302</v>
      </c>
      <c r="C870" s="363" t="s">
        <v>1400</v>
      </c>
      <c r="D870" s="362"/>
      <c r="E870" s="288">
        <f>E869+7</f>
        <v>43664</v>
      </c>
      <c r="F870" s="288">
        <f>F869+7</f>
        <v>43670</v>
      </c>
      <c r="G870" s="288">
        <f>G869+7</f>
        <v>43686</v>
      </c>
    </row>
    <row r="871" spans="1:7">
      <c r="A871" s="308"/>
      <c r="B871" s="364" t="s">
        <v>340</v>
      </c>
      <c r="C871" s="363" t="s">
        <v>1399</v>
      </c>
      <c r="D871" s="362"/>
      <c r="E871" s="288">
        <f>E870+7</f>
        <v>43671</v>
      </c>
      <c r="F871" s="288">
        <f>F870+7</f>
        <v>43677</v>
      </c>
      <c r="G871" s="288">
        <f>G870+7</f>
        <v>43693</v>
      </c>
    </row>
    <row r="872" spans="1:7">
      <c r="B872" s="284"/>
      <c r="C872" s="368"/>
    </row>
    <row r="873" spans="1:7">
      <c r="A873" s="308" t="s">
        <v>82</v>
      </c>
    </row>
    <row r="874" spans="1:7">
      <c r="B874" s="297" t="s">
        <v>31</v>
      </c>
      <c r="C874" s="297" t="s">
        <v>32</v>
      </c>
      <c r="D874" s="296" t="s">
        <v>33</v>
      </c>
      <c r="E874" s="293" t="s">
        <v>159</v>
      </c>
      <c r="F874" s="293" t="s">
        <v>159</v>
      </c>
      <c r="G874" s="354" t="s">
        <v>196</v>
      </c>
    </row>
    <row r="875" spans="1:7">
      <c r="B875" s="295"/>
      <c r="C875" s="295"/>
      <c r="D875" s="294"/>
      <c r="E875" s="293" t="s">
        <v>1134</v>
      </c>
      <c r="F875" s="293" t="s">
        <v>35</v>
      </c>
      <c r="G875" s="293" t="s">
        <v>36</v>
      </c>
    </row>
    <row r="876" spans="1:7">
      <c r="B876" s="363" t="s">
        <v>238</v>
      </c>
      <c r="C876" s="363" t="s">
        <v>1408</v>
      </c>
      <c r="D876" s="362" t="s">
        <v>1407</v>
      </c>
      <c r="E876" s="288">
        <v>43647</v>
      </c>
      <c r="F876" s="288">
        <v>43651</v>
      </c>
      <c r="G876" s="288">
        <f>F876+17</f>
        <v>43668</v>
      </c>
    </row>
    <row r="877" spans="1:7">
      <c r="B877" s="363" t="s">
        <v>1406</v>
      </c>
      <c r="C877" s="363" t="s">
        <v>1405</v>
      </c>
      <c r="D877" s="362"/>
      <c r="E877" s="288">
        <f>E876+7</f>
        <v>43654</v>
      </c>
      <c r="F877" s="288">
        <f>F876+7</f>
        <v>43658</v>
      </c>
      <c r="G877" s="288">
        <f>G876+7</f>
        <v>43675</v>
      </c>
    </row>
    <row r="878" spans="1:7">
      <c r="B878" s="364" t="s">
        <v>1370</v>
      </c>
      <c r="C878" s="363"/>
      <c r="D878" s="362"/>
      <c r="E878" s="288">
        <f>E877+7</f>
        <v>43661</v>
      </c>
      <c r="F878" s="288">
        <f>F877+7</f>
        <v>43665</v>
      </c>
      <c r="G878" s="288">
        <f>G877+7</f>
        <v>43682</v>
      </c>
    </row>
    <row r="879" spans="1:7">
      <c r="B879" s="364" t="s">
        <v>277</v>
      </c>
      <c r="C879" s="363" t="s">
        <v>1404</v>
      </c>
      <c r="D879" s="362"/>
      <c r="E879" s="288">
        <f>E878+7</f>
        <v>43668</v>
      </c>
      <c r="F879" s="288">
        <f>F878+7</f>
        <v>43672</v>
      </c>
      <c r="G879" s="288">
        <f>G878+7</f>
        <v>43689</v>
      </c>
    </row>
    <row r="880" spans="1:7">
      <c r="B880" s="284"/>
      <c r="C880" s="284"/>
    </row>
    <row r="881" spans="1:7">
      <c r="B881" s="297" t="s">
        <v>31</v>
      </c>
      <c r="C881" s="297" t="s">
        <v>32</v>
      </c>
      <c r="D881" s="296" t="s">
        <v>33</v>
      </c>
      <c r="E881" s="293" t="s">
        <v>159</v>
      </c>
      <c r="F881" s="293" t="s">
        <v>159</v>
      </c>
      <c r="G881" s="354" t="s">
        <v>196</v>
      </c>
    </row>
    <row r="882" spans="1:7">
      <c r="B882" s="295"/>
      <c r="C882" s="295"/>
      <c r="D882" s="294"/>
      <c r="E882" s="293" t="s">
        <v>1134</v>
      </c>
      <c r="F882" s="293" t="s">
        <v>35</v>
      </c>
      <c r="G882" s="293" t="s">
        <v>36</v>
      </c>
    </row>
    <row r="883" spans="1:7">
      <c r="B883" s="363" t="s">
        <v>333</v>
      </c>
      <c r="C883" s="363" t="s">
        <v>1403</v>
      </c>
      <c r="D883" s="362" t="s">
        <v>1402</v>
      </c>
      <c r="E883" s="288">
        <v>43643</v>
      </c>
      <c r="F883" s="288">
        <v>43649</v>
      </c>
      <c r="G883" s="288">
        <f>F883+13</f>
        <v>43662</v>
      </c>
    </row>
    <row r="884" spans="1:7">
      <c r="B884" s="363" t="s">
        <v>301</v>
      </c>
      <c r="C884" s="363" t="s">
        <v>1401</v>
      </c>
      <c r="D884" s="362"/>
      <c r="E884" s="288">
        <f>E883+7</f>
        <v>43650</v>
      </c>
      <c r="F884" s="288">
        <f>F883+7</f>
        <v>43656</v>
      </c>
      <c r="G884" s="288">
        <f>G883+7</f>
        <v>43669</v>
      </c>
    </row>
    <row r="885" spans="1:7">
      <c r="B885" s="364" t="s">
        <v>1205</v>
      </c>
      <c r="C885" s="363"/>
      <c r="D885" s="362"/>
      <c r="E885" s="288">
        <f>E884+7</f>
        <v>43657</v>
      </c>
      <c r="F885" s="288">
        <f>F884+7</f>
        <v>43663</v>
      </c>
      <c r="G885" s="288">
        <f>G884+7</f>
        <v>43676</v>
      </c>
    </row>
    <row r="886" spans="1:7">
      <c r="B886" s="364" t="s">
        <v>302</v>
      </c>
      <c r="C886" s="363" t="s">
        <v>1400</v>
      </c>
      <c r="D886" s="362"/>
      <c r="E886" s="288">
        <f>E885+7</f>
        <v>43664</v>
      </c>
      <c r="F886" s="288">
        <f>F885+7</f>
        <v>43670</v>
      </c>
      <c r="G886" s="288"/>
    </row>
    <row r="887" spans="1:7">
      <c r="B887" s="364" t="s">
        <v>340</v>
      </c>
      <c r="C887" s="363" t="s">
        <v>1399</v>
      </c>
      <c r="D887" s="362"/>
      <c r="E887" s="288">
        <f>E886+7</f>
        <v>43671</v>
      </c>
      <c r="F887" s="288">
        <f>F886+7</f>
        <v>43677</v>
      </c>
      <c r="G887" s="288">
        <f>G885+7</f>
        <v>43683</v>
      </c>
    </row>
    <row r="888" spans="1:7">
      <c r="B888" s="367"/>
      <c r="C888" s="367"/>
      <c r="D888" s="304"/>
      <c r="E888" s="303"/>
      <c r="F888" s="303"/>
      <c r="G888" s="303"/>
    </row>
    <row r="889" spans="1:7">
      <c r="A889" s="308" t="s">
        <v>80</v>
      </c>
      <c r="B889" s="335"/>
      <c r="C889" s="335"/>
      <c r="D889" s="308"/>
      <c r="E889" s="308"/>
      <c r="F889" s="308"/>
      <c r="G889" s="365"/>
    </row>
    <row r="890" spans="1:7">
      <c r="B890" s="297" t="s">
        <v>31</v>
      </c>
      <c r="C890" s="297" t="s">
        <v>32</v>
      </c>
      <c r="D890" s="296" t="s">
        <v>33</v>
      </c>
      <c r="E890" s="293" t="s">
        <v>159</v>
      </c>
      <c r="F890" s="293" t="s">
        <v>159</v>
      </c>
      <c r="G890" s="354" t="s">
        <v>194</v>
      </c>
    </row>
    <row r="891" spans="1:7">
      <c r="B891" s="295"/>
      <c r="C891" s="295"/>
      <c r="D891" s="294"/>
      <c r="E891" s="293" t="s">
        <v>1134</v>
      </c>
      <c r="F891" s="293" t="s">
        <v>35</v>
      </c>
      <c r="G891" s="293" t="s">
        <v>36</v>
      </c>
    </row>
    <row r="892" spans="1:7">
      <c r="B892" s="363" t="s">
        <v>1398</v>
      </c>
      <c r="C892" s="363" t="s">
        <v>398</v>
      </c>
      <c r="D892" s="362" t="s">
        <v>1397</v>
      </c>
      <c r="E892" s="288">
        <v>43643</v>
      </c>
      <c r="F892" s="288">
        <v>43647</v>
      </c>
      <c r="G892" s="288">
        <f>F892+13</f>
        <v>43660</v>
      </c>
    </row>
    <row r="893" spans="1:7">
      <c r="B893" s="364" t="s">
        <v>195</v>
      </c>
      <c r="C893" s="363" t="s">
        <v>1396</v>
      </c>
      <c r="D893" s="362"/>
      <c r="E893" s="288">
        <f>E892+7</f>
        <v>43650</v>
      </c>
      <c r="F893" s="288">
        <f>F892+7</f>
        <v>43654</v>
      </c>
      <c r="G893" s="288">
        <f>F893+13</f>
        <v>43667</v>
      </c>
    </row>
    <row r="894" spans="1:7">
      <c r="B894" s="364" t="s">
        <v>1395</v>
      </c>
      <c r="C894" s="363" t="s">
        <v>613</v>
      </c>
      <c r="D894" s="362"/>
      <c r="E894" s="288">
        <f>E893+7</f>
        <v>43657</v>
      </c>
      <c r="F894" s="288">
        <f>F893+7</f>
        <v>43661</v>
      </c>
      <c r="G894" s="288">
        <f>F894+13</f>
        <v>43674</v>
      </c>
    </row>
    <row r="895" spans="1:7">
      <c r="B895" s="364" t="s">
        <v>1394</v>
      </c>
      <c r="C895" s="363" t="s">
        <v>524</v>
      </c>
      <c r="D895" s="362"/>
      <c r="E895" s="288">
        <f>E894+7</f>
        <v>43664</v>
      </c>
      <c r="F895" s="288">
        <f>F894+7</f>
        <v>43668</v>
      </c>
      <c r="G895" s="288">
        <f>F895+13</f>
        <v>43681</v>
      </c>
    </row>
    <row r="896" spans="1:7">
      <c r="B896" s="364" t="s">
        <v>1393</v>
      </c>
      <c r="C896" s="363" t="s">
        <v>1392</v>
      </c>
      <c r="D896" s="362"/>
      <c r="E896" s="288">
        <f>E895+7</f>
        <v>43671</v>
      </c>
      <c r="F896" s="288">
        <f>F895+7</f>
        <v>43675</v>
      </c>
      <c r="G896" s="288">
        <f>F896+13</f>
        <v>43688</v>
      </c>
    </row>
    <row r="897" spans="1:10">
      <c r="B897" s="366"/>
      <c r="C897" s="366"/>
      <c r="D897" s="304"/>
      <c r="E897" s="303"/>
      <c r="F897" s="303"/>
    </row>
    <row r="898" spans="1:10">
      <c r="A898" s="308" t="s">
        <v>79</v>
      </c>
      <c r="B898" s="335"/>
      <c r="C898" s="335"/>
      <c r="D898" s="335"/>
      <c r="E898" s="335"/>
      <c r="F898" s="308"/>
      <c r="G898" s="308"/>
      <c r="H898" s="365"/>
      <c r="I898" s="348"/>
      <c r="J898" s="348"/>
    </row>
    <row r="899" spans="1:10">
      <c r="B899" s="347" t="s">
        <v>31</v>
      </c>
      <c r="C899" s="347" t="s">
        <v>32</v>
      </c>
      <c r="D899" s="346" t="s">
        <v>33</v>
      </c>
      <c r="E899" s="293" t="s">
        <v>159</v>
      </c>
      <c r="F899" s="293" t="s">
        <v>159</v>
      </c>
      <c r="G899" s="293" t="s">
        <v>79</v>
      </c>
    </row>
    <row r="900" spans="1:10">
      <c r="B900" s="345"/>
      <c r="C900" s="345"/>
      <c r="D900" s="344"/>
      <c r="E900" s="293" t="s">
        <v>1134</v>
      </c>
      <c r="F900" s="293" t="s">
        <v>35</v>
      </c>
      <c r="G900" s="293" t="s">
        <v>36</v>
      </c>
    </row>
    <row r="901" spans="1:10">
      <c r="B901" s="363" t="s">
        <v>1398</v>
      </c>
      <c r="C901" s="363" t="s">
        <v>398</v>
      </c>
      <c r="D901" s="362" t="s">
        <v>1397</v>
      </c>
      <c r="E901" s="288">
        <v>43643</v>
      </c>
      <c r="F901" s="288">
        <v>43647</v>
      </c>
      <c r="G901" s="288">
        <f>F901+18</f>
        <v>43665</v>
      </c>
    </row>
    <row r="902" spans="1:10">
      <c r="B902" s="364" t="s">
        <v>195</v>
      </c>
      <c r="C902" s="363" t="s">
        <v>1396</v>
      </c>
      <c r="D902" s="362"/>
      <c r="E902" s="288">
        <f>E901+7</f>
        <v>43650</v>
      </c>
      <c r="F902" s="288">
        <f>F901+7</f>
        <v>43654</v>
      </c>
      <c r="G902" s="288">
        <f>F902+18</f>
        <v>43672</v>
      </c>
    </row>
    <row r="903" spans="1:10">
      <c r="B903" s="364" t="s">
        <v>1395</v>
      </c>
      <c r="C903" s="363" t="s">
        <v>613</v>
      </c>
      <c r="D903" s="362"/>
      <c r="E903" s="288">
        <f>E902+7</f>
        <v>43657</v>
      </c>
      <c r="F903" s="288">
        <f>F902+7</f>
        <v>43661</v>
      </c>
      <c r="G903" s="288">
        <f>F903+18</f>
        <v>43679</v>
      </c>
    </row>
    <row r="904" spans="1:10">
      <c r="B904" s="364" t="s">
        <v>1394</v>
      </c>
      <c r="C904" s="363" t="s">
        <v>524</v>
      </c>
      <c r="D904" s="362"/>
      <c r="E904" s="288">
        <f>E903+7</f>
        <v>43664</v>
      </c>
      <c r="F904" s="288">
        <f>F903+7</f>
        <v>43668</v>
      </c>
      <c r="G904" s="288">
        <f>F904+18</f>
        <v>43686</v>
      </c>
    </row>
    <row r="905" spans="1:10">
      <c r="B905" s="364" t="s">
        <v>1393</v>
      </c>
      <c r="C905" s="363" t="s">
        <v>1392</v>
      </c>
      <c r="D905" s="362"/>
      <c r="E905" s="288">
        <f>E904+7</f>
        <v>43671</v>
      </c>
      <c r="F905" s="288">
        <f>F904+7</f>
        <v>43675</v>
      </c>
      <c r="G905" s="288">
        <f>F905+18</f>
        <v>43693</v>
      </c>
    </row>
    <row r="906" spans="1:10">
      <c r="B906" s="284"/>
      <c r="C906" s="284"/>
    </row>
    <row r="907" spans="1:10">
      <c r="A907" s="339" t="s">
        <v>1391</v>
      </c>
      <c r="B907" s="339"/>
      <c r="C907" s="351"/>
      <c r="D907" s="303"/>
      <c r="E907" s="304"/>
      <c r="F907" s="303"/>
      <c r="G907" s="303"/>
    </row>
    <row r="908" spans="1:10">
      <c r="B908" s="347" t="s">
        <v>31</v>
      </c>
      <c r="C908" s="347" t="s">
        <v>32</v>
      </c>
      <c r="D908" s="346" t="s">
        <v>33</v>
      </c>
      <c r="E908" s="293" t="s">
        <v>159</v>
      </c>
      <c r="F908" s="293" t="s">
        <v>159</v>
      </c>
      <c r="G908" s="293" t="s">
        <v>77</v>
      </c>
      <c r="H908" s="293" t="s">
        <v>1390</v>
      </c>
    </row>
    <row r="909" spans="1:10">
      <c r="B909" s="345"/>
      <c r="C909" s="345"/>
      <c r="D909" s="344"/>
      <c r="E909" s="293" t="s">
        <v>1134</v>
      </c>
      <c r="F909" s="293" t="s">
        <v>35</v>
      </c>
      <c r="G909" s="293" t="s">
        <v>36</v>
      </c>
      <c r="H909" s="293" t="s">
        <v>36</v>
      </c>
    </row>
    <row r="910" spans="1:10">
      <c r="B910" s="302" t="s">
        <v>1389</v>
      </c>
      <c r="C910" s="302" t="s">
        <v>1388</v>
      </c>
      <c r="D910" s="292" t="s">
        <v>1387</v>
      </c>
      <c r="E910" s="288">
        <v>43647</v>
      </c>
      <c r="F910" s="288">
        <v>43650</v>
      </c>
      <c r="G910" s="288">
        <f>F910+11</f>
        <v>43661</v>
      </c>
      <c r="H910" s="338" t="s">
        <v>75</v>
      </c>
    </row>
    <row r="911" spans="1:10">
      <c r="B911" s="302"/>
      <c r="C911" s="302"/>
      <c r="D911" s="291"/>
      <c r="E911" s="288">
        <f>E910+7</f>
        <v>43654</v>
      </c>
      <c r="F911" s="288">
        <f>F910+7</f>
        <v>43657</v>
      </c>
      <c r="G911" s="288">
        <f>G910+7</f>
        <v>43668</v>
      </c>
      <c r="H911" s="338" t="s">
        <v>75</v>
      </c>
    </row>
    <row r="912" spans="1:10">
      <c r="B912" s="302" t="s">
        <v>1370</v>
      </c>
      <c r="C912" s="302"/>
      <c r="D912" s="291"/>
      <c r="E912" s="288">
        <f>E911+7</f>
        <v>43661</v>
      </c>
      <c r="F912" s="288">
        <f>F911+7</f>
        <v>43664</v>
      </c>
      <c r="G912" s="288">
        <f>G911+7</f>
        <v>43675</v>
      </c>
      <c r="H912" s="338" t="s">
        <v>75</v>
      </c>
    </row>
    <row r="913" spans="1:10">
      <c r="B913" s="290" t="s">
        <v>1386</v>
      </c>
      <c r="C913" s="343" t="s">
        <v>1385</v>
      </c>
      <c r="D913" s="289"/>
      <c r="E913" s="288">
        <f>E912+7</f>
        <v>43668</v>
      </c>
      <c r="F913" s="288">
        <f>F912+7</f>
        <v>43671</v>
      </c>
      <c r="G913" s="288">
        <f>G912+7</f>
        <v>43682</v>
      </c>
      <c r="H913" s="338" t="s">
        <v>75</v>
      </c>
    </row>
    <row r="914" spans="1:10">
      <c r="B914" s="284"/>
      <c r="C914" s="284"/>
      <c r="E914" s="303"/>
      <c r="F914" s="361"/>
      <c r="G914" s="303"/>
      <c r="H914" s="341"/>
    </row>
    <row r="915" spans="1:10">
      <c r="A915" s="359" t="s">
        <v>121</v>
      </c>
      <c r="B915" s="360"/>
      <c r="C915" s="360"/>
      <c r="D915" s="359"/>
      <c r="E915" s="359"/>
      <c r="F915" s="359"/>
      <c r="G915" s="359"/>
      <c r="H915" s="359"/>
      <c r="I915" s="331"/>
      <c r="J915" s="331"/>
    </row>
    <row r="916" spans="1:10">
      <c r="A916" s="308" t="s">
        <v>122</v>
      </c>
      <c r="B916" s="335"/>
      <c r="C916" s="357"/>
      <c r="D916" s="335"/>
      <c r="E916" s="335"/>
      <c r="F916" s="308"/>
      <c r="G916" s="356"/>
      <c r="H916" s="333"/>
    </row>
    <row r="917" spans="1:10">
      <c r="A917" s="286"/>
      <c r="B917" s="297" t="s">
        <v>31</v>
      </c>
      <c r="C917" s="297" t="s">
        <v>32</v>
      </c>
      <c r="D917" s="296" t="s">
        <v>33</v>
      </c>
      <c r="E917" s="293" t="s">
        <v>159</v>
      </c>
      <c r="F917" s="293" t="s">
        <v>159</v>
      </c>
      <c r="G917" s="354" t="s">
        <v>227</v>
      </c>
      <c r="H917" s="286"/>
    </row>
    <row r="918" spans="1:10">
      <c r="A918" s="286"/>
      <c r="B918" s="295"/>
      <c r="C918" s="295"/>
      <c r="D918" s="294"/>
      <c r="E918" s="293" t="s">
        <v>1134</v>
      </c>
      <c r="F918" s="293" t="s">
        <v>35</v>
      </c>
      <c r="G918" s="354" t="s">
        <v>36</v>
      </c>
      <c r="H918" s="286"/>
    </row>
    <row r="919" spans="1:10">
      <c r="A919" s="286"/>
      <c r="B919" s="290" t="s">
        <v>362</v>
      </c>
      <c r="C919" s="343" t="s">
        <v>1384</v>
      </c>
      <c r="D919" s="292" t="s">
        <v>1383</v>
      </c>
      <c r="E919" s="288">
        <v>43643</v>
      </c>
      <c r="F919" s="288">
        <v>43647</v>
      </c>
      <c r="G919" s="288">
        <f>F919+21</f>
        <v>43668</v>
      </c>
      <c r="H919" s="286"/>
    </row>
    <row r="920" spans="1:10">
      <c r="A920" s="286"/>
      <c r="B920" s="317"/>
      <c r="C920" s="343"/>
      <c r="D920" s="291"/>
      <c r="E920" s="288">
        <f>E919+7</f>
        <v>43650</v>
      </c>
      <c r="F920" s="288">
        <f>F919+7</f>
        <v>43654</v>
      </c>
      <c r="G920" s="288">
        <f>G919+7</f>
        <v>43675</v>
      </c>
      <c r="H920" s="286"/>
    </row>
    <row r="921" spans="1:10">
      <c r="A921" s="286"/>
      <c r="B921" s="290" t="s">
        <v>594</v>
      </c>
      <c r="C921" s="343" t="s">
        <v>1382</v>
      </c>
      <c r="D921" s="291"/>
      <c r="E921" s="288">
        <f>E920+7</f>
        <v>43657</v>
      </c>
      <c r="F921" s="288">
        <f>F920+7</f>
        <v>43661</v>
      </c>
      <c r="G921" s="288">
        <f>G920+7</f>
        <v>43682</v>
      </c>
      <c r="H921" s="286"/>
    </row>
    <row r="922" spans="1:10">
      <c r="A922" s="286"/>
      <c r="B922" s="290" t="s">
        <v>360</v>
      </c>
      <c r="C922" s="343" t="s">
        <v>1381</v>
      </c>
      <c r="D922" s="291"/>
      <c r="E922" s="288">
        <f>E921+7</f>
        <v>43664</v>
      </c>
      <c r="F922" s="288">
        <f>F921+7</f>
        <v>43668</v>
      </c>
      <c r="G922" s="288">
        <f>G921+7</f>
        <v>43689</v>
      </c>
      <c r="H922" s="286"/>
    </row>
    <row r="923" spans="1:10">
      <c r="A923" s="286"/>
      <c r="B923" s="290" t="s">
        <v>361</v>
      </c>
      <c r="C923" s="343" t="s">
        <v>1380</v>
      </c>
      <c r="D923" s="289"/>
      <c r="E923" s="288">
        <f>E922+7</f>
        <v>43671</v>
      </c>
      <c r="F923" s="288">
        <f>F922+7</f>
        <v>43675</v>
      </c>
      <c r="G923" s="288">
        <f>G922+7</f>
        <v>43696</v>
      </c>
      <c r="H923" s="286"/>
    </row>
    <row r="924" spans="1:10">
      <c r="A924" s="286"/>
      <c r="B924" s="287"/>
      <c r="C924" s="287"/>
      <c r="D924" s="286"/>
      <c r="E924" s="286"/>
      <c r="F924" s="286"/>
      <c r="G924" s="286"/>
      <c r="H924" s="286"/>
    </row>
    <row r="925" spans="1:10">
      <c r="A925" s="286"/>
      <c r="B925" s="297" t="s">
        <v>31</v>
      </c>
      <c r="C925" s="297" t="s">
        <v>32</v>
      </c>
      <c r="D925" s="296" t="s">
        <v>33</v>
      </c>
      <c r="E925" s="293" t="s">
        <v>159</v>
      </c>
      <c r="F925" s="293" t="s">
        <v>159</v>
      </c>
      <c r="G925" s="354" t="s">
        <v>227</v>
      </c>
      <c r="H925" s="286"/>
    </row>
    <row r="926" spans="1:10">
      <c r="A926" s="286"/>
      <c r="B926" s="295"/>
      <c r="C926" s="295"/>
      <c r="D926" s="294"/>
      <c r="E926" s="293" t="s">
        <v>1134</v>
      </c>
      <c r="F926" s="293" t="s">
        <v>35</v>
      </c>
      <c r="G926" s="293" t="s">
        <v>36</v>
      </c>
      <c r="H926" s="286"/>
    </row>
    <row r="927" spans="1:10">
      <c r="A927" s="286"/>
      <c r="B927" s="302" t="s">
        <v>51</v>
      </c>
      <c r="C927" s="302" t="s">
        <v>602</v>
      </c>
      <c r="D927" s="292" t="s">
        <v>1376</v>
      </c>
      <c r="E927" s="288">
        <v>43647</v>
      </c>
      <c r="F927" s="288">
        <v>43651</v>
      </c>
      <c r="G927" s="288">
        <f>F927+20</f>
        <v>43671</v>
      </c>
      <c r="H927" s="286"/>
    </row>
    <row r="928" spans="1:10">
      <c r="A928" s="286"/>
      <c r="B928" s="290" t="s">
        <v>1205</v>
      </c>
      <c r="C928" s="343" t="s">
        <v>1379</v>
      </c>
      <c r="D928" s="291"/>
      <c r="E928" s="288">
        <f>E927+7</f>
        <v>43654</v>
      </c>
      <c r="F928" s="288">
        <f>F927+7</f>
        <v>43658</v>
      </c>
      <c r="G928" s="288">
        <f>G927+7</f>
        <v>43678</v>
      </c>
      <c r="H928" s="286"/>
    </row>
    <row r="929" spans="1:8">
      <c r="A929" s="286"/>
      <c r="B929" s="312" t="s">
        <v>311</v>
      </c>
      <c r="C929" s="358" t="s">
        <v>1375</v>
      </c>
      <c r="D929" s="291"/>
      <c r="E929" s="288">
        <f>E928+7</f>
        <v>43661</v>
      </c>
      <c r="F929" s="288">
        <f>F928+7</f>
        <v>43665</v>
      </c>
      <c r="G929" s="288">
        <f>G928+7</f>
        <v>43685</v>
      </c>
      <c r="H929" s="286"/>
    </row>
    <row r="930" spans="1:8">
      <c r="A930" s="286"/>
      <c r="B930" s="302" t="s">
        <v>230</v>
      </c>
      <c r="C930" s="302" t="s">
        <v>1374</v>
      </c>
      <c r="D930" s="289"/>
      <c r="E930" s="288">
        <f>E929+7</f>
        <v>43668</v>
      </c>
      <c r="F930" s="288">
        <f>F929+7</f>
        <v>43672</v>
      </c>
      <c r="G930" s="288">
        <f>G929+7</f>
        <v>43692</v>
      </c>
      <c r="H930" s="286"/>
    </row>
    <row r="931" spans="1:8">
      <c r="A931" s="286"/>
      <c r="B931" s="286"/>
      <c r="C931" s="287"/>
      <c r="D931" s="286"/>
      <c r="E931" s="286"/>
      <c r="F931" s="286"/>
      <c r="G931" s="286"/>
      <c r="H931" s="286"/>
    </row>
    <row r="932" spans="1:8">
      <c r="A932" s="308"/>
      <c r="B932" s="297" t="s">
        <v>31</v>
      </c>
      <c r="C932" s="297" t="s">
        <v>32</v>
      </c>
      <c r="D932" s="296" t="s">
        <v>33</v>
      </c>
      <c r="E932" s="293" t="s">
        <v>159</v>
      </c>
      <c r="F932" s="293" t="s">
        <v>159</v>
      </c>
      <c r="G932" s="293" t="s">
        <v>229</v>
      </c>
      <c r="H932" s="333"/>
    </row>
    <row r="933" spans="1:8">
      <c r="A933" s="308"/>
      <c r="B933" s="295"/>
      <c r="C933" s="295"/>
      <c r="D933" s="294"/>
      <c r="E933" s="293" t="s">
        <v>1134</v>
      </c>
      <c r="F933" s="293" t="s">
        <v>35</v>
      </c>
      <c r="G933" s="293" t="s">
        <v>36</v>
      </c>
      <c r="H933" s="333"/>
    </row>
    <row r="934" spans="1:8">
      <c r="A934" s="308"/>
      <c r="B934" s="302" t="s">
        <v>588</v>
      </c>
      <c r="C934" s="302" t="s">
        <v>199</v>
      </c>
      <c r="D934" s="292" t="s">
        <v>1372</v>
      </c>
      <c r="E934" s="288">
        <v>43648</v>
      </c>
      <c r="F934" s="288">
        <v>43652</v>
      </c>
      <c r="G934" s="288">
        <f>F934+18</f>
        <v>43670</v>
      </c>
      <c r="H934" s="333"/>
    </row>
    <row r="935" spans="1:8">
      <c r="A935" s="308"/>
      <c r="B935" s="302" t="s">
        <v>587</v>
      </c>
      <c r="C935" s="302" t="s">
        <v>263</v>
      </c>
      <c r="D935" s="291"/>
      <c r="E935" s="288">
        <f>E934+7</f>
        <v>43655</v>
      </c>
      <c r="F935" s="288">
        <f>F934+7</f>
        <v>43659</v>
      </c>
      <c r="G935" s="288">
        <f>G934+7</f>
        <v>43677</v>
      </c>
      <c r="H935" s="333"/>
    </row>
    <row r="936" spans="1:8">
      <c r="A936" s="308"/>
      <c r="B936" s="302" t="s">
        <v>19</v>
      </c>
      <c r="C936" s="302" t="s">
        <v>589</v>
      </c>
      <c r="D936" s="291"/>
      <c r="E936" s="288">
        <f>E935+7</f>
        <v>43662</v>
      </c>
      <c r="F936" s="288">
        <f>F935+7</f>
        <v>43666</v>
      </c>
      <c r="G936" s="288">
        <f>G935+7</f>
        <v>43684</v>
      </c>
      <c r="H936" s="333"/>
    </row>
    <row r="937" spans="1:8">
      <c r="A937" s="308"/>
      <c r="B937" s="302" t="s">
        <v>357</v>
      </c>
      <c r="C937" s="302" t="s">
        <v>223</v>
      </c>
      <c r="D937" s="289"/>
      <c r="E937" s="288">
        <f>E936+7</f>
        <v>43669</v>
      </c>
      <c r="F937" s="288">
        <f>F936+7</f>
        <v>43673</v>
      </c>
      <c r="G937" s="288">
        <f>G936+7</f>
        <v>43691</v>
      </c>
      <c r="H937" s="333"/>
    </row>
    <row r="938" spans="1:8">
      <c r="A938" s="308"/>
      <c r="B938" s="335"/>
      <c r="C938" s="351"/>
      <c r="D938" s="304"/>
      <c r="E938" s="304"/>
      <c r="F938" s="286"/>
      <c r="G938" s="303"/>
      <c r="H938" s="333"/>
    </row>
    <row r="939" spans="1:8">
      <c r="A939" s="308" t="s">
        <v>1378</v>
      </c>
      <c r="B939" s="357"/>
      <c r="C939" s="357"/>
      <c r="D939" s="335"/>
      <c r="E939" s="335"/>
      <c r="F939" s="308"/>
      <c r="G939" s="356"/>
      <c r="H939" s="333"/>
    </row>
    <row r="940" spans="1:8">
      <c r="A940" s="308"/>
      <c r="B940" s="297" t="s">
        <v>31</v>
      </c>
      <c r="C940" s="297" t="s">
        <v>32</v>
      </c>
      <c r="D940" s="296" t="s">
        <v>33</v>
      </c>
      <c r="E940" s="293" t="s">
        <v>159</v>
      </c>
      <c r="F940" s="293" t="s">
        <v>159</v>
      </c>
      <c r="G940" s="293" t="s">
        <v>1377</v>
      </c>
    </row>
    <row r="941" spans="1:8">
      <c r="A941" s="308"/>
      <c r="B941" s="295"/>
      <c r="C941" s="295"/>
      <c r="D941" s="294"/>
      <c r="E941" s="293" t="s">
        <v>1134</v>
      </c>
      <c r="F941" s="293" t="s">
        <v>35</v>
      </c>
      <c r="G941" s="293" t="s">
        <v>36</v>
      </c>
    </row>
    <row r="942" spans="1:8">
      <c r="A942" s="308"/>
      <c r="B942" s="302" t="s">
        <v>51</v>
      </c>
      <c r="C942" s="302" t="s">
        <v>602</v>
      </c>
      <c r="D942" s="292" t="s">
        <v>1376</v>
      </c>
      <c r="E942" s="288">
        <v>43647</v>
      </c>
      <c r="F942" s="288">
        <v>43651</v>
      </c>
      <c r="G942" s="288">
        <f>F942+25</f>
        <v>43676</v>
      </c>
    </row>
    <row r="943" spans="1:8">
      <c r="A943" s="308"/>
      <c r="B943" s="290" t="s">
        <v>1205</v>
      </c>
      <c r="C943" s="343"/>
      <c r="D943" s="291"/>
      <c r="E943" s="288">
        <f>E942+7</f>
        <v>43654</v>
      </c>
      <c r="F943" s="288">
        <f>F942+7</f>
        <v>43658</v>
      </c>
      <c r="G943" s="288">
        <f>G942+7</f>
        <v>43683</v>
      </c>
    </row>
    <row r="944" spans="1:8">
      <c r="A944" s="308"/>
      <c r="B944" s="312" t="s">
        <v>311</v>
      </c>
      <c r="C944" s="358" t="s">
        <v>1375</v>
      </c>
      <c r="D944" s="291"/>
      <c r="E944" s="288">
        <f>E943+7</f>
        <v>43661</v>
      </c>
      <c r="F944" s="288">
        <f>F943+7</f>
        <v>43665</v>
      </c>
      <c r="G944" s="288">
        <f>G943+7</f>
        <v>43690</v>
      </c>
    </row>
    <row r="945" spans="1:9">
      <c r="A945" s="308"/>
      <c r="B945" s="302" t="s">
        <v>230</v>
      </c>
      <c r="C945" s="302" t="s">
        <v>1374</v>
      </c>
      <c r="D945" s="289"/>
      <c r="E945" s="288">
        <f>E944+7</f>
        <v>43668</v>
      </c>
      <c r="F945" s="288">
        <f>F944+7</f>
        <v>43672</v>
      </c>
      <c r="G945" s="288">
        <f>G944+7</f>
        <v>43697</v>
      </c>
    </row>
    <row r="946" spans="1:9">
      <c r="A946" s="308"/>
      <c r="B946" s="305"/>
      <c r="C946" s="313"/>
      <c r="D946" s="304"/>
      <c r="E946" s="304"/>
      <c r="F946" s="303"/>
      <c r="G946" s="303"/>
      <c r="H946" s="333"/>
    </row>
    <row r="947" spans="1:9">
      <c r="A947" s="308" t="s">
        <v>125</v>
      </c>
      <c r="B947" s="357"/>
      <c r="C947" s="357"/>
      <c r="D947" s="335"/>
      <c r="E947" s="335"/>
      <c r="F947" s="308"/>
      <c r="G947" s="356"/>
      <c r="H947" s="333"/>
    </row>
    <row r="948" spans="1:9">
      <c r="A948" s="308"/>
      <c r="B948" s="297" t="s">
        <v>31</v>
      </c>
      <c r="C948" s="297" t="s">
        <v>32</v>
      </c>
      <c r="D948" s="296" t="s">
        <v>33</v>
      </c>
      <c r="E948" s="293" t="s">
        <v>159</v>
      </c>
      <c r="F948" s="293" t="s">
        <v>159</v>
      </c>
      <c r="G948" s="293" t="s">
        <v>229</v>
      </c>
      <c r="H948" s="293" t="s">
        <v>125</v>
      </c>
    </row>
    <row r="949" spans="1:9">
      <c r="A949" s="308"/>
      <c r="B949" s="295"/>
      <c r="C949" s="295"/>
      <c r="D949" s="294"/>
      <c r="E949" s="293" t="s">
        <v>1134</v>
      </c>
      <c r="F949" s="293" t="s">
        <v>35</v>
      </c>
      <c r="G949" s="293" t="s">
        <v>36</v>
      </c>
      <c r="H949" s="293" t="s">
        <v>36</v>
      </c>
    </row>
    <row r="950" spans="1:9" ht="16.5" customHeight="1">
      <c r="A950" s="308"/>
      <c r="B950" s="302" t="s">
        <v>588</v>
      </c>
      <c r="C950" s="302" t="s">
        <v>199</v>
      </c>
      <c r="D950" s="292" t="s">
        <v>1372</v>
      </c>
      <c r="E950" s="288">
        <v>43648</v>
      </c>
      <c r="F950" s="288">
        <v>43652</v>
      </c>
      <c r="G950" s="288">
        <f>F950+18</f>
        <v>43670</v>
      </c>
      <c r="H950" s="293" t="s">
        <v>1373</v>
      </c>
    </row>
    <row r="951" spans="1:9">
      <c r="A951" s="308"/>
      <c r="B951" s="302" t="s">
        <v>587</v>
      </c>
      <c r="C951" s="302" t="s">
        <v>263</v>
      </c>
      <c r="D951" s="291"/>
      <c r="E951" s="288">
        <f>E950+7</f>
        <v>43655</v>
      </c>
      <c r="F951" s="288">
        <f>F950+7</f>
        <v>43659</v>
      </c>
      <c r="G951" s="288">
        <f>G950+7</f>
        <v>43677</v>
      </c>
      <c r="H951" s="293" t="s">
        <v>1373</v>
      </c>
    </row>
    <row r="952" spans="1:9">
      <c r="A952" s="308"/>
      <c r="B952" s="302" t="s">
        <v>19</v>
      </c>
      <c r="C952" s="302" t="s">
        <v>589</v>
      </c>
      <c r="D952" s="291"/>
      <c r="E952" s="288">
        <f>E951+7</f>
        <v>43662</v>
      </c>
      <c r="F952" s="288">
        <f>F951+7</f>
        <v>43666</v>
      </c>
      <c r="G952" s="288">
        <f>G951+7</f>
        <v>43684</v>
      </c>
      <c r="H952" s="293" t="s">
        <v>1373</v>
      </c>
    </row>
    <row r="953" spans="1:9">
      <c r="A953" s="308"/>
      <c r="B953" s="302" t="s">
        <v>357</v>
      </c>
      <c r="C953" s="302" t="s">
        <v>223</v>
      </c>
      <c r="D953" s="289"/>
      <c r="E953" s="288">
        <f>E952+7</f>
        <v>43669</v>
      </c>
      <c r="F953" s="288">
        <f>F952+7</f>
        <v>43673</v>
      </c>
      <c r="G953" s="288">
        <f>G952+7</f>
        <v>43691</v>
      </c>
      <c r="H953" s="293" t="s">
        <v>1373</v>
      </c>
    </row>
    <row r="954" spans="1:9">
      <c r="A954" s="308" t="s">
        <v>234</v>
      </c>
      <c r="B954" s="287"/>
      <c r="C954" s="287"/>
      <c r="D954" s="286"/>
      <c r="E954" s="286"/>
      <c r="F954" s="286"/>
      <c r="G954" s="286"/>
      <c r="H954" s="286"/>
    </row>
    <row r="955" spans="1:9">
      <c r="A955" s="286"/>
      <c r="B955" s="297" t="s">
        <v>31</v>
      </c>
      <c r="C955" s="297" t="s">
        <v>32</v>
      </c>
      <c r="D955" s="296" t="s">
        <v>33</v>
      </c>
      <c r="E955" s="293" t="s">
        <v>159</v>
      </c>
      <c r="F955" s="293" t="s">
        <v>159</v>
      </c>
      <c r="G955" s="293" t="s">
        <v>234</v>
      </c>
      <c r="H955" s="286"/>
      <c r="I955" s="348"/>
    </row>
    <row r="956" spans="1:9">
      <c r="A956" s="286"/>
      <c r="B956" s="295"/>
      <c r="C956" s="295"/>
      <c r="D956" s="294"/>
      <c r="E956" s="293" t="s">
        <v>1134</v>
      </c>
      <c r="F956" s="293" t="s">
        <v>35</v>
      </c>
      <c r="G956" s="293" t="s">
        <v>36</v>
      </c>
      <c r="H956" s="286"/>
    </row>
    <row r="957" spans="1:9" ht="16.5" customHeight="1">
      <c r="A957" s="286"/>
      <c r="B957" s="302" t="s">
        <v>588</v>
      </c>
      <c r="C957" s="302" t="s">
        <v>199</v>
      </c>
      <c r="D957" s="292" t="s">
        <v>1372</v>
      </c>
      <c r="E957" s="288">
        <v>43648</v>
      </c>
      <c r="F957" s="288">
        <v>43652</v>
      </c>
      <c r="G957" s="288">
        <f>F957+21</f>
        <v>43673</v>
      </c>
      <c r="H957" s="286"/>
    </row>
    <row r="958" spans="1:9">
      <c r="A958" s="286"/>
      <c r="B958" s="302" t="s">
        <v>587</v>
      </c>
      <c r="C958" s="302" t="s">
        <v>263</v>
      </c>
      <c r="D958" s="291"/>
      <c r="E958" s="288">
        <f>E957+7</f>
        <v>43655</v>
      </c>
      <c r="F958" s="288">
        <f>F957+7</f>
        <v>43659</v>
      </c>
      <c r="G958" s="288">
        <f>G957+7</f>
        <v>43680</v>
      </c>
      <c r="H958" s="286"/>
    </row>
    <row r="959" spans="1:9">
      <c r="A959" s="286"/>
      <c r="B959" s="302" t="s">
        <v>19</v>
      </c>
      <c r="C959" s="302" t="s">
        <v>589</v>
      </c>
      <c r="D959" s="291"/>
      <c r="E959" s="288">
        <f>E958+7</f>
        <v>43662</v>
      </c>
      <c r="F959" s="288">
        <f>F958+7</f>
        <v>43666</v>
      </c>
      <c r="G959" s="288">
        <f>G958+7</f>
        <v>43687</v>
      </c>
      <c r="H959" s="286"/>
    </row>
    <row r="960" spans="1:9">
      <c r="A960" s="286"/>
      <c r="B960" s="302" t="s">
        <v>357</v>
      </c>
      <c r="C960" s="302" t="s">
        <v>223</v>
      </c>
      <c r="D960" s="289"/>
      <c r="E960" s="288">
        <f>E959+7</f>
        <v>43669</v>
      </c>
      <c r="F960" s="288">
        <f>F959+7</f>
        <v>43673</v>
      </c>
      <c r="G960" s="288">
        <f>G959+7</f>
        <v>43694</v>
      </c>
      <c r="H960" s="286"/>
    </row>
    <row r="961" spans="1:8">
      <c r="A961" s="286"/>
      <c r="B961" s="305"/>
      <c r="C961" s="313"/>
      <c r="D961" s="304"/>
      <c r="E961" s="303"/>
      <c r="F961" s="303"/>
      <c r="G961" s="303"/>
      <c r="H961" s="286"/>
    </row>
    <row r="962" spans="1:8">
      <c r="A962" s="308" t="s">
        <v>235</v>
      </c>
      <c r="B962" s="287"/>
      <c r="C962" s="287"/>
      <c r="D962" s="286"/>
      <c r="E962" s="286"/>
      <c r="F962" s="286"/>
      <c r="G962" s="286"/>
      <c r="H962" s="286"/>
    </row>
    <row r="963" spans="1:8">
      <c r="A963" s="286"/>
      <c r="B963" s="297" t="s">
        <v>31</v>
      </c>
      <c r="C963" s="297" t="s">
        <v>32</v>
      </c>
      <c r="D963" s="296" t="s">
        <v>33</v>
      </c>
      <c r="E963" s="293" t="s">
        <v>159</v>
      </c>
      <c r="F963" s="293" t="s">
        <v>159</v>
      </c>
      <c r="G963" s="293" t="s">
        <v>234</v>
      </c>
      <c r="H963" s="293" t="s">
        <v>235</v>
      </c>
    </row>
    <row r="964" spans="1:8">
      <c r="A964" s="286"/>
      <c r="B964" s="295"/>
      <c r="C964" s="295"/>
      <c r="D964" s="294"/>
      <c r="E964" s="293" t="s">
        <v>1134</v>
      </c>
      <c r="F964" s="293" t="s">
        <v>35</v>
      </c>
      <c r="G964" s="293" t="s">
        <v>36</v>
      </c>
      <c r="H964" s="293" t="s">
        <v>36</v>
      </c>
    </row>
    <row r="965" spans="1:8" ht="16.5" customHeight="1">
      <c r="A965" s="286"/>
      <c r="B965" s="302" t="s">
        <v>588</v>
      </c>
      <c r="C965" s="302" t="s">
        <v>199</v>
      </c>
      <c r="D965" s="292" t="s">
        <v>1372</v>
      </c>
      <c r="E965" s="288">
        <v>43648</v>
      </c>
      <c r="F965" s="288">
        <v>43652</v>
      </c>
      <c r="G965" s="288">
        <f>F965+21</f>
        <v>43673</v>
      </c>
      <c r="H965" s="355" t="s">
        <v>1371</v>
      </c>
    </row>
    <row r="966" spans="1:8">
      <c r="A966" s="286"/>
      <c r="B966" s="302" t="s">
        <v>587</v>
      </c>
      <c r="C966" s="302" t="s">
        <v>263</v>
      </c>
      <c r="D966" s="291"/>
      <c r="E966" s="288">
        <f>E965+7</f>
        <v>43655</v>
      </c>
      <c r="F966" s="288">
        <f>F965+7</f>
        <v>43659</v>
      </c>
      <c r="G966" s="288">
        <f>G965+7</f>
        <v>43680</v>
      </c>
      <c r="H966" s="355" t="s">
        <v>1371</v>
      </c>
    </row>
    <row r="967" spans="1:8">
      <c r="A967" s="286"/>
      <c r="B967" s="302" t="s">
        <v>19</v>
      </c>
      <c r="C967" s="302" t="s">
        <v>589</v>
      </c>
      <c r="D967" s="291"/>
      <c r="E967" s="288">
        <f>E966+7</f>
        <v>43662</v>
      </c>
      <c r="F967" s="288">
        <f>F966+7</f>
        <v>43666</v>
      </c>
      <c r="G967" s="288">
        <f>G966+7</f>
        <v>43687</v>
      </c>
      <c r="H967" s="355" t="s">
        <v>1371</v>
      </c>
    </row>
    <row r="968" spans="1:8">
      <c r="A968" s="286"/>
      <c r="B968" s="302" t="s">
        <v>357</v>
      </c>
      <c r="C968" s="302" t="s">
        <v>223</v>
      </c>
      <c r="D968" s="289"/>
      <c r="E968" s="288">
        <f>E967+7</f>
        <v>43669</v>
      </c>
      <c r="F968" s="288">
        <f>F967+7</f>
        <v>43673</v>
      </c>
      <c r="G968" s="288">
        <f>G967+7</f>
        <v>43694</v>
      </c>
      <c r="H968" s="355" t="s">
        <v>1371</v>
      </c>
    </row>
    <row r="969" spans="1:8">
      <c r="A969" s="286"/>
      <c r="B969" s="305"/>
      <c r="C969" s="313"/>
      <c r="D969" s="304"/>
      <c r="E969" s="303"/>
      <c r="F969" s="303"/>
      <c r="G969" s="303"/>
      <c r="H969" s="286"/>
    </row>
    <row r="970" spans="1:8">
      <c r="A970" s="308" t="s">
        <v>127</v>
      </c>
      <c r="B970" s="287"/>
      <c r="C970" s="287"/>
      <c r="D970" s="286"/>
      <c r="E970" s="286"/>
      <c r="F970" s="286"/>
      <c r="G970" s="286"/>
      <c r="H970" s="286"/>
    </row>
    <row r="971" spans="1:8">
      <c r="A971" s="286"/>
      <c r="B971" s="297" t="s">
        <v>31</v>
      </c>
      <c r="C971" s="297" t="s">
        <v>32</v>
      </c>
      <c r="D971" s="296" t="s">
        <v>33</v>
      </c>
      <c r="E971" s="293" t="s">
        <v>159</v>
      </c>
      <c r="F971" s="293" t="s">
        <v>159</v>
      </c>
      <c r="G971" s="354" t="s">
        <v>232</v>
      </c>
      <c r="H971" s="286"/>
    </row>
    <row r="972" spans="1:8">
      <c r="A972" s="286"/>
      <c r="B972" s="295"/>
      <c r="C972" s="295"/>
      <c r="D972" s="294"/>
      <c r="E972" s="293" t="s">
        <v>1134</v>
      </c>
      <c r="F972" s="293" t="s">
        <v>35</v>
      </c>
      <c r="G972" s="293" t="s">
        <v>36</v>
      </c>
      <c r="H972" s="286"/>
    </row>
    <row r="973" spans="1:8">
      <c r="A973" s="286"/>
      <c r="B973" s="302" t="s">
        <v>231</v>
      </c>
      <c r="C973" s="343" t="s">
        <v>1369</v>
      </c>
      <c r="D973" s="292" t="s">
        <v>1368</v>
      </c>
      <c r="E973" s="288">
        <v>43649</v>
      </c>
      <c r="F973" s="288">
        <v>43653</v>
      </c>
      <c r="G973" s="288">
        <f>F973+22</f>
        <v>43675</v>
      </c>
      <c r="H973" s="286"/>
    </row>
    <row r="974" spans="1:8">
      <c r="A974" s="286"/>
      <c r="B974" s="290" t="s">
        <v>1367</v>
      </c>
      <c r="C974" s="343" t="s">
        <v>1366</v>
      </c>
      <c r="D974" s="291"/>
      <c r="E974" s="288">
        <f>E973+7</f>
        <v>43656</v>
      </c>
      <c r="F974" s="288">
        <f>F973+7</f>
        <v>43660</v>
      </c>
      <c r="G974" s="288">
        <f>G973+7</f>
        <v>43682</v>
      </c>
      <c r="H974" s="286"/>
    </row>
    <row r="975" spans="1:8">
      <c r="A975" s="286"/>
      <c r="B975" s="290" t="s">
        <v>1365</v>
      </c>
      <c r="C975" s="343" t="s">
        <v>1364</v>
      </c>
      <c r="D975" s="291"/>
      <c r="E975" s="288">
        <f>E974+7</f>
        <v>43663</v>
      </c>
      <c r="F975" s="288">
        <f>F974+7</f>
        <v>43667</v>
      </c>
      <c r="G975" s="288">
        <f>G974+7</f>
        <v>43689</v>
      </c>
      <c r="H975" s="286"/>
    </row>
    <row r="976" spans="1:8">
      <c r="A976" s="286"/>
      <c r="B976" s="302" t="s">
        <v>1370</v>
      </c>
      <c r="C976" s="343"/>
      <c r="D976" s="289"/>
      <c r="E976" s="288">
        <f>E975+7</f>
        <v>43670</v>
      </c>
      <c r="F976" s="288">
        <f>F975+7</f>
        <v>43674</v>
      </c>
      <c r="G976" s="288">
        <f>G975+7</f>
        <v>43696</v>
      </c>
      <c r="H976" s="286"/>
    </row>
    <row r="977" spans="1:10">
      <c r="A977" s="286"/>
      <c r="B977" s="305"/>
      <c r="C977" s="305"/>
      <c r="D977" s="349"/>
      <c r="E977" s="303"/>
      <c r="F977" s="303"/>
      <c r="G977" s="303"/>
      <c r="H977" s="286"/>
    </row>
    <row r="978" spans="1:10">
      <c r="A978" s="308" t="s">
        <v>126</v>
      </c>
      <c r="B978" s="287"/>
      <c r="C978" s="287"/>
      <c r="D978" s="286"/>
      <c r="E978" s="286"/>
      <c r="F978" s="286"/>
      <c r="G978" s="286"/>
      <c r="H978" s="286"/>
    </row>
    <row r="979" spans="1:10">
      <c r="A979" s="286"/>
      <c r="B979" s="297" t="s">
        <v>31</v>
      </c>
      <c r="C979" s="297" t="s">
        <v>32</v>
      </c>
      <c r="D979" s="296" t="s">
        <v>33</v>
      </c>
      <c r="E979" s="293" t="s">
        <v>159</v>
      </c>
      <c r="F979" s="293" t="s">
        <v>159</v>
      </c>
      <c r="G979" s="354" t="s">
        <v>126</v>
      </c>
      <c r="H979" s="286"/>
      <c r="J979" s="308"/>
    </row>
    <row r="980" spans="1:10">
      <c r="A980" s="286"/>
      <c r="B980" s="295"/>
      <c r="C980" s="295"/>
      <c r="D980" s="294"/>
      <c r="E980" s="293" t="s">
        <v>1134</v>
      </c>
      <c r="F980" s="293" t="s">
        <v>35</v>
      </c>
      <c r="G980" s="293" t="s">
        <v>36</v>
      </c>
      <c r="H980" s="286"/>
    </row>
    <row r="981" spans="1:10">
      <c r="A981" s="286"/>
      <c r="B981" s="302" t="s">
        <v>231</v>
      </c>
      <c r="C981" s="343" t="s">
        <v>1369</v>
      </c>
      <c r="D981" s="292" t="s">
        <v>1368</v>
      </c>
      <c r="E981" s="288">
        <v>43649</v>
      </c>
      <c r="F981" s="288">
        <v>43653</v>
      </c>
      <c r="G981" s="288">
        <f>F981+18</f>
        <v>43671</v>
      </c>
      <c r="H981" s="286"/>
    </row>
    <row r="982" spans="1:10">
      <c r="A982" s="286"/>
      <c r="B982" s="290" t="s">
        <v>1367</v>
      </c>
      <c r="C982" s="343" t="s">
        <v>1366</v>
      </c>
      <c r="D982" s="291"/>
      <c r="E982" s="288">
        <f>E981+7</f>
        <v>43656</v>
      </c>
      <c r="F982" s="288">
        <f>F981+7</f>
        <v>43660</v>
      </c>
      <c r="G982" s="288">
        <f>G981+7</f>
        <v>43678</v>
      </c>
      <c r="H982" s="286"/>
    </row>
    <row r="983" spans="1:10">
      <c r="A983" s="286"/>
      <c r="B983" s="290" t="s">
        <v>1365</v>
      </c>
      <c r="C983" s="343" t="s">
        <v>1364</v>
      </c>
      <c r="D983" s="291"/>
      <c r="E983" s="288">
        <f>E982+7</f>
        <v>43663</v>
      </c>
      <c r="F983" s="288">
        <f>F982+7</f>
        <v>43667</v>
      </c>
      <c r="G983" s="288">
        <f>G982+7</f>
        <v>43685</v>
      </c>
      <c r="H983" s="286"/>
    </row>
    <row r="984" spans="1:10">
      <c r="A984" s="286"/>
      <c r="B984" s="302" t="s">
        <v>1363</v>
      </c>
      <c r="C984" s="343"/>
      <c r="D984" s="289"/>
      <c r="E984" s="288">
        <f>E983+7</f>
        <v>43670</v>
      </c>
      <c r="F984" s="288">
        <f>F983+7</f>
        <v>43674</v>
      </c>
      <c r="G984" s="288">
        <f>G983+7</f>
        <v>43692</v>
      </c>
      <c r="H984" s="286"/>
    </row>
    <row r="985" spans="1:10">
      <c r="A985" s="286"/>
      <c r="B985" s="305"/>
      <c r="C985" s="305"/>
      <c r="D985" s="349"/>
      <c r="E985" s="303"/>
      <c r="F985" s="303"/>
      <c r="G985" s="303"/>
      <c r="H985" s="286"/>
    </row>
    <row r="986" spans="1:10">
      <c r="B986" s="284"/>
      <c r="I986" s="286"/>
    </row>
    <row r="987" spans="1:10">
      <c r="B987" s="353"/>
      <c r="C987" s="353"/>
      <c r="E987" s="303"/>
      <c r="F987" s="303"/>
      <c r="G987" s="303"/>
    </row>
    <row r="988" spans="1:10">
      <c r="A988" s="337" t="s">
        <v>128</v>
      </c>
      <c r="B988" s="337"/>
      <c r="C988" s="337"/>
      <c r="D988" s="337"/>
      <c r="E988" s="337"/>
      <c r="F988" s="337"/>
      <c r="G988" s="337"/>
      <c r="H988" s="336"/>
      <c r="I988" s="348"/>
      <c r="J988" s="348"/>
    </row>
    <row r="989" spans="1:10">
      <c r="A989" s="308" t="s">
        <v>140</v>
      </c>
      <c r="B989" s="352"/>
      <c r="C989" s="351"/>
      <c r="D989" s="350"/>
      <c r="E989" s="350"/>
      <c r="F989" s="303"/>
      <c r="G989" s="303"/>
      <c r="H989" s="333"/>
    </row>
    <row r="990" spans="1:10">
      <c r="A990" s="308"/>
      <c r="B990" s="347" t="s">
        <v>31</v>
      </c>
      <c r="C990" s="347" t="s">
        <v>32</v>
      </c>
      <c r="D990" s="346" t="s">
        <v>33</v>
      </c>
      <c r="E990" s="293" t="s">
        <v>159</v>
      </c>
      <c r="F990" s="293" t="s">
        <v>159</v>
      </c>
      <c r="G990" s="293" t="s">
        <v>140</v>
      </c>
      <c r="H990" s="333"/>
    </row>
    <row r="991" spans="1:10">
      <c r="A991" s="308"/>
      <c r="B991" s="345"/>
      <c r="C991" s="345"/>
      <c r="D991" s="344"/>
      <c r="E991" s="293" t="s">
        <v>1134</v>
      </c>
      <c r="F991" s="293" t="s">
        <v>35</v>
      </c>
      <c r="G991" s="293" t="s">
        <v>36</v>
      </c>
      <c r="H991" s="333"/>
    </row>
    <row r="992" spans="1:10">
      <c r="A992" s="308"/>
      <c r="B992" s="290" t="s">
        <v>1362</v>
      </c>
      <c r="C992" s="343" t="s">
        <v>1361</v>
      </c>
      <c r="D992" s="292" t="s">
        <v>1360</v>
      </c>
      <c r="E992" s="288">
        <v>43643</v>
      </c>
      <c r="F992" s="288">
        <v>43647</v>
      </c>
      <c r="G992" s="288">
        <f>F992+32</f>
        <v>43679</v>
      </c>
      <c r="H992" s="333"/>
    </row>
    <row r="993" spans="1:8">
      <c r="A993" s="308"/>
      <c r="B993" s="290" t="s">
        <v>1359</v>
      </c>
      <c r="C993" s="343" t="s">
        <v>1358</v>
      </c>
      <c r="D993" s="291"/>
      <c r="E993" s="288">
        <f>E992+7</f>
        <v>43650</v>
      </c>
      <c r="F993" s="288">
        <f>F992+7</f>
        <v>43654</v>
      </c>
      <c r="G993" s="288">
        <f>G992+7</f>
        <v>43686</v>
      </c>
      <c r="H993" s="333"/>
    </row>
    <row r="994" spans="1:8">
      <c r="A994" s="308"/>
      <c r="B994" s="290" t="s">
        <v>1357</v>
      </c>
      <c r="C994" s="343" t="s">
        <v>1356</v>
      </c>
      <c r="D994" s="291"/>
      <c r="E994" s="288">
        <f>E993+7</f>
        <v>43657</v>
      </c>
      <c r="F994" s="288">
        <f>F993+7</f>
        <v>43661</v>
      </c>
      <c r="G994" s="288">
        <f>G993+7</f>
        <v>43693</v>
      </c>
      <c r="H994" s="333"/>
    </row>
    <row r="995" spans="1:8">
      <c r="A995" s="308"/>
      <c r="B995" s="290" t="s">
        <v>1355</v>
      </c>
      <c r="C995" s="343" t="s">
        <v>1354</v>
      </c>
      <c r="D995" s="291"/>
      <c r="E995" s="288">
        <f>E994+7</f>
        <v>43664</v>
      </c>
      <c r="F995" s="288">
        <f>F994+7</f>
        <v>43668</v>
      </c>
      <c r="G995" s="288">
        <f>G994+7</f>
        <v>43700</v>
      </c>
      <c r="H995" s="333"/>
    </row>
    <row r="996" spans="1:8">
      <c r="A996" s="308"/>
      <c r="B996" s="290" t="s">
        <v>1353</v>
      </c>
      <c r="C996" s="343" t="s">
        <v>1352</v>
      </c>
      <c r="D996" s="289"/>
      <c r="E996" s="288">
        <f>E995+7</f>
        <v>43671</v>
      </c>
      <c r="F996" s="288">
        <f>F995+7</f>
        <v>43675</v>
      </c>
      <c r="G996" s="288">
        <f>G995+7</f>
        <v>43707</v>
      </c>
      <c r="H996" s="333"/>
    </row>
    <row r="997" spans="1:8">
      <c r="A997" s="308"/>
      <c r="B997" s="305"/>
      <c r="C997" s="313"/>
      <c r="D997" s="304"/>
      <c r="E997" s="303"/>
      <c r="F997" s="303"/>
      <c r="G997" s="303"/>
      <c r="H997" s="333"/>
    </row>
    <row r="998" spans="1:8">
      <c r="A998" s="308" t="s">
        <v>240</v>
      </c>
      <c r="B998" s="335"/>
      <c r="C998" s="335"/>
      <c r="D998" s="308"/>
      <c r="E998" s="308"/>
      <c r="F998" s="308"/>
      <c r="G998" s="333"/>
      <c r="H998" s="286"/>
    </row>
    <row r="999" spans="1:8">
      <c r="A999" s="286"/>
      <c r="B999" s="347" t="s">
        <v>31</v>
      </c>
      <c r="C999" s="347" t="s">
        <v>32</v>
      </c>
      <c r="D999" s="346" t="s">
        <v>33</v>
      </c>
      <c r="E999" s="293" t="s">
        <v>159</v>
      </c>
      <c r="F999" s="293" t="s">
        <v>159</v>
      </c>
      <c r="G999" s="293" t="s">
        <v>240</v>
      </c>
      <c r="H999" s="286"/>
    </row>
    <row r="1000" spans="1:8">
      <c r="A1000" s="286"/>
      <c r="B1000" s="345"/>
      <c r="C1000" s="345"/>
      <c r="D1000" s="344"/>
      <c r="E1000" s="293" t="s">
        <v>1134</v>
      </c>
      <c r="F1000" s="293" t="s">
        <v>35</v>
      </c>
      <c r="G1000" s="293" t="s">
        <v>36</v>
      </c>
      <c r="H1000" s="286"/>
    </row>
    <row r="1001" spans="1:8">
      <c r="A1001" s="286"/>
      <c r="B1001" s="290" t="s">
        <v>424</v>
      </c>
      <c r="C1001" s="343" t="s">
        <v>386</v>
      </c>
      <c r="D1001" s="292" t="s">
        <v>1344</v>
      </c>
      <c r="E1001" s="288">
        <v>43643</v>
      </c>
      <c r="F1001" s="288">
        <v>43648</v>
      </c>
      <c r="G1001" s="288">
        <f>F1001+30</f>
        <v>43678</v>
      </c>
      <c r="H1001" s="286"/>
    </row>
    <row r="1002" spans="1:8">
      <c r="A1002" s="286"/>
      <c r="B1002" s="290" t="s">
        <v>425</v>
      </c>
      <c r="C1002" s="343" t="s">
        <v>387</v>
      </c>
      <c r="D1002" s="291"/>
      <c r="E1002" s="288">
        <f>E1001+7</f>
        <v>43650</v>
      </c>
      <c r="F1002" s="288">
        <f>F1001+7</f>
        <v>43655</v>
      </c>
      <c r="G1002" s="288">
        <f>G1001+7</f>
        <v>43685</v>
      </c>
      <c r="H1002" s="286"/>
    </row>
    <row r="1003" spans="1:8">
      <c r="A1003" s="286"/>
      <c r="B1003" s="290" t="s">
        <v>426</v>
      </c>
      <c r="C1003" s="343" t="s">
        <v>429</v>
      </c>
      <c r="D1003" s="291"/>
      <c r="E1003" s="288">
        <f>E1002+7</f>
        <v>43657</v>
      </c>
      <c r="F1003" s="288">
        <f>F1002+7</f>
        <v>43662</v>
      </c>
      <c r="G1003" s="288">
        <f>G1002+7</f>
        <v>43692</v>
      </c>
      <c r="H1003" s="286"/>
    </row>
    <row r="1004" spans="1:8">
      <c r="A1004" s="286"/>
      <c r="B1004" s="290" t="s">
        <v>427</v>
      </c>
      <c r="C1004" s="343" t="s">
        <v>356</v>
      </c>
      <c r="D1004" s="291"/>
      <c r="E1004" s="288">
        <f>E1003+7</f>
        <v>43664</v>
      </c>
      <c r="F1004" s="288">
        <f>F1003+7</f>
        <v>43669</v>
      </c>
      <c r="G1004" s="288">
        <f>G1003+7</f>
        <v>43699</v>
      </c>
      <c r="H1004" s="286"/>
    </row>
    <row r="1005" spans="1:8">
      <c r="A1005" s="286"/>
      <c r="B1005" s="290" t="s">
        <v>428</v>
      </c>
      <c r="C1005" s="343" t="s">
        <v>430</v>
      </c>
      <c r="D1005" s="289"/>
      <c r="E1005" s="288">
        <f>E1004+7</f>
        <v>43671</v>
      </c>
      <c r="F1005" s="288">
        <f>F1004+7</f>
        <v>43676</v>
      </c>
      <c r="G1005" s="288">
        <f>G1004+7</f>
        <v>43706</v>
      </c>
      <c r="H1005" s="286"/>
    </row>
    <row r="1006" spans="1:8">
      <c r="A1006" s="286"/>
      <c r="B1006" s="305"/>
      <c r="C1006" s="313"/>
      <c r="D1006" s="304"/>
      <c r="E1006" s="303"/>
      <c r="F1006" s="303"/>
      <c r="G1006" s="303"/>
      <c r="H1006" s="286"/>
    </row>
    <row r="1007" spans="1:8">
      <c r="A1007" s="286"/>
      <c r="B1007" s="347" t="s">
        <v>31</v>
      </c>
      <c r="C1007" s="347" t="s">
        <v>32</v>
      </c>
      <c r="D1007" s="346" t="s">
        <v>33</v>
      </c>
      <c r="E1007" s="293" t="s">
        <v>159</v>
      </c>
      <c r="F1007" s="293" t="s">
        <v>159</v>
      </c>
      <c r="G1007" s="293" t="s">
        <v>240</v>
      </c>
      <c r="H1007" s="286"/>
    </row>
    <row r="1008" spans="1:8">
      <c r="A1008" s="286"/>
      <c r="B1008" s="345"/>
      <c r="C1008" s="345"/>
      <c r="D1008" s="344"/>
      <c r="E1008" s="293" t="s">
        <v>1134</v>
      </c>
      <c r="F1008" s="293" t="s">
        <v>35</v>
      </c>
      <c r="G1008" s="293" t="s">
        <v>36</v>
      </c>
      <c r="H1008" s="286"/>
    </row>
    <row r="1009" spans="1:10">
      <c r="A1009" s="286"/>
      <c r="B1009" s="290" t="s">
        <v>573</v>
      </c>
      <c r="C1009" s="340" t="s">
        <v>1334</v>
      </c>
      <c r="D1009" s="292" t="s">
        <v>1333</v>
      </c>
      <c r="E1009" s="288">
        <v>43648</v>
      </c>
      <c r="F1009" s="288">
        <v>43652</v>
      </c>
      <c r="G1009" s="288">
        <f>F1009+32</f>
        <v>43684</v>
      </c>
      <c r="H1009" s="286"/>
    </row>
    <row r="1010" spans="1:10">
      <c r="A1010" s="286"/>
      <c r="B1010" s="290" t="s">
        <v>1332</v>
      </c>
      <c r="C1010" s="343" t="s">
        <v>1211</v>
      </c>
      <c r="D1010" s="291"/>
      <c r="E1010" s="288">
        <f>E1009+7</f>
        <v>43655</v>
      </c>
      <c r="F1010" s="288">
        <f>F1009+7</f>
        <v>43659</v>
      </c>
      <c r="G1010" s="288">
        <f>G1009+7</f>
        <v>43691</v>
      </c>
      <c r="H1010" s="286"/>
      <c r="J1010" s="286"/>
    </row>
    <row r="1011" spans="1:10">
      <c r="A1011" s="286"/>
      <c r="B1011" s="290" t="s">
        <v>575</v>
      </c>
      <c r="C1011" s="343" t="s">
        <v>1331</v>
      </c>
      <c r="D1011" s="291"/>
      <c r="E1011" s="288">
        <f>E1010+7</f>
        <v>43662</v>
      </c>
      <c r="F1011" s="288">
        <f>F1010+7</f>
        <v>43666</v>
      </c>
      <c r="G1011" s="288">
        <f>G1010+7</f>
        <v>43698</v>
      </c>
      <c r="H1011" s="286"/>
      <c r="J1011" s="286"/>
    </row>
    <row r="1012" spans="1:10">
      <c r="A1012" s="286"/>
      <c r="B1012" s="290" t="s">
        <v>576</v>
      </c>
      <c r="C1012" s="343" t="s">
        <v>1330</v>
      </c>
      <c r="D1012" s="289"/>
      <c r="E1012" s="288">
        <f>E1011+7</f>
        <v>43669</v>
      </c>
      <c r="F1012" s="288">
        <f>F1011+7</f>
        <v>43673</v>
      </c>
      <c r="G1012" s="288">
        <f>G1011+7</f>
        <v>43705</v>
      </c>
      <c r="H1012" s="286"/>
      <c r="J1012" s="286"/>
    </row>
    <row r="1013" spans="1:10">
      <c r="A1013" s="286"/>
      <c r="B1013" s="305"/>
      <c r="C1013" s="313"/>
      <c r="D1013" s="304"/>
      <c r="E1013" s="303"/>
      <c r="F1013" s="303"/>
      <c r="G1013" s="303"/>
      <c r="H1013" s="286"/>
      <c r="J1013" s="286"/>
    </row>
    <row r="1014" spans="1:10">
      <c r="A1014" s="308" t="s">
        <v>1351</v>
      </c>
      <c r="B1014" s="305"/>
      <c r="C1014" s="313"/>
      <c r="D1014" s="304"/>
      <c r="E1014" s="303"/>
      <c r="F1014" s="303"/>
      <c r="G1014" s="303"/>
      <c r="H1014" s="286"/>
      <c r="J1014" s="286"/>
    </row>
    <row r="1015" spans="1:10">
      <c r="A1015" s="286"/>
      <c r="B1015" s="347" t="s">
        <v>31</v>
      </c>
      <c r="C1015" s="347" t="s">
        <v>32</v>
      </c>
      <c r="D1015" s="346" t="s">
        <v>33</v>
      </c>
      <c r="E1015" s="293" t="s">
        <v>159</v>
      </c>
      <c r="F1015" s="293" t="s">
        <v>159</v>
      </c>
      <c r="G1015" s="293" t="s">
        <v>1351</v>
      </c>
      <c r="H1015" s="286"/>
      <c r="J1015" s="286"/>
    </row>
    <row r="1016" spans="1:10">
      <c r="A1016" s="286"/>
      <c r="B1016" s="345"/>
      <c r="C1016" s="345"/>
      <c r="D1016" s="344"/>
      <c r="E1016" s="293" t="s">
        <v>1134</v>
      </c>
      <c r="F1016" s="293" t="s">
        <v>35</v>
      </c>
      <c r="G1016" s="293" t="s">
        <v>36</v>
      </c>
      <c r="H1016" s="286"/>
      <c r="J1016" s="286"/>
    </row>
    <row r="1017" spans="1:10">
      <c r="A1017" s="286"/>
      <c r="B1017" s="290" t="s">
        <v>573</v>
      </c>
      <c r="C1017" s="340" t="s">
        <v>1334</v>
      </c>
      <c r="D1017" s="292" t="s">
        <v>1333</v>
      </c>
      <c r="E1017" s="288">
        <v>43648</v>
      </c>
      <c r="F1017" s="288">
        <v>43652</v>
      </c>
      <c r="G1017" s="288">
        <f>F1017+37</f>
        <v>43689</v>
      </c>
      <c r="H1017" s="286"/>
      <c r="J1017" s="286"/>
    </row>
    <row r="1018" spans="1:10">
      <c r="A1018" s="286"/>
      <c r="B1018" s="290" t="s">
        <v>1332</v>
      </c>
      <c r="C1018" s="343" t="s">
        <v>1211</v>
      </c>
      <c r="D1018" s="291"/>
      <c r="E1018" s="288">
        <f>E1017+7</f>
        <v>43655</v>
      </c>
      <c r="F1018" s="288">
        <f>F1017+7</f>
        <v>43659</v>
      </c>
      <c r="G1018" s="288">
        <f>G1017+7</f>
        <v>43696</v>
      </c>
      <c r="H1018" s="286"/>
      <c r="J1018" s="286"/>
    </row>
    <row r="1019" spans="1:10">
      <c r="A1019" s="286"/>
      <c r="B1019" s="290" t="s">
        <v>575</v>
      </c>
      <c r="C1019" s="343" t="s">
        <v>1331</v>
      </c>
      <c r="D1019" s="291"/>
      <c r="E1019" s="288">
        <f>E1018+7</f>
        <v>43662</v>
      </c>
      <c r="F1019" s="288">
        <f>F1018+7</f>
        <v>43666</v>
      </c>
      <c r="G1019" s="288">
        <f>G1018+7</f>
        <v>43703</v>
      </c>
      <c r="H1019" s="286"/>
      <c r="J1019" s="286"/>
    </row>
    <row r="1020" spans="1:10">
      <c r="A1020" s="286"/>
      <c r="B1020" s="290" t="s">
        <v>576</v>
      </c>
      <c r="C1020" s="343" t="s">
        <v>1330</v>
      </c>
      <c r="D1020" s="289"/>
      <c r="E1020" s="288">
        <f>E1019+7</f>
        <v>43669</v>
      </c>
      <c r="F1020" s="288">
        <f>F1019+7</f>
        <v>43673</v>
      </c>
      <c r="G1020" s="288">
        <f>G1019+7</f>
        <v>43710</v>
      </c>
      <c r="H1020" s="286"/>
      <c r="J1020" s="286"/>
    </row>
    <row r="1021" spans="1:10">
      <c r="A1021" s="286"/>
      <c r="B1021" s="286"/>
      <c r="C1021" s="286"/>
      <c r="D1021" s="286"/>
      <c r="E1021" s="286"/>
      <c r="F1021" s="286"/>
      <c r="G1021" s="286"/>
      <c r="H1021" s="286"/>
      <c r="J1021" s="286"/>
    </row>
    <row r="1022" spans="1:10">
      <c r="A1022" s="308" t="s">
        <v>1350</v>
      </c>
      <c r="B1022" s="305"/>
      <c r="C1022" s="313"/>
      <c r="D1022" s="304"/>
      <c r="E1022" s="304"/>
      <c r="F1022" s="303"/>
      <c r="G1022" s="320"/>
      <c r="H1022" s="286"/>
      <c r="J1022" s="286"/>
    </row>
    <row r="1023" spans="1:10">
      <c r="A1023" s="308"/>
      <c r="B1023" s="297" t="s">
        <v>31</v>
      </c>
      <c r="C1023" s="297" t="s">
        <v>32</v>
      </c>
      <c r="D1023" s="296" t="s">
        <v>33</v>
      </c>
      <c r="E1023" s="293" t="s">
        <v>159</v>
      </c>
      <c r="F1023" s="293" t="s">
        <v>159</v>
      </c>
      <c r="G1023" s="293" t="s">
        <v>1350</v>
      </c>
      <c r="H1023" s="286"/>
      <c r="J1023" s="286"/>
    </row>
    <row r="1024" spans="1:10">
      <c r="A1024" s="308"/>
      <c r="B1024" s="295"/>
      <c r="C1024" s="295"/>
      <c r="D1024" s="294"/>
      <c r="E1024" s="293" t="s">
        <v>1134</v>
      </c>
      <c r="F1024" s="293" t="s">
        <v>35</v>
      </c>
      <c r="G1024" s="293" t="s">
        <v>36</v>
      </c>
      <c r="H1024" s="286"/>
      <c r="J1024" s="286"/>
    </row>
    <row r="1025" spans="1:10">
      <c r="A1025" s="308"/>
      <c r="B1025" s="290" t="s">
        <v>581</v>
      </c>
      <c r="C1025" s="340" t="s">
        <v>1349</v>
      </c>
      <c r="D1025" s="292" t="s">
        <v>1348</v>
      </c>
      <c r="E1025" s="288">
        <v>43648</v>
      </c>
      <c r="F1025" s="288">
        <v>43652</v>
      </c>
      <c r="G1025" s="288">
        <f>F1025+31</f>
        <v>43683</v>
      </c>
      <c r="H1025" s="286"/>
      <c r="J1025" s="286"/>
    </row>
    <row r="1026" spans="1:10">
      <c r="A1026" s="308"/>
      <c r="B1026" s="290" t="s">
        <v>1347</v>
      </c>
      <c r="C1026" s="343" t="s">
        <v>354</v>
      </c>
      <c r="D1026" s="291"/>
      <c r="E1026" s="288">
        <f>E1025+7</f>
        <v>43655</v>
      </c>
      <c r="F1026" s="288">
        <f>F1025+7</f>
        <v>43659</v>
      </c>
      <c r="G1026" s="288">
        <f>G1025+7</f>
        <v>43690</v>
      </c>
      <c r="H1026" s="286"/>
      <c r="J1026" s="286"/>
    </row>
    <row r="1027" spans="1:10">
      <c r="A1027" s="308"/>
      <c r="B1027" s="290" t="s">
        <v>583</v>
      </c>
      <c r="C1027" s="343" t="s">
        <v>1346</v>
      </c>
      <c r="D1027" s="291"/>
      <c r="E1027" s="288">
        <f>E1026+7</f>
        <v>43662</v>
      </c>
      <c r="F1027" s="288">
        <f>F1026+7</f>
        <v>43666</v>
      </c>
      <c r="G1027" s="288">
        <f>G1026+7</f>
        <v>43697</v>
      </c>
      <c r="H1027" s="286"/>
      <c r="J1027" s="286"/>
    </row>
    <row r="1028" spans="1:10">
      <c r="A1028" s="308"/>
      <c r="B1028" s="290" t="s">
        <v>584</v>
      </c>
      <c r="C1028" s="343" t="s">
        <v>1345</v>
      </c>
      <c r="D1028" s="289"/>
      <c r="E1028" s="288">
        <f>E1027+7</f>
        <v>43669</v>
      </c>
      <c r="F1028" s="288">
        <f>F1027+7</f>
        <v>43673</v>
      </c>
      <c r="G1028" s="288">
        <f>G1027+7</f>
        <v>43704</v>
      </c>
      <c r="H1028" s="286"/>
      <c r="J1028" s="286"/>
    </row>
    <row r="1029" spans="1:10">
      <c r="A1029" s="286"/>
      <c r="B1029" s="305"/>
      <c r="C1029" s="305"/>
      <c r="D1029" s="349"/>
      <c r="E1029" s="303"/>
      <c r="F1029" s="303"/>
      <c r="G1029" s="303"/>
      <c r="H1029" s="286"/>
      <c r="J1029" s="286"/>
    </row>
    <row r="1030" spans="1:10">
      <c r="A1030" s="308" t="s">
        <v>241</v>
      </c>
      <c r="B1030" s="287"/>
      <c r="C1030" s="287"/>
      <c r="D1030" s="286"/>
      <c r="E1030" s="286"/>
      <c r="F1030" s="286"/>
      <c r="G1030" s="286"/>
      <c r="H1030" s="286"/>
      <c r="J1030" s="286"/>
    </row>
    <row r="1031" spans="1:10">
      <c r="A1031" s="286"/>
      <c r="B1031" s="297" t="s">
        <v>31</v>
      </c>
      <c r="C1031" s="297" t="s">
        <v>32</v>
      </c>
      <c r="D1031" s="296" t="s">
        <v>33</v>
      </c>
      <c r="E1031" s="293" t="s">
        <v>159</v>
      </c>
      <c r="F1031" s="293" t="s">
        <v>159</v>
      </c>
      <c r="G1031" s="293" t="s">
        <v>242</v>
      </c>
      <c r="H1031" s="286"/>
      <c r="I1031" s="348"/>
      <c r="J1031" s="286"/>
    </row>
    <row r="1032" spans="1:10">
      <c r="A1032" s="286"/>
      <c r="B1032" s="295"/>
      <c r="C1032" s="295"/>
      <c r="D1032" s="294"/>
      <c r="E1032" s="293" t="s">
        <v>1134</v>
      </c>
      <c r="F1032" s="293" t="s">
        <v>35</v>
      </c>
      <c r="G1032" s="288" t="s">
        <v>36</v>
      </c>
      <c r="H1032" s="286"/>
      <c r="J1032" s="286"/>
    </row>
    <row r="1033" spans="1:10">
      <c r="A1033" s="286"/>
      <c r="B1033" s="290" t="s">
        <v>573</v>
      </c>
      <c r="C1033" s="340" t="s">
        <v>1334</v>
      </c>
      <c r="D1033" s="292" t="s">
        <v>1333</v>
      </c>
      <c r="E1033" s="288">
        <v>43648</v>
      </c>
      <c r="F1033" s="288">
        <v>43652</v>
      </c>
      <c r="G1033" s="288">
        <f>F1033+28</f>
        <v>43680</v>
      </c>
      <c r="H1033" s="286"/>
      <c r="J1033" s="286"/>
    </row>
    <row r="1034" spans="1:10">
      <c r="A1034" s="286"/>
      <c r="B1034" s="290" t="s">
        <v>1332</v>
      </c>
      <c r="C1034" s="343" t="s">
        <v>1211</v>
      </c>
      <c r="D1034" s="291"/>
      <c r="E1034" s="288">
        <f>E1033+7</f>
        <v>43655</v>
      </c>
      <c r="F1034" s="288">
        <f>F1033+7</f>
        <v>43659</v>
      </c>
      <c r="G1034" s="288">
        <f>G1033+7</f>
        <v>43687</v>
      </c>
      <c r="H1034" s="286"/>
      <c r="J1034" s="286"/>
    </row>
    <row r="1035" spans="1:10">
      <c r="A1035" s="286"/>
      <c r="B1035" s="290" t="s">
        <v>575</v>
      </c>
      <c r="C1035" s="343" t="s">
        <v>1331</v>
      </c>
      <c r="D1035" s="291"/>
      <c r="E1035" s="288">
        <f>E1034+7</f>
        <v>43662</v>
      </c>
      <c r="F1035" s="288">
        <f>F1034+7</f>
        <v>43666</v>
      </c>
      <c r="G1035" s="288">
        <f>G1034+7</f>
        <v>43694</v>
      </c>
      <c r="H1035" s="286"/>
      <c r="J1035" s="286"/>
    </row>
    <row r="1036" spans="1:10">
      <c r="A1036" s="286"/>
      <c r="B1036" s="290" t="s">
        <v>576</v>
      </c>
      <c r="C1036" s="343" t="s">
        <v>1330</v>
      </c>
      <c r="D1036" s="289"/>
      <c r="E1036" s="288">
        <f>E1035+7</f>
        <v>43669</v>
      </c>
      <c r="F1036" s="288">
        <f>F1035+7</f>
        <v>43673</v>
      </c>
      <c r="G1036" s="288">
        <f>G1035+7</f>
        <v>43701</v>
      </c>
      <c r="H1036" s="286"/>
      <c r="J1036" s="286"/>
    </row>
    <row r="1037" spans="1:10">
      <c r="A1037" s="286"/>
      <c r="B1037" s="305"/>
      <c r="C1037" s="313"/>
      <c r="D1037" s="304"/>
      <c r="E1037" s="303"/>
      <c r="F1037" s="303"/>
      <c r="G1037" s="286"/>
      <c r="H1037" s="286"/>
      <c r="J1037" s="286"/>
    </row>
    <row r="1038" spans="1:10">
      <c r="A1038" s="308" t="s">
        <v>243</v>
      </c>
      <c r="B1038" s="335"/>
      <c r="C1038" s="335"/>
      <c r="D1038" s="308"/>
      <c r="E1038" s="308"/>
      <c r="F1038" s="308"/>
      <c r="G1038" s="333"/>
      <c r="H1038" s="286"/>
      <c r="J1038" s="286"/>
    </row>
    <row r="1039" spans="1:10">
      <c r="A1039" s="286"/>
      <c r="B1039" s="297" t="s">
        <v>31</v>
      </c>
      <c r="C1039" s="297" t="s">
        <v>32</v>
      </c>
      <c r="D1039" s="296" t="s">
        <v>33</v>
      </c>
      <c r="E1039" s="293" t="s">
        <v>159</v>
      </c>
      <c r="F1039" s="293" t="s">
        <v>159</v>
      </c>
      <c r="G1039" s="293" t="s">
        <v>243</v>
      </c>
      <c r="H1039" s="286"/>
      <c r="J1039" s="286"/>
    </row>
    <row r="1040" spans="1:10">
      <c r="A1040" s="286"/>
      <c r="B1040" s="295"/>
      <c r="C1040" s="295"/>
      <c r="D1040" s="294"/>
      <c r="E1040" s="293" t="s">
        <v>1134</v>
      </c>
      <c r="F1040" s="293" t="s">
        <v>35</v>
      </c>
      <c r="G1040" s="293" t="s">
        <v>36</v>
      </c>
      <c r="H1040" s="286"/>
      <c r="J1040" s="286"/>
    </row>
    <row r="1041" spans="1:10">
      <c r="A1041" s="286"/>
      <c r="B1041" s="290" t="s">
        <v>424</v>
      </c>
      <c r="C1041" s="343" t="s">
        <v>386</v>
      </c>
      <c r="D1041" s="292" t="s">
        <v>1344</v>
      </c>
      <c r="E1041" s="288">
        <v>43643</v>
      </c>
      <c r="F1041" s="288">
        <v>43648</v>
      </c>
      <c r="G1041" s="288">
        <f>F1041+19</f>
        <v>43667</v>
      </c>
      <c r="H1041" s="286"/>
      <c r="J1041" s="286"/>
    </row>
    <row r="1042" spans="1:10">
      <c r="A1042" s="286"/>
      <c r="B1042" s="290" t="s">
        <v>425</v>
      </c>
      <c r="C1042" s="343" t="s">
        <v>387</v>
      </c>
      <c r="D1042" s="291"/>
      <c r="E1042" s="288">
        <f>E1041+7</f>
        <v>43650</v>
      </c>
      <c r="F1042" s="288">
        <f>F1041+7</f>
        <v>43655</v>
      </c>
      <c r="G1042" s="288">
        <f>G1041+7</f>
        <v>43674</v>
      </c>
      <c r="H1042" s="286"/>
      <c r="J1042" s="286"/>
    </row>
    <row r="1043" spans="1:10">
      <c r="A1043" s="286"/>
      <c r="B1043" s="290" t="s">
        <v>426</v>
      </c>
      <c r="C1043" s="343" t="s">
        <v>429</v>
      </c>
      <c r="D1043" s="291"/>
      <c r="E1043" s="288">
        <f>E1042+7</f>
        <v>43657</v>
      </c>
      <c r="F1043" s="288">
        <f>F1042+7</f>
        <v>43662</v>
      </c>
      <c r="G1043" s="288">
        <f>G1042+7</f>
        <v>43681</v>
      </c>
      <c r="H1043" s="286"/>
      <c r="J1043" s="286"/>
    </row>
    <row r="1044" spans="1:10">
      <c r="A1044" s="286"/>
      <c r="B1044" s="290" t="s">
        <v>427</v>
      </c>
      <c r="C1044" s="343" t="s">
        <v>356</v>
      </c>
      <c r="D1044" s="291"/>
      <c r="E1044" s="288">
        <f>E1043+7</f>
        <v>43664</v>
      </c>
      <c r="F1044" s="288">
        <f>F1043+7</f>
        <v>43669</v>
      </c>
      <c r="G1044" s="288">
        <f>G1043+7</f>
        <v>43688</v>
      </c>
      <c r="H1044" s="286"/>
      <c r="J1044" s="286"/>
    </row>
    <row r="1045" spans="1:10">
      <c r="A1045" s="286"/>
      <c r="B1045" s="290" t="s">
        <v>428</v>
      </c>
      <c r="C1045" s="343" t="s">
        <v>430</v>
      </c>
      <c r="D1045" s="289"/>
      <c r="E1045" s="288">
        <f>E1044+7</f>
        <v>43671</v>
      </c>
      <c r="F1045" s="288">
        <f>F1044+7</f>
        <v>43676</v>
      </c>
      <c r="G1045" s="288">
        <f>G1044+7</f>
        <v>43695</v>
      </c>
      <c r="H1045" s="286"/>
      <c r="J1045" s="286"/>
    </row>
    <row r="1046" spans="1:10">
      <c r="A1046" s="286"/>
      <c r="B1046" s="305"/>
      <c r="C1046" s="313"/>
      <c r="D1046" s="304"/>
      <c r="E1046" s="303"/>
      <c r="F1046" s="303"/>
      <c r="G1046" s="303"/>
      <c r="H1046" s="286"/>
      <c r="J1046" s="286"/>
    </row>
    <row r="1047" spans="1:10">
      <c r="A1047" s="286"/>
      <c r="B1047" s="347" t="s">
        <v>31</v>
      </c>
      <c r="C1047" s="347" t="s">
        <v>32</v>
      </c>
      <c r="D1047" s="346" t="s">
        <v>33</v>
      </c>
      <c r="E1047" s="293" t="s">
        <v>159</v>
      </c>
      <c r="F1047" s="293" t="s">
        <v>159</v>
      </c>
      <c r="G1047" s="293" t="s">
        <v>243</v>
      </c>
      <c r="H1047" s="286"/>
      <c r="J1047" s="286"/>
    </row>
    <row r="1048" spans="1:10">
      <c r="A1048" s="286"/>
      <c r="B1048" s="345"/>
      <c r="C1048" s="345"/>
      <c r="D1048" s="344"/>
      <c r="E1048" s="293" t="s">
        <v>1134</v>
      </c>
      <c r="F1048" s="293" t="s">
        <v>35</v>
      </c>
      <c r="G1048" s="293" t="s">
        <v>36</v>
      </c>
      <c r="H1048" s="286"/>
      <c r="J1048" s="286"/>
    </row>
    <row r="1049" spans="1:10">
      <c r="A1049" s="286"/>
      <c r="B1049" s="290" t="s">
        <v>1343</v>
      </c>
      <c r="C1049" s="340" t="s">
        <v>1342</v>
      </c>
      <c r="D1049" s="292" t="s">
        <v>1341</v>
      </c>
      <c r="E1049" s="288">
        <v>43647</v>
      </c>
      <c r="F1049" s="288">
        <v>43651</v>
      </c>
      <c r="G1049" s="288">
        <f>F1049+19</f>
        <v>43670</v>
      </c>
      <c r="H1049" s="286"/>
      <c r="J1049" s="286"/>
    </row>
    <row r="1050" spans="1:10">
      <c r="A1050" s="286"/>
      <c r="B1050" s="290" t="s">
        <v>1340</v>
      </c>
      <c r="C1050" s="340" t="s">
        <v>1339</v>
      </c>
      <c r="D1050" s="291"/>
      <c r="E1050" s="288">
        <f>E1049+7</f>
        <v>43654</v>
      </c>
      <c r="F1050" s="288">
        <f>F1049+7</f>
        <v>43658</v>
      </c>
      <c r="G1050" s="288">
        <f>G1049+7</f>
        <v>43677</v>
      </c>
      <c r="H1050" s="286"/>
      <c r="J1050" s="286"/>
    </row>
    <row r="1051" spans="1:10">
      <c r="A1051" s="286"/>
      <c r="B1051" s="290" t="s">
        <v>1338</v>
      </c>
      <c r="C1051" s="343" t="s">
        <v>1337</v>
      </c>
      <c r="D1051" s="291"/>
      <c r="E1051" s="288">
        <f>E1050+7</f>
        <v>43661</v>
      </c>
      <c r="F1051" s="288">
        <f>F1050+7</f>
        <v>43665</v>
      </c>
      <c r="G1051" s="288">
        <f>G1050+7</f>
        <v>43684</v>
      </c>
      <c r="H1051" s="286"/>
      <c r="J1051" s="286"/>
    </row>
    <row r="1052" spans="1:10">
      <c r="A1052" s="286"/>
      <c r="B1052" s="290" t="s">
        <v>1336</v>
      </c>
      <c r="C1052" s="343" t="s">
        <v>1335</v>
      </c>
      <c r="D1052" s="289"/>
      <c r="E1052" s="288">
        <f>E1051+7</f>
        <v>43668</v>
      </c>
      <c r="F1052" s="288">
        <f>F1051+7</f>
        <v>43672</v>
      </c>
      <c r="G1052" s="288">
        <f>G1051+7</f>
        <v>43691</v>
      </c>
      <c r="H1052" s="286"/>
      <c r="J1052" s="286"/>
    </row>
    <row r="1053" spans="1:10">
      <c r="A1053" s="286"/>
      <c r="B1053" s="286"/>
      <c r="C1053" s="286"/>
      <c r="D1053" s="286"/>
      <c r="E1053" s="286"/>
      <c r="F1053" s="286"/>
      <c r="G1053" s="286"/>
      <c r="H1053" s="286"/>
      <c r="J1053" s="286"/>
    </row>
    <row r="1054" spans="1:10">
      <c r="A1054" s="286"/>
      <c r="B1054" s="297" t="s">
        <v>31</v>
      </c>
      <c r="C1054" s="297" t="s">
        <v>32</v>
      </c>
      <c r="D1054" s="296" t="s">
        <v>33</v>
      </c>
      <c r="E1054" s="293" t="s">
        <v>159</v>
      </c>
      <c r="F1054" s="293" t="s">
        <v>159</v>
      </c>
      <c r="G1054" s="293" t="s">
        <v>243</v>
      </c>
      <c r="H1054" s="286"/>
      <c r="J1054" s="286"/>
    </row>
    <row r="1055" spans="1:10">
      <c r="A1055" s="286"/>
      <c r="B1055" s="295"/>
      <c r="C1055" s="295"/>
      <c r="D1055" s="294"/>
      <c r="E1055" s="293" t="s">
        <v>1134</v>
      </c>
      <c r="F1055" s="293" t="s">
        <v>35</v>
      </c>
      <c r="G1055" s="288" t="s">
        <v>36</v>
      </c>
      <c r="H1055" s="286"/>
      <c r="J1055" s="286"/>
    </row>
    <row r="1056" spans="1:10">
      <c r="A1056" s="286"/>
      <c r="B1056" s="290" t="s">
        <v>573</v>
      </c>
      <c r="C1056" s="340" t="s">
        <v>1334</v>
      </c>
      <c r="D1056" s="292" t="s">
        <v>1333</v>
      </c>
      <c r="E1056" s="288">
        <v>43648</v>
      </c>
      <c r="F1056" s="288">
        <v>43652</v>
      </c>
      <c r="G1056" s="288">
        <f>F1056+19</f>
        <v>43671</v>
      </c>
      <c r="H1056" s="286"/>
      <c r="J1056" s="286"/>
    </row>
    <row r="1057" spans="1:10">
      <c r="A1057" s="286"/>
      <c r="B1057" s="290" t="s">
        <v>1332</v>
      </c>
      <c r="C1057" s="343" t="s">
        <v>1211</v>
      </c>
      <c r="D1057" s="291"/>
      <c r="E1057" s="288">
        <f>E1056+7</f>
        <v>43655</v>
      </c>
      <c r="F1057" s="288">
        <f>F1056+7</f>
        <v>43659</v>
      </c>
      <c r="G1057" s="288">
        <f>G1056+7</f>
        <v>43678</v>
      </c>
      <c r="H1057" s="286"/>
      <c r="J1057" s="286"/>
    </row>
    <row r="1058" spans="1:10">
      <c r="A1058" s="286"/>
      <c r="B1058" s="290" t="s">
        <v>575</v>
      </c>
      <c r="C1058" s="343" t="s">
        <v>1331</v>
      </c>
      <c r="D1058" s="291"/>
      <c r="E1058" s="288">
        <f>E1057+7</f>
        <v>43662</v>
      </c>
      <c r="F1058" s="288">
        <f>F1057+7</f>
        <v>43666</v>
      </c>
      <c r="G1058" s="288">
        <f>G1057+7</f>
        <v>43685</v>
      </c>
      <c r="H1058" s="286"/>
      <c r="J1058" s="286"/>
    </row>
    <row r="1059" spans="1:10">
      <c r="A1059" s="286"/>
      <c r="B1059" s="290" t="s">
        <v>576</v>
      </c>
      <c r="C1059" s="343" t="s">
        <v>1330</v>
      </c>
      <c r="D1059" s="289"/>
      <c r="E1059" s="288">
        <f>E1058+7</f>
        <v>43669</v>
      </c>
      <c r="F1059" s="288">
        <f>F1058+7</f>
        <v>43673</v>
      </c>
      <c r="G1059" s="288">
        <f>G1058+7</f>
        <v>43692</v>
      </c>
      <c r="H1059" s="286"/>
      <c r="J1059" s="286"/>
    </row>
    <row r="1060" spans="1:10">
      <c r="A1060" s="286"/>
      <c r="B1060" s="286"/>
      <c r="C1060" s="313"/>
      <c r="D1060" s="304"/>
      <c r="E1060" s="303"/>
      <c r="F1060" s="303"/>
      <c r="G1060" s="303"/>
      <c r="H1060" s="286"/>
      <c r="J1060" s="286"/>
    </row>
    <row r="1061" spans="1:10">
      <c r="A1061" s="308" t="s">
        <v>135</v>
      </c>
      <c r="B1061" s="335"/>
      <c r="C1061" s="335"/>
      <c r="D1061" s="308"/>
      <c r="E1061" s="308"/>
      <c r="F1061" s="308"/>
      <c r="G1061" s="333"/>
      <c r="H1061" s="286"/>
      <c r="J1061" s="286"/>
    </row>
    <row r="1062" spans="1:10">
      <c r="A1062" s="286"/>
      <c r="B1062" s="297" t="s">
        <v>31</v>
      </c>
      <c r="C1062" s="297" t="s">
        <v>32</v>
      </c>
      <c r="D1062" s="296" t="s">
        <v>33</v>
      </c>
      <c r="E1062" s="293" t="s">
        <v>159</v>
      </c>
      <c r="F1062" s="293" t="s">
        <v>159</v>
      </c>
      <c r="G1062" s="293" t="s">
        <v>135</v>
      </c>
      <c r="H1062" s="286"/>
      <c r="J1062" s="286"/>
    </row>
    <row r="1063" spans="1:10">
      <c r="A1063" s="286"/>
      <c r="B1063" s="295"/>
      <c r="C1063" s="295"/>
      <c r="D1063" s="294"/>
      <c r="E1063" s="293" t="s">
        <v>1134</v>
      </c>
      <c r="F1063" s="293" t="s">
        <v>35</v>
      </c>
      <c r="G1063" s="293" t="s">
        <v>36</v>
      </c>
      <c r="H1063" s="286"/>
      <c r="J1063" s="286"/>
    </row>
    <row r="1064" spans="1:10">
      <c r="A1064" s="286"/>
      <c r="B1064" s="302" t="s">
        <v>1323</v>
      </c>
      <c r="C1064" s="302" t="s">
        <v>646</v>
      </c>
      <c r="D1064" s="292" t="s">
        <v>1322</v>
      </c>
      <c r="E1064" s="288">
        <v>43647</v>
      </c>
      <c r="F1064" s="288">
        <v>43652</v>
      </c>
      <c r="G1064" s="288">
        <f>F1064+33</f>
        <v>43685</v>
      </c>
      <c r="H1064" s="286"/>
      <c r="J1064" s="286"/>
    </row>
    <row r="1065" spans="1:10">
      <c r="A1065" s="286"/>
      <c r="B1065" s="302" t="s">
        <v>1321</v>
      </c>
      <c r="C1065" s="302" t="s">
        <v>167</v>
      </c>
      <c r="D1065" s="291"/>
      <c r="E1065" s="288">
        <f>E1064+7</f>
        <v>43654</v>
      </c>
      <c r="F1065" s="288">
        <f>F1064+7</f>
        <v>43659</v>
      </c>
      <c r="G1065" s="288">
        <f>G1064+7</f>
        <v>43692</v>
      </c>
      <c r="H1065" s="286"/>
      <c r="J1065" s="286"/>
    </row>
    <row r="1066" spans="1:10">
      <c r="A1066" s="286"/>
      <c r="B1066" s="302" t="s">
        <v>1320</v>
      </c>
      <c r="C1066" s="302" t="s">
        <v>1319</v>
      </c>
      <c r="D1066" s="291"/>
      <c r="E1066" s="288">
        <f>E1065+7</f>
        <v>43661</v>
      </c>
      <c r="F1066" s="288">
        <f>F1065+7</f>
        <v>43666</v>
      </c>
      <c r="G1066" s="288">
        <f>G1065+7</f>
        <v>43699</v>
      </c>
      <c r="H1066" s="286"/>
      <c r="J1066" s="286"/>
    </row>
    <row r="1067" spans="1:10">
      <c r="A1067" s="286"/>
      <c r="B1067" s="302" t="s">
        <v>1318</v>
      </c>
      <c r="C1067" s="302" t="s">
        <v>1317</v>
      </c>
      <c r="D1067" s="289"/>
      <c r="E1067" s="288">
        <f>E1066+7</f>
        <v>43668</v>
      </c>
      <c r="F1067" s="288">
        <f>F1066+7</f>
        <v>43673</v>
      </c>
      <c r="G1067" s="288">
        <f>G1066+7</f>
        <v>43706</v>
      </c>
      <c r="H1067" s="286"/>
      <c r="J1067" s="286"/>
    </row>
    <row r="1068" spans="1:10">
      <c r="A1068" s="286"/>
      <c r="B1068" s="305"/>
      <c r="C1068" s="313"/>
      <c r="D1068" s="304"/>
      <c r="E1068" s="303"/>
      <c r="F1068" s="303"/>
      <c r="G1068" s="303"/>
      <c r="H1068" s="286"/>
      <c r="J1068" s="286"/>
    </row>
    <row r="1069" spans="1:10">
      <c r="A1069" s="286"/>
      <c r="B1069" s="297" t="s">
        <v>31</v>
      </c>
      <c r="C1069" s="297" t="s">
        <v>32</v>
      </c>
      <c r="D1069" s="296" t="s">
        <v>33</v>
      </c>
      <c r="E1069" s="293" t="s">
        <v>159</v>
      </c>
      <c r="F1069" s="293" t="s">
        <v>159</v>
      </c>
      <c r="G1069" s="293" t="s">
        <v>1329</v>
      </c>
      <c r="H1069" s="286"/>
      <c r="J1069" s="286"/>
    </row>
    <row r="1070" spans="1:10">
      <c r="A1070" s="286"/>
      <c r="B1070" s="295"/>
      <c r="C1070" s="295"/>
      <c r="D1070" s="294"/>
      <c r="E1070" s="293" t="s">
        <v>1134</v>
      </c>
      <c r="F1070" s="293" t="s">
        <v>35</v>
      </c>
      <c r="G1070" s="288" t="s">
        <v>36</v>
      </c>
      <c r="H1070" s="286"/>
      <c r="J1070" s="286"/>
    </row>
    <row r="1071" spans="1:10">
      <c r="A1071" s="286"/>
      <c r="B1071" s="290" t="s">
        <v>441</v>
      </c>
      <c r="C1071" s="343" t="s">
        <v>389</v>
      </c>
      <c r="D1071" s="292" t="s">
        <v>1328</v>
      </c>
      <c r="E1071" s="288">
        <v>43643</v>
      </c>
      <c r="F1071" s="288">
        <v>43648</v>
      </c>
      <c r="G1071" s="288">
        <f>F1071+32</f>
        <v>43680</v>
      </c>
      <c r="H1071" s="286"/>
      <c r="J1071" s="286"/>
    </row>
    <row r="1072" spans="1:10">
      <c r="A1072" s="286"/>
      <c r="B1072" s="290" t="s">
        <v>1326</v>
      </c>
      <c r="C1072" s="343" t="s">
        <v>1325</v>
      </c>
      <c r="D1072" s="291"/>
      <c r="E1072" s="288">
        <f>E1071+7</f>
        <v>43650</v>
      </c>
      <c r="F1072" s="288">
        <f>F1071+7</f>
        <v>43655</v>
      </c>
      <c r="G1072" s="288">
        <f>G1071+7</f>
        <v>43687</v>
      </c>
      <c r="H1072" s="286"/>
      <c r="J1072" s="286"/>
    </row>
    <row r="1073" spans="1:10">
      <c r="A1073" s="286"/>
      <c r="B1073" s="290" t="s">
        <v>443</v>
      </c>
      <c r="C1073" s="343" t="s">
        <v>608</v>
      </c>
      <c r="D1073" s="291"/>
      <c r="E1073" s="288">
        <f>E1072+7</f>
        <v>43657</v>
      </c>
      <c r="F1073" s="288">
        <f>F1072+7</f>
        <v>43662</v>
      </c>
      <c r="G1073" s="288">
        <f>G1072+7</f>
        <v>43694</v>
      </c>
      <c r="H1073" s="286"/>
      <c r="J1073" s="286"/>
    </row>
    <row r="1074" spans="1:10">
      <c r="A1074" s="286"/>
      <c r="B1074" s="290" t="s">
        <v>444</v>
      </c>
      <c r="C1074" s="343" t="s">
        <v>652</v>
      </c>
      <c r="D1074" s="291"/>
      <c r="E1074" s="288">
        <f>E1073+7</f>
        <v>43664</v>
      </c>
      <c r="F1074" s="288">
        <f>F1073+7</f>
        <v>43669</v>
      </c>
      <c r="G1074" s="288">
        <f>G1073+7</f>
        <v>43701</v>
      </c>
      <c r="H1074" s="286"/>
      <c r="J1074" s="286"/>
    </row>
    <row r="1075" spans="1:10">
      <c r="A1075" s="286"/>
      <c r="B1075" s="290" t="s">
        <v>445</v>
      </c>
      <c r="C1075" s="343" t="s">
        <v>1324</v>
      </c>
      <c r="D1075" s="289"/>
      <c r="E1075" s="288">
        <f>E1074+7</f>
        <v>43671</v>
      </c>
      <c r="F1075" s="288">
        <f>F1074+7</f>
        <v>43676</v>
      </c>
      <c r="G1075" s="288">
        <f>G1074+7</f>
        <v>43708</v>
      </c>
      <c r="H1075" s="286"/>
      <c r="J1075" s="286"/>
    </row>
    <row r="1076" spans="1:10">
      <c r="A1076" s="286"/>
      <c r="B1076" s="305"/>
      <c r="C1076" s="313"/>
      <c r="D1076" s="304"/>
      <c r="E1076" s="303"/>
      <c r="F1076" s="303"/>
      <c r="G1076" s="303"/>
      <c r="H1076" s="286"/>
      <c r="J1076" s="286"/>
    </row>
    <row r="1077" spans="1:10">
      <c r="A1077" s="308" t="s">
        <v>136</v>
      </c>
      <c r="B1077" s="335"/>
      <c r="C1077" s="335"/>
      <c r="D1077" s="308"/>
      <c r="E1077" s="308"/>
      <c r="F1077" s="308"/>
      <c r="G1077" s="333"/>
      <c r="H1077" s="286"/>
      <c r="J1077" s="286"/>
    </row>
    <row r="1078" spans="1:10">
      <c r="A1078" s="308"/>
      <c r="B1078" s="297" t="s">
        <v>31</v>
      </c>
      <c r="C1078" s="297" t="s">
        <v>32</v>
      </c>
      <c r="D1078" s="296" t="s">
        <v>33</v>
      </c>
      <c r="E1078" s="293" t="s">
        <v>159</v>
      </c>
      <c r="F1078" s="293" t="s">
        <v>159</v>
      </c>
      <c r="G1078" s="293" t="s">
        <v>136</v>
      </c>
      <c r="H1078" s="286"/>
      <c r="J1078" s="286"/>
    </row>
    <row r="1079" spans="1:10">
      <c r="A1079" s="308"/>
      <c r="B1079" s="295"/>
      <c r="C1079" s="295"/>
      <c r="D1079" s="294"/>
      <c r="E1079" s="293" t="s">
        <v>1134</v>
      </c>
      <c r="F1079" s="293" t="s">
        <v>35</v>
      </c>
      <c r="G1079" s="288" t="s">
        <v>36</v>
      </c>
      <c r="H1079" s="286"/>
      <c r="J1079" s="286"/>
    </row>
    <row r="1080" spans="1:10">
      <c r="A1080" s="308"/>
      <c r="B1080" s="302" t="s">
        <v>1323</v>
      </c>
      <c r="C1080" s="302" t="s">
        <v>646</v>
      </c>
      <c r="D1080" s="292" t="s">
        <v>1322</v>
      </c>
      <c r="E1080" s="288">
        <v>43647</v>
      </c>
      <c r="F1080" s="288">
        <v>43652</v>
      </c>
      <c r="G1080" s="288">
        <f>F1080+37</f>
        <v>43689</v>
      </c>
      <c r="H1080" s="286"/>
      <c r="J1080" s="286"/>
    </row>
    <row r="1081" spans="1:10">
      <c r="A1081" s="308"/>
      <c r="B1081" s="302" t="s">
        <v>1321</v>
      </c>
      <c r="C1081" s="302" t="s">
        <v>167</v>
      </c>
      <c r="D1081" s="291"/>
      <c r="E1081" s="288">
        <f>E1080+7</f>
        <v>43654</v>
      </c>
      <c r="F1081" s="288">
        <f>F1080+7</f>
        <v>43659</v>
      </c>
      <c r="G1081" s="288">
        <f>G1080+7</f>
        <v>43696</v>
      </c>
      <c r="H1081" s="286"/>
      <c r="J1081" s="286"/>
    </row>
    <row r="1082" spans="1:10">
      <c r="A1082" s="308"/>
      <c r="B1082" s="302" t="s">
        <v>1320</v>
      </c>
      <c r="C1082" s="302" t="s">
        <v>1319</v>
      </c>
      <c r="D1082" s="291"/>
      <c r="E1082" s="288">
        <f>E1081+7</f>
        <v>43661</v>
      </c>
      <c r="F1082" s="288">
        <f>F1081+7</f>
        <v>43666</v>
      </c>
      <c r="G1082" s="288">
        <f>G1081+7</f>
        <v>43703</v>
      </c>
      <c r="H1082" s="286"/>
      <c r="J1082" s="286"/>
    </row>
    <row r="1083" spans="1:10">
      <c r="A1083" s="308"/>
      <c r="B1083" s="302" t="s">
        <v>1318</v>
      </c>
      <c r="C1083" s="302" t="s">
        <v>1317</v>
      </c>
      <c r="D1083" s="289"/>
      <c r="E1083" s="288">
        <f>E1082+7</f>
        <v>43668</v>
      </c>
      <c r="F1083" s="288">
        <f>F1082+7</f>
        <v>43673</v>
      </c>
      <c r="G1083" s="288">
        <f>G1082+7</f>
        <v>43710</v>
      </c>
      <c r="H1083" s="286"/>
      <c r="J1083" s="286"/>
    </row>
    <row r="1084" spans="1:10">
      <c r="A1084" s="308"/>
      <c r="B1084" s="319"/>
      <c r="C1084" s="313"/>
      <c r="D1084" s="304"/>
      <c r="E1084" s="303"/>
      <c r="F1084" s="303"/>
      <c r="G1084" s="303"/>
      <c r="H1084" s="286"/>
      <c r="J1084" s="286"/>
    </row>
    <row r="1085" spans="1:10">
      <c r="A1085" s="308" t="s">
        <v>137</v>
      </c>
      <c r="B1085" s="322"/>
      <c r="C1085" s="322"/>
      <c r="D1085" s="321"/>
      <c r="E1085" s="321"/>
      <c r="F1085" s="320"/>
      <c r="G1085" s="320"/>
      <c r="H1085" s="286"/>
      <c r="J1085" s="286"/>
    </row>
    <row r="1086" spans="1:10">
      <c r="A1086" s="308"/>
      <c r="B1086" s="297" t="s">
        <v>31</v>
      </c>
      <c r="C1086" s="297" t="s">
        <v>32</v>
      </c>
      <c r="D1086" s="296" t="s">
        <v>33</v>
      </c>
      <c r="E1086" s="293" t="s">
        <v>159</v>
      </c>
      <c r="F1086" s="293" t="s">
        <v>159</v>
      </c>
      <c r="G1086" s="293" t="s">
        <v>137</v>
      </c>
      <c r="H1086" s="324"/>
      <c r="J1086" s="286"/>
    </row>
    <row r="1087" spans="1:10">
      <c r="A1087" s="308"/>
      <c r="B1087" s="295"/>
      <c r="C1087" s="295"/>
      <c r="D1087" s="294"/>
      <c r="E1087" s="293" t="s">
        <v>1134</v>
      </c>
      <c r="F1087" s="293" t="s">
        <v>35</v>
      </c>
      <c r="G1087" s="293" t="s">
        <v>36</v>
      </c>
      <c r="H1087" s="324"/>
      <c r="J1087" s="286"/>
    </row>
    <row r="1088" spans="1:10">
      <c r="A1088" s="308"/>
      <c r="B1088" s="302" t="s">
        <v>1323</v>
      </c>
      <c r="C1088" s="302" t="s">
        <v>646</v>
      </c>
      <c r="D1088" s="292" t="s">
        <v>1322</v>
      </c>
      <c r="E1088" s="288">
        <v>43647</v>
      </c>
      <c r="F1088" s="288">
        <v>43652</v>
      </c>
      <c r="G1088" s="288">
        <f>F1088+36</f>
        <v>43688</v>
      </c>
      <c r="H1088" s="324"/>
      <c r="J1088" s="286"/>
    </row>
    <row r="1089" spans="1:10">
      <c r="A1089" s="308"/>
      <c r="B1089" s="302" t="s">
        <v>1321</v>
      </c>
      <c r="C1089" s="302" t="s">
        <v>167</v>
      </c>
      <c r="D1089" s="291"/>
      <c r="E1089" s="288">
        <f>E1088+7</f>
        <v>43654</v>
      </c>
      <c r="F1089" s="288">
        <f>F1088+7</f>
        <v>43659</v>
      </c>
      <c r="G1089" s="288">
        <f>G1088+7</f>
        <v>43695</v>
      </c>
      <c r="H1089" s="341"/>
      <c r="J1089" s="286"/>
    </row>
    <row r="1090" spans="1:10">
      <c r="A1090" s="308"/>
      <c r="B1090" s="302" t="s">
        <v>1320</v>
      </c>
      <c r="C1090" s="302" t="s">
        <v>1319</v>
      </c>
      <c r="D1090" s="291"/>
      <c r="E1090" s="288">
        <f>E1089+7</f>
        <v>43661</v>
      </c>
      <c r="F1090" s="288">
        <f>F1089+7</f>
        <v>43666</v>
      </c>
      <c r="G1090" s="288">
        <f>G1089+7</f>
        <v>43702</v>
      </c>
      <c r="H1090" s="341"/>
      <c r="J1090" s="286"/>
    </row>
    <row r="1091" spans="1:10">
      <c r="A1091" s="308"/>
      <c r="B1091" s="302" t="s">
        <v>1318</v>
      </c>
      <c r="C1091" s="302" t="s">
        <v>1317</v>
      </c>
      <c r="D1091" s="289"/>
      <c r="E1091" s="288">
        <f>E1090+7</f>
        <v>43668</v>
      </c>
      <c r="F1091" s="288">
        <f>F1090+7</f>
        <v>43673</v>
      </c>
      <c r="G1091" s="288">
        <f>G1090+7</f>
        <v>43709</v>
      </c>
      <c r="H1091" s="341"/>
      <c r="J1091" s="286"/>
    </row>
    <row r="1092" spans="1:10">
      <c r="A1092" s="308"/>
      <c r="B1092" s="305"/>
      <c r="C1092" s="313"/>
      <c r="D1092" s="304"/>
      <c r="E1092" s="303"/>
      <c r="F1092" s="303"/>
      <c r="G1092" s="286"/>
      <c r="H1092" s="286"/>
      <c r="J1092" s="286"/>
    </row>
    <row r="1093" spans="1:10">
      <c r="A1093" s="308" t="s">
        <v>133</v>
      </c>
      <c r="B1093" s="287"/>
      <c r="C1093" s="287"/>
      <c r="D1093" s="286"/>
      <c r="E1093" s="286"/>
      <c r="F1093" s="286"/>
      <c r="G1093" s="286"/>
      <c r="H1093" s="286"/>
      <c r="J1093" s="286"/>
    </row>
    <row r="1094" spans="1:10">
      <c r="A1094" s="286"/>
      <c r="B1094" s="297" t="s">
        <v>31</v>
      </c>
      <c r="C1094" s="297" t="s">
        <v>32</v>
      </c>
      <c r="D1094" s="296" t="s">
        <v>33</v>
      </c>
      <c r="E1094" s="293" t="s">
        <v>159</v>
      </c>
      <c r="F1094" s="293" t="s">
        <v>159</v>
      </c>
      <c r="G1094" s="293" t="s">
        <v>133</v>
      </c>
      <c r="H1094" s="286"/>
      <c r="J1094" s="286"/>
    </row>
    <row r="1095" spans="1:10">
      <c r="A1095" s="286"/>
      <c r="B1095" s="295"/>
      <c r="C1095" s="295"/>
      <c r="D1095" s="294"/>
      <c r="E1095" s="293" t="s">
        <v>1134</v>
      </c>
      <c r="F1095" s="293" t="s">
        <v>35</v>
      </c>
      <c r="G1095" s="288" t="s">
        <v>36</v>
      </c>
      <c r="H1095" s="286"/>
      <c r="J1095" s="286"/>
    </row>
    <row r="1096" spans="1:10">
      <c r="A1096" s="286"/>
      <c r="B1096" s="302" t="s">
        <v>1323</v>
      </c>
      <c r="C1096" s="302" t="s">
        <v>646</v>
      </c>
      <c r="D1096" s="292" t="s">
        <v>1322</v>
      </c>
      <c r="E1096" s="288">
        <v>43647</v>
      </c>
      <c r="F1096" s="288">
        <v>43652</v>
      </c>
      <c r="G1096" s="288">
        <f>F1096+40</f>
        <v>43692</v>
      </c>
      <c r="H1096" s="286"/>
      <c r="J1096" s="286"/>
    </row>
    <row r="1097" spans="1:10">
      <c r="A1097" s="286"/>
      <c r="B1097" s="302" t="s">
        <v>1321</v>
      </c>
      <c r="C1097" s="302" t="s">
        <v>167</v>
      </c>
      <c r="D1097" s="291"/>
      <c r="E1097" s="288">
        <f>E1096+7</f>
        <v>43654</v>
      </c>
      <c r="F1097" s="288">
        <f>F1096+7</f>
        <v>43659</v>
      </c>
      <c r="G1097" s="288">
        <f>G1096+7</f>
        <v>43699</v>
      </c>
      <c r="H1097" s="286"/>
      <c r="J1097" s="286"/>
    </row>
    <row r="1098" spans="1:10">
      <c r="A1098" s="286"/>
      <c r="B1098" s="302" t="s">
        <v>1320</v>
      </c>
      <c r="C1098" s="302" t="s">
        <v>1319</v>
      </c>
      <c r="D1098" s="291"/>
      <c r="E1098" s="288">
        <f>E1097+7</f>
        <v>43661</v>
      </c>
      <c r="F1098" s="288">
        <f>F1097+7</f>
        <v>43666</v>
      </c>
      <c r="G1098" s="288">
        <f>G1097+7</f>
        <v>43706</v>
      </c>
      <c r="H1098" s="286"/>
      <c r="J1098" s="286"/>
    </row>
    <row r="1099" spans="1:10">
      <c r="A1099" s="286"/>
      <c r="B1099" s="302" t="s">
        <v>1318</v>
      </c>
      <c r="C1099" s="302" t="s">
        <v>1317</v>
      </c>
      <c r="D1099" s="289"/>
      <c r="E1099" s="288">
        <f>E1098+7</f>
        <v>43668</v>
      </c>
      <c r="F1099" s="288">
        <f>F1098+7</f>
        <v>43673</v>
      </c>
      <c r="G1099" s="288">
        <f>G1098+7</f>
        <v>43713</v>
      </c>
      <c r="H1099" s="286"/>
      <c r="J1099" s="286"/>
    </row>
    <row r="1100" spans="1:10">
      <c r="A1100" s="286"/>
      <c r="B1100" s="305"/>
      <c r="C1100" s="313"/>
      <c r="D1100" s="304"/>
      <c r="E1100" s="303"/>
      <c r="F1100" s="303"/>
      <c r="G1100" s="303"/>
      <c r="H1100" s="286"/>
      <c r="J1100" s="286"/>
    </row>
    <row r="1101" spans="1:10">
      <c r="A1101" s="286"/>
      <c r="B1101" s="297" t="s">
        <v>31</v>
      </c>
      <c r="C1101" s="297" t="s">
        <v>32</v>
      </c>
      <c r="D1101" s="296" t="s">
        <v>33</v>
      </c>
      <c r="E1101" s="293" t="s">
        <v>159</v>
      </c>
      <c r="F1101" s="293" t="s">
        <v>159</v>
      </c>
      <c r="G1101" s="293" t="s">
        <v>133</v>
      </c>
      <c r="H1101" s="286"/>
      <c r="J1101" s="286"/>
    </row>
    <row r="1102" spans="1:10">
      <c r="A1102" s="286"/>
      <c r="B1102" s="295"/>
      <c r="C1102" s="295"/>
      <c r="D1102" s="294"/>
      <c r="E1102" s="293" t="s">
        <v>1134</v>
      </c>
      <c r="F1102" s="293" t="s">
        <v>35</v>
      </c>
      <c r="G1102" s="288" t="s">
        <v>36</v>
      </c>
      <c r="H1102" s="286"/>
      <c r="J1102" s="286"/>
    </row>
    <row r="1103" spans="1:10">
      <c r="A1103" s="286"/>
      <c r="B1103" s="290" t="s">
        <v>441</v>
      </c>
      <c r="C1103" s="343" t="s">
        <v>389</v>
      </c>
      <c r="D1103" s="292" t="s">
        <v>1327</v>
      </c>
      <c r="E1103" s="288">
        <v>43643</v>
      </c>
      <c r="F1103" s="288">
        <v>43648</v>
      </c>
      <c r="G1103" s="288">
        <f>F1103+40</f>
        <v>43688</v>
      </c>
      <c r="H1103" s="286"/>
      <c r="J1103" s="286"/>
    </row>
    <row r="1104" spans="1:10">
      <c r="A1104" s="286"/>
      <c r="B1104" s="290" t="s">
        <v>1326</v>
      </c>
      <c r="C1104" s="343" t="s">
        <v>1325</v>
      </c>
      <c r="D1104" s="291"/>
      <c r="E1104" s="288">
        <f>E1103+7</f>
        <v>43650</v>
      </c>
      <c r="F1104" s="288">
        <f>F1103+7</f>
        <v>43655</v>
      </c>
      <c r="G1104" s="288">
        <f>G1103+7</f>
        <v>43695</v>
      </c>
      <c r="H1104" s="286"/>
      <c r="J1104" s="286"/>
    </row>
    <row r="1105" spans="1:10">
      <c r="A1105" s="286"/>
      <c r="B1105" s="290" t="s">
        <v>443</v>
      </c>
      <c r="C1105" s="343" t="s">
        <v>608</v>
      </c>
      <c r="D1105" s="291"/>
      <c r="E1105" s="288">
        <f>E1104+7</f>
        <v>43657</v>
      </c>
      <c r="F1105" s="288">
        <f>F1104+7</f>
        <v>43662</v>
      </c>
      <c r="G1105" s="288">
        <f>G1104+7</f>
        <v>43702</v>
      </c>
      <c r="H1105" s="286"/>
      <c r="J1105" s="286"/>
    </row>
    <row r="1106" spans="1:10">
      <c r="A1106" s="286"/>
      <c r="B1106" s="290" t="s">
        <v>444</v>
      </c>
      <c r="C1106" s="343" t="s">
        <v>652</v>
      </c>
      <c r="D1106" s="291"/>
      <c r="E1106" s="288">
        <f>E1105+7</f>
        <v>43664</v>
      </c>
      <c r="F1106" s="288">
        <f>F1105+7</f>
        <v>43669</v>
      </c>
      <c r="G1106" s="288">
        <f>G1105+7</f>
        <v>43709</v>
      </c>
      <c r="H1106" s="286"/>
      <c r="J1106" s="286"/>
    </row>
    <row r="1107" spans="1:10">
      <c r="A1107" s="286"/>
      <c r="B1107" s="290" t="s">
        <v>445</v>
      </c>
      <c r="C1107" s="343" t="s">
        <v>1324</v>
      </c>
      <c r="D1107" s="289"/>
      <c r="E1107" s="288">
        <f>E1106+7</f>
        <v>43671</v>
      </c>
      <c r="F1107" s="288">
        <f>F1106+7</f>
        <v>43676</v>
      </c>
      <c r="G1107" s="288">
        <f>G1106+7</f>
        <v>43716</v>
      </c>
      <c r="H1107" s="286"/>
      <c r="J1107" s="286"/>
    </row>
    <row r="1108" spans="1:10">
      <c r="A1108" s="286"/>
      <c r="B1108" s="286"/>
      <c r="C1108" s="286"/>
      <c r="D1108" s="286"/>
      <c r="E1108" s="303"/>
      <c r="F1108" s="303"/>
      <c r="G1108" s="303"/>
      <c r="H1108" s="286"/>
      <c r="J1108" s="286"/>
    </row>
    <row r="1109" spans="1:10">
      <c r="A1109" s="308" t="s">
        <v>131</v>
      </c>
      <c r="B1109" s="286"/>
      <c r="C1109" s="286"/>
      <c r="D1109" s="286"/>
      <c r="E1109" s="286"/>
      <c r="F1109" s="286"/>
      <c r="G1109" s="286"/>
      <c r="H1109" s="286"/>
      <c r="J1109" s="286"/>
    </row>
    <row r="1110" spans="1:10">
      <c r="A1110" s="286"/>
      <c r="B1110" s="297" t="s">
        <v>31</v>
      </c>
      <c r="C1110" s="297" t="s">
        <v>32</v>
      </c>
      <c r="D1110" s="296" t="s">
        <v>33</v>
      </c>
      <c r="E1110" s="293" t="s">
        <v>159</v>
      </c>
      <c r="F1110" s="293" t="s">
        <v>159</v>
      </c>
      <c r="G1110" s="288" t="s">
        <v>131</v>
      </c>
      <c r="H1110" s="286"/>
      <c r="J1110" s="286"/>
    </row>
    <row r="1111" spans="1:10">
      <c r="A1111" s="286"/>
      <c r="B1111" s="295"/>
      <c r="C1111" s="295"/>
      <c r="D1111" s="294"/>
      <c r="E1111" s="293" t="s">
        <v>1134</v>
      </c>
      <c r="F1111" s="293" t="s">
        <v>35</v>
      </c>
      <c r="G1111" s="293" t="s">
        <v>36</v>
      </c>
      <c r="H1111" s="286"/>
      <c r="J1111" s="286"/>
    </row>
    <row r="1112" spans="1:10">
      <c r="A1112" s="286"/>
      <c r="B1112" s="302" t="s">
        <v>1323</v>
      </c>
      <c r="C1112" s="302" t="s">
        <v>646</v>
      </c>
      <c r="D1112" s="292" t="s">
        <v>1322</v>
      </c>
      <c r="E1112" s="288">
        <v>43647</v>
      </c>
      <c r="F1112" s="288">
        <v>43652</v>
      </c>
      <c r="G1112" s="288">
        <f>F1112+42</f>
        <v>43694</v>
      </c>
      <c r="H1112" s="286"/>
      <c r="J1112" s="286"/>
    </row>
    <row r="1113" spans="1:10">
      <c r="A1113" s="286"/>
      <c r="B1113" s="302" t="s">
        <v>1321</v>
      </c>
      <c r="C1113" s="302" t="s">
        <v>167</v>
      </c>
      <c r="D1113" s="291"/>
      <c r="E1113" s="288">
        <f>E1112+7</f>
        <v>43654</v>
      </c>
      <c r="F1113" s="288">
        <f>F1112+7</f>
        <v>43659</v>
      </c>
      <c r="G1113" s="288">
        <f>G1112+7</f>
        <v>43701</v>
      </c>
      <c r="H1113" s="286"/>
      <c r="J1113" s="286"/>
    </row>
    <row r="1114" spans="1:10">
      <c r="A1114" s="286"/>
      <c r="B1114" s="302" t="s">
        <v>1320</v>
      </c>
      <c r="C1114" s="302" t="s">
        <v>1319</v>
      </c>
      <c r="D1114" s="291"/>
      <c r="E1114" s="288">
        <f>E1113+7</f>
        <v>43661</v>
      </c>
      <c r="F1114" s="288">
        <f>F1113+7</f>
        <v>43666</v>
      </c>
      <c r="G1114" s="288">
        <f>G1113+7</f>
        <v>43708</v>
      </c>
      <c r="H1114" s="286"/>
      <c r="J1114" s="286"/>
    </row>
    <row r="1115" spans="1:10">
      <c r="A1115" s="286"/>
      <c r="B1115" s="302" t="s">
        <v>1318</v>
      </c>
      <c r="C1115" s="302" t="s">
        <v>1317</v>
      </c>
      <c r="D1115" s="289"/>
      <c r="E1115" s="288">
        <f>E1114+7</f>
        <v>43668</v>
      </c>
      <c r="F1115" s="288">
        <f>F1114+7</f>
        <v>43673</v>
      </c>
      <c r="G1115" s="288">
        <f>G1114+7</f>
        <v>43715</v>
      </c>
      <c r="H1115" s="286"/>
      <c r="J1115" s="286"/>
    </row>
    <row r="1116" spans="1:10">
      <c r="A1116" s="286"/>
      <c r="B1116" s="305"/>
      <c r="C1116" s="313"/>
      <c r="D1116" s="304"/>
      <c r="E1116" s="303"/>
      <c r="F1116" s="303"/>
      <c r="G1116" s="303"/>
      <c r="H1116" s="286"/>
      <c r="J1116" s="286"/>
    </row>
    <row r="1117" spans="1:10">
      <c r="A1117" s="339" t="s">
        <v>1315</v>
      </c>
      <c r="B1117" s="339"/>
      <c r="C1117" s="313"/>
      <c r="D1117" s="304"/>
      <c r="E1117" s="303"/>
      <c r="F1117" s="303"/>
      <c r="G1117" s="303"/>
      <c r="H1117" s="286"/>
      <c r="J1117" s="286"/>
    </row>
    <row r="1118" spans="1:10">
      <c r="A1118" s="286"/>
      <c r="B1118" s="297" t="s">
        <v>31</v>
      </c>
      <c r="C1118" s="297" t="s">
        <v>32</v>
      </c>
      <c r="D1118" s="296" t="s">
        <v>33</v>
      </c>
      <c r="E1118" s="293" t="s">
        <v>159</v>
      </c>
      <c r="F1118" s="293" t="s">
        <v>159</v>
      </c>
      <c r="G1118" s="293" t="s">
        <v>1316</v>
      </c>
      <c r="H1118" s="293" t="s">
        <v>1315</v>
      </c>
      <c r="J1118" s="286"/>
    </row>
    <row r="1119" spans="1:10">
      <c r="A1119" s="286"/>
      <c r="B1119" s="295"/>
      <c r="C1119" s="295"/>
      <c r="D1119" s="294"/>
      <c r="E1119" s="293" t="s">
        <v>1134</v>
      </c>
      <c r="F1119" s="293" t="s">
        <v>35</v>
      </c>
      <c r="G1119" s="293" t="s">
        <v>36</v>
      </c>
      <c r="H1119" s="338"/>
      <c r="J1119" s="331"/>
    </row>
    <row r="1120" spans="1:10">
      <c r="A1120" s="286"/>
      <c r="B1120" s="290" t="s">
        <v>424</v>
      </c>
      <c r="C1120" s="343" t="s">
        <v>386</v>
      </c>
      <c r="D1120" s="292" t="s">
        <v>1314</v>
      </c>
      <c r="E1120" s="288">
        <v>43644</v>
      </c>
      <c r="F1120" s="288">
        <v>43648</v>
      </c>
      <c r="G1120" s="288">
        <f>F1120+20</f>
        <v>43668</v>
      </c>
      <c r="H1120" s="338" t="s">
        <v>1313</v>
      </c>
      <c r="J1120" s="286"/>
    </row>
    <row r="1121" spans="1:10">
      <c r="A1121" s="286"/>
      <c r="B1121" s="290" t="s">
        <v>425</v>
      </c>
      <c r="C1121" s="343" t="s">
        <v>387</v>
      </c>
      <c r="D1121" s="291"/>
      <c r="E1121" s="288">
        <f>E1120+7</f>
        <v>43651</v>
      </c>
      <c r="F1121" s="288">
        <f>F1120+7</f>
        <v>43655</v>
      </c>
      <c r="G1121" s="288">
        <f>G1120+7</f>
        <v>43675</v>
      </c>
      <c r="H1121" s="338" t="s">
        <v>1313</v>
      </c>
      <c r="J1121" s="286"/>
    </row>
    <row r="1122" spans="1:10">
      <c r="A1122" s="286"/>
      <c r="B1122" s="290" t="s">
        <v>426</v>
      </c>
      <c r="C1122" s="343" t="s">
        <v>429</v>
      </c>
      <c r="D1122" s="291"/>
      <c r="E1122" s="288">
        <f>E1121+7</f>
        <v>43658</v>
      </c>
      <c r="F1122" s="288">
        <f>F1121+7</f>
        <v>43662</v>
      </c>
      <c r="G1122" s="288">
        <f>G1121+7</f>
        <v>43682</v>
      </c>
      <c r="H1122" s="338" t="s">
        <v>1313</v>
      </c>
      <c r="J1122" s="286"/>
    </row>
    <row r="1123" spans="1:10">
      <c r="A1123" s="286"/>
      <c r="B1123" s="290" t="s">
        <v>427</v>
      </c>
      <c r="C1123" s="343" t="s">
        <v>356</v>
      </c>
      <c r="D1123" s="291"/>
      <c r="E1123" s="288">
        <f>E1122+7</f>
        <v>43665</v>
      </c>
      <c r="F1123" s="288">
        <f>F1122+7</f>
        <v>43669</v>
      </c>
      <c r="G1123" s="288">
        <f>G1122+7</f>
        <v>43689</v>
      </c>
      <c r="H1123" s="338" t="s">
        <v>1313</v>
      </c>
      <c r="J1123" s="286"/>
    </row>
    <row r="1124" spans="1:10">
      <c r="A1124" s="286"/>
      <c r="B1124" s="290" t="s">
        <v>428</v>
      </c>
      <c r="C1124" s="343" t="s">
        <v>430</v>
      </c>
      <c r="D1124" s="289"/>
      <c r="E1124" s="288">
        <f>E1123+7</f>
        <v>43672</v>
      </c>
      <c r="F1124" s="288">
        <f>F1123+7</f>
        <v>43676</v>
      </c>
      <c r="G1124" s="288">
        <f>G1123+7</f>
        <v>43696</v>
      </c>
      <c r="H1124" s="338" t="s">
        <v>1313</v>
      </c>
      <c r="J1124" s="286"/>
    </row>
    <row r="1125" spans="1:10">
      <c r="A1125" s="286"/>
      <c r="B1125" s="305"/>
      <c r="C1125" s="313"/>
      <c r="D1125" s="304"/>
      <c r="E1125" s="303"/>
      <c r="F1125" s="303"/>
      <c r="G1125" s="303"/>
      <c r="H1125" s="286"/>
      <c r="J1125" s="286"/>
    </row>
    <row r="1126" spans="1:10">
      <c r="A1126" s="339" t="s">
        <v>1312</v>
      </c>
      <c r="B1126" s="339"/>
      <c r="C1126" s="287"/>
      <c r="D1126" s="286"/>
      <c r="E1126" s="286"/>
      <c r="F1126" s="286"/>
      <c r="G1126" s="286"/>
      <c r="H1126" s="286"/>
      <c r="J1126" s="286"/>
    </row>
    <row r="1127" spans="1:10">
      <c r="A1127" s="286"/>
      <c r="B1127" s="297" t="s">
        <v>31</v>
      </c>
      <c r="C1127" s="297" t="s">
        <v>32</v>
      </c>
      <c r="D1127" s="296" t="s">
        <v>33</v>
      </c>
      <c r="E1127" s="293" t="s">
        <v>159</v>
      </c>
      <c r="F1127" s="293" t="s">
        <v>159</v>
      </c>
      <c r="G1127" s="293" t="s">
        <v>1300</v>
      </c>
      <c r="H1127" s="293" t="s">
        <v>1312</v>
      </c>
      <c r="J1127" s="286"/>
    </row>
    <row r="1128" spans="1:10">
      <c r="A1128" s="286"/>
      <c r="B1128" s="295"/>
      <c r="C1128" s="295"/>
      <c r="D1128" s="294"/>
      <c r="E1128" s="293" t="s">
        <v>1134</v>
      </c>
      <c r="F1128" s="293" t="s">
        <v>35</v>
      </c>
      <c r="G1128" s="293" t="s">
        <v>36</v>
      </c>
      <c r="H1128" s="338"/>
      <c r="J1128" s="286"/>
    </row>
    <row r="1129" spans="1:10">
      <c r="A1129" s="286"/>
      <c r="B1129" s="290" t="s">
        <v>1311</v>
      </c>
      <c r="C1129" s="340" t="s">
        <v>1310</v>
      </c>
      <c r="D1129" s="292" t="s">
        <v>1309</v>
      </c>
      <c r="E1129" s="288">
        <v>43644</v>
      </c>
      <c r="F1129" s="288">
        <v>43649</v>
      </c>
      <c r="G1129" s="288">
        <f>F1129+20</f>
        <v>43669</v>
      </c>
      <c r="H1129" s="338" t="s">
        <v>1300</v>
      </c>
      <c r="J1129" s="286"/>
    </row>
    <row r="1130" spans="1:10">
      <c r="A1130" s="286"/>
      <c r="B1130" s="290" t="s">
        <v>1308</v>
      </c>
      <c r="C1130" s="340" t="s">
        <v>1307</v>
      </c>
      <c r="D1130" s="291"/>
      <c r="E1130" s="288">
        <f>E1129+7</f>
        <v>43651</v>
      </c>
      <c r="F1130" s="288">
        <f>F1129+7</f>
        <v>43656</v>
      </c>
      <c r="G1130" s="288">
        <f>G1129+7</f>
        <v>43676</v>
      </c>
      <c r="H1130" s="338" t="s">
        <v>1300</v>
      </c>
      <c r="J1130" s="286"/>
    </row>
    <row r="1131" spans="1:10">
      <c r="A1131" s="286"/>
      <c r="B1131" s="290" t="s">
        <v>1306</v>
      </c>
      <c r="C1131" s="340" t="s">
        <v>1305</v>
      </c>
      <c r="D1131" s="291"/>
      <c r="E1131" s="288">
        <f>E1130+7</f>
        <v>43658</v>
      </c>
      <c r="F1131" s="288">
        <f>F1130+7</f>
        <v>43663</v>
      </c>
      <c r="G1131" s="288">
        <f>G1130+7</f>
        <v>43683</v>
      </c>
      <c r="H1131" s="338" t="s">
        <v>1300</v>
      </c>
      <c r="J1131" s="286"/>
    </row>
    <row r="1132" spans="1:10">
      <c r="A1132" s="286"/>
      <c r="B1132" s="290" t="s">
        <v>1304</v>
      </c>
      <c r="C1132" s="340" t="s">
        <v>1303</v>
      </c>
      <c r="D1132" s="291"/>
      <c r="E1132" s="288">
        <f>E1131+7</f>
        <v>43665</v>
      </c>
      <c r="F1132" s="288">
        <f>F1131+7</f>
        <v>43670</v>
      </c>
      <c r="G1132" s="288">
        <f>G1131+7</f>
        <v>43690</v>
      </c>
      <c r="H1132" s="338" t="s">
        <v>1300</v>
      </c>
      <c r="J1132" s="286"/>
    </row>
    <row r="1133" spans="1:10">
      <c r="A1133" s="286"/>
      <c r="B1133" s="290" t="s">
        <v>1302</v>
      </c>
      <c r="C1133" s="340" t="s">
        <v>1301</v>
      </c>
      <c r="D1133" s="289"/>
      <c r="E1133" s="288">
        <f>E1132+7</f>
        <v>43672</v>
      </c>
      <c r="F1133" s="288">
        <f>F1132+7</f>
        <v>43677</v>
      </c>
      <c r="G1133" s="288">
        <f>G1132+7</f>
        <v>43697</v>
      </c>
      <c r="H1133" s="338" t="s">
        <v>1300</v>
      </c>
      <c r="J1133" s="286"/>
    </row>
    <row r="1134" spans="1:10">
      <c r="A1134" s="286"/>
      <c r="B1134" s="342"/>
      <c r="C1134" s="342"/>
      <c r="D1134" s="304"/>
      <c r="E1134" s="303"/>
      <c r="F1134" s="303"/>
      <c r="G1134" s="303"/>
      <c r="H1134" s="333"/>
      <c r="J1134" s="286"/>
    </row>
    <row r="1135" spans="1:10">
      <c r="A1135" s="286"/>
      <c r="B1135" s="305"/>
      <c r="C1135" s="313"/>
      <c r="D1135" s="304"/>
      <c r="E1135" s="303"/>
      <c r="F1135" s="303"/>
      <c r="G1135" s="303"/>
      <c r="H1135" s="341"/>
      <c r="J1135" s="286"/>
    </row>
    <row r="1136" spans="1:10">
      <c r="A1136" s="339" t="s">
        <v>1299</v>
      </c>
      <c r="B1136" s="339"/>
      <c r="C1136" s="322"/>
      <c r="D1136" s="321"/>
      <c r="E1136" s="321"/>
      <c r="F1136" s="320"/>
      <c r="G1136" s="320"/>
      <c r="H1136" s="333"/>
      <c r="J1136" s="286"/>
    </row>
    <row r="1137" spans="1:10">
      <c r="A1137" s="286"/>
      <c r="B1137" s="297" t="s">
        <v>1298</v>
      </c>
      <c r="C1137" s="297" t="s">
        <v>32</v>
      </c>
      <c r="D1137" s="296" t="s">
        <v>33</v>
      </c>
      <c r="E1137" s="293" t="s">
        <v>159</v>
      </c>
      <c r="F1137" s="293" t="s">
        <v>159</v>
      </c>
      <c r="G1137" s="293" t="s">
        <v>1297</v>
      </c>
      <c r="H1137" s="286"/>
      <c r="J1137" s="286"/>
    </row>
    <row r="1138" spans="1:10">
      <c r="A1138" s="286"/>
      <c r="B1138" s="295"/>
      <c r="C1138" s="295"/>
      <c r="D1138" s="294"/>
      <c r="E1138" s="293" t="s">
        <v>1134</v>
      </c>
      <c r="F1138" s="293" t="s">
        <v>35</v>
      </c>
      <c r="G1138" s="293" t="s">
        <v>36</v>
      </c>
      <c r="H1138" s="286"/>
      <c r="J1138" s="286"/>
    </row>
    <row r="1139" spans="1:10">
      <c r="A1139" s="286"/>
      <c r="B1139" s="290" t="s">
        <v>674</v>
      </c>
      <c r="C1139" s="340" t="s">
        <v>679</v>
      </c>
      <c r="D1139" s="292" t="s">
        <v>1296</v>
      </c>
      <c r="E1139" s="288">
        <v>43649</v>
      </c>
      <c r="F1139" s="288">
        <v>43653</v>
      </c>
      <c r="G1139" s="288">
        <f>F1139+36</f>
        <v>43689</v>
      </c>
      <c r="H1139" s="286"/>
      <c r="J1139" s="286"/>
    </row>
    <row r="1140" spans="1:10">
      <c r="A1140" s="286"/>
      <c r="B1140" s="290" t="s">
        <v>174</v>
      </c>
      <c r="C1140" s="340" t="s">
        <v>680</v>
      </c>
      <c r="D1140" s="291"/>
      <c r="E1140" s="288">
        <f>E1139+7</f>
        <v>43656</v>
      </c>
      <c r="F1140" s="288">
        <f>F1139+7</f>
        <v>43660</v>
      </c>
      <c r="G1140" s="288">
        <f>G1139+7</f>
        <v>43696</v>
      </c>
      <c r="H1140" s="286"/>
      <c r="J1140" s="286"/>
    </row>
    <row r="1141" spans="1:10">
      <c r="A1141" s="286"/>
      <c r="B1141" s="290" t="s">
        <v>678</v>
      </c>
      <c r="C1141" s="340" t="s">
        <v>150</v>
      </c>
      <c r="D1141" s="291"/>
      <c r="E1141" s="288">
        <f>E1140+7</f>
        <v>43663</v>
      </c>
      <c r="F1141" s="288">
        <f>F1140+7</f>
        <v>43667</v>
      </c>
      <c r="G1141" s="288">
        <f>G1140+7</f>
        <v>43703</v>
      </c>
      <c r="H1141" s="286"/>
      <c r="J1141" s="286"/>
    </row>
    <row r="1142" spans="1:10">
      <c r="A1142" s="286"/>
      <c r="B1142" s="290" t="s">
        <v>676</v>
      </c>
      <c r="C1142" s="340" t="s">
        <v>682</v>
      </c>
      <c r="D1142" s="289"/>
      <c r="E1142" s="288">
        <f>E1141+7</f>
        <v>43670</v>
      </c>
      <c r="F1142" s="288">
        <f>F1141+7</f>
        <v>43674</v>
      </c>
      <c r="G1142" s="288">
        <f>G1141+7</f>
        <v>43710</v>
      </c>
      <c r="H1142" s="286"/>
      <c r="J1142" s="286"/>
    </row>
    <row r="1143" spans="1:10">
      <c r="A1143" s="286"/>
      <c r="B1143" s="305"/>
      <c r="C1143" s="313"/>
      <c r="D1143" s="304"/>
      <c r="E1143" s="303"/>
      <c r="F1143" s="303"/>
      <c r="G1143" s="303"/>
      <c r="H1143" s="333"/>
      <c r="J1143" s="286"/>
    </row>
    <row r="1144" spans="1:10">
      <c r="A1144" s="339" t="s">
        <v>252</v>
      </c>
      <c r="B1144" s="339"/>
      <c r="C1144" s="287"/>
      <c r="D1144" s="286"/>
      <c r="E1144" s="286"/>
      <c r="F1144" s="286"/>
      <c r="G1144" s="286"/>
      <c r="H1144" s="286"/>
      <c r="J1144" s="286"/>
    </row>
    <row r="1145" spans="1:10">
      <c r="A1145" s="286"/>
      <c r="B1145" s="297" t="s">
        <v>31</v>
      </c>
      <c r="C1145" s="297" t="s">
        <v>32</v>
      </c>
      <c r="D1145" s="296" t="s">
        <v>33</v>
      </c>
      <c r="E1145" s="293" t="s">
        <v>159</v>
      </c>
      <c r="F1145" s="293" t="s">
        <v>159</v>
      </c>
      <c r="G1145" s="293" t="s">
        <v>1295</v>
      </c>
      <c r="H1145" s="293" t="s">
        <v>1294</v>
      </c>
      <c r="J1145" s="286"/>
    </row>
    <row r="1146" spans="1:10">
      <c r="A1146" s="286"/>
      <c r="B1146" s="295"/>
      <c r="C1146" s="295"/>
      <c r="D1146" s="294"/>
      <c r="E1146" s="293" t="s">
        <v>1134</v>
      </c>
      <c r="F1146" s="293" t="s">
        <v>35</v>
      </c>
      <c r="G1146" s="293" t="s">
        <v>36</v>
      </c>
      <c r="H1146" s="293" t="s">
        <v>36</v>
      </c>
      <c r="J1146" s="286"/>
    </row>
    <row r="1147" spans="1:10">
      <c r="A1147" s="286"/>
      <c r="B1147" s="290" t="s">
        <v>1293</v>
      </c>
      <c r="C1147" s="290" t="s">
        <v>354</v>
      </c>
      <c r="D1147" s="292" t="s">
        <v>1292</v>
      </c>
      <c r="E1147" s="288">
        <v>43643</v>
      </c>
      <c r="F1147" s="288">
        <v>43647</v>
      </c>
      <c r="G1147" s="288">
        <f>F1147+22</f>
        <v>43669</v>
      </c>
      <c r="H1147" s="338" t="s">
        <v>1288</v>
      </c>
      <c r="J1147" s="286"/>
    </row>
    <row r="1148" spans="1:10">
      <c r="A1148" s="286"/>
      <c r="B1148" s="290" t="s">
        <v>5</v>
      </c>
      <c r="C1148" s="290" t="s">
        <v>246</v>
      </c>
      <c r="D1148" s="291"/>
      <c r="E1148" s="288">
        <f>E1147+7</f>
        <v>43650</v>
      </c>
      <c r="F1148" s="288">
        <f>F1147+7</f>
        <v>43654</v>
      </c>
      <c r="G1148" s="288">
        <f>G1147+7</f>
        <v>43676</v>
      </c>
      <c r="H1148" s="338" t="s">
        <v>1288</v>
      </c>
      <c r="J1148" s="286"/>
    </row>
    <row r="1149" spans="1:10">
      <c r="A1149" s="286"/>
      <c r="B1149" s="290" t="s">
        <v>1291</v>
      </c>
      <c r="C1149" s="290" t="s">
        <v>251</v>
      </c>
      <c r="D1149" s="291"/>
      <c r="E1149" s="288">
        <f>E1148+7</f>
        <v>43657</v>
      </c>
      <c r="F1149" s="288">
        <f>F1148+7</f>
        <v>43661</v>
      </c>
      <c r="G1149" s="288">
        <f>G1148+7</f>
        <v>43683</v>
      </c>
      <c r="H1149" s="338" t="s">
        <v>1288</v>
      </c>
      <c r="J1149" s="286"/>
    </row>
    <row r="1150" spans="1:10">
      <c r="A1150" s="286"/>
      <c r="B1150" s="290" t="s">
        <v>7</v>
      </c>
      <c r="C1150" s="290" t="s">
        <v>244</v>
      </c>
      <c r="D1150" s="291"/>
      <c r="E1150" s="288">
        <f>E1149+7</f>
        <v>43664</v>
      </c>
      <c r="F1150" s="288">
        <f>F1149+7</f>
        <v>43668</v>
      </c>
      <c r="G1150" s="288">
        <f>G1149+7</f>
        <v>43690</v>
      </c>
      <c r="H1150" s="338" t="s">
        <v>1288</v>
      </c>
      <c r="J1150" s="286"/>
    </row>
    <row r="1151" spans="1:10">
      <c r="A1151" s="286"/>
      <c r="B1151" s="290" t="s">
        <v>1290</v>
      </c>
      <c r="C1151" s="290" t="s">
        <v>1289</v>
      </c>
      <c r="D1151" s="289"/>
      <c r="E1151" s="288">
        <f>E1150+7</f>
        <v>43671</v>
      </c>
      <c r="F1151" s="288">
        <f>F1150+7</f>
        <v>43675</v>
      </c>
      <c r="G1151" s="288">
        <f>G1150+7</f>
        <v>43697</v>
      </c>
      <c r="H1151" s="338" t="s">
        <v>1288</v>
      </c>
      <c r="J1151" s="286"/>
    </row>
    <row r="1152" spans="1:10">
      <c r="A1152" s="286"/>
      <c r="B1152" s="287"/>
      <c r="C1152" s="287"/>
      <c r="D1152" s="286"/>
      <c r="E1152" s="286"/>
      <c r="F1152" s="286"/>
      <c r="G1152" s="286"/>
      <c r="H1152" s="286"/>
      <c r="J1152" s="286"/>
    </row>
    <row r="1153" spans="1:10">
      <c r="A1153" s="337" t="s">
        <v>144</v>
      </c>
      <c r="B1153" s="337"/>
      <c r="C1153" s="337"/>
      <c r="D1153" s="337"/>
      <c r="E1153" s="337"/>
      <c r="F1153" s="337"/>
      <c r="G1153" s="337"/>
      <c r="H1153" s="336"/>
      <c r="J1153" s="286"/>
    </row>
    <row r="1154" spans="1:10">
      <c r="A1154" s="308" t="s">
        <v>146</v>
      </c>
      <c r="B1154" s="335"/>
      <c r="C1154" s="335"/>
      <c r="D1154" s="335"/>
      <c r="E1154" s="335"/>
      <c r="F1154" s="334"/>
      <c r="G1154" s="308"/>
      <c r="H1154" s="333"/>
      <c r="J1154" s="286"/>
    </row>
    <row r="1155" spans="1:10">
      <c r="A1155" s="308"/>
      <c r="B1155" s="335"/>
      <c r="C1155" s="335"/>
      <c r="D1155" s="335"/>
      <c r="E1155" s="335"/>
      <c r="F1155" s="334"/>
      <c r="G1155" s="308"/>
      <c r="H1155" s="333"/>
      <c r="J1155" s="286"/>
    </row>
    <row r="1156" spans="1:10">
      <c r="A1156" s="286"/>
      <c r="B1156" s="297" t="s">
        <v>31</v>
      </c>
      <c r="C1156" s="297" t="s">
        <v>32</v>
      </c>
      <c r="D1156" s="296" t="s">
        <v>33</v>
      </c>
      <c r="E1156" s="293" t="s">
        <v>159</v>
      </c>
      <c r="F1156" s="293" t="s">
        <v>159</v>
      </c>
      <c r="G1156" s="293" t="s">
        <v>1253</v>
      </c>
      <c r="H1156" s="286"/>
      <c r="I1156" s="331"/>
      <c r="J1156" s="286"/>
    </row>
    <row r="1157" spans="1:10">
      <c r="A1157" s="286"/>
      <c r="B1157" s="295"/>
      <c r="C1157" s="295"/>
      <c r="D1157" s="294"/>
      <c r="E1157" s="293" t="s">
        <v>1134</v>
      </c>
      <c r="F1157" s="293" t="s">
        <v>35</v>
      </c>
      <c r="G1157" s="293" t="s">
        <v>36</v>
      </c>
      <c r="H1157" s="286"/>
      <c r="I1157" s="331"/>
      <c r="J1157" s="286"/>
    </row>
    <row r="1158" spans="1:10" ht="18" customHeight="1">
      <c r="A1158" s="286"/>
      <c r="B1158" s="332" t="s">
        <v>1287</v>
      </c>
      <c r="C1158" s="302" t="s">
        <v>1281</v>
      </c>
      <c r="D1158" s="292" t="s">
        <v>1286</v>
      </c>
      <c r="E1158" s="288">
        <v>43643</v>
      </c>
      <c r="F1158" s="288">
        <v>43648</v>
      </c>
      <c r="G1158" s="288">
        <f>F1158+14</f>
        <v>43662</v>
      </c>
      <c r="H1158" s="286"/>
      <c r="I1158" s="331"/>
      <c r="J1158" s="286"/>
    </row>
    <row r="1159" spans="1:10">
      <c r="A1159" s="286"/>
      <c r="B1159" s="302" t="s">
        <v>1285</v>
      </c>
      <c r="C1159" s="302" t="s">
        <v>1281</v>
      </c>
      <c r="D1159" s="291"/>
      <c r="E1159" s="288">
        <f>E1158+7</f>
        <v>43650</v>
      </c>
      <c r="F1159" s="288">
        <f>F1158+7</f>
        <v>43655</v>
      </c>
      <c r="G1159" s="288">
        <f>G1158+7</f>
        <v>43669</v>
      </c>
      <c r="H1159" s="286"/>
      <c r="I1159" s="331"/>
      <c r="J1159" s="286"/>
    </row>
    <row r="1160" spans="1:10">
      <c r="A1160" s="286"/>
      <c r="B1160" s="317" t="s">
        <v>1284</v>
      </c>
      <c r="C1160" s="302" t="s">
        <v>1281</v>
      </c>
      <c r="D1160" s="291"/>
      <c r="E1160" s="288">
        <f>E1159+7</f>
        <v>43657</v>
      </c>
      <c r="F1160" s="288">
        <f>F1159+7</f>
        <v>43662</v>
      </c>
      <c r="G1160" s="288">
        <f>G1159+7</f>
        <v>43676</v>
      </c>
      <c r="H1160" s="286"/>
      <c r="I1160" s="331"/>
      <c r="J1160" s="286"/>
    </row>
    <row r="1161" spans="1:10">
      <c r="A1161" s="286"/>
      <c r="B1161" s="317" t="s">
        <v>1283</v>
      </c>
      <c r="C1161" s="302" t="s">
        <v>1281</v>
      </c>
      <c r="D1161" s="291"/>
      <c r="E1161" s="288">
        <f>E1160+7</f>
        <v>43664</v>
      </c>
      <c r="F1161" s="288">
        <f>F1160+7</f>
        <v>43669</v>
      </c>
      <c r="G1161" s="288">
        <f>G1160+7</f>
        <v>43683</v>
      </c>
      <c r="H1161" s="286"/>
      <c r="I1161" s="331"/>
      <c r="J1161" s="286"/>
    </row>
    <row r="1162" spans="1:10">
      <c r="A1162" s="286"/>
      <c r="B1162" s="317" t="s">
        <v>1282</v>
      </c>
      <c r="C1162" s="302" t="s">
        <v>1281</v>
      </c>
      <c r="D1162" s="289"/>
      <c r="E1162" s="288">
        <f>E1161+7</f>
        <v>43671</v>
      </c>
      <c r="F1162" s="288">
        <f>F1161+7</f>
        <v>43676</v>
      </c>
      <c r="G1162" s="288">
        <f>G1161+7</f>
        <v>43690</v>
      </c>
      <c r="H1162" s="286"/>
      <c r="I1162" s="331"/>
      <c r="J1162" s="286"/>
    </row>
    <row r="1163" spans="1:10">
      <c r="A1163" s="286"/>
      <c r="B1163" s="305"/>
      <c r="C1163" s="330"/>
      <c r="D1163" s="304"/>
      <c r="E1163" s="303"/>
      <c r="F1163" s="303"/>
      <c r="G1163" s="303"/>
      <c r="H1163" s="286"/>
      <c r="I1163" s="331"/>
      <c r="J1163" s="286"/>
    </row>
    <row r="1164" spans="1:10">
      <c r="A1164" s="286"/>
      <c r="B1164" s="297" t="s">
        <v>31</v>
      </c>
      <c r="C1164" s="297" t="s">
        <v>32</v>
      </c>
      <c r="D1164" s="296" t="s">
        <v>33</v>
      </c>
      <c r="E1164" s="293" t="s">
        <v>159</v>
      </c>
      <c r="F1164" s="293" t="s">
        <v>159</v>
      </c>
      <c r="G1164" s="293" t="s">
        <v>1233</v>
      </c>
      <c r="H1164" s="286"/>
      <c r="I1164" s="331"/>
      <c r="J1164" s="286"/>
    </row>
    <row r="1165" spans="1:10">
      <c r="A1165" s="286"/>
      <c r="B1165" s="295"/>
      <c r="C1165" s="295"/>
      <c r="D1165" s="294"/>
      <c r="E1165" s="293" t="s">
        <v>1134</v>
      </c>
      <c r="F1165" s="293" t="s">
        <v>35</v>
      </c>
      <c r="G1165" s="293" t="s">
        <v>36</v>
      </c>
      <c r="H1165" s="286"/>
      <c r="I1165" s="331"/>
      <c r="J1165" s="286"/>
    </row>
    <row r="1166" spans="1:10">
      <c r="A1166" s="286"/>
      <c r="B1166" s="302" t="s">
        <v>1280</v>
      </c>
      <c r="C1166" s="302" t="s">
        <v>537</v>
      </c>
      <c r="D1166" s="292" t="s">
        <v>1279</v>
      </c>
      <c r="E1166" s="288">
        <v>43644</v>
      </c>
      <c r="F1166" s="288">
        <v>43648</v>
      </c>
      <c r="G1166" s="288">
        <f>F1166+13</f>
        <v>43661</v>
      </c>
      <c r="H1166" s="286"/>
      <c r="I1166" s="286"/>
      <c r="J1166" s="286"/>
    </row>
    <row r="1167" spans="1:10">
      <c r="A1167" s="286"/>
      <c r="B1167" s="302" t="s">
        <v>228</v>
      </c>
      <c r="C1167" s="302" t="s">
        <v>1278</v>
      </c>
      <c r="D1167" s="291"/>
      <c r="E1167" s="288">
        <f>E1166+7</f>
        <v>43651</v>
      </c>
      <c r="F1167" s="288">
        <f>F1166+7</f>
        <v>43655</v>
      </c>
      <c r="G1167" s="288">
        <f>G1166+7</f>
        <v>43668</v>
      </c>
      <c r="H1167" s="286"/>
      <c r="I1167" s="286"/>
      <c r="J1167" s="286"/>
    </row>
    <row r="1168" spans="1:10">
      <c r="A1168" s="286"/>
      <c r="B1168" s="302" t="s">
        <v>1277</v>
      </c>
      <c r="C1168" s="302" t="s">
        <v>1276</v>
      </c>
      <c r="D1168" s="291"/>
      <c r="E1168" s="288">
        <f>E1167+7</f>
        <v>43658</v>
      </c>
      <c r="F1168" s="288">
        <f>F1167+7</f>
        <v>43662</v>
      </c>
      <c r="G1168" s="288">
        <f>G1167+7</f>
        <v>43675</v>
      </c>
      <c r="H1168" s="286"/>
      <c r="I1168" s="286"/>
      <c r="J1168" s="286"/>
    </row>
    <row r="1169" spans="1:10">
      <c r="A1169" s="286"/>
      <c r="B1169" s="290" t="s">
        <v>169</v>
      </c>
      <c r="C1169" s="328" t="s">
        <v>1276</v>
      </c>
      <c r="D1169" s="291"/>
      <c r="E1169" s="288">
        <f>E1168+7</f>
        <v>43665</v>
      </c>
      <c r="F1169" s="288">
        <f>F1168+7</f>
        <v>43669</v>
      </c>
      <c r="G1169" s="288">
        <f>G1168+7</f>
        <v>43682</v>
      </c>
      <c r="H1169" s="286"/>
      <c r="I1169" s="286"/>
      <c r="J1169" s="286"/>
    </row>
    <row r="1170" spans="1:10">
      <c r="A1170" s="286"/>
      <c r="B1170" s="290" t="s">
        <v>1275</v>
      </c>
      <c r="C1170" s="328" t="s">
        <v>1274</v>
      </c>
      <c r="D1170" s="289"/>
      <c r="E1170" s="288">
        <f>E1169+7</f>
        <v>43672</v>
      </c>
      <c r="F1170" s="288">
        <f>F1169+7</f>
        <v>43676</v>
      </c>
      <c r="G1170" s="288">
        <f>G1169+7</f>
        <v>43689</v>
      </c>
      <c r="H1170" s="286"/>
      <c r="I1170" s="286"/>
      <c r="J1170" s="286"/>
    </row>
    <row r="1171" spans="1:10">
      <c r="A1171" s="286"/>
      <c r="B1171" s="305"/>
      <c r="C1171" s="330"/>
      <c r="D1171" s="304"/>
      <c r="E1171" s="303"/>
      <c r="F1171" s="303"/>
      <c r="G1171" s="303"/>
      <c r="H1171" s="286"/>
      <c r="I1171" s="286"/>
      <c r="J1171" s="286"/>
    </row>
    <row r="1172" spans="1:10">
      <c r="A1172" s="286"/>
      <c r="B1172" s="297" t="s">
        <v>31</v>
      </c>
      <c r="C1172" s="297" t="s">
        <v>32</v>
      </c>
      <c r="D1172" s="296" t="s">
        <v>33</v>
      </c>
      <c r="E1172" s="293" t="s">
        <v>159</v>
      </c>
      <c r="F1172" s="293" t="s">
        <v>159</v>
      </c>
      <c r="G1172" s="293" t="s">
        <v>1253</v>
      </c>
      <c r="H1172" s="286"/>
      <c r="I1172" s="286"/>
      <c r="J1172" s="286"/>
    </row>
    <row r="1173" spans="1:10">
      <c r="A1173" s="286"/>
      <c r="B1173" s="295"/>
      <c r="C1173" s="295"/>
      <c r="D1173" s="294"/>
      <c r="E1173" s="293" t="s">
        <v>1134</v>
      </c>
      <c r="F1173" s="293" t="s">
        <v>35</v>
      </c>
      <c r="G1173" s="293" t="s">
        <v>36</v>
      </c>
      <c r="H1173" s="286"/>
      <c r="I1173" s="286"/>
      <c r="J1173" s="286"/>
    </row>
    <row r="1174" spans="1:10">
      <c r="A1174" s="286"/>
      <c r="B1174" s="290" t="s">
        <v>1273</v>
      </c>
      <c r="C1174" s="290" t="s">
        <v>1272</v>
      </c>
      <c r="D1174" s="292" t="s">
        <v>1271</v>
      </c>
      <c r="E1174" s="288">
        <v>43644</v>
      </c>
      <c r="F1174" s="288">
        <v>43649</v>
      </c>
      <c r="G1174" s="288">
        <f>F1174+11</f>
        <v>43660</v>
      </c>
      <c r="H1174" s="286"/>
      <c r="I1174" s="286"/>
      <c r="J1174" s="286"/>
    </row>
    <row r="1175" spans="1:10">
      <c r="A1175" s="286"/>
      <c r="B1175" s="290" t="s">
        <v>1270</v>
      </c>
      <c r="C1175" s="290" t="s">
        <v>1269</v>
      </c>
      <c r="D1175" s="291"/>
      <c r="E1175" s="288">
        <f>E1174+7</f>
        <v>43651</v>
      </c>
      <c r="F1175" s="288">
        <f>F1174+7</f>
        <v>43656</v>
      </c>
      <c r="G1175" s="288">
        <f>G1174+7</f>
        <v>43667</v>
      </c>
      <c r="H1175" s="286"/>
      <c r="I1175" s="286"/>
      <c r="J1175" s="286"/>
    </row>
    <row r="1176" spans="1:10">
      <c r="A1176" s="286"/>
      <c r="B1176" s="290" t="s">
        <v>1268</v>
      </c>
      <c r="C1176" s="290" t="s">
        <v>1267</v>
      </c>
      <c r="D1176" s="291"/>
      <c r="E1176" s="288">
        <f>E1175+7</f>
        <v>43658</v>
      </c>
      <c r="F1176" s="288">
        <f>F1175+7</f>
        <v>43663</v>
      </c>
      <c r="G1176" s="288">
        <f>G1175+7</f>
        <v>43674</v>
      </c>
      <c r="H1176" s="286"/>
      <c r="I1176" s="286"/>
      <c r="J1176" s="286"/>
    </row>
    <row r="1177" spans="1:10">
      <c r="A1177" s="286"/>
      <c r="B1177" s="290" t="s">
        <v>1266</v>
      </c>
      <c r="C1177" s="290" t="s">
        <v>1265</v>
      </c>
      <c r="D1177" s="291"/>
      <c r="E1177" s="288">
        <f>E1176+7</f>
        <v>43665</v>
      </c>
      <c r="F1177" s="288">
        <f>F1176+7</f>
        <v>43670</v>
      </c>
      <c r="G1177" s="288">
        <f>G1176+7</f>
        <v>43681</v>
      </c>
      <c r="H1177" s="286"/>
      <c r="I1177" s="286"/>
      <c r="J1177" s="286"/>
    </row>
    <row r="1178" spans="1:10">
      <c r="A1178" s="286"/>
      <c r="B1178" s="290" t="s">
        <v>1264</v>
      </c>
      <c r="C1178" s="290" t="s">
        <v>1263</v>
      </c>
      <c r="D1178" s="289"/>
      <c r="E1178" s="288">
        <f>E1177+7</f>
        <v>43672</v>
      </c>
      <c r="F1178" s="288">
        <f>F1177+7</f>
        <v>43677</v>
      </c>
      <c r="G1178" s="288">
        <f>G1177+7</f>
        <v>43688</v>
      </c>
      <c r="H1178" s="286"/>
      <c r="I1178" s="286"/>
      <c r="J1178" s="286"/>
    </row>
    <row r="1179" spans="1:10">
      <c r="A1179" s="286"/>
      <c r="B1179" s="305"/>
      <c r="C1179" s="305"/>
      <c r="D1179" s="304"/>
      <c r="E1179" s="303"/>
      <c r="F1179" s="303"/>
      <c r="G1179" s="303"/>
      <c r="H1179" s="286"/>
      <c r="I1179" s="286"/>
      <c r="J1179" s="286"/>
    </row>
    <row r="1180" spans="1:10">
      <c r="A1180" s="286"/>
      <c r="B1180" s="297" t="s">
        <v>31</v>
      </c>
      <c r="C1180" s="297" t="s">
        <v>32</v>
      </c>
      <c r="D1180" s="296" t="s">
        <v>33</v>
      </c>
      <c r="E1180" s="293" t="s">
        <v>159</v>
      </c>
      <c r="F1180" s="293" t="s">
        <v>159</v>
      </c>
      <c r="G1180" s="293" t="s">
        <v>1253</v>
      </c>
      <c r="H1180" s="286"/>
      <c r="I1180" s="286"/>
      <c r="J1180" s="286"/>
    </row>
    <row r="1181" spans="1:10">
      <c r="A1181" s="286"/>
      <c r="B1181" s="295"/>
      <c r="C1181" s="295"/>
      <c r="D1181" s="294"/>
      <c r="E1181" s="293" t="s">
        <v>1134</v>
      </c>
      <c r="F1181" s="293" t="s">
        <v>35</v>
      </c>
      <c r="G1181" s="293" t="s">
        <v>36</v>
      </c>
      <c r="H1181" s="286"/>
      <c r="I1181" s="286"/>
      <c r="J1181" s="286"/>
    </row>
    <row r="1182" spans="1:10">
      <c r="A1182" s="286"/>
      <c r="B1182" s="302" t="s">
        <v>1231</v>
      </c>
      <c r="C1182" s="290" t="s">
        <v>1230</v>
      </c>
      <c r="D1182" s="292" t="s">
        <v>1229</v>
      </c>
      <c r="E1182" s="288">
        <v>43644</v>
      </c>
      <c r="F1182" s="288">
        <v>43649</v>
      </c>
      <c r="G1182" s="288">
        <f>F1182+14</f>
        <v>43663</v>
      </c>
      <c r="H1182" s="286"/>
      <c r="I1182" s="286"/>
      <c r="J1182" s="286"/>
    </row>
    <row r="1183" spans="1:10">
      <c r="A1183" s="286"/>
      <c r="B1183" s="290" t="s">
        <v>1228</v>
      </c>
      <c r="C1183" s="290" t="s">
        <v>1227</v>
      </c>
      <c r="D1183" s="291"/>
      <c r="E1183" s="288">
        <f>E1182+7</f>
        <v>43651</v>
      </c>
      <c r="F1183" s="288">
        <f>F1182+7</f>
        <v>43656</v>
      </c>
      <c r="G1183" s="288">
        <f>G1182+7</f>
        <v>43670</v>
      </c>
      <c r="H1183" s="286"/>
      <c r="I1183" s="286"/>
      <c r="J1183" s="286"/>
    </row>
    <row r="1184" spans="1:10">
      <c r="A1184" s="286"/>
      <c r="B1184" s="290" t="s">
        <v>1226</v>
      </c>
      <c r="C1184" s="290" t="s">
        <v>1225</v>
      </c>
      <c r="D1184" s="291"/>
      <c r="E1184" s="288">
        <f>E1183+7</f>
        <v>43658</v>
      </c>
      <c r="F1184" s="288">
        <f>F1183+7</f>
        <v>43663</v>
      </c>
      <c r="G1184" s="288">
        <f>G1183+7</f>
        <v>43677</v>
      </c>
      <c r="H1184" s="286"/>
      <c r="I1184" s="286"/>
      <c r="J1184" s="286"/>
    </row>
    <row r="1185" spans="1:10">
      <c r="A1185" s="286"/>
      <c r="B1185" s="290" t="s">
        <v>1224</v>
      </c>
      <c r="C1185" s="290" t="s">
        <v>1223</v>
      </c>
      <c r="D1185" s="291"/>
      <c r="E1185" s="288">
        <f>E1184+7</f>
        <v>43665</v>
      </c>
      <c r="F1185" s="288">
        <f>F1184+7</f>
        <v>43670</v>
      </c>
      <c r="G1185" s="288">
        <f>G1184+7</f>
        <v>43684</v>
      </c>
      <c r="H1185" s="286"/>
      <c r="I1185" s="286"/>
      <c r="J1185" s="286"/>
    </row>
    <row r="1186" spans="1:10">
      <c r="A1186" s="286"/>
      <c r="B1186" s="290" t="s">
        <v>1222</v>
      </c>
      <c r="C1186" s="290" t="s">
        <v>1221</v>
      </c>
      <c r="D1186" s="289"/>
      <c r="E1186" s="288">
        <f>E1185+7</f>
        <v>43672</v>
      </c>
      <c r="F1186" s="288">
        <f>F1185+7</f>
        <v>43677</v>
      </c>
      <c r="G1186" s="288">
        <f>G1185+7</f>
        <v>43691</v>
      </c>
      <c r="H1186" s="286"/>
      <c r="I1186" s="286"/>
      <c r="J1186" s="286"/>
    </row>
    <row r="1187" spans="1:10">
      <c r="A1187" s="286"/>
      <c r="B1187" s="287"/>
      <c r="C1187" s="287"/>
      <c r="D1187" s="286"/>
      <c r="E1187" s="286"/>
      <c r="F1187" s="286"/>
      <c r="G1187" s="286"/>
      <c r="H1187" s="286"/>
      <c r="I1187" s="286"/>
      <c r="J1187" s="286"/>
    </row>
    <row r="1188" spans="1:10">
      <c r="A1188" s="286"/>
      <c r="B1188" s="297" t="s">
        <v>31</v>
      </c>
      <c r="C1188" s="297" t="s">
        <v>32</v>
      </c>
      <c r="D1188" s="296" t="s">
        <v>33</v>
      </c>
      <c r="E1188" s="293" t="s">
        <v>159</v>
      </c>
      <c r="F1188" s="293" t="s">
        <v>159</v>
      </c>
      <c r="G1188" s="293" t="s">
        <v>254</v>
      </c>
      <c r="H1188" s="286"/>
      <c r="I1188" s="286"/>
      <c r="J1188" s="286"/>
    </row>
    <row r="1189" spans="1:10">
      <c r="A1189" s="286"/>
      <c r="B1189" s="295"/>
      <c r="C1189" s="295"/>
      <c r="D1189" s="294"/>
      <c r="E1189" s="293" t="s">
        <v>1134</v>
      </c>
      <c r="F1189" s="293" t="s">
        <v>35</v>
      </c>
      <c r="G1189" s="293" t="s">
        <v>36</v>
      </c>
      <c r="H1189" s="286"/>
      <c r="I1189" s="286"/>
      <c r="J1189" s="286"/>
    </row>
    <row r="1190" spans="1:10">
      <c r="A1190" s="286"/>
      <c r="B1190" s="302" t="s">
        <v>1250</v>
      </c>
      <c r="C1190" s="302" t="s">
        <v>1249</v>
      </c>
      <c r="D1190" s="292" t="s">
        <v>1248</v>
      </c>
      <c r="E1190" s="288">
        <v>43647</v>
      </c>
      <c r="F1190" s="288">
        <v>43650</v>
      </c>
      <c r="G1190" s="288">
        <f>F1190+14</f>
        <v>43664</v>
      </c>
      <c r="H1190" s="286"/>
      <c r="I1190" s="286"/>
      <c r="J1190" s="286"/>
    </row>
    <row r="1191" spans="1:10">
      <c r="A1191" s="286"/>
      <c r="B1191" s="290" t="s">
        <v>1247</v>
      </c>
      <c r="C1191" s="290" t="s">
        <v>1246</v>
      </c>
      <c r="D1191" s="291"/>
      <c r="E1191" s="288">
        <f>E1190+7</f>
        <v>43654</v>
      </c>
      <c r="F1191" s="288">
        <f>F1190+7</f>
        <v>43657</v>
      </c>
      <c r="G1191" s="288">
        <f>G1190+7</f>
        <v>43671</v>
      </c>
      <c r="H1191" s="286"/>
      <c r="I1191" s="286"/>
      <c r="J1191" s="286"/>
    </row>
    <row r="1192" spans="1:10">
      <c r="A1192" s="286"/>
      <c r="B1192" s="317" t="s">
        <v>1245</v>
      </c>
      <c r="C1192" s="290" t="s">
        <v>244</v>
      </c>
      <c r="D1192" s="291"/>
      <c r="E1192" s="288">
        <f>E1191+7</f>
        <v>43661</v>
      </c>
      <c r="F1192" s="288">
        <f>F1191+7</f>
        <v>43664</v>
      </c>
      <c r="G1192" s="288">
        <f>G1191+7</f>
        <v>43678</v>
      </c>
      <c r="H1192" s="286"/>
      <c r="I1192" s="286"/>
      <c r="J1192" s="286"/>
    </row>
    <row r="1193" spans="1:10">
      <c r="A1193" s="308"/>
      <c r="B1193" s="316" t="s">
        <v>1244</v>
      </c>
      <c r="C1193" s="312" t="s">
        <v>1139</v>
      </c>
      <c r="D1193" s="289"/>
      <c r="E1193" s="288">
        <f>E1192+7</f>
        <v>43668</v>
      </c>
      <c r="F1193" s="288">
        <f>F1192+7</f>
        <v>43671</v>
      </c>
      <c r="G1193" s="288">
        <f>G1192+7</f>
        <v>43685</v>
      </c>
      <c r="H1193" s="286"/>
      <c r="I1193" s="286"/>
    </row>
    <row r="1194" spans="1:10">
      <c r="A1194" s="286"/>
      <c r="B1194" s="287"/>
      <c r="C1194" s="287"/>
      <c r="D1194" s="286"/>
      <c r="E1194" s="286"/>
      <c r="F1194" s="286"/>
      <c r="G1194" s="286"/>
      <c r="H1194" s="286"/>
      <c r="I1194" s="286"/>
    </row>
    <row r="1195" spans="1:10">
      <c r="A1195" s="286"/>
      <c r="B1195" s="297" t="s">
        <v>31</v>
      </c>
      <c r="C1195" s="297" t="s">
        <v>32</v>
      </c>
      <c r="D1195" s="296" t="s">
        <v>33</v>
      </c>
      <c r="E1195" s="293" t="s">
        <v>159</v>
      </c>
      <c r="F1195" s="293" t="s">
        <v>159</v>
      </c>
      <c r="G1195" s="293" t="s">
        <v>1203</v>
      </c>
      <c r="H1195" s="286"/>
      <c r="I1195" s="286"/>
    </row>
    <row r="1196" spans="1:10">
      <c r="A1196" s="286"/>
      <c r="B1196" s="295"/>
      <c r="C1196" s="295"/>
      <c r="D1196" s="294"/>
      <c r="E1196" s="293" t="s">
        <v>1134</v>
      </c>
      <c r="F1196" s="293" t="s">
        <v>35</v>
      </c>
      <c r="G1196" s="293" t="s">
        <v>36</v>
      </c>
      <c r="H1196" s="286"/>
      <c r="I1196" s="286"/>
    </row>
    <row r="1197" spans="1:10">
      <c r="A1197" s="286"/>
      <c r="B1197" s="302" t="s">
        <v>1262</v>
      </c>
      <c r="C1197" s="302" t="s">
        <v>1261</v>
      </c>
      <c r="D1197" s="292" t="s">
        <v>1260</v>
      </c>
      <c r="E1197" s="288">
        <v>43650</v>
      </c>
      <c r="F1197" s="288">
        <v>43653</v>
      </c>
      <c r="G1197" s="288">
        <f>F1197+14</f>
        <v>43667</v>
      </c>
      <c r="H1197" s="286"/>
      <c r="I1197" s="286"/>
    </row>
    <row r="1198" spans="1:10">
      <c r="A1198" s="286"/>
      <c r="B1198" s="302" t="s">
        <v>1259</v>
      </c>
      <c r="C1198" s="302" t="s">
        <v>1258</v>
      </c>
      <c r="D1198" s="291"/>
      <c r="E1198" s="288">
        <f>E1197+7</f>
        <v>43657</v>
      </c>
      <c r="F1198" s="288">
        <f>F1197+7</f>
        <v>43660</v>
      </c>
      <c r="G1198" s="288">
        <f>G1197+7</f>
        <v>43674</v>
      </c>
      <c r="H1198" s="286"/>
      <c r="I1198" s="286"/>
    </row>
    <row r="1199" spans="1:10">
      <c r="A1199" s="286"/>
      <c r="B1199" s="302" t="s">
        <v>1257</v>
      </c>
      <c r="C1199" s="302" t="s">
        <v>1256</v>
      </c>
      <c r="D1199" s="291"/>
      <c r="E1199" s="288">
        <f>E1198+7</f>
        <v>43664</v>
      </c>
      <c r="F1199" s="288">
        <f>F1198+7</f>
        <v>43667</v>
      </c>
      <c r="G1199" s="288">
        <f>G1198+7</f>
        <v>43681</v>
      </c>
      <c r="H1199" s="286"/>
      <c r="I1199" s="286"/>
    </row>
    <row r="1200" spans="1:10">
      <c r="A1200" s="286"/>
      <c r="B1200" s="290" t="s">
        <v>1255</v>
      </c>
      <c r="C1200" s="302" t="s">
        <v>1254</v>
      </c>
      <c r="D1200" s="289"/>
      <c r="E1200" s="288">
        <f>E1199+7</f>
        <v>43671</v>
      </c>
      <c r="F1200" s="288">
        <f>F1199+7</f>
        <v>43674</v>
      </c>
      <c r="G1200" s="288">
        <f>G1199+7</f>
        <v>43688</v>
      </c>
      <c r="H1200" s="286"/>
      <c r="I1200" s="286"/>
    </row>
    <row r="1201" spans="1:9">
      <c r="A1201" s="286"/>
      <c r="B1201" s="305"/>
      <c r="C1201" s="305"/>
      <c r="D1201" s="304"/>
      <c r="E1201" s="303"/>
      <c r="F1201" s="303"/>
      <c r="G1201" s="303"/>
      <c r="H1201" s="286"/>
      <c r="I1201" s="286"/>
    </row>
    <row r="1202" spans="1:9">
      <c r="A1202" s="286"/>
      <c r="B1202" s="297" t="s">
        <v>31</v>
      </c>
      <c r="C1202" s="297" t="s">
        <v>32</v>
      </c>
      <c r="D1202" s="296" t="s">
        <v>33</v>
      </c>
      <c r="E1202" s="293" t="s">
        <v>159</v>
      </c>
      <c r="F1202" s="293" t="s">
        <v>159</v>
      </c>
      <c r="G1202" s="293" t="s">
        <v>1253</v>
      </c>
      <c r="H1202" s="286"/>
      <c r="I1202" s="286"/>
    </row>
    <row r="1203" spans="1:9">
      <c r="A1203" s="286"/>
      <c r="B1203" s="295"/>
      <c r="C1203" s="295"/>
      <c r="D1203" s="294"/>
      <c r="E1203" s="293" t="s">
        <v>1134</v>
      </c>
      <c r="F1203" s="293" t="s">
        <v>35</v>
      </c>
      <c r="G1203" s="293" t="s">
        <v>36</v>
      </c>
      <c r="H1203" s="286"/>
      <c r="I1203" s="286"/>
    </row>
    <row r="1204" spans="1:9">
      <c r="A1204" s="286"/>
      <c r="B1204" s="302" t="s">
        <v>533</v>
      </c>
      <c r="C1204" s="302" t="s">
        <v>534</v>
      </c>
      <c r="D1204" s="329"/>
      <c r="E1204" s="288">
        <v>43649</v>
      </c>
      <c r="F1204" s="288">
        <v>43653</v>
      </c>
      <c r="G1204" s="288">
        <f>F1204+14</f>
        <v>43667</v>
      </c>
      <c r="H1204" s="286"/>
      <c r="I1204" s="286"/>
    </row>
    <row r="1205" spans="1:9">
      <c r="A1205" s="286"/>
      <c r="B1205" s="302" t="s">
        <v>306</v>
      </c>
      <c r="C1205" s="302" t="s">
        <v>536</v>
      </c>
      <c r="D1205" s="291" t="s">
        <v>1252</v>
      </c>
      <c r="E1205" s="288">
        <f>E1204+7</f>
        <v>43656</v>
      </c>
      <c r="F1205" s="288">
        <f>F1204+7</f>
        <v>43660</v>
      </c>
      <c r="G1205" s="288">
        <f>G1204+7</f>
        <v>43674</v>
      </c>
      <c r="H1205" s="286"/>
      <c r="I1205" s="286"/>
    </row>
    <row r="1206" spans="1:9">
      <c r="A1206" s="286"/>
      <c r="B1206" s="290" t="s">
        <v>350</v>
      </c>
      <c r="C1206" s="328">
        <v>62</v>
      </c>
      <c r="D1206" s="291"/>
      <c r="E1206" s="288">
        <f>E1205+7</f>
        <v>43663</v>
      </c>
      <c r="F1206" s="288">
        <f>F1205+7</f>
        <v>43667</v>
      </c>
      <c r="G1206" s="288">
        <f>G1205+7</f>
        <v>43681</v>
      </c>
      <c r="H1206" s="286"/>
      <c r="I1206" s="286"/>
    </row>
    <row r="1207" spans="1:9">
      <c r="A1207" s="286"/>
      <c r="B1207" s="312" t="s">
        <v>329</v>
      </c>
      <c r="C1207" s="327">
        <v>64</v>
      </c>
      <c r="D1207" s="289"/>
      <c r="E1207" s="288">
        <f>E1206+7</f>
        <v>43670</v>
      </c>
      <c r="F1207" s="288">
        <f>F1206+7</f>
        <v>43674</v>
      </c>
      <c r="G1207" s="288">
        <f>G1206+7</f>
        <v>43688</v>
      </c>
      <c r="H1207" s="286"/>
      <c r="I1207" s="286"/>
    </row>
    <row r="1208" spans="1:9">
      <c r="A1208" s="286"/>
      <c r="B1208" s="326"/>
      <c r="C1208" s="326"/>
      <c r="D1208" s="321"/>
      <c r="E1208" s="321"/>
      <c r="F1208" s="320"/>
      <c r="G1208" s="320"/>
      <c r="H1208" s="286"/>
      <c r="I1208" s="286"/>
    </row>
    <row r="1209" spans="1:9">
      <c r="A1209" s="308" t="s">
        <v>1251</v>
      </c>
      <c r="B1209" s="287"/>
      <c r="C1209" s="322"/>
      <c r="D1209" s="321"/>
      <c r="E1209" s="321"/>
      <c r="F1209" s="325"/>
      <c r="G1209" s="325"/>
      <c r="H1209" s="286"/>
      <c r="I1209" s="286"/>
    </row>
    <row r="1210" spans="1:9">
      <c r="A1210" s="286"/>
      <c r="B1210" s="297" t="s">
        <v>31</v>
      </c>
      <c r="C1210" s="297" t="s">
        <v>32</v>
      </c>
      <c r="D1210" s="296" t="s">
        <v>33</v>
      </c>
      <c r="E1210" s="293" t="s">
        <v>159</v>
      </c>
      <c r="F1210" s="293" t="s">
        <v>159</v>
      </c>
      <c r="G1210" s="293" t="s">
        <v>1251</v>
      </c>
      <c r="H1210" s="286"/>
      <c r="I1210" s="286"/>
    </row>
    <row r="1211" spans="1:9">
      <c r="A1211" s="286"/>
      <c r="B1211" s="295"/>
      <c r="C1211" s="295"/>
      <c r="D1211" s="294"/>
      <c r="E1211" s="293" t="s">
        <v>1134</v>
      </c>
      <c r="F1211" s="293" t="s">
        <v>35</v>
      </c>
      <c r="G1211" s="293" t="s">
        <v>36</v>
      </c>
      <c r="H1211" s="286"/>
      <c r="I1211" s="286"/>
    </row>
    <row r="1212" spans="1:9">
      <c r="A1212" s="286"/>
      <c r="B1212" s="302" t="s">
        <v>1250</v>
      </c>
      <c r="C1212" s="302" t="s">
        <v>1249</v>
      </c>
      <c r="D1212" s="292" t="s">
        <v>1248</v>
      </c>
      <c r="E1212" s="288">
        <v>43647</v>
      </c>
      <c r="F1212" s="288">
        <v>43650</v>
      </c>
      <c r="G1212" s="288">
        <f>F1212+19</f>
        <v>43669</v>
      </c>
      <c r="H1212" s="286"/>
      <c r="I1212" s="286"/>
    </row>
    <row r="1213" spans="1:9">
      <c r="A1213" s="286"/>
      <c r="B1213" s="290" t="s">
        <v>1247</v>
      </c>
      <c r="C1213" s="290" t="s">
        <v>1246</v>
      </c>
      <c r="D1213" s="291"/>
      <c r="E1213" s="288">
        <f>E1212+7</f>
        <v>43654</v>
      </c>
      <c r="F1213" s="288">
        <f>F1212+7</f>
        <v>43657</v>
      </c>
      <c r="G1213" s="288">
        <f>G1212+7</f>
        <v>43676</v>
      </c>
      <c r="H1213" s="286"/>
      <c r="I1213" s="286"/>
    </row>
    <row r="1214" spans="1:9">
      <c r="A1214" s="286"/>
      <c r="B1214" s="317" t="s">
        <v>1245</v>
      </c>
      <c r="C1214" s="290" t="s">
        <v>244</v>
      </c>
      <c r="D1214" s="291"/>
      <c r="E1214" s="288">
        <f>E1213+7</f>
        <v>43661</v>
      </c>
      <c r="F1214" s="288">
        <f>F1213+7</f>
        <v>43664</v>
      </c>
      <c r="G1214" s="288">
        <f>G1213+7</f>
        <v>43683</v>
      </c>
      <c r="H1214" s="286"/>
      <c r="I1214" s="286"/>
    </row>
    <row r="1215" spans="1:9">
      <c r="A1215" s="308"/>
      <c r="B1215" s="316" t="s">
        <v>1244</v>
      </c>
      <c r="C1215" s="312" t="s">
        <v>1139</v>
      </c>
      <c r="D1215" s="289"/>
      <c r="E1215" s="288">
        <f>E1214+7</f>
        <v>43668</v>
      </c>
      <c r="F1215" s="288">
        <f>F1214+7</f>
        <v>43671</v>
      </c>
      <c r="G1215" s="288">
        <f>G1214+7</f>
        <v>43690</v>
      </c>
      <c r="H1215" s="286"/>
      <c r="I1215" s="286"/>
    </row>
    <row r="1216" spans="1:9">
      <c r="A1216" s="286"/>
      <c r="B1216" s="305"/>
      <c r="C1216" s="313"/>
      <c r="D1216" s="304"/>
      <c r="E1216" s="303"/>
      <c r="F1216" s="303"/>
      <c r="G1216" s="303"/>
      <c r="H1216" s="324"/>
      <c r="I1216" s="286"/>
    </row>
    <row r="1217" spans="1:9">
      <c r="A1217" s="301" t="s">
        <v>1243</v>
      </c>
      <c r="B1217" s="305"/>
      <c r="C1217" s="305"/>
      <c r="D1217" s="304"/>
      <c r="E1217" s="303"/>
      <c r="F1217" s="303"/>
      <c r="G1217" s="303"/>
      <c r="H1217" s="303"/>
      <c r="I1217" s="286"/>
    </row>
    <row r="1218" spans="1:9">
      <c r="A1218" s="286"/>
      <c r="B1218" s="297" t="s">
        <v>31</v>
      </c>
      <c r="C1218" s="297" t="s">
        <v>32</v>
      </c>
      <c r="D1218" s="296" t="s">
        <v>33</v>
      </c>
      <c r="E1218" s="293" t="s">
        <v>159</v>
      </c>
      <c r="F1218" s="293" t="s">
        <v>159</v>
      </c>
      <c r="G1218" s="293" t="s">
        <v>1243</v>
      </c>
      <c r="H1218" s="303"/>
      <c r="I1218" s="286"/>
    </row>
    <row r="1219" spans="1:9">
      <c r="A1219" s="286"/>
      <c r="B1219" s="295"/>
      <c r="C1219" s="295"/>
      <c r="D1219" s="294"/>
      <c r="E1219" s="293" t="s">
        <v>1134</v>
      </c>
      <c r="F1219" s="293" t="s">
        <v>35</v>
      </c>
      <c r="G1219" s="293" t="s">
        <v>36</v>
      </c>
      <c r="H1219" s="303"/>
      <c r="I1219" s="286"/>
    </row>
    <row r="1220" spans="1:9">
      <c r="A1220" s="286"/>
      <c r="B1220" s="302" t="s">
        <v>1242</v>
      </c>
      <c r="C1220" s="302" t="s">
        <v>1241</v>
      </c>
      <c r="D1220" s="292" t="s">
        <v>1240</v>
      </c>
      <c r="E1220" s="288">
        <v>43647</v>
      </c>
      <c r="F1220" s="288">
        <v>43650</v>
      </c>
      <c r="G1220" s="288">
        <f>F1220+12</f>
        <v>43662</v>
      </c>
      <c r="H1220" s="303"/>
      <c r="I1220" s="286"/>
    </row>
    <row r="1221" spans="1:9">
      <c r="A1221" s="308"/>
      <c r="B1221" s="290" t="s">
        <v>1239</v>
      </c>
      <c r="C1221" s="290" t="s">
        <v>1238</v>
      </c>
      <c r="D1221" s="291"/>
      <c r="E1221" s="288">
        <f>E1220+7</f>
        <v>43654</v>
      </c>
      <c r="F1221" s="288">
        <f>F1220+7</f>
        <v>43657</v>
      </c>
      <c r="G1221" s="288">
        <f>G1220+7</f>
        <v>43669</v>
      </c>
      <c r="H1221" s="320"/>
      <c r="I1221" s="286"/>
    </row>
    <row r="1222" spans="1:9">
      <c r="A1222" s="308"/>
      <c r="B1222" s="317" t="s">
        <v>1237</v>
      </c>
      <c r="C1222" s="290" t="s">
        <v>1236</v>
      </c>
      <c r="D1222" s="291"/>
      <c r="E1222" s="288">
        <f>E1221+7</f>
        <v>43661</v>
      </c>
      <c r="F1222" s="288">
        <f>F1221+7</f>
        <v>43664</v>
      </c>
      <c r="G1222" s="288">
        <f>G1221+7</f>
        <v>43676</v>
      </c>
      <c r="H1222" s="324"/>
      <c r="I1222" s="286"/>
    </row>
    <row r="1223" spans="1:9">
      <c r="A1223" s="308"/>
      <c r="B1223" s="316" t="s">
        <v>1235</v>
      </c>
      <c r="C1223" s="312" t="s">
        <v>1234</v>
      </c>
      <c r="D1223" s="289"/>
      <c r="E1223" s="288">
        <f>E1222+7</f>
        <v>43668</v>
      </c>
      <c r="F1223" s="288">
        <f>F1222+7</f>
        <v>43671</v>
      </c>
      <c r="G1223" s="288">
        <f>G1222+7</f>
        <v>43683</v>
      </c>
      <c r="H1223" s="324"/>
      <c r="I1223" s="286"/>
    </row>
    <row r="1224" spans="1:9">
      <c r="A1224" s="308"/>
      <c r="B1224" s="287"/>
      <c r="C1224" s="287"/>
      <c r="D1224" s="304"/>
      <c r="E1224" s="303"/>
      <c r="F1224" s="303"/>
      <c r="G1224" s="287"/>
      <c r="H1224" s="304"/>
      <c r="I1224" s="286"/>
    </row>
    <row r="1225" spans="1:9">
      <c r="A1225" s="308" t="s">
        <v>1232</v>
      </c>
      <c r="B1225" s="287"/>
      <c r="C1225" s="287"/>
      <c r="D1225" s="304"/>
      <c r="E1225" s="303"/>
      <c r="F1225" s="303"/>
      <c r="G1225" s="287"/>
      <c r="H1225" s="304"/>
      <c r="I1225" s="286"/>
    </row>
    <row r="1226" spans="1:9">
      <c r="A1226" s="308"/>
      <c r="B1226" s="297" t="s">
        <v>31</v>
      </c>
      <c r="C1226" s="297" t="s">
        <v>32</v>
      </c>
      <c r="D1226" s="296" t="s">
        <v>33</v>
      </c>
      <c r="E1226" s="293" t="s">
        <v>159</v>
      </c>
      <c r="F1226" s="293" t="s">
        <v>159</v>
      </c>
      <c r="G1226" s="293" t="s">
        <v>1233</v>
      </c>
      <c r="H1226" s="293" t="s">
        <v>1232</v>
      </c>
      <c r="I1226" s="286"/>
    </row>
    <row r="1227" spans="1:9">
      <c r="A1227" s="308"/>
      <c r="B1227" s="295"/>
      <c r="C1227" s="295"/>
      <c r="D1227" s="294"/>
      <c r="E1227" s="293" t="s">
        <v>1134</v>
      </c>
      <c r="F1227" s="293" t="s">
        <v>35</v>
      </c>
      <c r="G1227" s="293" t="s">
        <v>36</v>
      </c>
      <c r="H1227" s="293" t="s">
        <v>36</v>
      </c>
      <c r="I1227" s="286"/>
    </row>
    <row r="1228" spans="1:9">
      <c r="A1228" s="308"/>
      <c r="B1228" s="302" t="s">
        <v>1231</v>
      </c>
      <c r="C1228" s="290" t="s">
        <v>1230</v>
      </c>
      <c r="D1228" s="292" t="s">
        <v>1229</v>
      </c>
      <c r="E1228" s="288">
        <v>43644</v>
      </c>
      <c r="F1228" s="288">
        <v>43649</v>
      </c>
      <c r="G1228" s="288">
        <f>F1228+14</f>
        <v>43663</v>
      </c>
      <c r="H1228" s="288" t="s">
        <v>1220</v>
      </c>
      <c r="I1228" s="286"/>
    </row>
    <row r="1229" spans="1:9">
      <c r="A1229" s="286"/>
      <c r="B1229" s="290" t="s">
        <v>1228</v>
      </c>
      <c r="C1229" s="290" t="s">
        <v>1227</v>
      </c>
      <c r="D1229" s="291"/>
      <c r="E1229" s="288">
        <f>E1228+7</f>
        <v>43651</v>
      </c>
      <c r="F1229" s="288">
        <f>F1228+7</f>
        <v>43656</v>
      </c>
      <c r="G1229" s="288">
        <f>G1228+7</f>
        <v>43670</v>
      </c>
      <c r="H1229" s="288" t="s">
        <v>1220</v>
      </c>
      <c r="I1229" s="286"/>
    </row>
    <row r="1230" spans="1:9">
      <c r="A1230" s="286"/>
      <c r="B1230" s="290" t="s">
        <v>1226</v>
      </c>
      <c r="C1230" s="290" t="s">
        <v>1225</v>
      </c>
      <c r="D1230" s="291"/>
      <c r="E1230" s="288">
        <f>E1229+7</f>
        <v>43658</v>
      </c>
      <c r="F1230" s="288">
        <f>F1229+7</f>
        <v>43663</v>
      </c>
      <c r="G1230" s="288">
        <f>G1229+7</f>
        <v>43677</v>
      </c>
      <c r="H1230" s="288" t="s">
        <v>1220</v>
      </c>
      <c r="I1230" s="286"/>
    </row>
    <row r="1231" spans="1:9">
      <c r="A1231" s="286"/>
      <c r="B1231" s="290" t="s">
        <v>1224</v>
      </c>
      <c r="C1231" s="290" t="s">
        <v>1223</v>
      </c>
      <c r="D1231" s="291"/>
      <c r="E1231" s="288">
        <f>E1230+7</f>
        <v>43665</v>
      </c>
      <c r="F1231" s="288">
        <f>F1230+7</f>
        <v>43670</v>
      </c>
      <c r="G1231" s="288">
        <f>G1230+7</f>
        <v>43684</v>
      </c>
      <c r="H1231" s="288" t="s">
        <v>1220</v>
      </c>
      <c r="I1231" s="286"/>
    </row>
    <row r="1232" spans="1:9">
      <c r="A1232" s="286"/>
      <c r="B1232" s="290" t="s">
        <v>1222</v>
      </c>
      <c r="C1232" s="290" t="s">
        <v>1221</v>
      </c>
      <c r="D1232" s="289"/>
      <c r="E1232" s="288">
        <f>E1231+7</f>
        <v>43672</v>
      </c>
      <c r="F1232" s="288">
        <f>F1231+7</f>
        <v>43677</v>
      </c>
      <c r="G1232" s="288">
        <f>G1231+7</f>
        <v>43691</v>
      </c>
      <c r="H1232" s="288" t="s">
        <v>1220</v>
      </c>
      <c r="I1232" s="286"/>
    </row>
    <row r="1233" spans="1:9">
      <c r="A1233" s="286"/>
      <c r="B1233" s="305"/>
      <c r="C1233" s="313"/>
      <c r="D1233" s="304"/>
      <c r="E1233" s="303"/>
      <c r="F1233" s="303"/>
      <c r="G1233" s="303"/>
      <c r="H1233" s="303"/>
      <c r="I1233" s="286"/>
    </row>
    <row r="1234" spans="1:9">
      <c r="A1234" s="301" t="s">
        <v>264</v>
      </c>
      <c r="B1234" s="323"/>
      <c r="C1234" s="322"/>
      <c r="D1234" s="321"/>
      <c r="E1234" s="321"/>
      <c r="F1234" s="320"/>
      <c r="G1234" s="321"/>
      <c r="H1234" s="320"/>
      <c r="I1234" s="286"/>
    </row>
    <row r="1235" spans="1:9">
      <c r="A1235" s="286"/>
      <c r="B1235" s="297" t="s">
        <v>31</v>
      </c>
      <c r="C1235" s="297" t="s">
        <v>32</v>
      </c>
      <c r="D1235" s="296" t="s">
        <v>33</v>
      </c>
      <c r="E1235" s="293" t="s">
        <v>159</v>
      </c>
      <c r="F1235" s="293" t="s">
        <v>159</v>
      </c>
      <c r="G1235" s="293" t="s">
        <v>1203</v>
      </c>
      <c r="H1235" s="293" t="s">
        <v>264</v>
      </c>
      <c r="I1235" s="286"/>
    </row>
    <row r="1236" spans="1:9">
      <c r="A1236" s="286"/>
      <c r="B1236" s="295"/>
      <c r="C1236" s="295"/>
      <c r="D1236" s="294"/>
      <c r="E1236" s="293" t="s">
        <v>1134</v>
      </c>
      <c r="F1236" s="293" t="s">
        <v>35</v>
      </c>
      <c r="G1236" s="293" t="s">
        <v>36</v>
      </c>
      <c r="H1236" s="293" t="s">
        <v>36</v>
      </c>
      <c r="I1236" s="286"/>
    </row>
    <row r="1237" spans="1:9">
      <c r="A1237" s="286"/>
      <c r="B1237" s="302" t="s">
        <v>1219</v>
      </c>
      <c r="C1237" s="290" t="s">
        <v>1218</v>
      </c>
      <c r="D1237" s="292" t="s">
        <v>1217</v>
      </c>
      <c r="E1237" s="288">
        <v>43642</v>
      </c>
      <c r="F1237" s="288">
        <v>43647</v>
      </c>
      <c r="G1237" s="288">
        <f>F1237+14</f>
        <v>43661</v>
      </c>
      <c r="H1237" s="288" t="s">
        <v>1208</v>
      </c>
      <c r="I1237" s="286"/>
    </row>
    <row r="1238" spans="1:9">
      <c r="A1238" s="286"/>
      <c r="B1238" s="290" t="s">
        <v>1216</v>
      </c>
      <c r="C1238" s="290" t="s">
        <v>1215</v>
      </c>
      <c r="D1238" s="291"/>
      <c r="E1238" s="288">
        <f>E1237+7</f>
        <v>43649</v>
      </c>
      <c r="F1238" s="288">
        <f>F1237+7</f>
        <v>43654</v>
      </c>
      <c r="G1238" s="288">
        <f>G1237+7</f>
        <v>43668</v>
      </c>
      <c r="H1238" s="288" t="s">
        <v>1208</v>
      </c>
      <c r="I1238" s="286"/>
    </row>
    <row r="1239" spans="1:9">
      <c r="A1239" s="286"/>
      <c r="B1239" s="290" t="s">
        <v>1214</v>
      </c>
      <c r="C1239" s="290" t="s">
        <v>1213</v>
      </c>
      <c r="D1239" s="291"/>
      <c r="E1239" s="288">
        <f>E1238+7</f>
        <v>43656</v>
      </c>
      <c r="F1239" s="288">
        <f>F1238+7</f>
        <v>43661</v>
      </c>
      <c r="G1239" s="288">
        <f>G1238+7</f>
        <v>43675</v>
      </c>
      <c r="H1239" s="288" t="s">
        <v>1208</v>
      </c>
      <c r="I1239" s="286"/>
    </row>
    <row r="1240" spans="1:9">
      <c r="A1240" s="286"/>
      <c r="B1240" s="290" t="s">
        <v>1212</v>
      </c>
      <c r="C1240" s="290" t="s">
        <v>1211</v>
      </c>
      <c r="D1240" s="291"/>
      <c r="E1240" s="288">
        <f>E1239+7</f>
        <v>43663</v>
      </c>
      <c r="F1240" s="288">
        <f>F1239+7</f>
        <v>43668</v>
      </c>
      <c r="G1240" s="288">
        <f>G1239+7</f>
        <v>43682</v>
      </c>
      <c r="H1240" s="288" t="s">
        <v>1208</v>
      </c>
      <c r="I1240" s="286"/>
    </row>
    <row r="1241" spans="1:9">
      <c r="A1241" s="286"/>
      <c r="B1241" s="290" t="s">
        <v>1210</v>
      </c>
      <c r="C1241" s="290" t="s">
        <v>1209</v>
      </c>
      <c r="D1241" s="289"/>
      <c r="E1241" s="288">
        <f>E1240+7</f>
        <v>43670</v>
      </c>
      <c r="F1241" s="288">
        <f>F1240+7</f>
        <v>43675</v>
      </c>
      <c r="G1241" s="288">
        <f>G1240+7</f>
        <v>43689</v>
      </c>
      <c r="H1241" s="288" t="s">
        <v>1208</v>
      </c>
      <c r="I1241" s="286"/>
    </row>
    <row r="1242" spans="1:9">
      <c r="A1242" s="286"/>
      <c r="B1242" s="308"/>
      <c r="C1242" s="308"/>
      <c r="D1242" s="286"/>
      <c r="E1242" s="286"/>
      <c r="F1242" s="286"/>
      <c r="G1242" s="303"/>
      <c r="H1242" s="299"/>
      <c r="I1242" s="286"/>
    </row>
    <row r="1243" spans="1:9">
      <c r="A1243" s="286"/>
      <c r="B1243" s="297" t="s">
        <v>31</v>
      </c>
      <c r="C1243" s="297" t="s">
        <v>32</v>
      </c>
      <c r="D1243" s="296" t="s">
        <v>33</v>
      </c>
      <c r="E1243" s="293" t="s">
        <v>159</v>
      </c>
      <c r="F1243" s="293" t="s">
        <v>159</v>
      </c>
      <c r="G1243" s="293" t="s">
        <v>1207</v>
      </c>
      <c r="H1243" s="293" t="s">
        <v>264</v>
      </c>
      <c r="I1243" s="286"/>
    </row>
    <row r="1244" spans="1:9">
      <c r="A1244" s="286"/>
      <c r="B1244" s="295"/>
      <c r="C1244" s="295"/>
      <c r="D1244" s="294"/>
      <c r="E1244" s="293" t="s">
        <v>1134</v>
      </c>
      <c r="F1244" s="293" t="s">
        <v>35</v>
      </c>
      <c r="G1244" s="293" t="s">
        <v>36</v>
      </c>
      <c r="H1244" s="293" t="s">
        <v>36</v>
      </c>
      <c r="I1244" s="286"/>
    </row>
    <row r="1245" spans="1:9">
      <c r="A1245" s="286"/>
      <c r="B1245" s="302" t="s">
        <v>1205</v>
      </c>
      <c r="C1245" s="302"/>
      <c r="D1245" s="292" t="s">
        <v>1206</v>
      </c>
      <c r="E1245" s="288">
        <v>43647</v>
      </c>
      <c r="F1245" s="288">
        <v>43650</v>
      </c>
      <c r="G1245" s="288">
        <f>F1245+15</f>
        <v>43665</v>
      </c>
      <c r="H1245" s="288" t="s">
        <v>1204</v>
      </c>
      <c r="I1245" s="286"/>
    </row>
    <row r="1246" spans="1:9">
      <c r="A1246" s="286"/>
      <c r="B1246" s="290" t="s">
        <v>6</v>
      </c>
      <c r="C1246" s="290" t="s">
        <v>354</v>
      </c>
      <c r="D1246" s="291"/>
      <c r="E1246" s="288">
        <f>E1245+7</f>
        <v>43654</v>
      </c>
      <c r="F1246" s="288">
        <f>F1245+7</f>
        <v>43657</v>
      </c>
      <c r="G1246" s="288">
        <f>G1245+7</f>
        <v>43672</v>
      </c>
      <c r="H1246" s="288" t="s">
        <v>1204</v>
      </c>
      <c r="I1246" s="286"/>
    </row>
    <row r="1247" spans="1:9">
      <c r="A1247" s="308"/>
      <c r="B1247" s="317" t="s">
        <v>1205</v>
      </c>
      <c r="C1247" s="290"/>
      <c r="D1247" s="291"/>
      <c r="E1247" s="288">
        <f>E1246+7</f>
        <v>43661</v>
      </c>
      <c r="F1247" s="288">
        <f>F1246+7</f>
        <v>43664</v>
      </c>
      <c r="G1247" s="288">
        <f>G1246+7</f>
        <v>43679</v>
      </c>
      <c r="H1247" s="288" t="s">
        <v>1204</v>
      </c>
      <c r="I1247" s="286"/>
    </row>
    <row r="1248" spans="1:9">
      <c r="A1248" s="286"/>
      <c r="B1248" s="316" t="s">
        <v>168</v>
      </c>
      <c r="C1248" s="312" t="s">
        <v>236</v>
      </c>
      <c r="D1248" s="289"/>
      <c r="E1248" s="288">
        <f>E1247+7</f>
        <v>43668</v>
      </c>
      <c r="F1248" s="288">
        <f>F1247+7</f>
        <v>43671</v>
      </c>
      <c r="G1248" s="288">
        <f>G1247+7</f>
        <v>43686</v>
      </c>
      <c r="H1248" s="288" t="s">
        <v>1204</v>
      </c>
      <c r="I1248" s="286"/>
    </row>
    <row r="1249" spans="1:9">
      <c r="A1249" s="286"/>
      <c r="B1249" s="319"/>
      <c r="C1249" s="305"/>
      <c r="D1249" s="304"/>
      <c r="E1249" s="303"/>
      <c r="F1249" s="303"/>
      <c r="G1249" s="303"/>
      <c r="H1249" s="318"/>
      <c r="I1249" s="286"/>
    </row>
    <row r="1250" spans="1:9">
      <c r="A1250" s="286"/>
      <c r="B1250" s="297" t="s">
        <v>31</v>
      </c>
      <c r="C1250" s="297" t="s">
        <v>32</v>
      </c>
      <c r="D1250" s="296" t="s">
        <v>33</v>
      </c>
      <c r="E1250" s="293" t="s">
        <v>159</v>
      </c>
      <c r="F1250" s="293" t="s">
        <v>159</v>
      </c>
      <c r="G1250" s="293" t="s">
        <v>1203</v>
      </c>
      <c r="H1250" s="293" t="s">
        <v>264</v>
      </c>
      <c r="I1250" s="286"/>
    </row>
    <row r="1251" spans="1:9">
      <c r="A1251" s="286"/>
      <c r="B1251" s="295"/>
      <c r="C1251" s="295"/>
      <c r="D1251" s="294"/>
      <c r="E1251" s="293" t="s">
        <v>1134</v>
      </c>
      <c r="F1251" s="293" t="s">
        <v>35</v>
      </c>
      <c r="G1251" s="293" t="s">
        <v>36</v>
      </c>
      <c r="H1251" s="293" t="s">
        <v>36</v>
      </c>
      <c r="I1251" s="286"/>
    </row>
    <row r="1252" spans="1:9">
      <c r="A1252" s="286"/>
      <c r="B1252" s="302" t="s">
        <v>258</v>
      </c>
      <c r="C1252" s="302" t="s">
        <v>1202</v>
      </c>
      <c r="D1252" s="292" t="s">
        <v>1201</v>
      </c>
      <c r="E1252" s="288">
        <v>43647</v>
      </c>
      <c r="F1252" s="288">
        <v>43651</v>
      </c>
      <c r="G1252" s="288">
        <f>F1252+11</f>
        <v>43662</v>
      </c>
      <c r="H1252" s="288" t="s">
        <v>1200</v>
      </c>
      <c r="I1252" s="286"/>
    </row>
    <row r="1253" spans="1:9">
      <c r="A1253" s="286"/>
      <c r="B1253" s="290" t="s">
        <v>257</v>
      </c>
      <c r="C1253" s="290" t="s">
        <v>1199</v>
      </c>
      <c r="D1253" s="291"/>
      <c r="E1253" s="288">
        <f>E1252+7</f>
        <v>43654</v>
      </c>
      <c r="F1253" s="288">
        <f>F1252+7</f>
        <v>43658</v>
      </c>
      <c r="G1253" s="288">
        <f>G1252+7</f>
        <v>43669</v>
      </c>
      <c r="H1253" s="288" t="s">
        <v>1195</v>
      </c>
      <c r="I1253" s="286"/>
    </row>
    <row r="1254" spans="1:9">
      <c r="A1254" s="286"/>
      <c r="B1254" s="317" t="s">
        <v>1198</v>
      </c>
      <c r="C1254" s="290" t="s">
        <v>1197</v>
      </c>
      <c r="D1254" s="291"/>
      <c r="E1254" s="288">
        <f>E1253+7</f>
        <v>43661</v>
      </c>
      <c r="F1254" s="288">
        <f>F1253+7</f>
        <v>43665</v>
      </c>
      <c r="G1254" s="288">
        <f>G1253+7</f>
        <v>43676</v>
      </c>
      <c r="H1254" s="288" t="s">
        <v>1195</v>
      </c>
      <c r="I1254" s="286"/>
    </row>
    <row r="1255" spans="1:9">
      <c r="A1255" s="286"/>
      <c r="B1255" s="316" t="s">
        <v>256</v>
      </c>
      <c r="C1255" s="312" t="s">
        <v>1196</v>
      </c>
      <c r="D1255" s="289"/>
      <c r="E1255" s="288">
        <f>E1254+7</f>
        <v>43668</v>
      </c>
      <c r="F1255" s="288">
        <f>F1254+7</f>
        <v>43672</v>
      </c>
      <c r="G1255" s="288">
        <f>G1254+7</f>
        <v>43683</v>
      </c>
      <c r="H1255" s="288" t="s">
        <v>1195</v>
      </c>
      <c r="I1255" s="286"/>
    </row>
    <row r="1256" spans="1:9">
      <c r="A1256" s="315"/>
      <c r="B1256" s="315"/>
      <c r="C1256" s="315"/>
      <c r="D1256" s="315"/>
      <c r="E1256" s="315"/>
      <c r="F1256" s="315"/>
      <c r="G1256" s="315"/>
      <c r="H1256" s="314"/>
      <c r="I1256" s="286"/>
    </row>
    <row r="1257" spans="1:9">
      <c r="A1257" s="286"/>
      <c r="B1257" s="297" t="s">
        <v>31</v>
      </c>
      <c r="C1257" s="297" t="s">
        <v>32</v>
      </c>
      <c r="D1257" s="296" t="s">
        <v>33</v>
      </c>
      <c r="E1257" s="293" t="s">
        <v>159</v>
      </c>
      <c r="F1257" s="293" t="s">
        <v>159</v>
      </c>
      <c r="G1257" s="293" t="s">
        <v>1194</v>
      </c>
      <c r="H1257" s="293" t="s">
        <v>264</v>
      </c>
      <c r="I1257" s="286"/>
    </row>
    <row r="1258" spans="1:9">
      <c r="A1258" s="286"/>
      <c r="B1258" s="295"/>
      <c r="C1258" s="295"/>
      <c r="D1258" s="294"/>
      <c r="E1258" s="293" t="s">
        <v>1134</v>
      </c>
      <c r="F1258" s="293" t="s">
        <v>35</v>
      </c>
      <c r="G1258" s="293" t="s">
        <v>36</v>
      </c>
      <c r="H1258" s="293" t="s">
        <v>36</v>
      </c>
      <c r="I1258" s="286"/>
    </row>
    <row r="1259" spans="1:9">
      <c r="A1259" s="286"/>
      <c r="B1259" s="302" t="s">
        <v>1193</v>
      </c>
      <c r="C1259" s="290" t="s">
        <v>1192</v>
      </c>
      <c r="D1259" s="292" t="s">
        <v>1191</v>
      </c>
      <c r="E1259" s="288">
        <v>43644</v>
      </c>
      <c r="F1259" s="288">
        <v>43649</v>
      </c>
      <c r="G1259" s="288">
        <f>F1259+14</f>
        <v>43663</v>
      </c>
      <c r="H1259" s="288" t="s">
        <v>1182</v>
      </c>
      <c r="I1259" s="286"/>
    </row>
    <row r="1260" spans="1:9">
      <c r="A1260" s="286"/>
      <c r="B1260" s="290" t="s">
        <v>1190</v>
      </c>
      <c r="C1260" s="290" t="s">
        <v>1189</v>
      </c>
      <c r="D1260" s="291"/>
      <c r="E1260" s="288">
        <f>E1259+7</f>
        <v>43651</v>
      </c>
      <c r="F1260" s="288">
        <f>F1259+7</f>
        <v>43656</v>
      </c>
      <c r="G1260" s="288">
        <f>G1259+7</f>
        <v>43670</v>
      </c>
      <c r="H1260" s="288" t="s">
        <v>1182</v>
      </c>
      <c r="I1260" s="286"/>
    </row>
    <row r="1261" spans="1:9">
      <c r="A1261" s="286"/>
      <c r="B1261" s="290" t="s">
        <v>1188</v>
      </c>
      <c r="C1261" s="290" t="s">
        <v>1187</v>
      </c>
      <c r="D1261" s="291"/>
      <c r="E1261" s="288">
        <f>E1260+7</f>
        <v>43658</v>
      </c>
      <c r="F1261" s="288">
        <f>F1260+7</f>
        <v>43663</v>
      </c>
      <c r="G1261" s="288">
        <f>G1260+7</f>
        <v>43677</v>
      </c>
      <c r="H1261" s="288" t="s">
        <v>1182</v>
      </c>
      <c r="I1261" s="286"/>
    </row>
    <row r="1262" spans="1:9">
      <c r="A1262" s="286"/>
      <c r="B1262" s="290" t="s">
        <v>1186</v>
      </c>
      <c r="C1262" s="290" t="s">
        <v>1185</v>
      </c>
      <c r="D1262" s="291"/>
      <c r="E1262" s="288">
        <f>E1261+7</f>
        <v>43665</v>
      </c>
      <c r="F1262" s="288">
        <f>F1261+7</f>
        <v>43670</v>
      </c>
      <c r="G1262" s="288">
        <f>G1261+7</f>
        <v>43684</v>
      </c>
      <c r="H1262" s="288" t="s">
        <v>1182</v>
      </c>
      <c r="I1262" s="286"/>
    </row>
    <row r="1263" spans="1:9">
      <c r="A1263" s="286"/>
      <c r="B1263" s="290" t="s">
        <v>1184</v>
      </c>
      <c r="C1263" s="290" t="s">
        <v>1183</v>
      </c>
      <c r="D1263" s="289"/>
      <c r="E1263" s="288">
        <f>E1262+7</f>
        <v>43672</v>
      </c>
      <c r="F1263" s="288">
        <f>F1262+7</f>
        <v>43677</v>
      </c>
      <c r="G1263" s="288">
        <f>G1262+7</f>
        <v>43691</v>
      </c>
      <c r="H1263" s="288" t="s">
        <v>1182</v>
      </c>
      <c r="I1263" s="286"/>
    </row>
    <row r="1264" spans="1:9">
      <c r="A1264" s="286"/>
      <c r="B1264" s="305"/>
      <c r="C1264" s="313"/>
      <c r="D1264" s="304"/>
      <c r="E1264" s="303"/>
      <c r="F1264" s="303"/>
      <c r="G1264" s="303"/>
      <c r="H1264" s="286"/>
      <c r="I1264" s="286"/>
    </row>
    <row r="1265" spans="1:9">
      <c r="A1265" s="301" t="s">
        <v>152</v>
      </c>
      <c r="B1265" s="287"/>
      <c r="C1265" s="287"/>
      <c r="D1265" s="286"/>
      <c r="E1265" s="286"/>
      <c r="F1265" s="286"/>
      <c r="G1265" s="286"/>
      <c r="H1265" s="286"/>
      <c r="I1265" s="286"/>
    </row>
    <row r="1266" spans="1:9">
      <c r="A1266" s="286"/>
      <c r="B1266" s="297" t="s">
        <v>31</v>
      </c>
      <c r="C1266" s="297" t="s">
        <v>32</v>
      </c>
      <c r="D1266" s="296" t="s">
        <v>33</v>
      </c>
      <c r="E1266" s="293" t="s">
        <v>159</v>
      </c>
      <c r="F1266" s="293" t="s">
        <v>159</v>
      </c>
      <c r="G1266" s="293" t="s">
        <v>259</v>
      </c>
      <c r="H1266" s="286"/>
      <c r="I1266" s="286"/>
    </row>
    <row r="1267" spans="1:9">
      <c r="A1267" s="286"/>
      <c r="B1267" s="295"/>
      <c r="C1267" s="295"/>
      <c r="D1267" s="294"/>
      <c r="E1267" s="293" t="s">
        <v>1134</v>
      </c>
      <c r="F1267" s="293" t="s">
        <v>35</v>
      </c>
      <c r="G1267" s="293" t="s">
        <v>36</v>
      </c>
      <c r="H1267" s="286"/>
      <c r="I1267" s="286"/>
    </row>
    <row r="1268" spans="1:9">
      <c r="A1268" s="286"/>
      <c r="B1268" s="302" t="s">
        <v>163</v>
      </c>
      <c r="C1268" s="302">
        <v>907</v>
      </c>
      <c r="D1268" s="292" t="s">
        <v>1181</v>
      </c>
      <c r="E1268" s="288">
        <v>43644</v>
      </c>
      <c r="F1268" s="288">
        <v>43647</v>
      </c>
      <c r="G1268" s="288">
        <f>F1268+32</f>
        <v>43679</v>
      </c>
      <c r="H1268" s="286"/>
      <c r="I1268" s="286"/>
    </row>
    <row r="1269" spans="1:9">
      <c r="A1269" s="286"/>
      <c r="B1269" s="290" t="s">
        <v>551</v>
      </c>
      <c r="C1269" s="290" t="s">
        <v>1180</v>
      </c>
      <c r="D1269" s="291"/>
      <c r="E1269" s="288">
        <f>E1268+7</f>
        <v>43651</v>
      </c>
      <c r="F1269" s="288">
        <f>F1268+7</f>
        <v>43654</v>
      </c>
      <c r="G1269" s="288">
        <f>G1268+7</f>
        <v>43686</v>
      </c>
      <c r="H1269" s="286"/>
      <c r="I1269" s="286"/>
    </row>
    <row r="1270" spans="1:9">
      <c r="A1270" s="286"/>
      <c r="B1270" s="290" t="s">
        <v>552</v>
      </c>
      <c r="C1270" s="312">
        <v>909</v>
      </c>
      <c r="D1270" s="291"/>
      <c r="E1270" s="288">
        <f>E1269+7</f>
        <v>43658</v>
      </c>
      <c r="F1270" s="288">
        <f>F1269+7</f>
        <v>43661</v>
      </c>
      <c r="G1270" s="288">
        <f>G1269+7</f>
        <v>43693</v>
      </c>
      <c r="H1270" s="286"/>
      <c r="I1270" s="286"/>
    </row>
    <row r="1271" spans="1:9">
      <c r="A1271" s="286"/>
      <c r="B1271" s="290" t="s">
        <v>553</v>
      </c>
      <c r="C1271" s="312">
        <v>910</v>
      </c>
      <c r="D1271" s="291"/>
      <c r="E1271" s="288">
        <f>E1270+7</f>
        <v>43665</v>
      </c>
      <c r="F1271" s="288">
        <f>F1270+7</f>
        <v>43668</v>
      </c>
      <c r="G1271" s="288">
        <f>G1270+7</f>
        <v>43700</v>
      </c>
      <c r="H1271" s="286"/>
      <c r="I1271" s="286"/>
    </row>
    <row r="1272" spans="1:9">
      <c r="A1272" s="286"/>
      <c r="B1272" s="290" t="s">
        <v>554</v>
      </c>
      <c r="C1272" s="312">
        <v>911</v>
      </c>
      <c r="D1272" s="289"/>
      <c r="E1272" s="288">
        <f>E1271+7</f>
        <v>43672</v>
      </c>
      <c r="F1272" s="288">
        <f>F1271+7</f>
        <v>43675</v>
      </c>
      <c r="G1272" s="288">
        <f>G1271+7</f>
        <v>43707</v>
      </c>
      <c r="H1272" s="286"/>
      <c r="I1272" s="286"/>
    </row>
    <row r="1273" spans="1:9">
      <c r="A1273" s="286"/>
      <c r="B1273" s="305"/>
      <c r="C1273" s="311"/>
      <c r="D1273" s="304"/>
      <c r="E1273" s="303"/>
      <c r="F1273" s="303"/>
      <c r="G1273" s="303"/>
      <c r="H1273" s="286"/>
      <c r="I1273" s="286"/>
    </row>
    <row r="1274" spans="1:9">
      <c r="A1274" s="286"/>
      <c r="B1274" s="297" t="s">
        <v>31</v>
      </c>
      <c r="C1274" s="297" t="s">
        <v>32</v>
      </c>
      <c r="D1274" s="296" t="s">
        <v>33</v>
      </c>
      <c r="E1274" s="293" t="s">
        <v>159</v>
      </c>
      <c r="F1274" s="293" t="s">
        <v>159</v>
      </c>
      <c r="G1274" s="293" t="s">
        <v>259</v>
      </c>
      <c r="H1274" s="286"/>
      <c r="I1274" s="286"/>
    </row>
    <row r="1275" spans="1:9">
      <c r="A1275" s="286"/>
      <c r="B1275" s="295"/>
      <c r="C1275" s="295"/>
      <c r="D1275" s="294"/>
      <c r="E1275" s="293" t="s">
        <v>1134</v>
      </c>
      <c r="F1275" s="293" t="s">
        <v>35</v>
      </c>
      <c r="G1275" s="293" t="s">
        <v>36</v>
      </c>
      <c r="H1275" s="286"/>
      <c r="I1275" s="286"/>
    </row>
    <row r="1276" spans="1:9">
      <c r="A1276" s="286"/>
      <c r="B1276" s="290" t="s">
        <v>1179</v>
      </c>
      <c r="C1276" s="290" t="s">
        <v>1129</v>
      </c>
      <c r="D1276" s="292" t="s">
        <v>1178</v>
      </c>
      <c r="E1276" s="288">
        <v>43644</v>
      </c>
      <c r="F1276" s="288">
        <v>43650</v>
      </c>
      <c r="G1276" s="288">
        <f>F1276+25</f>
        <v>43675</v>
      </c>
      <c r="H1276" s="286"/>
      <c r="I1276" s="286"/>
    </row>
    <row r="1277" spans="1:9">
      <c r="A1277" s="286"/>
      <c r="B1277" s="290" t="s">
        <v>1177</v>
      </c>
      <c r="C1277" s="290" t="s">
        <v>1176</v>
      </c>
      <c r="D1277" s="291"/>
      <c r="E1277" s="288">
        <f>E1276+7</f>
        <v>43651</v>
      </c>
      <c r="F1277" s="288">
        <f>F1276+7</f>
        <v>43657</v>
      </c>
      <c r="G1277" s="288">
        <f>G1276+7</f>
        <v>43682</v>
      </c>
      <c r="H1277" s="286"/>
      <c r="I1277" s="286"/>
    </row>
    <row r="1278" spans="1:9">
      <c r="A1278" s="286"/>
      <c r="B1278" s="290" t="s">
        <v>1175</v>
      </c>
      <c r="C1278" s="290" t="s">
        <v>1174</v>
      </c>
      <c r="D1278" s="291"/>
      <c r="E1278" s="288">
        <f>E1277+7</f>
        <v>43658</v>
      </c>
      <c r="F1278" s="288">
        <f>F1277+7</f>
        <v>43664</v>
      </c>
      <c r="G1278" s="288">
        <f>G1277+7</f>
        <v>43689</v>
      </c>
      <c r="H1278" s="286"/>
      <c r="I1278" s="286"/>
    </row>
    <row r="1279" spans="1:9">
      <c r="A1279" s="286"/>
      <c r="B1279" s="290" t="s">
        <v>164</v>
      </c>
      <c r="C1279" s="290" t="s">
        <v>1173</v>
      </c>
      <c r="D1279" s="289"/>
      <c r="E1279" s="288">
        <f>E1278+7</f>
        <v>43665</v>
      </c>
      <c r="F1279" s="288">
        <f>F1278+7</f>
        <v>43671</v>
      </c>
      <c r="G1279" s="288">
        <f>G1278+7</f>
        <v>43696</v>
      </c>
      <c r="H1279" s="286"/>
      <c r="I1279" s="286"/>
    </row>
    <row r="1280" spans="1:9">
      <c r="A1280" s="286"/>
      <c r="B1280" s="286"/>
      <c r="C1280" s="310"/>
      <c r="D1280" s="286"/>
      <c r="E1280" s="286"/>
      <c r="F1280" s="309"/>
      <c r="G1280" s="286"/>
      <c r="H1280" s="286"/>
      <c r="I1280" s="286"/>
    </row>
    <row r="1281" spans="1:9">
      <c r="A1281" s="286"/>
      <c r="B1281" s="297" t="s">
        <v>31</v>
      </c>
      <c r="C1281" s="297" t="s">
        <v>32</v>
      </c>
      <c r="D1281" s="296" t="s">
        <v>33</v>
      </c>
      <c r="E1281" s="293" t="s">
        <v>159</v>
      </c>
      <c r="F1281" s="293" t="s">
        <v>159</v>
      </c>
      <c r="G1281" s="293" t="s">
        <v>259</v>
      </c>
      <c r="H1281" s="286"/>
      <c r="I1281" s="286"/>
    </row>
    <row r="1282" spans="1:9">
      <c r="A1282" s="286"/>
      <c r="B1282" s="295"/>
      <c r="C1282" s="295"/>
      <c r="D1282" s="294"/>
      <c r="E1282" s="293" t="s">
        <v>1134</v>
      </c>
      <c r="F1282" s="293" t="s">
        <v>35</v>
      </c>
      <c r="G1282" s="293" t="s">
        <v>36</v>
      </c>
      <c r="H1282" s="286"/>
      <c r="I1282" s="286"/>
    </row>
    <row r="1283" spans="1:9">
      <c r="A1283" s="286"/>
      <c r="B1283" s="290" t="s">
        <v>1172</v>
      </c>
      <c r="C1283" s="288" t="s">
        <v>236</v>
      </c>
      <c r="D1283" s="292" t="s">
        <v>1171</v>
      </c>
      <c r="E1283" s="288">
        <v>43647</v>
      </c>
      <c r="F1283" s="288">
        <v>43650</v>
      </c>
      <c r="G1283" s="288">
        <f>F1283+27</f>
        <v>43677</v>
      </c>
      <c r="H1283" s="286"/>
      <c r="I1283" s="286"/>
    </row>
    <row r="1284" spans="1:9">
      <c r="A1284" s="286"/>
      <c r="B1284" s="290" t="s">
        <v>1170</v>
      </c>
      <c r="C1284" s="290" t="s">
        <v>1169</v>
      </c>
      <c r="D1284" s="291"/>
      <c r="E1284" s="288">
        <f>E1283+7</f>
        <v>43654</v>
      </c>
      <c r="F1284" s="288">
        <f>F1283+7</f>
        <v>43657</v>
      </c>
      <c r="G1284" s="288">
        <f>G1283+7</f>
        <v>43684</v>
      </c>
      <c r="H1284" s="286"/>
      <c r="I1284" s="286"/>
    </row>
    <row r="1285" spans="1:9">
      <c r="A1285" s="286"/>
      <c r="B1285" s="290" t="s">
        <v>1168</v>
      </c>
      <c r="C1285" s="290" t="s">
        <v>356</v>
      </c>
      <c r="D1285" s="291"/>
      <c r="E1285" s="288">
        <f>E1284+7</f>
        <v>43661</v>
      </c>
      <c r="F1285" s="288">
        <f>F1284+7</f>
        <v>43664</v>
      </c>
      <c r="G1285" s="288">
        <f>G1284+7</f>
        <v>43691</v>
      </c>
      <c r="H1285" s="286"/>
      <c r="I1285" s="286"/>
    </row>
    <row r="1286" spans="1:9">
      <c r="A1286" s="286"/>
      <c r="B1286" s="290" t="s">
        <v>1167</v>
      </c>
      <c r="C1286" s="290" t="s">
        <v>1166</v>
      </c>
      <c r="D1286" s="289"/>
      <c r="E1286" s="288">
        <f>E1285+7</f>
        <v>43668</v>
      </c>
      <c r="F1286" s="288">
        <f>F1285+7</f>
        <v>43671</v>
      </c>
      <c r="G1286" s="288">
        <f>G1285+7</f>
        <v>43698</v>
      </c>
      <c r="H1286" s="286"/>
      <c r="I1286" s="286"/>
    </row>
    <row r="1287" spans="1:9">
      <c r="A1287" s="286"/>
      <c r="B1287" s="287"/>
      <c r="C1287" s="287"/>
      <c r="D1287" s="286"/>
      <c r="E1287" s="286"/>
      <c r="F1287" s="286"/>
      <c r="G1287" s="286"/>
      <c r="H1287" s="286"/>
      <c r="I1287" s="286"/>
    </row>
    <row r="1288" spans="1:9">
      <c r="A1288" s="286"/>
      <c r="B1288" s="297" t="s">
        <v>31</v>
      </c>
      <c r="C1288" s="297" t="s">
        <v>32</v>
      </c>
      <c r="D1288" s="296" t="s">
        <v>33</v>
      </c>
      <c r="E1288" s="293" t="s">
        <v>159</v>
      </c>
      <c r="F1288" s="293" t="s">
        <v>159</v>
      </c>
      <c r="G1288" s="293" t="s">
        <v>259</v>
      </c>
      <c r="H1288" s="286"/>
      <c r="I1288" s="286"/>
    </row>
    <row r="1289" spans="1:9">
      <c r="A1289" s="286"/>
      <c r="B1289" s="295"/>
      <c r="C1289" s="295"/>
      <c r="D1289" s="294"/>
      <c r="E1289" s="293" t="s">
        <v>1134</v>
      </c>
      <c r="F1289" s="293" t="s">
        <v>35</v>
      </c>
      <c r="G1289" s="293" t="s">
        <v>36</v>
      </c>
      <c r="H1289" s="286"/>
      <c r="I1289" s="286"/>
    </row>
    <row r="1290" spans="1:9">
      <c r="A1290" s="286"/>
      <c r="B1290" s="290" t="s">
        <v>352</v>
      </c>
      <c r="C1290" s="290" t="s">
        <v>354</v>
      </c>
      <c r="D1290" s="292" t="s">
        <v>1165</v>
      </c>
      <c r="E1290" s="288">
        <v>43648</v>
      </c>
      <c r="F1290" s="288">
        <v>43652</v>
      </c>
      <c r="G1290" s="288">
        <f>F1290+26</f>
        <v>43678</v>
      </c>
      <c r="H1290" s="286"/>
      <c r="I1290" s="286"/>
    </row>
    <row r="1291" spans="1:9">
      <c r="A1291" s="286"/>
      <c r="B1291" s="290" t="s">
        <v>547</v>
      </c>
      <c r="C1291" s="290" t="s">
        <v>1164</v>
      </c>
      <c r="D1291" s="291"/>
      <c r="E1291" s="288">
        <f>E1290+7</f>
        <v>43655</v>
      </c>
      <c r="F1291" s="288">
        <f>F1290+7</f>
        <v>43659</v>
      </c>
      <c r="G1291" s="288">
        <f>G1290+7</f>
        <v>43685</v>
      </c>
      <c r="H1291" s="286"/>
      <c r="I1291" s="286"/>
    </row>
    <row r="1292" spans="1:9">
      <c r="A1292" s="286"/>
      <c r="B1292" s="290" t="s">
        <v>548</v>
      </c>
      <c r="C1292" s="290" t="s">
        <v>1163</v>
      </c>
      <c r="D1292" s="291"/>
      <c r="E1292" s="288">
        <f>E1291+7</f>
        <v>43662</v>
      </c>
      <c r="F1292" s="288">
        <f>F1291+7</f>
        <v>43666</v>
      </c>
      <c r="G1292" s="288">
        <f>G1291+7</f>
        <v>43692</v>
      </c>
      <c r="H1292" s="286"/>
      <c r="I1292" s="286"/>
    </row>
    <row r="1293" spans="1:9">
      <c r="A1293" s="286"/>
      <c r="B1293" s="290" t="s">
        <v>1162</v>
      </c>
      <c r="C1293" s="290" t="s">
        <v>1161</v>
      </c>
      <c r="D1293" s="289"/>
      <c r="E1293" s="288">
        <f>E1292+7</f>
        <v>43669</v>
      </c>
      <c r="F1293" s="288">
        <f>F1292+7</f>
        <v>43673</v>
      </c>
      <c r="G1293" s="288">
        <f>G1292+7</f>
        <v>43699</v>
      </c>
      <c r="H1293" s="286"/>
      <c r="I1293" s="286"/>
    </row>
    <row r="1294" spans="1:9">
      <c r="A1294" s="286"/>
      <c r="B1294" s="305"/>
      <c r="C1294" s="305"/>
      <c r="D1294" s="304"/>
      <c r="E1294" s="303"/>
      <c r="F1294" s="303"/>
      <c r="G1294" s="303"/>
      <c r="H1294" s="286"/>
      <c r="I1294" s="286"/>
    </row>
    <row r="1295" spans="1:9">
      <c r="A1295" s="301" t="s">
        <v>266</v>
      </c>
      <c r="B1295" s="287"/>
      <c r="C1295" s="287"/>
      <c r="D1295" s="286"/>
      <c r="E1295" s="286"/>
      <c r="F1295" s="286"/>
      <c r="G1295" s="286"/>
      <c r="H1295" s="286"/>
      <c r="I1295" s="286"/>
    </row>
    <row r="1296" spans="1:9">
      <c r="A1296" s="286"/>
      <c r="B1296" s="297" t="s">
        <v>31</v>
      </c>
      <c r="C1296" s="297" t="s">
        <v>32</v>
      </c>
      <c r="D1296" s="296" t="s">
        <v>33</v>
      </c>
      <c r="E1296" s="293" t="s">
        <v>159</v>
      </c>
      <c r="F1296" s="293" t="s">
        <v>159</v>
      </c>
      <c r="G1296" s="293" t="s">
        <v>266</v>
      </c>
      <c r="H1296" s="286"/>
      <c r="I1296" s="286"/>
    </row>
    <row r="1297" spans="1:9">
      <c r="A1297" s="286"/>
      <c r="B1297" s="295"/>
      <c r="C1297" s="295"/>
      <c r="D1297" s="294"/>
      <c r="E1297" s="293" t="s">
        <v>1134</v>
      </c>
      <c r="F1297" s="293" t="s">
        <v>35</v>
      </c>
      <c r="G1297" s="293" t="s">
        <v>36</v>
      </c>
      <c r="H1297" s="286"/>
      <c r="I1297" s="286"/>
    </row>
    <row r="1298" spans="1:9">
      <c r="A1298" s="286"/>
      <c r="B1298" s="290" t="s">
        <v>1160</v>
      </c>
      <c r="C1298" s="290" t="s">
        <v>1159</v>
      </c>
      <c r="D1298" s="292" t="s">
        <v>1158</v>
      </c>
      <c r="E1298" s="288">
        <v>43647</v>
      </c>
      <c r="F1298" s="288">
        <v>43650</v>
      </c>
      <c r="G1298" s="288">
        <f>F1298+36</f>
        <v>43686</v>
      </c>
      <c r="H1298" s="286"/>
      <c r="I1298" s="286"/>
    </row>
    <row r="1299" spans="1:9">
      <c r="A1299" s="308"/>
      <c r="B1299" s="290" t="s">
        <v>538</v>
      </c>
      <c r="C1299" s="290" t="s">
        <v>1157</v>
      </c>
      <c r="D1299" s="291"/>
      <c r="E1299" s="288">
        <f>E1298+7</f>
        <v>43654</v>
      </c>
      <c r="F1299" s="288">
        <f>F1298+7</f>
        <v>43657</v>
      </c>
      <c r="G1299" s="288">
        <f>G1298+7</f>
        <v>43693</v>
      </c>
      <c r="H1299" s="286"/>
      <c r="I1299" s="286"/>
    </row>
    <row r="1300" spans="1:9">
      <c r="A1300" s="308"/>
      <c r="B1300" s="290" t="s">
        <v>539</v>
      </c>
      <c r="C1300" s="290" t="s">
        <v>1156</v>
      </c>
      <c r="D1300" s="291"/>
      <c r="E1300" s="288">
        <f>E1299+7</f>
        <v>43661</v>
      </c>
      <c r="F1300" s="288">
        <f>F1299+7</f>
        <v>43664</v>
      </c>
      <c r="G1300" s="288">
        <f>G1299+7</f>
        <v>43700</v>
      </c>
      <c r="H1300" s="286"/>
      <c r="I1300" s="286"/>
    </row>
    <row r="1301" spans="1:9">
      <c r="A1301" s="308"/>
      <c r="B1301" s="290" t="s">
        <v>540</v>
      </c>
      <c r="C1301" s="290" t="s">
        <v>1155</v>
      </c>
      <c r="D1301" s="289"/>
      <c r="E1301" s="288">
        <f>E1300+7</f>
        <v>43668</v>
      </c>
      <c r="F1301" s="288">
        <f>F1300+7</f>
        <v>43671</v>
      </c>
      <c r="G1301" s="288">
        <f>G1300+7</f>
        <v>43707</v>
      </c>
      <c r="H1301" s="286"/>
      <c r="I1301" s="286"/>
    </row>
    <row r="1302" spans="1:9">
      <c r="A1302" s="286"/>
      <c r="B1302" s="305"/>
      <c r="C1302" s="305"/>
      <c r="D1302" s="304"/>
      <c r="E1302" s="303"/>
      <c r="F1302" s="303"/>
      <c r="G1302" s="303"/>
      <c r="H1302" s="299"/>
      <c r="I1302" s="286"/>
    </row>
    <row r="1303" spans="1:9">
      <c r="A1303" s="307" t="s">
        <v>1154</v>
      </c>
      <c r="B1303" s="307"/>
      <c r="C1303" s="307"/>
      <c r="D1303" s="306"/>
      <c r="E1303" s="306"/>
      <c r="F1303" s="306"/>
      <c r="G1303" s="306"/>
      <c r="H1303" s="299"/>
      <c r="I1303" s="286"/>
    </row>
    <row r="1304" spans="1:9">
      <c r="A1304" s="301" t="s">
        <v>1145</v>
      </c>
      <c r="B1304" s="287"/>
      <c r="C1304" s="287"/>
      <c r="D1304" s="286"/>
      <c r="E1304" s="286"/>
      <c r="F1304" s="286"/>
      <c r="G1304" s="286"/>
      <c r="H1304" s="299"/>
      <c r="I1304" s="286"/>
    </row>
    <row r="1305" spans="1:9">
      <c r="A1305" s="286"/>
      <c r="B1305" s="297" t="s">
        <v>31</v>
      </c>
      <c r="C1305" s="297" t="s">
        <v>32</v>
      </c>
      <c r="D1305" s="296" t="s">
        <v>33</v>
      </c>
      <c r="E1305" s="293" t="s">
        <v>159</v>
      </c>
      <c r="F1305" s="293" t="s">
        <v>159</v>
      </c>
      <c r="G1305" s="293" t="s">
        <v>1145</v>
      </c>
      <c r="H1305" s="299"/>
      <c r="I1305" s="286"/>
    </row>
    <row r="1306" spans="1:9">
      <c r="A1306" s="286"/>
      <c r="B1306" s="295"/>
      <c r="C1306" s="295"/>
      <c r="D1306" s="294"/>
      <c r="E1306" s="293" t="s">
        <v>1134</v>
      </c>
      <c r="F1306" s="293" t="s">
        <v>35</v>
      </c>
      <c r="G1306" s="293" t="s">
        <v>36</v>
      </c>
      <c r="H1306" s="299"/>
      <c r="I1306" s="286"/>
    </row>
    <row r="1307" spans="1:9">
      <c r="A1307" s="286"/>
      <c r="B1307" s="290" t="s">
        <v>1153</v>
      </c>
      <c r="C1307" s="290" t="s">
        <v>1150</v>
      </c>
      <c r="D1307" s="292" t="s">
        <v>1152</v>
      </c>
      <c r="E1307" s="288">
        <v>43643</v>
      </c>
      <c r="F1307" s="288">
        <v>43648</v>
      </c>
      <c r="G1307" s="288">
        <f>F1307+13</f>
        <v>43661</v>
      </c>
      <c r="H1307" s="299"/>
      <c r="I1307" s="286"/>
    </row>
    <row r="1308" spans="1:9">
      <c r="A1308" s="286"/>
      <c r="B1308" s="290" t="s">
        <v>1151</v>
      </c>
      <c r="C1308" s="290" t="s">
        <v>1150</v>
      </c>
      <c r="D1308" s="291"/>
      <c r="E1308" s="288">
        <f>E1307+7</f>
        <v>43650</v>
      </c>
      <c r="F1308" s="288">
        <f>F1307+7</f>
        <v>43655</v>
      </c>
      <c r="G1308" s="288">
        <f>G1307+7</f>
        <v>43668</v>
      </c>
      <c r="H1308" s="299"/>
      <c r="I1308" s="286"/>
    </row>
    <row r="1309" spans="1:9">
      <c r="A1309" s="286"/>
      <c r="B1309" s="290" t="s">
        <v>1149</v>
      </c>
      <c r="C1309" s="290" t="s">
        <v>1146</v>
      </c>
      <c r="D1309" s="291"/>
      <c r="E1309" s="288">
        <f>E1308+7</f>
        <v>43657</v>
      </c>
      <c r="F1309" s="288">
        <f>F1308+7</f>
        <v>43662</v>
      </c>
      <c r="G1309" s="288">
        <f>G1308+7</f>
        <v>43675</v>
      </c>
      <c r="H1309" s="299"/>
      <c r="I1309" s="286"/>
    </row>
    <row r="1310" spans="1:9">
      <c r="A1310" s="286"/>
      <c r="B1310" s="290" t="s">
        <v>1148</v>
      </c>
      <c r="C1310" s="290"/>
      <c r="D1310" s="291"/>
      <c r="E1310" s="288">
        <f>E1309+7</f>
        <v>43664</v>
      </c>
      <c r="F1310" s="288">
        <f>F1309+7</f>
        <v>43669</v>
      </c>
      <c r="G1310" s="288">
        <f>G1309+7</f>
        <v>43682</v>
      </c>
      <c r="H1310" s="299"/>
      <c r="I1310" s="286"/>
    </row>
    <row r="1311" spans="1:9">
      <c r="A1311" s="286"/>
      <c r="B1311" s="290" t="s">
        <v>1147</v>
      </c>
      <c r="C1311" s="290" t="s">
        <v>1146</v>
      </c>
      <c r="D1311" s="289"/>
      <c r="E1311" s="288">
        <f>E1310+7</f>
        <v>43671</v>
      </c>
      <c r="F1311" s="288">
        <f>F1310+7</f>
        <v>43676</v>
      </c>
      <c r="G1311" s="288">
        <f>G1310+7</f>
        <v>43689</v>
      </c>
      <c r="H1311" s="299"/>
      <c r="I1311" s="286"/>
    </row>
    <row r="1312" spans="1:9">
      <c r="A1312" s="286"/>
      <c r="B1312" s="305"/>
      <c r="C1312" s="305"/>
      <c r="D1312" s="304"/>
      <c r="E1312" s="303"/>
      <c r="F1312" s="303"/>
      <c r="G1312" s="303"/>
      <c r="H1312" s="299"/>
      <c r="I1312" s="286"/>
    </row>
    <row r="1313" spans="1:9">
      <c r="A1313" s="286"/>
      <c r="B1313" s="297" t="s">
        <v>31</v>
      </c>
      <c r="C1313" s="297" t="s">
        <v>32</v>
      </c>
      <c r="D1313" s="296" t="s">
        <v>33</v>
      </c>
      <c r="E1313" s="293" t="s">
        <v>159</v>
      </c>
      <c r="F1313" s="293" t="s">
        <v>159</v>
      </c>
      <c r="G1313" s="293" t="s">
        <v>1145</v>
      </c>
      <c r="H1313" s="299"/>
      <c r="I1313" s="286"/>
    </row>
    <row r="1314" spans="1:9">
      <c r="A1314" s="286"/>
      <c r="B1314" s="295"/>
      <c r="C1314" s="295"/>
      <c r="D1314" s="294"/>
      <c r="E1314" s="293" t="s">
        <v>1134</v>
      </c>
      <c r="F1314" s="293" t="s">
        <v>35</v>
      </c>
      <c r="G1314" s="293" t="s">
        <v>36</v>
      </c>
      <c r="H1314" s="299"/>
      <c r="I1314" s="286"/>
    </row>
    <row r="1315" spans="1:9">
      <c r="A1315" s="286"/>
      <c r="B1315" s="302" t="s">
        <v>275</v>
      </c>
      <c r="C1315" s="302" t="s">
        <v>1144</v>
      </c>
      <c r="D1315" s="292" t="s">
        <v>1143</v>
      </c>
      <c r="E1315" s="288">
        <v>43648</v>
      </c>
      <c r="F1315" s="288">
        <v>43652</v>
      </c>
      <c r="G1315" s="288">
        <f>F1315+15</f>
        <v>43667</v>
      </c>
      <c r="H1315" s="299"/>
      <c r="I1315" s="286"/>
    </row>
    <row r="1316" spans="1:9">
      <c r="A1316" s="286"/>
      <c r="B1316" s="302" t="s">
        <v>1142</v>
      </c>
      <c r="C1316" s="302" t="s">
        <v>1141</v>
      </c>
      <c r="D1316" s="291"/>
      <c r="E1316" s="288">
        <f>E1315+7</f>
        <v>43655</v>
      </c>
      <c r="F1316" s="288">
        <f>F1315+7</f>
        <v>43659</v>
      </c>
      <c r="G1316" s="288">
        <f>G1315+7</f>
        <v>43674</v>
      </c>
      <c r="H1316" s="299"/>
      <c r="I1316" s="286"/>
    </row>
    <row r="1317" spans="1:9">
      <c r="A1317" s="286"/>
      <c r="B1317" s="302" t="s">
        <v>1140</v>
      </c>
      <c r="C1317" s="302" t="s">
        <v>1139</v>
      </c>
      <c r="D1317" s="291"/>
      <c r="E1317" s="288">
        <f>E1316+7</f>
        <v>43662</v>
      </c>
      <c r="F1317" s="288">
        <f>F1316+7</f>
        <v>43666</v>
      </c>
      <c r="G1317" s="288">
        <f>G1316+7</f>
        <v>43681</v>
      </c>
      <c r="H1317" s="299"/>
      <c r="I1317" s="286"/>
    </row>
    <row r="1318" spans="1:9">
      <c r="A1318" s="286"/>
      <c r="B1318" s="302" t="s">
        <v>1138</v>
      </c>
      <c r="C1318" s="302" t="s">
        <v>1137</v>
      </c>
      <c r="D1318" s="289"/>
      <c r="E1318" s="288">
        <f>E1317+7</f>
        <v>43669</v>
      </c>
      <c r="F1318" s="288">
        <f>F1317+7</f>
        <v>43673</v>
      </c>
      <c r="G1318" s="288">
        <f>G1317+7</f>
        <v>43688</v>
      </c>
      <c r="H1318" s="299"/>
      <c r="I1318" s="286"/>
    </row>
    <row r="1319" spans="1:9">
      <c r="A1319" s="301" t="s">
        <v>283</v>
      </c>
      <c r="B1319" s="300"/>
      <c r="C1319" s="300"/>
      <c r="D1319" s="286"/>
      <c r="E1319" s="286"/>
      <c r="F1319" s="286"/>
      <c r="G1319" s="286"/>
      <c r="H1319" s="299"/>
      <c r="I1319" s="286"/>
    </row>
    <row r="1320" spans="1:9">
      <c r="A1320" s="286"/>
      <c r="B1320" s="297" t="s">
        <v>31</v>
      </c>
      <c r="C1320" s="297" t="s">
        <v>32</v>
      </c>
      <c r="D1320" s="296" t="s">
        <v>33</v>
      </c>
      <c r="E1320" s="293" t="s">
        <v>159</v>
      </c>
      <c r="F1320" s="293" t="s">
        <v>159</v>
      </c>
      <c r="G1320" s="293" t="s">
        <v>1135</v>
      </c>
      <c r="H1320" s="293" t="s">
        <v>283</v>
      </c>
      <c r="I1320" s="286"/>
    </row>
    <row r="1321" spans="1:9">
      <c r="A1321" s="286"/>
      <c r="B1321" s="295"/>
      <c r="C1321" s="295"/>
      <c r="D1321" s="294"/>
      <c r="E1321" s="293" t="s">
        <v>1134</v>
      </c>
      <c r="F1321" s="293" t="s">
        <v>35</v>
      </c>
      <c r="G1321" s="293" t="s">
        <v>36</v>
      </c>
      <c r="H1321" s="293" t="s">
        <v>36</v>
      </c>
      <c r="I1321" s="286"/>
    </row>
    <row r="1322" spans="1:9">
      <c r="B1322" s="290" t="s">
        <v>1133</v>
      </c>
      <c r="C1322" s="290" t="s">
        <v>1132</v>
      </c>
      <c r="D1322" s="292" t="s">
        <v>1131</v>
      </c>
      <c r="E1322" s="288">
        <v>43647</v>
      </c>
      <c r="F1322" s="288">
        <v>43652</v>
      </c>
      <c r="G1322" s="288">
        <f>F1322+11</f>
        <v>43663</v>
      </c>
      <c r="H1322" s="288" t="s">
        <v>1124</v>
      </c>
    </row>
    <row r="1323" spans="1:9">
      <c r="B1323" s="290" t="s">
        <v>1130</v>
      </c>
      <c r="C1323" s="290" t="s">
        <v>1129</v>
      </c>
      <c r="D1323" s="291"/>
      <c r="E1323" s="288">
        <f>E1322+7</f>
        <v>43654</v>
      </c>
      <c r="F1323" s="288">
        <f>F1322+7</f>
        <v>43659</v>
      </c>
      <c r="G1323" s="288">
        <f>G1322+7</f>
        <v>43670</v>
      </c>
      <c r="H1323" s="288" t="s">
        <v>1124</v>
      </c>
    </row>
    <row r="1324" spans="1:9">
      <c r="B1324" s="290" t="s">
        <v>1128</v>
      </c>
      <c r="C1324" s="290" t="s">
        <v>1127</v>
      </c>
      <c r="D1324" s="291"/>
      <c r="E1324" s="288">
        <f>E1323+7</f>
        <v>43661</v>
      </c>
      <c r="F1324" s="288">
        <f>F1323+7</f>
        <v>43666</v>
      </c>
      <c r="G1324" s="288">
        <f>G1323+7</f>
        <v>43677</v>
      </c>
      <c r="H1324" s="288" t="s">
        <v>1124</v>
      </c>
    </row>
    <row r="1325" spans="1:9">
      <c r="B1325" s="290" t="s">
        <v>1126</v>
      </c>
      <c r="C1325" s="290" t="s">
        <v>1125</v>
      </c>
      <c r="D1325" s="289"/>
      <c r="E1325" s="288">
        <f>E1324+7</f>
        <v>43668</v>
      </c>
      <c r="F1325" s="288">
        <f>F1324+7</f>
        <v>43673</v>
      </c>
      <c r="G1325" s="288">
        <f>G1324+7</f>
        <v>43684</v>
      </c>
      <c r="H1325" s="288" t="s">
        <v>1124</v>
      </c>
    </row>
    <row r="1327" spans="1:9">
      <c r="A1327" s="298" t="s">
        <v>1136</v>
      </c>
      <c r="B1327" s="287"/>
      <c r="C1327" s="287"/>
      <c r="D1327" s="286"/>
      <c r="E1327" s="286"/>
      <c r="F1327" s="286"/>
      <c r="G1327" s="286"/>
    </row>
    <row r="1328" spans="1:9">
      <c r="B1328" s="297" t="s">
        <v>31</v>
      </c>
      <c r="C1328" s="297" t="s">
        <v>32</v>
      </c>
      <c r="D1328" s="296" t="s">
        <v>33</v>
      </c>
      <c r="E1328" s="293" t="s">
        <v>159</v>
      </c>
      <c r="F1328" s="293" t="s">
        <v>159</v>
      </c>
      <c r="G1328" s="293" t="s">
        <v>1135</v>
      </c>
      <c r="H1328" s="293" t="s">
        <v>283</v>
      </c>
    </row>
    <row r="1329" spans="2:8">
      <c r="B1329" s="295"/>
      <c r="C1329" s="295"/>
      <c r="D1329" s="294"/>
      <c r="E1329" s="293" t="s">
        <v>1134</v>
      </c>
      <c r="F1329" s="293" t="s">
        <v>35</v>
      </c>
      <c r="G1329" s="293" t="s">
        <v>36</v>
      </c>
      <c r="H1329" s="293" t="s">
        <v>36</v>
      </c>
    </row>
    <row r="1330" spans="2:8">
      <c r="B1330" s="290" t="s">
        <v>1133</v>
      </c>
      <c r="C1330" s="290" t="s">
        <v>1132</v>
      </c>
      <c r="D1330" s="292" t="s">
        <v>1131</v>
      </c>
      <c r="E1330" s="288">
        <v>43647</v>
      </c>
      <c r="F1330" s="288">
        <v>43652</v>
      </c>
      <c r="G1330" s="288">
        <f>F1330+11</f>
        <v>43663</v>
      </c>
      <c r="H1330" s="288" t="s">
        <v>1124</v>
      </c>
    </row>
    <row r="1331" spans="2:8">
      <c r="B1331" s="290" t="s">
        <v>1130</v>
      </c>
      <c r="C1331" s="290" t="s">
        <v>1129</v>
      </c>
      <c r="D1331" s="291"/>
      <c r="E1331" s="288">
        <f>E1330+7</f>
        <v>43654</v>
      </c>
      <c r="F1331" s="288">
        <f>F1330+7</f>
        <v>43659</v>
      </c>
      <c r="G1331" s="288">
        <f>G1330+7</f>
        <v>43670</v>
      </c>
      <c r="H1331" s="288" t="s">
        <v>1124</v>
      </c>
    </row>
    <row r="1332" spans="2:8">
      <c r="B1332" s="290" t="s">
        <v>1128</v>
      </c>
      <c r="C1332" s="290" t="s">
        <v>1127</v>
      </c>
      <c r="D1332" s="291"/>
      <c r="E1332" s="288">
        <f>E1331+7</f>
        <v>43661</v>
      </c>
      <c r="F1332" s="288">
        <f>F1331+7</f>
        <v>43666</v>
      </c>
      <c r="G1332" s="288">
        <f>G1331+7</f>
        <v>43677</v>
      </c>
      <c r="H1332" s="288" t="s">
        <v>1124</v>
      </c>
    </row>
    <row r="1333" spans="2:8">
      <c r="B1333" s="290" t="s">
        <v>1126</v>
      </c>
      <c r="C1333" s="290" t="s">
        <v>1125</v>
      </c>
      <c r="D1333" s="289"/>
      <c r="E1333" s="288">
        <f>E1332+7</f>
        <v>43668</v>
      </c>
      <c r="F1333" s="288">
        <f>F1332+7</f>
        <v>43673</v>
      </c>
      <c r="G1333" s="288">
        <f>G1332+7</f>
        <v>43684</v>
      </c>
      <c r="H1333" s="288" t="s">
        <v>1124</v>
      </c>
    </row>
    <row r="1334" spans="2:8">
      <c r="B1334" s="287"/>
      <c r="C1334" s="287"/>
      <c r="D1334" s="286"/>
      <c r="E1334" s="286"/>
      <c r="F1334" s="286"/>
      <c r="G1334" s="286"/>
    </row>
  </sheetData>
  <mergeCells count="683">
    <mergeCell ref="D1330:D1333"/>
    <mergeCell ref="B1305:B1306"/>
    <mergeCell ref="C1305:C1306"/>
    <mergeCell ref="D1305:D1306"/>
    <mergeCell ref="D1307:D1311"/>
    <mergeCell ref="B1313:B1314"/>
    <mergeCell ref="C1313:C1314"/>
    <mergeCell ref="D1313:D1314"/>
    <mergeCell ref="D1315:D1318"/>
    <mergeCell ref="D1322:D1325"/>
    <mergeCell ref="D1228:D1232"/>
    <mergeCell ref="B1235:B1236"/>
    <mergeCell ref="C1235:C1236"/>
    <mergeCell ref="D1235:D1236"/>
    <mergeCell ref="B1328:B1329"/>
    <mergeCell ref="C1328:C1329"/>
    <mergeCell ref="D1328:D1329"/>
    <mergeCell ref="C1218:C1219"/>
    <mergeCell ref="D1218:D1219"/>
    <mergeCell ref="D1220:D1223"/>
    <mergeCell ref="B1226:B1227"/>
    <mergeCell ref="C1226:C1227"/>
    <mergeCell ref="D1226:D1227"/>
    <mergeCell ref="C1127:C1128"/>
    <mergeCell ref="D1127:D1128"/>
    <mergeCell ref="D1129:D1133"/>
    <mergeCell ref="A1136:B1136"/>
    <mergeCell ref="B1137:B1138"/>
    <mergeCell ref="C1137:C1138"/>
    <mergeCell ref="D1137:D1138"/>
    <mergeCell ref="D1064:D1067"/>
    <mergeCell ref="B1069:B1070"/>
    <mergeCell ref="C1069:C1070"/>
    <mergeCell ref="D1069:D1070"/>
    <mergeCell ref="D1071:D1075"/>
    <mergeCell ref="B1078:B1079"/>
    <mergeCell ref="C1078:C1079"/>
    <mergeCell ref="D1078:D1079"/>
    <mergeCell ref="B1054:B1055"/>
    <mergeCell ref="C1054:C1055"/>
    <mergeCell ref="D1054:D1055"/>
    <mergeCell ref="D1056:D1059"/>
    <mergeCell ref="B1062:B1063"/>
    <mergeCell ref="C1062:C1063"/>
    <mergeCell ref="D1062:D1063"/>
    <mergeCell ref="D1033:D1036"/>
    <mergeCell ref="D1041:D1045"/>
    <mergeCell ref="B1047:B1048"/>
    <mergeCell ref="C1047:C1048"/>
    <mergeCell ref="D1047:D1048"/>
    <mergeCell ref="D1049:D1052"/>
    <mergeCell ref="D1001:D1005"/>
    <mergeCell ref="B1007:B1008"/>
    <mergeCell ref="C1007:C1008"/>
    <mergeCell ref="D1007:D1008"/>
    <mergeCell ref="D1017:D1020"/>
    <mergeCell ref="B1023:B1024"/>
    <mergeCell ref="C1023:C1024"/>
    <mergeCell ref="D1023:D1024"/>
    <mergeCell ref="D973:D976"/>
    <mergeCell ref="D981:D984"/>
    <mergeCell ref="A988:G988"/>
    <mergeCell ref="B990:B991"/>
    <mergeCell ref="C990:C991"/>
    <mergeCell ref="D990:D991"/>
    <mergeCell ref="B963:B964"/>
    <mergeCell ref="C963:C964"/>
    <mergeCell ref="D963:D964"/>
    <mergeCell ref="D965:D968"/>
    <mergeCell ref="B971:B972"/>
    <mergeCell ref="C971:C972"/>
    <mergeCell ref="D971:D972"/>
    <mergeCell ref="D940:D941"/>
    <mergeCell ref="D942:D945"/>
    <mergeCell ref="B948:B949"/>
    <mergeCell ref="C948:C949"/>
    <mergeCell ref="D948:D949"/>
    <mergeCell ref="D950:D953"/>
    <mergeCell ref="H809:H810"/>
    <mergeCell ref="D818:D822"/>
    <mergeCell ref="D654:D658"/>
    <mergeCell ref="D216:D220"/>
    <mergeCell ref="D225:D229"/>
    <mergeCell ref="D234:D238"/>
    <mergeCell ref="D269:D273"/>
    <mergeCell ref="D300:D304"/>
    <mergeCell ref="D323:D327"/>
    <mergeCell ref="D346:D350"/>
    <mergeCell ref="D843:D847"/>
    <mergeCell ref="H801:H802"/>
    <mergeCell ref="D803:D807"/>
    <mergeCell ref="D834:D838"/>
    <mergeCell ref="D167:D171"/>
    <mergeCell ref="D243:D247"/>
    <mergeCell ref="D513:D517"/>
    <mergeCell ref="D467:D471"/>
    <mergeCell ref="D779:D783"/>
    <mergeCell ref="D574:D575"/>
    <mergeCell ref="D551:D552"/>
    <mergeCell ref="D568:D571"/>
    <mergeCell ref="D537:D540"/>
    <mergeCell ref="D604:D605"/>
    <mergeCell ref="D589:D590"/>
    <mergeCell ref="D545:D548"/>
    <mergeCell ref="D559:D560"/>
    <mergeCell ref="D576:D579"/>
    <mergeCell ref="C748:C749"/>
    <mergeCell ref="D505:D508"/>
    <mergeCell ref="D521:D524"/>
    <mergeCell ref="D529:D532"/>
    <mergeCell ref="D672:D676"/>
    <mergeCell ref="D681:D685"/>
    <mergeCell ref="D698:D702"/>
    <mergeCell ref="D707:D711"/>
    <mergeCell ref="D741:D745"/>
    <mergeCell ref="D635:D636"/>
    <mergeCell ref="B755:B756"/>
    <mergeCell ref="B731:B732"/>
    <mergeCell ref="D763:D764"/>
    <mergeCell ref="D739:D740"/>
    <mergeCell ref="D748:D749"/>
    <mergeCell ref="D731:D732"/>
    <mergeCell ref="C763:C764"/>
    <mergeCell ref="B763:B764"/>
    <mergeCell ref="B739:B740"/>
    <mergeCell ref="D757:D760"/>
    <mergeCell ref="D661:D662"/>
    <mergeCell ref="D770:D771"/>
    <mergeCell ref="D627:D628"/>
    <mergeCell ref="D613:D614"/>
    <mergeCell ref="D615:D618"/>
    <mergeCell ref="D765:D768"/>
    <mergeCell ref="D726:D729"/>
    <mergeCell ref="D755:D756"/>
    <mergeCell ref="D724:D725"/>
    <mergeCell ref="C794:C795"/>
    <mergeCell ref="C801:C802"/>
    <mergeCell ref="B824:B825"/>
    <mergeCell ref="D841:D842"/>
    <mergeCell ref="C809:C810"/>
    <mergeCell ref="D809:D810"/>
    <mergeCell ref="B809:B810"/>
    <mergeCell ref="A840:B840"/>
    <mergeCell ref="D811:D814"/>
    <mergeCell ref="C841:C842"/>
    <mergeCell ref="D832:D833"/>
    <mergeCell ref="B832:B833"/>
    <mergeCell ref="C824:C825"/>
    <mergeCell ref="B801:B802"/>
    <mergeCell ref="C816:C817"/>
    <mergeCell ref="B543:B544"/>
    <mergeCell ref="C543:C544"/>
    <mergeCell ref="C527:C528"/>
    <mergeCell ref="D553:D557"/>
    <mergeCell ref="D851:D854"/>
    <mergeCell ref="B785:B786"/>
    <mergeCell ref="D794:D795"/>
    <mergeCell ref="D785:D786"/>
    <mergeCell ref="C785:C786"/>
    <mergeCell ref="D824:D825"/>
    <mergeCell ref="B473:B474"/>
    <mergeCell ref="C473:C474"/>
    <mergeCell ref="D426:D430"/>
    <mergeCell ref="C535:C536"/>
    <mergeCell ref="C407:C408"/>
    <mergeCell ref="D473:D474"/>
    <mergeCell ref="B535:B536"/>
    <mergeCell ref="D519:D520"/>
    <mergeCell ref="D527:D528"/>
    <mergeCell ref="D535:D536"/>
    <mergeCell ref="C849:C850"/>
    <mergeCell ref="B407:B408"/>
    <mergeCell ref="B414:B415"/>
    <mergeCell ref="D441:D445"/>
    <mergeCell ref="C566:C567"/>
    <mergeCell ref="B503:B504"/>
    <mergeCell ref="C519:C520"/>
    <mergeCell ref="B566:B567"/>
    <mergeCell ref="C551:C552"/>
    <mergeCell ref="C559:C560"/>
    <mergeCell ref="C448:C449"/>
    <mergeCell ref="C424:C425"/>
    <mergeCell ref="D480:D481"/>
    <mergeCell ref="C465:C466"/>
    <mergeCell ref="C495:C496"/>
    <mergeCell ref="C480:C481"/>
    <mergeCell ref="C455:C456"/>
    <mergeCell ref="D457:D461"/>
    <mergeCell ref="D488:D489"/>
    <mergeCell ref="A463:G463"/>
    <mergeCell ref="C414:C415"/>
    <mergeCell ref="C432:C433"/>
    <mergeCell ref="C439:C440"/>
    <mergeCell ref="D402:D405"/>
    <mergeCell ref="D409:D412"/>
    <mergeCell ref="D414:D415"/>
    <mergeCell ref="D416:D420"/>
    <mergeCell ref="D503:D504"/>
    <mergeCell ref="C511:C512"/>
    <mergeCell ref="B519:B520"/>
    <mergeCell ref="B488:B489"/>
    <mergeCell ref="D511:D512"/>
    <mergeCell ref="D482:D485"/>
    <mergeCell ref="D497:D500"/>
    <mergeCell ref="C503:C504"/>
    <mergeCell ref="D424:D425"/>
    <mergeCell ref="D432:D433"/>
    <mergeCell ref="D439:D440"/>
    <mergeCell ref="D434:D437"/>
    <mergeCell ref="D490:D493"/>
    <mergeCell ref="D495:D496"/>
    <mergeCell ref="D448:D449"/>
    <mergeCell ref="B424:B425"/>
    <mergeCell ref="A422:G422"/>
    <mergeCell ref="B455:B456"/>
    <mergeCell ref="B480:B481"/>
    <mergeCell ref="B511:B512"/>
    <mergeCell ref="B527:B528"/>
    <mergeCell ref="D455:D456"/>
    <mergeCell ref="D450:D453"/>
    <mergeCell ref="B432:B433"/>
    <mergeCell ref="B439:B440"/>
    <mergeCell ref="C359:C360"/>
    <mergeCell ref="B282:B283"/>
    <mergeCell ref="A297:B297"/>
    <mergeCell ref="C267:C268"/>
    <mergeCell ref="B290:B291"/>
    <mergeCell ref="C282:C283"/>
    <mergeCell ref="C275:C276"/>
    <mergeCell ref="B306:B307"/>
    <mergeCell ref="B359:B360"/>
    <mergeCell ref="B275:B276"/>
    <mergeCell ref="B258:B259"/>
    <mergeCell ref="C290:C291"/>
    <mergeCell ref="C375:C376"/>
    <mergeCell ref="B375:B376"/>
    <mergeCell ref="C367:C368"/>
    <mergeCell ref="B367:B368"/>
    <mergeCell ref="B321:B322"/>
    <mergeCell ref="B313:B314"/>
    <mergeCell ref="B329:B330"/>
    <mergeCell ref="B85:B86"/>
    <mergeCell ref="B149:B150"/>
    <mergeCell ref="B92:B93"/>
    <mergeCell ref="C206:C207"/>
    <mergeCell ref="C232:C233"/>
    <mergeCell ref="C223:C224"/>
    <mergeCell ref="C214:C215"/>
    <mergeCell ref="B100:B101"/>
    <mergeCell ref="B206:B207"/>
    <mergeCell ref="B214:B215"/>
    <mergeCell ref="B108:B109"/>
    <mergeCell ref="B157:B158"/>
    <mergeCell ref="A164:B164"/>
    <mergeCell ref="B140:B141"/>
    <mergeCell ref="B124:B125"/>
    <mergeCell ref="B132:B133"/>
    <mergeCell ref="B116:B117"/>
    <mergeCell ref="D28:D29"/>
    <mergeCell ref="A107:B107"/>
    <mergeCell ref="D284:D287"/>
    <mergeCell ref="D292:D295"/>
    <mergeCell ref="D298:D299"/>
    <mergeCell ref="B6:B7"/>
    <mergeCell ref="B13:B14"/>
    <mergeCell ref="B20:B21"/>
    <mergeCell ref="B28:B29"/>
    <mergeCell ref="B37:B38"/>
    <mergeCell ref="B77:B78"/>
    <mergeCell ref="C68:C69"/>
    <mergeCell ref="C45:C46"/>
    <mergeCell ref="C77:C78"/>
    <mergeCell ref="C13:C14"/>
    <mergeCell ref="C20:C21"/>
    <mergeCell ref="C28:C29"/>
    <mergeCell ref="C37:C38"/>
    <mergeCell ref="C53:C54"/>
    <mergeCell ref="B68:B69"/>
    <mergeCell ref="D6:D7"/>
    <mergeCell ref="B45:B46"/>
    <mergeCell ref="D13:D14"/>
    <mergeCell ref="B53:B54"/>
    <mergeCell ref="B60:B61"/>
    <mergeCell ref="C6:C7"/>
    <mergeCell ref="D37:D38"/>
    <mergeCell ref="D45:D46"/>
    <mergeCell ref="D53:D54"/>
    <mergeCell ref="D60:D61"/>
    <mergeCell ref="J1:K1"/>
    <mergeCell ref="A1:G1"/>
    <mergeCell ref="C85:C86"/>
    <mergeCell ref="D85:D86"/>
    <mergeCell ref="A2:B2"/>
    <mergeCell ref="A3:G3"/>
    <mergeCell ref="D8:D11"/>
    <mergeCell ref="D55:D58"/>
    <mergeCell ref="D22:D25"/>
    <mergeCell ref="D39:D42"/>
    <mergeCell ref="D108:D109"/>
    <mergeCell ref="D100:D101"/>
    <mergeCell ref="D157:D158"/>
    <mergeCell ref="D68:D69"/>
    <mergeCell ref="C108:C109"/>
    <mergeCell ref="C132:C133"/>
    <mergeCell ref="C100:C101"/>
    <mergeCell ref="D77:D78"/>
    <mergeCell ref="C116:C117"/>
    <mergeCell ref="D118:D121"/>
    <mergeCell ref="D15:D18"/>
    <mergeCell ref="D20:D21"/>
    <mergeCell ref="C60:C61"/>
    <mergeCell ref="D79:D82"/>
    <mergeCell ref="D87:D90"/>
    <mergeCell ref="D92:D93"/>
    <mergeCell ref="D47:D50"/>
    <mergeCell ref="D62:D65"/>
    <mergeCell ref="D70:D73"/>
    <mergeCell ref="D30:D34"/>
    <mergeCell ref="D690:D693"/>
    <mergeCell ref="C140:C141"/>
    <mergeCell ref="C157:C158"/>
    <mergeCell ref="C165:C166"/>
    <mergeCell ref="D116:D117"/>
    <mergeCell ref="D174:D175"/>
    <mergeCell ref="C174:C175"/>
    <mergeCell ref="C124:C125"/>
    <mergeCell ref="D142:D145"/>
    <mergeCell ref="C321:C322"/>
    <mergeCell ref="B696:B697"/>
    <mergeCell ref="C724:C725"/>
    <mergeCell ref="D688:D689"/>
    <mergeCell ref="D705:D706"/>
    <mergeCell ref="C705:C706"/>
    <mergeCell ref="B705:B706"/>
    <mergeCell ref="B724:B725"/>
    <mergeCell ref="C714:C715"/>
    <mergeCell ref="C696:C697"/>
    <mergeCell ref="C688:C689"/>
    <mergeCell ref="D622:D625"/>
    <mergeCell ref="D646:D649"/>
    <mergeCell ref="C755:C756"/>
    <mergeCell ref="C731:C732"/>
    <mergeCell ref="B748:B749"/>
    <mergeCell ref="C739:C740"/>
    <mergeCell ref="D733:D736"/>
    <mergeCell ref="D750:D753"/>
    <mergeCell ref="B688:B689"/>
    <mergeCell ref="B714:B715"/>
    <mergeCell ref="B352:B353"/>
    <mergeCell ref="C670:C671"/>
    <mergeCell ref="D670:D671"/>
    <mergeCell ref="C679:C680"/>
    <mergeCell ref="D599:D602"/>
    <mergeCell ref="C627:C628"/>
    <mergeCell ref="D644:D645"/>
    <mergeCell ref="D606:D610"/>
    <mergeCell ref="C604:C605"/>
    <mergeCell ref="D629:D632"/>
    <mergeCell ref="D561:D564"/>
    <mergeCell ref="D583:D586"/>
    <mergeCell ref="B644:B645"/>
    <mergeCell ref="B652:B653"/>
    <mergeCell ref="B620:B621"/>
    <mergeCell ref="B635:B636"/>
    <mergeCell ref="D652:D653"/>
    <mergeCell ref="C635:C636"/>
    <mergeCell ref="C620:C621"/>
    <mergeCell ref="D620:D621"/>
    <mergeCell ref="B267:B268"/>
    <mergeCell ref="C241:C242"/>
    <mergeCell ref="B241:B242"/>
    <mergeCell ref="C661:C662"/>
    <mergeCell ref="C581:C582"/>
    <mergeCell ref="C589:C590"/>
    <mergeCell ref="C613:C614"/>
    <mergeCell ref="C384:C385"/>
    <mergeCell ref="C298:C299"/>
    <mergeCell ref="C306:C307"/>
    <mergeCell ref="B336:B337"/>
    <mergeCell ref="D367:D368"/>
    <mergeCell ref="D384:D385"/>
    <mergeCell ref="B465:B466"/>
    <mergeCell ref="D275:D276"/>
    <mergeCell ref="D277:D280"/>
    <mergeCell ref="D282:D283"/>
    <mergeCell ref="A447:C447"/>
    <mergeCell ref="D354:D357"/>
    <mergeCell ref="D306:D307"/>
    <mergeCell ref="B344:B345"/>
    <mergeCell ref="D313:D314"/>
    <mergeCell ref="C329:C330"/>
    <mergeCell ref="D359:D360"/>
    <mergeCell ref="C313:C314"/>
    <mergeCell ref="D377:D381"/>
    <mergeCell ref="D375:D376"/>
    <mergeCell ref="C344:C345"/>
    <mergeCell ref="C352:C353"/>
    <mergeCell ref="D352:D353"/>
    <mergeCell ref="B495:B496"/>
    <mergeCell ref="C488:C489"/>
    <mergeCell ref="B298:B299"/>
    <mergeCell ref="C392:C393"/>
    <mergeCell ref="C400:C401"/>
    <mergeCell ref="D315:D318"/>
    <mergeCell ref="D338:D341"/>
    <mergeCell ref="D369:D373"/>
    <mergeCell ref="D321:D322"/>
    <mergeCell ref="B448:B449"/>
    <mergeCell ref="D308:D311"/>
    <mergeCell ref="D331:D334"/>
    <mergeCell ref="C198:C199"/>
    <mergeCell ref="D241:D242"/>
    <mergeCell ref="D267:D268"/>
    <mergeCell ref="D232:D233"/>
    <mergeCell ref="C258:C259"/>
    <mergeCell ref="D361:D365"/>
    <mergeCell ref="D400:D401"/>
    <mergeCell ref="D392:D393"/>
    <mergeCell ref="B384:B385"/>
    <mergeCell ref="B400:B401"/>
    <mergeCell ref="B392:B393"/>
    <mergeCell ref="D386:D390"/>
    <mergeCell ref="D394:D398"/>
    <mergeCell ref="C182:C183"/>
    <mergeCell ref="B190:B191"/>
    <mergeCell ref="D475:D478"/>
    <mergeCell ref="D465:D466"/>
    <mergeCell ref="D329:D330"/>
    <mergeCell ref="D344:D345"/>
    <mergeCell ref="D407:D408"/>
    <mergeCell ref="D336:D337"/>
    <mergeCell ref="C336:C337"/>
    <mergeCell ref="D290:D291"/>
    <mergeCell ref="D200:D203"/>
    <mergeCell ref="D208:D211"/>
    <mergeCell ref="D252:D255"/>
    <mergeCell ref="B250:B251"/>
    <mergeCell ref="B232:B233"/>
    <mergeCell ref="D190:D191"/>
    <mergeCell ref="B223:B224"/>
    <mergeCell ref="D206:D207"/>
    <mergeCell ref="D250:D251"/>
    <mergeCell ref="D258:D259"/>
    <mergeCell ref="C250:C251"/>
    <mergeCell ref="D214:D215"/>
    <mergeCell ref="A265:G265"/>
    <mergeCell ref="D223:D224"/>
    <mergeCell ref="D260:D263"/>
    <mergeCell ref="B551:B552"/>
    <mergeCell ref="C597:C598"/>
    <mergeCell ref="C652:C653"/>
    <mergeCell ref="C644:C645"/>
    <mergeCell ref="B574:B575"/>
    <mergeCell ref="C574:C575"/>
    <mergeCell ref="B604:B605"/>
    <mergeCell ref="B559:B560"/>
    <mergeCell ref="C832:C833"/>
    <mergeCell ref="D777:D778"/>
    <mergeCell ref="C777:C778"/>
    <mergeCell ref="D796:D799"/>
    <mergeCell ref="D826:D829"/>
    <mergeCell ref="C770:C771"/>
    <mergeCell ref="D772:D775"/>
    <mergeCell ref="D787:D791"/>
    <mergeCell ref="D801:D802"/>
    <mergeCell ref="D816:D817"/>
    <mergeCell ref="D663:D666"/>
    <mergeCell ref="A856:G856"/>
    <mergeCell ref="B858:B859"/>
    <mergeCell ref="D566:D567"/>
    <mergeCell ref="D543:D544"/>
    <mergeCell ref="D597:D598"/>
    <mergeCell ref="D581:D582"/>
    <mergeCell ref="C858:C859"/>
    <mergeCell ref="D858:D859"/>
    <mergeCell ref="D849:D850"/>
    <mergeCell ref="B670:B671"/>
    <mergeCell ref="B661:B662"/>
    <mergeCell ref="B679:B680"/>
    <mergeCell ref="B589:B590"/>
    <mergeCell ref="D716:D720"/>
    <mergeCell ref="D591:D595"/>
    <mergeCell ref="D637:D641"/>
    <mergeCell ref="D696:D697"/>
    <mergeCell ref="B627:B628"/>
    <mergeCell ref="D679:D680"/>
    <mergeCell ref="A1256:H1256"/>
    <mergeCell ref="B1257:B1258"/>
    <mergeCell ref="C1257:C1258"/>
    <mergeCell ref="D1257:D1258"/>
    <mergeCell ref="B770:B771"/>
    <mergeCell ref="B777:B778"/>
    <mergeCell ref="B794:B795"/>
    <mergeCell ref="B816:B817"/>
    <mergeCell ref="B849:B850"/>
    <mergeCell ref="B841:B842"/>
    <mergeCell ref="C899:C900"/>
    <mergeCell ref="D1252:D1255"/>
    <mergeCell ref="D1245:D1248"/>
    <mergeCell ref="B1250:B1251"/>
    <mergeCell ref="C1250:C1251"/>
    <mergeCell ref="D1250:D1251"/>
    <mergeCell ref="D1237:D1241"/>
    <mergeCell ref="D934:D937"/>
    <mergeCell ref="B940:B941"/>
    <mergeCell ref="C940:C941"/>
    <mergeCell ref="D1009:D1012"/>
    <mergeCell ref="D1080:D1083"/>
    <mergeCell ref="B1086:B1087"/>
    <mergeCell ref="C1086:C1087"/>
    <mergeCell ref="D1086:D1087"/>
    <mergeCell ref="D1088:D1091"/>
    <mergeCell ref="D1025:D1028"/>
    <mergeCell ref="B1031:B1032"/>
    <mergeCell ref="C1031:C1032"/>
    <mergeCell ref="D1031:D1032"/>
    <mergeCell ref="D881:D882"/>
    <mergeCell ref="D883:D887"/>
    <mergeCell ref="B890:B891"/>
    <mergeCell ref="C890:C891"/>
    <mergeCell ref="D890:D891"/>
    <mergeCell ref="D892:D896"/>
    <mergeCell ref="B874:B875"/>
    <mergeCell ref="C874:C875"/>
    <mergeCell ref="D874:D875"/>
    <mergeCell ref="D876:D879"/>
    <mergeCell ref="D1259:D1263"/>
    <mergeCell ref="B1266:B1267"/>
    <mergeCell ref="C1266:C1267"/>
    <mergeCell ref="D1266:D1267"/>
    <mergeCell ref="B881:B882"/>
    <mergeCell ref="C881:C882"/>
    <mergeCell ref="C190:C191"/>
    <mergeCell ref="D860:D863"/>
    <mergeCell ref="B865:B866"/>
    <mergeCell ref="C865:C866"/>
    <mergeCell ref="D865:D866"/>
    <mergeCell ref="D867:D871"/>
    <mergeCell ref="D714:D715"/>
    <mergeCell ref="B581:B582"/>
    <mergeCell ref="B597:B598"/>
    <mergeCell ref="B613:B614"/>
    <mergeCell ref="D124:D125"/>
    <mergeCell ref="D132:D133"/>
    <mergeCell ref="D149:D150"/>
    <mergeCell ref="D140:D141"/>
    <mergeCell ref="D110:D113"/>
    <mergeCell ref="D182:D183"/>
    <mergeCell ref="D151:D154"/>
    <mergeCell ref="D159:D162"/>
    <mergeCell ref="D198:D199"/>
    <mergeCell ref="D176:D179"/>
    <mergeCell ref="D94:D97"/>
    <mergeCell ref="D102:D105"/>
    <mergeCell ref="D126:D129"/>
    <mergeCell ref="D134:D137"/>
    <mergeCell ref="D184:D187"/>
    <mergeCell ref="D165:D166"/>
    <mergeCell ref="B955:B956"/>
    <mergeCell ref="C955:C956"/>
    <mergeCell ref="D955:D956"/>
    <mergeCell ref="C92:C93"/>
    <mergeCell ref="B174:B175"/>
    <mergeCell ref="B198:B199"/>
    <mergeCell ref="C149:C150"/>
    <mergeCell ref="D192:D195"/>
    <mergeCell ref="B182:B183"/>
    <mergeCell ref="B165:B166"/>
    <mergeCell ref="C932:C933"/>
    <mergeCell ref="D932:D933"/>
    <mergeCell ref="D899:D900"/>
    <mergeCell ref="D901:D905"/>
    <mergeCell ref="A907:B907"/>
    <mergeCell ref="B908:B909"/>
    <mergeCell ref="C908:C909"/>
    <mergeCell ref="D908:D909"/>
    <mergeCell ref="D910:D913"/>
    <mergeCell ref="B899:B900"/>
    <mergeCell ref="D957:D960"/>
    <mergeCell ref="B917:B918"/>
    <mergeCell ref="C917:C918"/>
    <mergeCell ref="D917:D918"/>
    <mergeCell ref="D919:D923"/>
    <mergeCell ref="B925:B926"/>
    <mergeCell ref="C925:C926"/>
    <mergeCell ref="D925:D926"/>
    <mergeCell ref="D927:D930"/>
    <mergeCell ref="B932:B933"/>
    <mergeCell ref="B979:B980"/>
    <mergeCell ref="C979:C980"/>
    <mergeCell ref="D979:D980"/>
    <mergeCell ref="B999:B1000"/>
    <mergeCell ref="C999:C1000"/>
    <mergeCell ref="D999:D1000"/>
    <mergeCell ref="D992:D996"/>
    <mergeCell ref="B1110:B1111"/>
    <mergeCell ref="C1110:C1111"/>
    <mergeCell ref="D1110:D1111"/>
    <mergeCell ref="B1015:B1016"/>
    <mergeCell ref="C1015:C1016"/>
    <mergeCell ref="D1015:D1016"/>
    <mergeCell ref="B1094:B1095"/>
    <mergeCell ref="C1094:C1095"/>
    <mergeCell ref="D1094:D1095"/>
    <mergeCell ref="D1096:D1099"/>
    <mergeCell ref="B1145:B1146"/>
    <mergeCell ref="C1145:C1146"/>
    <mergeCell ref="D1145:D1146"/>
    <mergeCell ref="B1039:B1040"/>
    <mergeCell ref="C1039:C1040"/>
    <mergeCell ref="D1039:D1040"/>
    <mergeCell ref="B1101:B1102"/>
    <mergeCell ref="C1101:C1102"/>
    <mergeCell ref="D1101:D1102"/>
    <mergeCell ref="D1103:D1107"/>
    <mergeCell ref="D1112:D1115"/>
    <mergeCell ref="A1117:B1117"/>
    <mergeCell ref="B1118:B1119"/>
    <mergeCell ref="C1118:C1119"/>
    <mergeCell ref="D1139:D1142"/>
    <mergeCell ref="A1144:B1144"/>
    <mergeCell ref="D1118:D1119"/>
    <mergeCell ref="D1120:D1124"/>
    <mergeCell ref="A1126:B1126"/>
    <mergeCell ref="B1127:B1128"/>
    <mergeCell ref="D1182:D1186"/>
    <mergeCell ref="D1147:D1151"/>
    <mergeCell ref="A1153:G1153"/>
    <mergeCell ref="B1156:B1157"/>
    <mergeCell ref="C1156:C1157"/>
    <mergeCell ref="D1156:D1157"/>
    <mergeCell ref="D1158:D1162"/>
    <mergeCell ref="B1164:B1165"/>
    <mergeCell ref="C1164:C1165"/>
    <mergeCell ref="D1164:D1165"/>
    <mergeCell ref="D1212:D1215"/>
    <mergeCell ref="B1218:B1219"/>
    <mergeCell ref="D1166:D1170"/>
    <mergeCell ref="B1172:B1173"/>
    <mergeCell ref="C1172:C1173"/>
    <mergeCell ref="D1172:D1173"/>
    <mergeCell ref="D1174:D1178"/>
    <mergeCell ref="B1180:B1181"/>
    <mergeCell ref="C1180:C1181"/>
    <mergeCell ref="D1180:D1181"/>
    <mergeCell ref="D1197:D1200"/>
    <mergeCell ref="B1202:B1203"/>
    <mergeCell ref="C1202:C1203"/>
    <mergeCell ref="D1202:D1203"/>
    <mergeCell ref="D1205:D1207"/>
    <mergeCell ref="B1210:B1211"/>
    <mergeCell ref="C1210:C1211"/>
    <mergeCell ref="D1210:D1211"/>
    <mergeCell ref="B1188:B1189"/>
    <mergeCell ref="C1188:C1189"/>
    <mergeCell ref="D1188:D1189"/>
    <mergeCell ref="D1190:D1193"/>
    <mergeCell ref="B1243:B1244"/>
    <mergeCell ref="C1243:C1244"/>
    <mergeCell ref="D1243:D1244"/>
    <mergeCell ref="B1195:B1196"/>
    <mergeCell ref="C1195:C1196"/>
    <mergeCell ref="D1195:D1196"/>
    <mergeCell ref="D1298:D1301"/>
    <mergeCell ref="D1268:D1272"/>
    <mergeCell ref="B1274:B1275"/>
    <mergeCell ref="C1274:C1275"/>
    <mergeCell ref="D1274:D1275"/>
    <mergeCell ref="D1276:D1279"/>
    <mergeCell ref="B1281:B1282"/>
    <mergeCell ref="C1281:C1282"/>
    <mergeCell ref="D1281:D1282"/>
    <mergeCell ref="D1283:D1286"/>
    <mergeCell ref="B1288:B1289"/>
    <mergeCell ref="C1288:C1289"/>
    <mergeCell ref="D1288:D1289"/>
    <mergeCell ref="D1290:D1293"/>
    <mergeCell ref="B1320:B1321"/>
    <mergeCell ref="C1320:C1321"/>
    <mergeCell ref="D1320:D1321"/>
    <mergeCell ref="B1296:B1297"/>
    <mergeCell ref="C1296:C1297"/>
    <mergeCell ref="D1296:D1297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29"/>
  <sheetViews>
    <sheetView workbookViewId="0">
      <selection activeCell="J29" sqref="J29"/>
    </sheetView>
  </sheetViews>
  <sheetFormatPr defaultRowHeight="12.75"/>
  <cols>
    <col min="1" max="1" width="18.125" style="423" customWidth="1"/>
    <col min="2" max="2" width="29" style="423" customWidth="1"/>
    <col min="3" max="3" width="15.125" style="423" customWidth="1"/>
    <col min="4" max="4" width="18.375" style="423" customWidth="1"/>
    <col min="5" max="5" width="16" style="423" customWidth="1"/>
    <col min="6" max="6" width="23.625" style="423" customWidth="1"/>
    <col min="7" max="7" width="22.75" style="423" customWidth="1"/>
    <col min="8" max="16384" width="9" style="423"/>
  </cols>
  <sheetData>
    <row r="1" spans="1:7" ht="51" customHeight="1">
      <c r="A1" s="532" t="s">
        <v>2439</v>
      </c>
      <c r="B1" s="532"/>
      <c r="C1" s="532"/>
      <c r="D1" s="532"/>
      <c r="E1" s="532"/>
      <c r="F1" s="532"/>
      <c r="G1" s="532"/>
    </row>
    <row r="2" spans="1:7" ht="18.75">
      <c r="A2" s="531" t="s">
        <v>28</v>
      </c>
      <c r="B2" s="530"/>
      <c r="C2" s="526"/>
      <c r="D2" s="526"/>
      <c r="E2" s="529"/>
      <c r="F2" s="526"/>
      <c r="G2" s="528" t="s">
        <v>2438</v>
      </c>
    </row>
    <row r="3" spans="1:7">
      <c r="A3" s="527"/>
      <c r="B3" s="526"/>
      <c r="C3" s="526"/>
      <c r="D3" s="526"/>
      <c r="E3" s="526"/>
      <c r="F3" s="526"/>
      <c r="G3" s="526"/>
    </row>
    <row r="4" spans="1:7" ht="15.75">
      <c r="A4" s="525" t="s">
        <v>29</v>
      </c>
      <c r="B4" s="525"/>
      <c r="C4" s="525"/>
      <c r="D4" s="525"/>
      <c r="E4" s="525"/>
      <c r="F4" s="525"/>
      <c r="G4" s="525"/>
    </row>
    <row r="5" spans="1:7">
      <c r="A5" s="434"/>
      <c r="B5" s="436" t="s">
        <v>2437</v>
      </c>
      <c r="C5" s="470"/>
      <c r="D5" s="508"/>
      <c r="E5" s="469"/>
      <c r="F5" s="508"/>
      <c r="G5" s="524"/>
    </row>
    <row r="6" spans="1:7">
      <c r="B6" s="436"/>
      <c r="C6" s="470"/>
      <c r="D6" s="508"/>
      <c r="E6" s="469"/>
      <c r="F6" s="508"/>
      <c r="G6" s="524"/>
    </row>
    <row r="7" spans="1:7">
      <c r="A7" s="434" t="s">
        <v>30</v>
      </c>
      <c r="B7" s="428" t="s">
        <v>2355</v>
      </c>
      <c r="C7" s="428" t="s">
        <v>2354</v>
      </c>
      <c r="D7" s="428" t="s">
        <v>2353</v>
      </c>
      <c r="E7" s="428" t="s">
        <v>2110</v>
      </c>
      <c r="F7" s="429" t="s">
        <v>2351</v>
      </c>
      <c r="G7" s="429" t="s">
        <v>2435</v>
      </c>
    </row>
    <row r="8" spans="1:7">
      <c r="A8" s="434" t="s">
        <v>2436</v>
      </c>
      <c r="B8" s="426"/>
      <c r="C8" s="426"/>
      <c r="D8" s="426"/>
      <c r="E8" s="426"/>
      <c r="F8" s="429" t="s">
        <v>2384</v>
      </c>
      <c r="G8" s="429" t="s">
        <v>2383</v>
      </c>
    </row>
    <row r="9" spans="1:7" ht="13.5" customHeight="1">
      <c r="A9" s="518"/>
      <c r="B9" s="477" t="s">
        <v>2408</v>
      </c>
      <c r="C9" s="477" t="s">
        <v>2407</v>
      </c>
      <c r="D9" s="519" t="s">
        <v>2175</v>
      </c>
      <c r="E9" s="477">
        <v>43642</v>
      </c>
      <c r="F9" s="477">
        <v>43649</v>
      </c>
      <c r="G9" s="477">
        <v>43676</v>
      </c>
    </row>
    <row r="10" spans="1:7" ht="13.5" customHeight="1">
      <c r="A10" s="520"/>
      <c r="B10" s="507" t="s">
        <v>2406</v>
      </c>
      <c r="C10" s="477" t="s">
        <v>2405</v>
      </c>
      <c r="D10" s="519" t="s">
        <v>2175</v>
      </c>
      <c r="E10" s="477">
        <v>43649</v>
      </c>
      <c r="F10" s="477">
        <v>43656</v>
      </c>
      <c r="G10" s="477">
        <v>43683</v>
      </c>
    </row>
    <row r="11" spans="1:7" ht="13.5" customHeight="1">
      <c r="A11" s="520"/>
      <c r="B11" s="477" t="s">
        <v>2404</v>
      </c>
      <c r="C11" s="477" t="s">
        <v>2403</v>
      </c>
      <c r="D11" s="519" t="s">
        <v>2175</v>
      </c>
      <c r="E11" s="477">
        <v>43656</v>
      </c>
      <c r="F11" s="477">
        <v>43663</v>
      </c>
      <c r="G11" s="477">
        <v>43690</v>
      </c>
    </row>
    <row r="12" spans="1:7" ht="13.5" customHeight="1">
      <c r="A12" s="518"/>
      <c r="B12" s="477" t="s">
        <v>461</v>
      </c>
      <c r="C12" s="477" t="s">
        <v>2402</v>
      </c>
      <c r="D12" s="519" t="s">
        <v>2175</v>
      </c>
      <c r="E12" s="477">
        <v>43663</v>
      </c>
      <c r="F12" s="477">
        <v>43670</v>
      </c>
      <c r="G12" s="477">
        <v>43697</v>
      </c>
    </row>
    <row r="13" spans="1:7" ht="13.5" customHeight="1">
      <c r="A13" s="518"/>
      <c r="B13" s="477" t="s">
        <v>462</v>
      </c>
      <c r="C13" s="477" t="s">
        <v>2401</v>
      </c>
      <c r="D13" s="519" t="s">
        <v>2175</v>
      </c>
      <c r="E13" s="477">
        <v>43670</v>
      </c>
      <c r="F13" s="477">
        <v>43677</v>
      </c>
      <c r="G13" s="477">
        <v>43704</v>
      </c>
    </row>
    <row r="14" spans="1:7" ht="13.5" customHeight="1">
      <c r="A14" s="518"/>
      <c r="B14" s="477"/>
      <c r="C14" s="477"/>
      <c r="D14" s="519" t="s">
        <v>2175</v>
      </c>
      <c r="E14" s="477">
        <v>43677</v>
      </c>
      <c r="F14" s="477">
        <v>43684</v>
      </c>
      <c r="G14" s="477">
        <v>43711</v>
      </c>
    </row>
    <row r="15" spans="1:7" ht="13.5" customHeight="1">
      <c r="A15" s="520"/>
      <c r="B15" s="522"/>
      <c r="C15" s="522"/>
      <c r="D15" s="523"/>
      <c r="E15" s="522"/>
      <c r="F15" s="522"/>
      <c r="G15" s="522"/>
    </row>
    <row r="16" spans="1:7" ht="13.5" customHeight="1">
      <c r="A16" s="434" t="s">
        <v>2331</v>
      </c>
      <c r="B16" s="428" t="s">
        <v>2355</v>
      </c>
      <c r="C16" s="428" t="s">
        <v>2354</v>
      </c>
      <c r="D16" s="428" t="s">
        <v>2353</v>
      </c>
      <c r="E16" s="428" t="s">
        <v>2110</v>
      </c>
      <c r="F16" s="429" t="s">
        <v>2351</v>
      </c>
      <c r="G16" s="429" t="s">
        <v>2435</v>
      </c>
    </row>
    <row r="17" spans="1:7" ht="13.5" customHeight="1">
      <c r="A17" s="520"/>
      <c r="B17" s="426"/>
      <c r="C17" s="426"/>
      <c r="D17" s="426"/>
      <c r="E17" s="426"/>
      <c r="F17" s="429" t="s">
        <v>2384</v>
      </c>
      <c r="G17" s="429" t="s">
        <v>2383</v>
      </c>
    </row>
    <row r="18" spans="1:7" ht="13.5" customHeight="1">
      <c r="A18" s="521"/>
      <c r="B18" s="477" t="s">
        <v>400</v>
      </c>
      <c r="C18" s="477" t="s">
        <v>2434</v>
      </c>
      <c r="D18" s="429" t="s">
        <v>2072</v>
      </c>
      <c r="E18" s="477">
        <v>43647</v>
      </c>
      <c r="F18" s="477">
        <v>43653</v>
      </c>
      <c r="G18" s="477">
        <v>43679</v>
      </c>
    </row>
    <row r="19" spans="1:7" ht="13.5" customHeight="1">
      <c r="A19" s="521"/>
      <c r="B19" s="477" t="s">
        <v>262</v>
      </c>
      <c r="C19" s="477" t="s">
        <v>2433</v>
      </c>
      <c r="D19" s="519" t="s">
        <v>2072</v>
      </c>
      <c r="E19" s="477">
        <v>43654</v>
      </c>
      <c r="F19" s="477">
        <v>43660</v>
      </c>
      <c r="G19" s="477">
        <v>43686</v>
      </c>
    </row>
    <row r="20" spans="1:7" ht="13.5" customHeight="1">
      <c r="A20" s="521"/>
      <c r="B20" s="477" t="s">
        <v>2432</v>
      </c>
      <c r="C20" s="477" t="s">
        <v>2431</v>
      </c>
      <c r="D20" s="519" t="s">
        <v>2072</v>
      </c>
      <c r="E20" s="477">
        <v>43661</v>
      </c>
      <c r="F20" s="477">
        <v>43667</v>
      </c>
      <c r="G20" s="477">
        <v>43693</v>
      </c>
    </row>
    <row r="21" spans="1:7" ht="13.5" customHeight="1">
      <c r="A21" s="520"/>
      <c r="B21" s="477" t="s">
        <v>2430</v>
      </c>
      <c r="C21" s="477" t="s">
        <v>2429</v>
      </c>
      <c r="D21" s="519" t="s">
        <v>2072</v>
      </c>
      <c r="E21" s="477">
        <v>43668</v>
      </c>
      <c r="F21" s="477">
        <v>43674</v>
      </c>
      <c r="G21" s="477">
        <v>43700</v>
      </c>
    </row>
    <row r="22" spans="1:7" ht="13.5" customHeight="1">
      <c r="A22" s="520"/>
      <c r="B22" s="477" t="s">
        <v>265</v>
      </c>
      <c r="C22" s="477" t="s">
        <v>2428</v>
      </c>
      <c r="D22" s="519" t="s">
        <v>2072</v>
      </c>
      <c r="E22" s="477">
        <v>43675</v>
      </c>
      <c r="F22" s="477">
        <v>43681</v>
      </c>
      <c r="G22" s="477">
        <v>43707</v>
      </c>
    </row>
    <row r="23" spans="1:7" ht="13.5" customHeight="1">
      <c r="A23" s="518"/>
      <c r="B23" s="518"/>
      <c r="C23" s="518"/>
      <c r="D23" s="518"/>
      <c r="E23" s="479"/>
      <c r="F23" s="479"/>
      <c r="G23" s="479"/>
    </row>
    <row r="24" spans="1:7" ht="13.5" customHeight="1">
      <c r="A24" s="516" t="s">
        <v>172</v>
      </c>
      <c r="B24" s="431" t="s">
        <v>31</v>
      </c>
      <c r="C24" s="431" t="s">
        <v>32</v>
      </c>
      <c r="D24" s="431" t="s">
        <v>33</v>
      </c>
      <c r="E24" s="431" t="s">
        <v>2110</v>
      </c>
      <c r="F24" s="517" t="s">
        <v>274</v>
      </c>
      <c r="G24" s="517" t="s">
        <v>46</v>
      </c>
    </row>
    <row r="25" spans="1:7" ht="13.5" customHeight="1">
      <c r="A25" s="516" t="s">
        <v>2313</v>
      </c>
      <c r="B25" s="430"/>
      <c r="C25" s="430"/>
      <c r="D25" s="430"/>
      <c r="E25" s="430"/>
      <c r="F25" s="477" t="s">
        <v>35</v>
      </c>
      <c r="G25" s="477" t="s">
        <v>36</v>
      </c>
    </row>
    <row r="26" spans="1:7" ht="13.5" customHeight="1">
      <c r="A26" s="516"/>
      <c r="B26" s="477" t="s">
        <v>2427</v>
      </c>
      <c r="C26" s="477" t="s">
        <v>2423</v>
      </c>
      <c r="D26" s="429" t="s">
        <v>2152</v>
      </c>
      <c r="E26" s="477">
        <v>43641</v>
      </c>
      <c r="F26" s="477">
        <v>43647</v>
      </c>
      <c r="G26" s="477">
        <v>43670</v>
      </c>
    </row>
    <row r="27" spans="1:7" ht="12.75" customHeight="1">
      <c r="A27" s="516"/>
      <c r="B27" s="477" t="s">
        <v>2426</v>
      </c>
      <c r="C27" s="477" t="s">
        <v>2425</v>
      </c>
      <c r="D27" s="429" t="s">
        <v>2152</v>
      </c>
      <c r="E27" s="477">
        <v>43648</v>
      </c>
      <c r="F27" s="477">
        <v>43654</v>
      </c>
      <c r="G27" s="477">
        <v>43677</v>
      </c>
    </row>
    <row r="28" spans="1:7" ht="13.5" customHeight="1">
      <c r="A28" s="516"/>
      <c r="B28" s="477" t="s">
        <v>2424</v>
      </c>
      <c r="C28" s="477" t="s">
        <v>2423</v>
      </c>
      <c r="D28" s="429" t="s">
        <v>2152</v>
      </c>
      <c r="E28" s="477">
        <v>43655</v>
      </c>
      <c r="F28" s="477">
        <v>43661</v>
      </c>
      <c r="G28" s="477">
        <v>43684</v>
      </c>
    </row>
    <row r="29" spans="1:7" ht="13.5" customHeight="1">
      <c r="A29" s="516"/>
      <c r="B29" s="477" t="s">
        <v>2422</v>
      </c>
      <c r="C29" s="477" t="s">
        <v>2421</v>
      </c>
      <c r="D29" s="429" t="s">
        <v>2152</v>
      </c>
      <c r="E29" s="477">
        <v>43662</v>
      </c>
      <c r="F29" s="477">
        <v>43668</v>
      </c>
      <c r="G29" s="477">
        <v>43691</v>
      </c>
    </row>
    <row r="30" spans="1:7" ht="13.5" customHeight="1">
      <c r="A30" s="516"/>
      <c r="B30" s="477" t="s">
        <v>2420</v>
      </c>
      <c r="C30" s="477" t="s">
        <v>2419</v>
      </c>
      <c r="D30" s="429" t="s">
        <v>2152</v>
      </c>
      <c r="E30" s="477">
        <v>43669</v>
      </c>
      <c r="F30" s="477">
        <v>43675</v>
      </c>
      <c r="G30" s="477">
        <v>43698</v>
      </c>
    </row>
    <row r="31" spans="1:7" ht="13.5" customHeight="1">
      <c r="A31" s="516"/>
      <c r="B31" s="477"/>
      <c r="C31" s="477"/>
      <c r="D31" s="429" t="s">
        <v>2152</v>
      </c>
      <c r="E31" s="477">
        <v>43676</v>
      </c>
      <c r="F31" s="477">
        <v>43682</v>
      </c>
      <c r="G31" s="477">
        <v>43705</v>
      </c>
    </row>
    <row r="32" spans="1:7" ht="13.5" customHeight="1">
      <c r="A32" s="516" t="s">
        <v>2313</v>
      </c>
      <c r="B32" s="479"/>
      <c r="C32" s="479"/>
      <c r="D32" s="459"/>
      <c r="E32" s="479"/>
      <c r="F32" s="479"/>
      <c r="G32" s="479"/>
    </row>
    <row r="33" spans="1:7" ht="13.5" customHeight="1">
      <c r="A33" s="516"/>
      <c r="B33" s="431" t="s">
        <v>31</v>
      </c>
      <c r="C33" s="431" t="s">
        <v>32</v>
      </c>
      <c r="D33" s="431" t="s">
        <v>33</v>
      </c>
      <c r="E33" s="431" t="s">
        <v>2110</v>
      </c>
      <c r="F33" s="517" t="s">
        <v>274</v>
      </c>
      <c r="G33" s="517" t="s">
        <v>46</v>
      </c>
    </row>
    <row r="34" spans="1:7" ht="13.5" customHeight="1">
      <c r="A34" s="516"/>
      <c r="B34" s="430"/>
      <c r="C34" s="430"/>
      <c r="D34" s="430"/>
      <c r="E34" s="430"/>
      <c r="F34" s="477" t="s">
        <v>35</v>
      </c>
      <c r="G34" s="477" t="s">
        <v>36</v>
      </c>
    </row>
    <row r="35" spans="1:7" ht="13.5" customHeight="1">
      <c r="A35" s="516"/>
      <c r="B35" s="477" t="s">
        <v>2418</v>
      </c>
      <c r="C35" s="477" t="s">
        <v>2417</v>
      </c>
      <c r="D35" s="429" t="s">
        <v>2410</v>
      </c>
      <c r="E35" s="477">
        <v>43641</v>
      </c>
      <c r="F35" s="477">
        <v>43647</v>
      </c>
      <c r="G35" s="477">
        <v>43672</v>
      </c>
    </row>
    <row r="36" spans="1:7" ht="13.5" customHeight="1">
      <c r="A36" s="516"/>
      <c r="B36" s="477" t="s">
        <v>2416</v>
      </c>
      <c r="C36" s="477" t="s">
        <v>389</v>
      </c>
      <c r="D36" s="429" t="s">
        <v>2410</v>
      </c>
      <c r="E36" s="477">
        <v>43648</v>
      </c>
      <c r="F36" s="477">
        <v>43654</v>
      </c>
      <c r="G36" s="477">
        <v>43679</v>
      </c>
    </row>
    <row r="37" spans="1:7" ht="13.5" customHeight="1">
      <c r="A37" s="516"/>
      <c r="B37" s="477" t="s">
        <v>2415</v>
      </c>
      <c r="C37" s="477" t="s">
        <v>390</v>
      </c>
      <c r="D37" s="429" t="s">
        <v>2410</v>
      </c>
      <c r="E37" s="477">
        <v>43655</v>
      </c>
      <c r="F37" s="477">
        <v>43661</v>
      </c>
      <c r="G37" s="477">
        <v>43686</v>
      </c>
    </row>
    <row r="38" spans="1:7" ht="13.5" customHeight="1">
      <c r="A38" s="516"/>
      <c r="B38" s="477" t="s">
        <v>2414</v>
      </c>
      <c r="C38" s="477" t="s">
        <v>608</v>
      </c>
      <c r="D38" s="429" t="s">
        <v>2410</v>
      </c>
      <c r="E38" s="477">
        <v>43662</v>
      </c>
      <c r="F38" s="477">
        <v>43668</v>
      </c>
      <c r="G38" s="477">
        <v>43693</v>
      </c>
    </row>
    <row r="39" spans="1:7" ht="13.5" customHeight="1">
      <c r="A39" s="516"/>
      <c r="B39" s="477" t="s">
        <v>2413</v>
      </c>
      <c r="C39" s="477" t="s">
        <v>2412</v>
      </c>
      <c r="D39" s="429" t="s">
        <v>2410</v>
      </c>
      <c r="E39" s="477">
        <v>43669</v>
      </c>
      <c r="F39" s="477">
        <v>43675</v>
      </c>
      <c r="G39" s="477">
        <v>43700</v>
      </c>
    </row>
    <row r="40" spans="1:7" ht="13.5" customHeight="1">
      <c r="A40" s="516"/>
      <c r="B40" s="477" t="s">
        <v>2411</v>
      </c>
      <c r="C40" s="477" t="s">
        <v>653</v>
      </c>
      <c r="D40" s="429" t="s">
        <v>2410</v>
      </c>
      <c r="E40" s="477">
        <v>43676</v>
      </c>
      <c r="F40" s="477">
        <v>43682</v>
      </c>
      <c r="G40" s="477">
        <v>43707</v>
      </c>
    </row>
    <row r="41" spans="1:7" ht="13.5" customHeight="1">
      <c r="A41" s="516"/>
      <c r="B41" s="479"/>
      <c r="C41" s="479"/>
      <c r="D41" s="459"/>
      <c r="E41" s="479"/>
      <c r="F41" s="479"/>
      <c r="G41" s="479"/>
    </row>
    <row r="42" spans="1:7" ht="13.5" customHeight="1">
      <c r="A42" s="516" t="s">
        <v>2409</v>
      </c>
      <c r="B42" s="431" t="s">
        <v>31</v>
      </c>
      <c r="C42" s="431" t="s">
        <v>32</v>
      </c>
      <c r="D42" s="431" t="s">
        <v>33</v>
      </c>
      <c r="E42" s="431" t="s">
        <v>2110</v>
      </c>
      <c r="F42" s="517" t="s">
        <v>274</v>
      </c>
      <c r="G42" s="517" t="s">
        <v>47</v>
      </c>
    </row>
    <row r="43" spans="1:7" ht="13.5" customHeight="1">
      <c r="A43" s="516" t="s">
        <v>2202</v>
      </c>
      <c r="B43" s="430"/>
      <c r="C43" s="430"/>
      <c r="D43" s="430"/>
      <c r="E43" s="430"/>
      <c r="F43" s="477" t="s">
        <v>35</v>
      </c>
      <c r="G43" s="477" t="s">
        <v>36</v>
      </c>
    </row>
    <row r="44" spans="1:7" ht="13.5" customHeight="1">
      <c r="A44" s="516"/>
      <c r="B44" s="477" t="s">
        <v>2408</v>
      </c>
      <c r="C44" s="477" t="s">
        <v>2407</v>
      </c>
      <c r="D44" s="429" t="s">
        <v>2175</v>
      </c>
      <c r="E44" s="477">
        <v>43642</v>
      </c>
      <c r="F44" s="477">
        <v>43649</v>
      </c>
      <c r="G44" s="477">
        <v>43674</v>
      </c>
    </row>
    <row r="45" spans="1:7" ht="13.5" customHeight="1">
      <c r="A45" s="516"/>
      <c r="B45" s="507" t="s">
        <v>2406</v>
      </c>
      <c r="C45" s="477" t="s">
        <v>2405</v>
      </c>
      <c r="D45" s="429" t="s">
        <v>2175</v>
      </c>
      <c r="E45" s="477">
        <v>43649</v>
      </c>
      <c r="F45" s="477">
        <v>43656</v>
      </c>
      <c r="G45" s="477">
        <v>43681</v>
      </c>
    </row>
    <row r="46" spans="1:7" ht="13.5" customHeight="1">
      <c r="A46" s="516"/>
      <c r="B46" s="477" t="s">
        <v>2404</v>
      </c>
      <c r="C46" s="477" t="s">
        <v>2403</v>
      </c>
      <c r="D46" s="429" t="s">
        <v>2175</v>
      </c>
      <c r="E46" s="477">
        <v>43656</v>
      </c>
      <c r="F46" s="477">
        <v>43663</v>
      </c>
      <c r="G46" s="477">
        <v>43688</v>
      </c>
    </row>
    <row r="47" spans="1:7" ht="13.5" customHeight="1">
      <c r="A47" s="516"/>
      <c r="B47" s="477" t="s">
        <v>461</v>
      </c>
      <c r="C47" s="477" t="s">
        <v>2402</v>
      </c>
      <c r="D47" s="429" t="s">
        <v>2175</v>
      </c>
      <c r="E47" s="477">
        <v>43663</v>
      </c>
      <c r="F47" s="477">
        <v>43670</v>
      </c>
      <c r="G47" s="477">
        <v>43695</v>
      </c>
    </row>
    <row r="48" spans="1:7" ht="13.5" customHeight="1">
      <c r="A48" s="516"/>
      <c r="B48" s="477" t="s">
        <v>462</v>
      </c>
      <c r="C48" s="477" t="s">
        <v>2401</v>
      </c>
      <c r="D48" s="429" t="s">
        <v>2175</v>
      </c>
      <c r="E48" s="477">
        <v>43670</v>
      </c>
      <c r="F48" s="477">
        <v>43677</v>
      </c>
      <c r="G48" s="477">
        <v>43702</v>
      </c>
    </row>
    <row r="49" spans="1:7" ht="13.5" customHeight="1">
      <c r="A49" s="516"/>
      <c r="B49" s="477"/>
      <c r="C49" s="477"/>
      <c r="D49" s="429" t="s">
        <v>2175</v>
      </c>
      <c r="E49" s="477">
        <v>43677</v>
      </c>
      <c r="F49" s="477">
        <v>43684</v>
      </c>
      <c r="G49" s="477">
        <v>43709</v>
      </c>
    </row>
    <row r="50" spans="1:7" ht="13.5">
      <c r="A50" s="516"/>
      <c r="B50" s="468"/>
      <c r="C50" s="468"/>
      <c r="D50" s="510"/>
      <c r="E50" s="479"/>
      <c r="F50" s="479"/>
      <c r="G50" s="479"/>
    </row>
    <row r="51" spans="1:7">
      <c r="A51" s="434" t="s">
        <v>2400</v>
      </c>
      <c r="B51" s="428" t="s">
        <v>2355</v>
      </c>
      <c r="C51" s="428" t="s">
        <v>2354</v>
      </c>
      <c r="D51" s="428" t="s">
        <v>2353</v>
      </c>
      <c r="E51" s="456" t="s">
        <v>2110</v>
      </c>
      <c r="F51" s="429" t="s">
        <v>2351</v>
      </c>
      <c r="G51" s="429" t="s">
        <v>2386</v>
      </c>
    </row>
    <row r="52" spans="1:7" ht="12.75" customHeight="1">
      <c r="A52" s="434" t="s">
        <v>2399</v>
      </c>
      <c r="B52" s="426"/>
      <c r="C52" s="426"/>
      <c r="D52" s="426"/>
      <c r="E52" s="454"/>
      <c r="F52" s="429" t="s">
        <v>2384</v>
      </c>
      <c r="G52" s="429" t="s">
        <v>2383</v>
      </c>
    </row>
    <row r="53" spans="1:7" ht="12.75" customHeight="1">
      <c r="A53" s="453"/>
      <c r="B53" s="477" t="s">
        <v>2398</v>
      </c>
      <c r="C53" s="477" t="s">
        <v>2397</v>
      </c>
      <c r="D53" s="428" t="s">
        <v>2396</v>
      </c>
      <c r="E53" s="477">
        <v>43642</v>
      </c>
      <c r="F53" s="477">
        <v>43648</v>
      </c>
      <c r="G53" s="477">
        <v>43673</v>
      </c>
    </row>
    <row r="54" spans="1:7" ht="12.75" customHeight="1">
      <c r="A54" s="453"/>
      <c r="B54" s="477" t="s">
        <v>2395</v>
      </c>
      <c r="C54" s="477" t="s">
        <v>2394</v>
      </c>
      <c r="D54" s="427"/>
      <c r="E54" s="477">
        <v>43649</v>
      </c>
      <c r="F54" s="477">
        <v>43655</v>
      </c>
      <c r="G54" s="477">
        <v>43680</v>
      </c>
    </row>
    <row r="55" spans="1:7" ht="12.75" customHeight="1">
      <c r="A55" s="453"/>
      <c r="B55" s="477" t="s">
        <v>2393</v>
      </c>
      <c r="C55" s="477" t="s">
        <v>2392</v>
      </c>
      <c r="D55" s="427"/>
      <c r="E55" s="477">
        <v>43656</v>
      </c>
      <c r="F55" s="477">
        <v>43662</v>
      </c>
      <c r="G55" s="477">
        <v>43687</v>
      </c>
    </row>
    <row r="56" spans="1:7" ht="12.75" customHeight="1">
      <c r="A56" s="453"/>
      <c r="B56" s="477" t="s">
        <v>2391</v>
      </c>
      <c r="C56" s="477" t="s">
        <v>2390</v>
      </c>
      <c r="D56" s="427"/>
      <c r="E56" s="477">
        <v>43663</v>
      </c>
      <c r="F56" s="477">
        <v>43669</v>
      </c>
      <c r="G56" s="477">
        <v>43694</v>
      </c>
    </row>
    <row r="57" spans="1:7" ht="12.75" customHeight="1">
      <c r="A57" s="453"/>
      <c r="B57" s="477" t="s">
        <v>2389</v>
      </c>
      <c r="C57" s="477" t="s">
        <v>2388</v>
      </c>
      <c r="D57" s="427"/>
      <c r="E57" s="477">
        <v>43670</v>
      </c>
      <c r="F57" s="477">
        <v>43676</v>
      </c>
      <c r="G57" s="477">
        <v>43701</v>
      </c>
    </row>
    <row r="58" spans="1:7" ht="12.75" customHeight="1">
      <c r="A58" s="453"/>
      <c r="B58" s="477"/>
      <c r="C58" s="477"/>
      <c r="D58" s="426"/>
      <c r="E58" s="477">
        <v>43677</v>
      </c>
      <c r="F58" s="477">
        <v>43683</v>
      </c>
      <c r="G58" s="477">
        <v>43708</v>
      </c>
    </row>
    <row r="59" spans="1:7" ht="12.75" customHeight="1">
      <c r="A59" s="434"/>
      <c r="B59" s="479"/>
      <c r="C59" s="479"/>
      <c r="D59" s="459"/>
      <c r="E59" s="479"/>
      <c r="F59" s="479"/>
      <c r="G59" s="479"/>
    </row>
    <row r="60" spans="1:7" ht="12.75" customHeight="1">
      <c r="A60" s="434" t="s">
        <v>2387</v>
      </c>
      <c r="B60" s="428" t="s">
        <v>2355</v>
      </c>
      <c r="C60" s="428" t="s">
        <v>2354</v>
      </c>
      <c r="D60" s="428" t="s">
        <v>2353</v>
      </c>
      <c r="E60" s="456" t="s">
        <v>2110</v>
      </c>
      <c r="F60" s="429" t="s">
        <v>2351</v>
      </c>
      <c r="G60" s="429" t="s">
        <v>2386</v>
      </c>
    </row>
    <row r="61" spans="1:7" ht="12.75" customHeight="1">
      <c r="A61" s="434" t="s">
        <v>2385</v>
      </c>
      <c r="B61" s="426"/>
      <c r="C61" s="426"/>
      <c r="D61" s="426"/>
      <c r="E61" s="454"/>
      <c r="F61" s="429" t="s">
        <v>2384</v>
      </c>
      <c r="G61" s="429" t="s">
        <v>2383</v>
      </c>
    </row>
    <row r="62" spans="1:7" ht="12.75" customHeight="1">
      <c r="A62" s="453"/>
      <c r="B62" s="477" t="s">
        <v>2382</v>
      </c>
      <c r="C62" s="477" t="s">
        <v>2381</v>
      </c>
      <c r="D62" s="475" t="s">
        <v>2380</v>
      </c>
      <c r="E62" s="477">
        <v>43647</v>
      </c>
      <c r="F62" s="477">
        <v>43653</v>
      </c>
      <c r="G62" s="477">
        <v>43673</v>
      </c>
    </row>
    <row r="63" spans="1:7" ht="12.75" customHeight="1">
      <c r="A63" s="453"/>
      <c r="B63" s="477" t="s">
        <v>2379</v>
      </c>
      <c r="C63" s="477" t="s">
        <v>39</v>
      </c>
      <c r="D63" s="475"/>
      <c r="E63" s="477">
        <f>E62+7</f>
        <v>43654</v>
      </c>
      <c r="F63" s="477">
        <f>F62+7</f>
        <v>43660</v>
      </c>
      <c r="G63" s="477">
        <f>G62+7</f>
        <v>43680</v>
      </c>
    </row>
    <row r="64" spans="1:7" ht="13.5" customHeight="1">
      <c r="A64" s="453"/>
      <c r="B64" s="477" t="s">
        <v>181</v>
      </c>
      <c r="C64" s="477" t="s">
        <v>191</v>
      </c>
      <c r="D64" s="475"/>
      <c r="E64" s="477">
        <f>E63+7</f>
        <v>43661</v>
      </c>
      <c r="F64" s="477">
        <f>F63+7</f>
        <v>43667</v>
      </c>
      <c r="G64" s="477">
        <f>G63+7</f>
        <v>43687</v>
      </c>
    </row>
    <row r="65" spans="1:7" ht="12.75" customHeight="1">
      <c r="A65" s="453"/>
      <c r="B65" s="477" t="s">
        <v>2378</v>
      </c>
      <c r="C65" s="477" t="s">
        <v>76</v>
      </c>
      <c r="D65" s="475"/>
      <c r="E65" s="477">
        <f>E64+7</f>
        <v>43668</v>
      </c>
      <c r="F65" s="477">
        <f>F64+7</f>
        <v>43674</v>
      </c>
      <c r="G65" s="477">
        <f>G64+7</f>
        <v>43694</v>
      </c>
    </row>
    <row r="66" spans="1:7" ht="12.75" customHeight="1">
      <c r="A66" s="453"/>
      <c r="B66" s="477" t="s">
        <v>2377</v>
      </c>
      <c r="C66" s="477" t="s">
        <v>39</v>
      </c>
      <c r="D66" s="475"/>
      <c r="E66" s="477">
        <f>E65+7</f>
        <v>43675</v>
      </c>
      <c r="F66" s="477">
        <f>F65+7</f>
        <v>43681</v>
      </c>
      <c r="G66" s="477">
        <f>G65+7</f>
        <v>43701</v>
      </c>
    </row>
    <row r="67" spans="1:7">
      <c r="B67" s="515"/>
      <c r="C67" s="515"/>
      <c r="D67" s="515"/>
      <c r="E67" s="515"/>
      <c r="F67" s="515"/>
      <c r="G67" s="515"/>
    </row>
    <row r="68" spans="1:7">
      <c r="A68" s="434" t="s">
        <v>2376</v>
      </c>
      <c r="B68" s="431" t="s">
        <v>31</v>
      </c>
      <c r="C68" s="431" t="s">
        <v>32</v>
      </c>
      <c r="D68" s="431" t="s">
        <v>33</v>
      </c>
      <c r="E68" s="431" t="s">
        <v>2110</v>
      </c>
      <c r="F68" s="429" t="s">
        <v>274</v>
      </c>
      <c r="G68" s="429" t="s">
        <v>50</v>
      </c>
    </row>
    <row r="69" spans="1:7">
      <c r="A69" s="434" t="s">
        <v>2202</v>
      </c>
      <c r="B69" s="430"/>
      <c r="C69" s="430"/>
      <c r="D69" s="430"/>
      <c r="E69" s="430"/>
      <c r="F69" s="429" t="s">
        <v>35</v>
      </c>
      <c r="G69" s="429" t="s">
        <v>36</v>
      </c>
    </row>
    <row r="70" spans="1:7" ht="13.5" customHeight="1">
      <c r="A70" s="434"/>
      <c r="B70" s="488" t="s">
        <v>2375</v>
      </c>
      <c r="C70" s="488" t="s">
        <v>2374</v>
      </c>
      <c r="D70" s="514" t="s">
        <v>2219</v>
      </c>
      <c r="E70" s="488">
        <v>43642</v>
      </c>
      <c r="F70" s="488">
        <v>43649</v>
      </c>
      <c r="G70" s="488">
        <v>43675</v>
      </c>
    </row>
    <row r="71" spans="1:7" ht="13.5" customHeight="1">
      <c r="A71" s="434"/>
      <c r="B71" s="488" t="s">
        <v>2373</v>
      </c>
      <c r="C71" s="488" t="s">
        <v>2372</v>
      </c>
      <c r="D71" s="513"/>
      <c r="E71" s="488">
        <f>E70+7</f>
        <v>43649</v>
      </c>
      <c r="F71" s="488">
        <f>F70+7</f>
        <v>43656</v>
      </c>
      <c r="G71" s="488">
        <f>G70+7</f>
        <v>43682</v>
      </c>
    </row>
    <row r="72" spans="1:7" ht="13.5" customHeight="1">
      <c r="A72" s="434"/>
      <c r="B72" s="488" t="s">
        <v>2371</v>
      </c>
      <c r="C72" s="488" t="s">
        <v>2370</v>
      </c>
      <c r="D72" s="513"/>
      <c r="E72" s="488">
        <f>E71+7</f>
        <v>43656</v>
      </c>
      <c r="F72" s="488">
        <f>F71+7</f>
        <v>43663</v>
      </c>
      <c r="G72" s="488">
        <f>G71+7</f>
        <v>43689</v>
      </c>
    </row>
    <row r="73" spans="1:7" ht="13.5" customHeight="1">
      <c r="A73" s="434"/>
      <c r="B73" s="488" t="s">
        <v>2369</v>
      </c>
      <c r="C73" s="488" t="s">
        <v>2368</v>
      </c>
      <c r="D73" s="513"/>
      <c r="E73" s="488">
        <f>E72+7</f>
        <v>43663</v>
      </c>
      <c r="F73" s="488">
        <f>F72+7</f>
        <v>43670</v>
      </c>
      <c r="G73" s="488">
        <f>G72+7</f>
        <v>43696</v>
      </c>
    </row>
    <row r="74" spans="1:7" ht="13.5" customHeight="1">
      <c r="A74" s="434"/>
      <c r="B74" s="488" t="s">
        <v>2367</v>
      </c>
      <c r="C74" s="488" t="s">
        <v>2366</v>
      </c>
      <c r="D74" s="513"/>
      <c r="E74" s="488">
        <f>E73+7</f>
        <v>43670</v>
      </c>
      <c r="F74" s="488">
        <f>F73+7</f>
        <v>43677</v>
      </c>
      <c r="G74" s="488">
        <f>G73+7</f>
        <v>43703</v>
      </c>
    </row>
    <row r="75" spans="1:7" ht="13.5" customHeight="1">
      <c r="A75" s="434"/>
      <c r="B75" s="488"/>
      <c r="C75" s="488"/>
      <c r="D75" s="512"/>
      <c r="E75" s="488">
        <f>E74+7</f>
        <v>43677</v>
      </c>
      <c r="F75" s="488">
        <f>F74+7</f>
        <v>43684</v>
      </c>
      <c r="G75" s="488">
        <f>G74+7</f>
        <v>43710</v>
      </c>
    </row>
    <row r="76" spans="1:7" ht="13.5">
      <c r="A76" s="434"/>
      <c r="B76" s="511"/>
      <c r="C76" s="511"/>
      <c r="D76" s="510"/>
      <c r="E76" s="457"/>
      <c r="F76" s="457"/>
      <c r="G76" s="457"/>
    </row>
    <row r="77" spans="1:7">
      <c r="A77" s="423" t="s">
        <v>52</v>
      </c>
      <c r="B77" s="431" t="s">
        <v>31</v>
      </c>
      <c r="C77" s="431" t="s">
        <v>32</v>
      </c>
      <c r="D77" s="431" t="s">
        <v>33</v>
      </c>
      <c r="E77" s="431" t="s">
        <v>2110</v>
      </c>
      <c r="F77" s="507" t="s">
        <v>274</v>
      </c>
      <c r="G77" s="507" t="s">
        <v>52</v>
      </c>
    </row>
    <row r="78" spans="1:7" ht="16.5" customHeight="1">
      <c r="A78" s="434" t="s">
        <v>2365</v>
      </c>
      <c r="B78" s="430"/>
      <c r="C78" s="430"/>
      <c r="D78" s="430"/>
      <c r="E78" s="430"/>
      <c r="F78" s="507" t="s">
        <v>35</v>
      </c>
      <c r="G78" s="507" t="s">
        <v>36</v>
      </c>
    </row>
    <row r="79" spans="1:7" ht="14.1" customHeight="1">
      <c r="A79" s="432"/>
      <c r="B79" s="507" t="s">
        <v>2364</v>
      </c>
      <c r="C79" s="507" t="s">
        <v>2363</v>
      </c>
      <c r="D79" s="488" t="s">
        <v>2356</v>
      </c>
      <c r="E79" s="507">
        <v>43644</v>
      </c>
      <c r="F79" s="507">
        <v>43651</v>
      </c>
      <c r="G79" s="507">
        <v>43673</v>
      </c>
    </row>
    <row r="80" spans="1:7" ht="14.1" customHeight="1">
      <c r="A80" s="453"/>
      <c r="B80" s="507" t="s">
        <v>2362</v>
      </c>
      <c r="C80" s="507" t="s">
        <v>2361</v>
      </c>
      <c r="D80" s="488" t="s">
        <v>2356</v>
      </c>
      <c r="E80" s="507">
        <f>E79+7</f>
        <v>43651</v>
      </c>
      <c r="F80" s="507">
        <f>F79+7</f>
        <v>43658</v>
      </c>
      <c r="G80" s="507">
        <f>G79+7</f>
        <v>43680</v>
      </c>
    </row>
    <row r="81" spans="1:7" ht="14.1" customHeight="1">
      <c r="A81" s="453"/>
      <c r="B81" s="507" t="s">
        <v>2360</v>
      </c>
      <c r="C81" s="507" t="s">
        <v>2359</v>
      </c>
      <c r="D81" s="488" t="s">
        <v>2356</v>
      </c>
      <c r="E81" s="507">
        <f>E80+7</f>
        <v>43658</v>
      </c>
      <c r="F81" s="507">
        <f>F80+7</f>
        <v>43665</v>
      </c>
      <c r="G81" s="507">
        <f>G80+7</f>
        <v>43687</v>
      </c>
    </row>
    <row r="82" spans="1:7" ht="14.1" customHeight="1">
      <c r="A82" s="453"/>
      <c r="B82" s="507" t="s">
        <v>2358</v>
      </c>
      <c r="C82" s="507" t="s">
        <v>2357</v>
      </c>
      <c r="D82" s="488" t="s">
        <v>2356</v>
      </c>
      <c r="E82" s="507">
        <f>E81+7</f>
        <v>43665</v>
      </c>
      <c r="F82" s="507">
        <f>F81+7</f>
        <v>43672</v>
      </c>
      <c r="G82" s="507">
        <f>G81+7</f>
        <v>43694</v>
      </c>
    </row>
    <row r="83" spans="1:7" ht="14.1" customHeight="1">
      <c r="A83" s="453"/>
      <c r="B83" s="507"/>
      <c r="C83" s="507"/>
      <c r="D83" s="488" t="s">
        <v>2356</v>
      </c>
      <c r="E83" s="507">
        <f>E82+7</f>
        <v>43672</v>
      </c>
      <c r="F83" s="507">
        <f>F82+7</f>
        <v>43679</v>
      </c>
      <c r="G83" s="507">
        <f>G82+7</f>
        <v>43701</v>
      </c>
    </row>
    <row r="84" spans="1:7" ht="12.75" customHeight="1">
      <c r="A84" s="434"/>
      <c r="B84" s="479"/>
      <c r="C84" s="479"/>
      <c r="D84" s="459"/>
      <c r="E84" s="479"/>
      <c r="F84" s="479"/>
      <c r="G84" s="479"/>
    </row>
    <row r="85" spans="1:7" ht="12.75" customHeight="1">
      <c r="A85" s="434" t="s">
        <v>2350</v>
      </c>
      <c r="B85" s="431" t="s">
        <v>2355</v>
      </c>
      <c r="C85" s="431" t="s">
        <v>2354</v>
      </c>
      <c r="D85" s="431" t="s">
        <v>2353</v>
      </c>
      <c r="E85" s="431" t="s">
        <v>2352</v>
      </c>
      <c r="F85" s="477" t="s">
        <v>2351</v>
      </c>
      <c r="G85" s="477" t="s">
        <v>2350</v>
      </c>
    </row>
    <row r="86" spans="1:7" ht="12.75" customHeight="1">
      <c r="A86" s="434" t="s">
        <v>2075</v>
      </c>
      <c r="B86" s="430"/>
      <c r="C86" s="430"/>
      <c r="D86" s="430"/>
      <c r="E86" s="430"/>
      <c r="F86" s="429" t="s">
        <v>35</v>
      </c>
      <c r="G86" s="429" t="s">
        <v>36</v>
      </c>
    </row>
    <row r="87" spans="1:7" ht="12.75" customHeight="1">
      <c r="A87" s="434"/>
      <c r="B87" s="477" t="s">
        <v>2349</v>
      </c>
      <c r="C87" s="477" t="s">
        <v>2348</v>
      </c>
      <c r="D87" s="428" t="s">
        <v>2219</v>
      </c>
      <c r="E87" s="477">
        <v>43643</v>
      </c>
      <c r="F87" s="477">
        <v>43650</v>
      </c>
      <c r="G87" s="477">
        <v>43674</v>
      </c>
    </row>
    <row r="88" spans="1:7" ht="12.75" customHeight="1">
      <c r="A88" s="434"/>
      <c r="B88" s="477" t="s">
        <v>2347</v>
      </c>
      <c r="C88" s="477" t="s">
        <v>2346</v>
      </c>
      <c r="D88" s="427"/>
      <c r="E88" s="477">
        <v>43650</v>
      </c>
      <c r="F88" s="477">
        <v>43657</v>
      </c>
      <c r="G88" s="477">
        <v>43681</v>
      </c>
    </row>
    <row r="89" spans="1:7" ht="12.75" customHeight="1">
      <c r="A89" s="434"/>
      <c r="B89" s="477" t="s">
        <v>2345</v>
      </c>
      <c r="C89" s="477" t="s">
        <v>2344</v>
      </c>
      <c r="D89" s="427"/>
      <c r="E89" s="477">
        <v>43657</v>
      </c>
      <c r="F89" s="477">
        <v>43664</v>
      </c>
      <c r="G89" s="477">
        <v>43688</v>
      </c>
    </row>
    <row r="90" spans="1:7" ht="12.75" customHeight="1">
      <c r="A90" s="434"/>
      <c r="B90" s="477" t="s">
        <v>2343</v>
      </c>
      <c r="C90" s="477" t="s">
        <v>2342</v>
      </c>
      <c r="D90" s="427"/>
      <c r="E90" s="477">
        <v>43664</v>
      </c>
      <c r="F90" s="477">
        <v>43671</v>
      </c>
      <c r="G90" s="477">
        <v>43695</v>
      </c>
    </row>
    <row r="91" spans="1:7" ht="12.75" customHeight="1">
      <c r="A91" s="434"/>
      <c r="B91" s="477"/>
      <c r="C91" s="477"/>
      <c r="D91" s="426"/>
      <c r="E91" s="477">
        <v>43671</v>
      </c>
      <c r="F91" s="477">
        <v>43678</v>
      </c>
      <c r="G91" s="477">
        <v>43702</v>
      </c>
    </row>
    <row r="92" spans="1:7" ht="12.75" customHeight="1"/>
    <row r="93" spans="1:7">
      <c r="A93" s="509" t="s">
        <v>2341</v>
      </c>
      <c r="B93" s="431" t="s">
        <v>31</v>
      </c>
      <c r="C93" s="431" t="s">
        <v>32</v>
      </c>
      <c r="D93" s="431" t="s">
        <v>33</v>
      </c>
      <c r="E93" s="431" t="s">
        <v>2110</v>
      </c>
      <c r="F93" s="429" t="s">
        <v>274</v>
      </c>
      <c r="G93" s="429" t="s">
        <v>2184</v>
      </c>
    </row>
    <row r="94" spans="1:7">
      <c r="A94" s="434" t="s">
        <v>2340</v>
      </c>
      <c r="B94" s="430"/>
      <c r="C94" s="486"/>
      <c r="D94" s="430"/>
      <c r="E94" s="430"/>
      <c r="F94" s="507" t="s">
        <v>35</v>
      </c>
      <c r="G94" s="507" t="s">
        <v>36</v>
      </c>
    </row>
    <row r="95" spans="1:7" ht="13.5" customHeight="1">
      <c r="B95" s="507" t="s">
        <v>2339</v>
      </c>
      <c r="C95" s="507" t="s">
        <v>72</v>
      </c>
      <c r="D95" s="507" t="s">
        <v>2334</v>
      </c>
      <c r="E95" s="507">
        <v>43644</v>
      </c>
      <c r="F95" s="507">
        <v>43652</v>
      </c>
      <c r="G95" s="507">
        <v>43676</v>
      </c>
    </row>
    <row r="96" spans="1:7" ht="13.5" customHeight="1">
      <c r="B96" s="507" t="s">
        <v>2338</v>
      </c>
      <c r="C96" s="507" t="s">
        <v>124</v>
      </c>
      <c r="D96" s="507" t="s">
        <v>2334</v>
      </c>
      <c r="E96" s="507">
        <v>43651</v>
      </c>
      <c r="F96" s="507">
        <v>43659</v>
      </c>
      <c r="G96" s="507">
        <v>43683</v>
      </c>
    </row>
    <row r="97" spans="1:7" ht="13.5" customHeight="1">
      <c r="B97" s="507" t="s">
        <v>2337</v>
      </c>
      <c r="C97" s="507" t="s">
        <v>223</v>
      </c>
      <c r="D97" s="507" t="s">
        <v>2334</v>
      </c>
      <c r="E97" s="507">
        <v>43658</v>
      </c>
      <c r="F97" s="507">
        <v>43666</v>
      </c>
      <c r="G97" s="507">
        <v>43690</v>
      </c>
    </row>
    <row r="98" spans="1:7" ht="13.5" customHeight="1">
      <c r="B98" s="507" t="s">
        <v>2336</v>
      </c>
      <c r="C98" s="507" t="s">
        <v>2335</v>
      </c>
      <c r="D98" s="507" t="s">
        <v>2334</v>
      </c>
      <c r="E98" s="507">
        <v>43665</v>
      </c>
      <c r="F98" s="507">
        <v>43673</v>
      </c>
      <c r="G98" s="507">
        <v>43697</v>
      </c>
    </row>
    <row r="99" spans="1:7" ht="13.5" customHeight="1">
      <c r="B99" s="507"/>
      <c r="C99" s="507"/>
      <c r="D99" s="507" t="s">
        <v>2334</v>
      </c>
      <c r="E99" s="507">
        <v>43672</v>
      </c>
      <c r="F99" s="507">
        <v>43680</v>
      </c>
      <c r="G99" s="507">
        <v>43704</v>
      </c>
    </row>
    <row r="100" spans="1:7">
      <c r="A100" s="470"/>
      <c r="B100" s="470"/>
      <c r="C100" s="470"/>
      <c r="D100" s="470"/>
      <c r="E100" s="469"/>
      <c r="F100" s="508"/>
      <c r="G100" s="508"/>
    </row>
    <row r="101" spans="1:7">
      <c r="A101" s="434" t="s">
        <v>2333</v>
      </c>
      <c r="B101" s="431" t="s">
        <v>31</v>
      </c>
      <c r="C101" s="431" t="s">
        <v>32</v>
      </c>
      <c r="D101" s="431" t="s">
        <v>33</v>
      </c>
      <c r="E101" s="431" t="s">
        <v>2110</v>
      </c>
      <c r="F101" s="429" t="s">
        <v>274</v>
      </c>
      <c r="G101" s="429" t="s">
        <v>65</v>
      </c>
    </row>
    <row r="102" spans="1:7">
      <c r="A102" s="434" t="s">
        <v>2331</v>
      </c>
      <c r="B102" s="430"/>
      <c r="C102" s="430"/>
      <c r="D102" s="430"/>
      <c r="E102" s="430"/>
      <c r="F102" s="507" t="s">
        <v>35</v>
      </c>
      <c r="G102" s="507" t="s">
        <v>36</v>
      </c>
    </row>
    <row r="103" spans="1:7" ht="13.5" customHeight="1">
      <c r="A103" s="434"/>
      <c r="B103" s="477" t="s">
        <v>2330</v>
      </c>
      <c r="C103" s="477" t="s">
        <v>389</v>
      </c>
      <c r="D103" s="428" t="s">
        <v>186</v>
      </c>
      <c r="E103" s="477">
        <v>43647</v>
      </c>
      <c r="F103" s="477">
        <v>43653</v>
      </c>
      <c r="G103" s="477">
        <v>43675</v>
      </c>
    </row>
    <row r="104" spans="1:7" ht="13.5" customHeight="1">
      <c r="A104" s="434"/>
      <c r="B104" s="477" t="s">
        <v>2329</v>
      </c>
      <c r="C104" s="477" t="s">
        <v>390</v>
      </c>
      <c r="D104" s="427"/>
      <c r="E104" s="477">
        <v>43654</v>
      </c>
      <c r="F104" s="477">
        <v>43660</v>
      </c>
      <c r="G104" s="477">
        <v>43682</v>
      </c>
    </row>
    <row r="105" spans="1:7" ht="13.5" customHeight="1">
      <c r="B105" s="477" t="s">
        <v>2328</v>
      </c>
      <c r="C105" s="477" t="s">
        <v>608</v>
      </c>
      <c r="D105" s="427"/>
      <c r="E105" s="477">
        <v>43661</v>
      </c>
      <c r="F105" s="477">
        <v>43667</v>
      </c>
      <c r="G105" s="477">
        <v>43689</v>
      </c>
    </row>
    <row r="106" spans="1:7" ht="13.5" customHeight="1">
      <c r="B106" s="477" t="s">
        <v>2327</v>
      </c>
      <c r="C106" s="477" t="s">
        <v>652</v>
      </c>
      <c r="D106" s="427"/>
      <c r="E106" s="477">
        <v>43668</v>
      </c>
      <c r="F106" s="477">
        <v>43674</v>
      </c>
      <c r="G106" s="477">
        <v>43696</v>
      </c>
    </row>
    <row r="107" spans="1:7" ht="13.5" customHeight="1">
      <c r="B107" s="477" t="s">
        <v>2326</v>
      </c>
      <c r="C107" s="477" t="s">
        <v>653</v>
      </c>
      <c r="D107" s="426"/>
      <c r="E107" s="477">
        <v>43675</v>
      </c>
      <c r="F107" s="477">
        <v>43681</v>
      </c>
      <c r="G107" s="477">
        <v>43703</v>
      </c>
    </row>
    <row r="108" spans="1:7" ht="13.5" customHeight="1">
      <c r="E108" s="479"/>
      <c r="F108" s="479"/>
      <c r="G108" s="479"/>
    </row>
    <row r="109" spans="1:7" ht="13.5" customHeight="1">
      <c r="A109" s="434" t="s">
        <v>2332</v>
      </c>
      <c r="B109" s="431" t="s">
        <v>31</v>
      </c>
      <c r="C109" s="431" t="s">
        <v>32</v>
      </c>
      <c r="D109" s="431" t="s">
        <v>33</v>
      </c>
      <c r="E109" s="431" t="s">
        <v>2110</v>
      </c>
      <c r="F109" s="429" t="s">
        <v>274</v>
      </c>
      <c r="G109" s="429" t="s">
        <v>2332</v>
      </c>
    </row>
    <row r="110" spans="1:7" ht="13.5" customHeight="1">
      <c r="A110" s="434" t="s">
        <v>2331</v>
      </c>
      <c r="B110" s="430"/>
      <c r="C110" s="430"/>
      <c r="D110" s="430"/>
      <c r="E110" s="430"/>
      <c r="F110" s="507" t="s">
        <v>35</v>
      </c>
      <c r="G110" s="507" t="s">
        <v>36</v>
      </c>
    </row>
    <row r="111" spans="1:7" ht="13.5" customHeight="1">
      <c r="A111" s="434"/>
      <c r="B111" s="477" t="s">
        <v>2330</v>
      </c>
      <c r="C111" s="477" t="s">
        <v>389</v>
      </c>
      <c r="D111" s="428" t="s">
        <v>186</v>
      </c>
      <c r="E111" s="477">
        <v>43647</v>
      </c>
      <c r="F111" s="477">
        <v>43653</v>
      </c>
      <c r="G111" s="477">
        <v>43673</v>
      </c>
    </row>
    <row r="112" spans="1:7" ht="13.5" customHeight="1">
      <c r="A112" s="434"/>
      <c r="B112" s="477" t="s">
        <v>2329</v>
      </c>
      <c r="C112" s="477" t="s">
        <v>390</v>
      </c>
      <c r="D112" s="427"/>
      <c r="E112" s="477">
        <v>43654</v>
      </c>
      <c r="F112" s="477">
        <v>43660</v>
      </c>
      <c r="G112" s="477">
        <v>43680</v>
      </c>
    </row>
    <row r="113" spans="1:7" ht="13.5" customHeight="1">
      <c r="B113" s="477" t="s">
        <v>2328</v>
      </c>
      <c r="C113" s="477" t="s">
        <v>608</v>
      </c>
      <c r="D113" s="427"/>
      <c r="E113" s="477">
        <v>43661</v>
      </c>
      <c r="F113" s="477">
        <v>43667</v>
      </c>
      <c r="G113" s="477">
        <v>43687</v>
      </c>
    </row>
    <row r="114" spans="1:7" ht="13.5" customHeight="1">
      <c r="B114" s="477" t="s">
        <v>2327</v>
      </c>
      <c r="C114" s="477" t="s">
        <v>652</v>
      </c>
      <c r="D114" s="427"/>
      <c r="E114" s="477">
        <v>43668</v>
      </c>
      <c r="F114" s="477">
        <v>43674</v>
      </c>
      <c r="G114" s="477">
        <v>43694</v>
      </c>
    </row>
    <row r="115" spans="1:7" ht="13.5" customHeight="1">
      <c r="B115" s="477" t="s">
        <v>2326</v>
      </c>
      <c r="C115" s="477" t="s">
        <v>653</v>
      </c>
      <c r="D115" s="426"/>
      <c r="E115" s="477">
        <v>43675</v>
      </c>
      <c r="F115" s="477">
        <v>43681</v>
      </c>
      <c r="G115" s="477">
        <v>43701</v>
      </c>
    </row>
    <row r="116" spans="1:7" ht="13.5" customHeight="1">
      <c r="B116" s="479"/>
      <c r="C116" s="479"/>
      <c r="D116" s="479"/>
      <c r="E116" s="479"/>
      <c r="F116" s="479"/>
      <c r="G116" s="479"/>
    </row>
    <row r="117" spans="1:7" ht="13.5" customHeight="1">
      <c r="A117" s="434" t="s">
        <v>2325</v>
      </c>
      <c r="B117" s="431" t="s">
        <v>31</v>
      </c>
      <c r="C117" s="431" t="s">
        <v>32</v>
      </c>
      <c r="D117" s="431" t="s">
        <v>33</v>
      </c>
      <c r="E117" s="431" t="s">
        <v>2110</v>
      </c>
      <c r="F117" s="429" t="s">
        <v>274</v>
      </c>
      <c r="G117" s="429" t="s">
        <v>183</v>
      </c>
    </row>
    <row r="118" spans="1:7" ht="13.5" customHeight="1">
      <c r="A118" s="434" t="s">
        <v>2324</v>
      </c>
      <c r="B118" s="430"/>
      <c r="C118" s="430"/>
      <c r="D118" s="430"/>
      <c r="E118" s="430"/>
      <c r="F118" s="429" t="s">
        <v>35</v>
      </c>
      <c r="G118" s="429" t="s">
        <v>36</v>
      </c>
    </row>
    <row r="119" spans="1:7" ht="13.5" customHeight="1">
      <c r="A119" s="434"/>
      <c r="B119" s="477" t="s">
        <v>2323</v>
      </c>
      <c r="C119" s="477" t="s">
        <v>2322</v>
      </c>
      <c r="D119" s="477" t="s">
        <v>2072</v>
      </c>
      <c r="E119" s="477">
        <v>43641</v>
      </c>
      <c r="F119" s="477">
        <v>43648</v>
      </c>
      <c r="G119" s="477">
        <v>43673</v>
      </c>
    </row>
    <row r="120" spans="1:7" ht="13.5" customHeight="1">
      <c r="A120" s="434"/>
      <c r="B120" s="477" t="s">
        <v>2321</v>
      </c>
      <c r="C120" s="477" t="s">
        <v>389</v>
      </c>
      <c r="D120" s="477" t="s">
        <v>2072</v>
      </c>
      <c r="E120" s="477">
        <v>43648</v>
      </c>
      <c r="F120" s="477">
        <v>43655</v>
      </c>
      <c r="G120" s="477">
        <v>43680</v>
      </c>
    </row>
    <row r="121" spans="1:7" ht="13.5" customHeight="1">
      <c r="A121" s="434"/>
      <c r="B121" s="477" t="s">
        <v>2320</v>
      </c>
      <c r="C121" s="477" t="s">
        <v>390</v>
      </c>
      <c r="D121" s="477" t="s">
        <v>2072</v>
      </c>
      <c r="E121" s="477">
        <v>43655</v>
      </c>
      <c r="F121" s="477">
        <v>43662</v>
      </c>
      <c r="G121" s="477">
        <v>43687</v>
      </c>
    </row>
    <row r="122" spans="1:7" ht="13.5" customHeight="1">
      <c r="A122" s="434"/>
      <c r="B122" s="477" t="s">
        <v>2319</v>
      </c>
      <c r="C122" s="477" t="s">
        <v>2070</v>
      </c>
      <c r="D122" s="477" t="s">
        <v>2072</v>
      </c>
      <c r="E122" s="477">
        <v>43662</v>
      </c>
      <c r="F122" s="477">
        <v>43669</v>
      </c>
      <c r="G122" s="477">
        <v>43694</v>
      </c>
    </row>
    <row r="123" spans="1:7" ht="13.5" customHeight="1">
      <c r="A123" s="434"/>
      <c r="B123" s="477" t="s">
        <v>2318</v>
      </c>
      <c r="C123" s="477" t="s">
        <v>2317</v>
      </c>
      <c r="D123" s="477" t="s">
        <v>2072</v>
      </c>
      <c r="E123" s="477">
        <v>43669</v>
      </c>
      <c r="F123" s="477">
        <v>43676</v>
      </c>
      <c r="G123" s="477">
        <v>43701</v>
      </c>
    </row>
    <row r="124" spans="1:7" ht="13.5" customHeight="1">
      <c r="A124" s="434"/>
      <c r="B124" s="477" t="s">
        <v>2316</v>
      </c>
      <c r="C124" s="477" t="s">
        <v>2315</v>
      </c>
      <c r="D124" s="477" t="s">
        <v>2072</v>
      </c>
      <c r="E124" s="477">
        <v>43676</v>
      </c>
      <c r="F124" s="477">
        <v>43683</v>
      </c>
      <c r="G124" s="477">
        <v>43708</v>
      </c>
    </row>
    <row r="125" spans="1:7">
      <c r="A125" s="434"/>
      <c r="B125" s="479"/>
      <c r="C125" s="479"/>
      <c r="D125" s="459"/>
      <c r="E125" s="479"/>
      <c r="F125" s="479"/>
      <c r="G125" s="479"/>
    </row>
    <row r="126" spans="1:7" ht="15.75">
      <c r="A126" s="484" t="s">
        <v>2314</v>
      </c>
      <c r="B126" s="484"/>
      <c r="C126" s="484"/>
      <c r="D126" s="484"/>
      <c r="E126" s="484"/>
      <c r="F126" s="484"/>
      <c r="G126" s="484"/>
    </row>
    <row r="127" spans="1:7">
      <c r="A127" s="434" t="s">
        <v>97</v>
      </c>
      <c r="B127" s="431" t="s">
        <v>31</v>
      </c>
      <c r="C127" s="431" t="s">
        <v>32</v>
      </c>
      <c r="D127" s="431" t="s">
        <v>33</v>
      </c>
      <c r="E127" s="431" t="s">
        <v>2110</v>
      </c>
      <c r="F127" s="429" t="s">
        <v>274</v>
      </c>
      <c r="G127" s="429" t="s">
        <v>276</v>
      </c>
    </row>
    <row r="128" spans="1:7">
      <c r="A128" s="476" t="s">
        <v>2313</v>
      </c>
      <c r="B128" s="430"/>
      <c r="C128" s="430"/>
      <c r="D128" s="430"/>
      <c r="E128" s="430"/>
      <c r="F128" s="429" t="s">
        <v>35</v>
      </c>
      <c r="G128" s="429" t="s">
        <v>36</v>
      </c>
    </row>
    <row r="129" spans="1:7">
      <c r="A129" s="434"/>
      <c r="B129" s="455"/>
      <c r="C129" s="455"/>
      <c r="D129" s="506" t="s">
        <v>2312</v>
      </c>
      <c r="E129" s="455">
        <v>43641</v>
      </c>
      <c r="F129" s="455">
        <v>43647</v>
      </c>
      <c r="G129" s="455">
        <v>43653</v>
      </c>
    </row>
    <row r="130" spans="1:7">
      <c r="A130" s="434"/>
      <c r="B130" s="455"/>
      <c r="C130" s="455"/>
      <c r="D130" s="506" t="s">
        <v>2312</v>
      </c>
      <c r="E130" s="455">
        <v>43648</v>
      </c>
      <c r="F130" s="455">
        <v>43654</v>
      </c>
      <c r="G130" s="455">
        <v>43660</v>
      </c>
    </row>
    <row r="131" spans="1:7">
      <c r="A131" s="434"/>
      <c r="B131" s="455"/>
      <c r="C131" s="455"/>
      <c r="D131" s="506" t="s">
        <v>2312</v>
      </c>
      <c r="E131" s="455">
        <v>43655</v>
      </c>
      <c r="F131" s="455">
        <v>43661</v>
      </c>
      <c r="G131" s="455">
        <v>43667</v>
      </c>
    </row>
    <row r="132" spans="1:7">
      <c r="A132" s="434"/>
      <c r="B132" s="455"/>
      <c r="C132" s="455"/>
      <c r="D132" s="506" t="s">
        <v>2312</v>
      </c>
      <c r="E132" s="455">
        <v>43662</v>
      </c>
      <c r="F132" s="455">
        <v>43668</v>
      </c>
      <c r="G132" s="455">
        <v>43674</v>
      </c>
    </row>
    <row r="133" spans="1:7">
      <c r="A133" s="434"/>
      <c r="B133" s="455"/>
      <c r="C133" s="455"/>
      <c r="D133" s="506" t="s">
        <v>2312</v>
      </c>
      <c r="E133" s="455">
        <v>43669</v>
      </c>
      <c r="F133" s="455">
        <v>43675</v>
      </c>
      <c r="G133" s="455">
        <v>43681</v>
      </c>
    </row>
    <row r="134" spans="1:7">
      <c r="A134" s="434"/>
      <c r="B134" s="455"/>
      <c r="C134" s="455"/>
      <c r="D134" s="506" t="s">
        <v>2312</v>
      </c>
      <c r="E134" s="455">
        <v>43676</v>
      </c>
      <c r="F134" s="455">
        <v>43682</v>
      </c>
      <c r="G134" s="455">
        <v>43688</v>
      </c>
    </row>
    <row r="135" spans="1:7">
      <c r="B135" s="505"/>
      <c r="C135" s="504"/>
      <c r="D135" s="435"/>
      <c r="E135" s="457"/>
      <c r="F135" s="457"/>
      <c r="G135" s="457"/>
    </row>
    <row r="136" spans="1:7">
      <c r="A136" s="434" t="s">
        <v>2311</v>
      </c>
      <c r="B136" s="431" t="s">
        <v>31</v>
      </c>
      <c r="C136" s="431" t="s">
        <v>32</v>
      </c>
      <c r="D136" s="431" t="s">
        <v>33</v>
      </c>
      <c r="E136" s="431" t="s">
        <v>2110</v>
      </c>
      <c r="F136" s="429" t="s">
        <v>274</v>
      </c>
      <c r="G136" s="429" t="s">
        <v>276</v>
      </c>
    </row>
    <row r="137" spans="1:7">
      <c r="A137" s="476" t="s">
        <v>2260</v>
      </c>
      <c r="B137" s="430"/>
      <c r="C137" s="430"/>
      <c r="D137" s="430"/>
      <c r="E137" s="430"/>
      <c r="F137" s="429" t="s">
        <v>35</v>
      </c>
      <c r="G137" s="429" t="s">
        <v>36</v>
      </c>
    </row>
    <row r="138" spans="1:7">
      <c r="A138" s="476" t="s">
        <v>359</v>
      </c>
      <c r="B138" s="455" t="s">
        <v>2306</v>
      </c>
      <c r="C138" s="455" t="s">
        <v>2310</v>
      </c>
      <c r="D138" s="503" t="s">
        <v>2303</v>
      </c>
      <c r="E138" s="455">
        <v>43643</v>
      </c>
      <c r="F138" s="455">
        <v>43649</v>
      </c>
      <c r="G138" s="455">
        <v>43654</v>
      </c>
    </row>
    <row r="139" spans="1:7">
      <c r="A139" s="434"/>
      <c r="B139" s="455" t="s">
        <v>2305</v>
      </c>
      <c r="C139" s="455" t="s">
        <v>2310</v>
      </c>
      <c r="D139" s="503" t="s">
        <v>2303</v>
      </c>
      <c r="E139" s="455">
        <v>43650</v>
      </c>
      <c r="F139" s="455">
        <v>43656</v>
      </c>
      <c r="G139" s="455">
        <v>43661</v>
      </c>
    </row>
    <row r="140" spans="1:7">
      <c r="A140" s="434"/>
      <c r="B140" s="455" t="s">
        <v>2309</v>
      </c>
      <c r="C140" s="455" t="s">
        <v>2308</v>
      </c>
      <c r="D140" s="503" t="s">
        <v>2303</v>
      </c>
      <c r="E140" s="455">
        <v>43657</v>
      </c>
      <c r="F140" s="455">
        <v>43663</v>
      </c>
      <c r="G140" s="455">
        <v>43668</v>
      </c>
    </row>
    <row r="141" spans="1:7">
      <c r="A141" s="476" t="s">
        <v>359</v>
      </c>
      <c r="B141" s="455" t="s">
        <v>2307</v>
      </c>
      <c r="C141" s="455" t="s">
        <v>2304</v>
      </c>
      <c r="D141" s="503" t="s">
        <v>2303</v>
      </c>
      <c r="E141" s="455">
        <v>43664</v>
      </c>
      <c r="F141" s="455">
        <v>43670</v>
      </c>
      <c r="G141" s="455">
        <v>43675</v>
      </c>
    </row>
    <row r="142" spans="1:7">
      <c r="A142" s="476" t="s">
        <v>359</v>
      </c>
      <c r="B142" s="455" t="s">
        <v>2306</v>
      </c>
      <c r="C142" s="455" t="s">
        <v>2304</v>
      </c>
      <c r="D142" s="503" t="s">
        <v>2303</v>
      </c>
      <c r="E142" s="455">
        <v>43671</v>
      </c>
      <c r="F142" s="455">
        <v>43677</v>
      </c>
      <c r="G142" s="455">
        <v>43682</v>
      </c>
    </row>
    <row r="143" spans="1:7">
      <c r="A143" s="476" t="s">
        <v>359</v>
      </c>
      <c r="B143" s="455" t="s">
        <v>2305</v>
      </c>
      <c r="C143" s="455" t="s">
        <v>2304</v>
      </c>
      <c r="D143" s="503" t="s">
        <v>2303</v>
      </c>
      <c r="E143" s="455">
        <v>43678</v>
      </c>
      <c r="F143" s="455">
        <v>43684</v>
      </c>
      <c r="G143" s="455">
        <v>43689</v>
      </c>
    </row>
    <row r="144" spans="1:7">
      <c r="A144" s="476"/>
      <c r="B144" s="501"/>
      <c r="C144" s="501"/>
      <c r="D144" s="502"/>
      <c r="E144" s="501"/>
      <c r="F144" s="501"/>
      <c r="G144" s="501"/>
    </row>
    <row r="145" spans="1:7">
      <c r="A145" s="434" t="s">
        <v>2302</v>
      </c>
      <c r="B145" s="431" t="s">
        <v>31</v>
      </c>
      <c r="C145" s="431" t="s">
        <v>32</v>
      </c>
      <c r="D145" s="431" t="s">
        <v>33</v>
      </c>
      <c r="E145" s="431" t="s">
        <v>2110</v>
      </c>
      <c r="F145" s="429" t="s">
        <v>274</v>
      </c>
      <c r="G145" s="429" t="s">
        <v>2302</v>
      </c>
    </row>
    <row r="146" spans="1:7">
      <c r="A146" s="434" t="s">
        <v>2155</v>
      </c>
      <c r="B146" s="430"/>
      <c r="C146" s="430"/>
      <c r="D146" s="430"/>
      <c r="E146" s="430"/>
      <c r="F146" s="429" t="s">
        <v>35</v>
      </c>
      <c r="G146" s="429" t="s">
        <v>36</v>
      </c>
    </row>
    <row r="147" spans="1:7" ht="13.5" customHeight="1">
      <c r="A147" s="434"/>
      <c r="B147" s="455" t="s">
        <v>2301</v>
      </c>
      <c r="C147" s="455" t="s">
        <v>2300</v>
      </c>
      <c r="D147" s="428" t="s">
        <v>2299</v>
      </c>
      <c r="E147" s="455">
        <v>43368</v>
      </c>
      <c r="F147" s="455">
        <v>43374</v>
      </c>
      <c r="G147" s="455">
        <v>43376</v>
      </c>
    </row>
    <row r="148" spans="1:7">
      <c r="A148" s="434"/>
      <c r="B148" s="455"/>
      <c r="C148" s="455"/>
      <c r="D148" s="427"/>
      <c r="E148" s="477">
        <f>E147+7</f>
        <v>43375</v>
      </c>
      <c r="F148" s="455">
        <f>F147+7</f>
        <v>43381</v>
      </c>
      <c r="G148" s="455">
        <f>G147+7</f>
        <v>43383</v>
      </c>
    </row>
    <row r="149" spans="1:7">
      <c r="A149" s="434"/>
      <c r="B149" s="455"/>
      <c r="C149" s="455"/>
      <c r="D149" s="427"/>
      <c r="E149" s="477">
        <f>E148+7</f>
        <v>43382</v>
      </c>
      <c r="F149" s="455">
        <f>F148+7</f>
        <v>43388</v>
      </c>
      <c r="G149" s="455">
        <f>G148+7</f>
        <v>43390</v>
      </c>
    </row>
    <row r="150" spans="1:7">
      <c r="A150" s="434"/>
      <c r="B150" s="455"/>
      <c r="C150" s="455"/>
      <c r="D150" s="427"/>
      <c r="E150" s="477">
        <f>E149+7</f>
        <v>43389</v>
      </c>
      <c r="F150" s="455">
        <f>F149+7</f>
        <v>43395</v>
      </c>
      <c r="G150" s="455">
        <f>G149+7</f>
        <v>43397</v>
      </c>
    </row>
    <row r="151" spans="1:7">
      <c r="A151" s="434"/>
      <c r="B151" s="455"/>
      <c r="C151" s="455"/>
      <c r="D151" s="427"/>
      <c r="E151" s="477">
        <f>E150+7</f>
        <v>43396</v>
      </c>
      <c r="F151" s="455">
        <f>F150+7</f>
        <v>43402</v>
      </c>
      <c r="G151" s="455">
        <f>G150+7</f>
        <v>43404</v>
      </c>
    </row>
    <row r="152" spans="1:7">
      <c r="A152" s="434"/>
      <c r="B152" s="455"/>
      <c r="C152" s="455"/>
      <c r="D152" s="426"/>
      <c r="E152" s="477">
        <f>E151+7</f>
        <v>43403</v>
      </c>
      <c r="F152" s="455">
        <f>F151+7</f>
        <v>43409</v>
      </c>
      <c r="G152" s="455">
        <f>G151+7</f>
        <v>43411</v>
      </c>
    </row>
    <row r="154" spans="1:7">
      <c r="A154" s="434" t="s">
        <v>2298</v>
      </c>
      <c r="B154" s="431" t="s">
        <v>31</v>
      </c>
      <c r="C154" s="431" t="s">
        <v>32</v>
      </c>
      <c r="D154" s="431" t="s">
        <v>33</v>
      </c>
      <c r="E154" s="431" t="s">
        <v>2110</v>
      </c>
      <c r="F154" s="429" t="s">
        <v>274</v>
      </c>
      <c r="G154" s="429" t="s">
        <v>247</v>
      </c>
    </row>
    <row r="155" spans="1:7">
      <c r="A155" s="434" t="s">
        <v>2297</v>
      </c>
      <c r="B155" s="430"/>
      <c r="C155" s="430"/>
      <c r="D155" s="430"/>
      <c r="E155" s="430"/>
      <c r="F155" s="429" t="s">
        <v>35</v>
      </c>
      <c r="G155" s="429" t="s">
        <v>36</v>
      </c>
    </row>
    <row r="156" spans="1:7" ht="13.5" customHeight="1">
      <c r="B156" s="455" t="s">
        <v>2296</v>
      </c>
      <c r="C156" s="455" t="s">
        <v>2295</v>
      </c>
      <c r="D156" s="466" t="s">
        <v>2294</v>
      </c>
      <c r="E156" s="455">
        <v>43647</v>
      </c>
      <c r="F156" s="455">
        <v>43653</v>
      </c>
      <c r="G156" s="455">
        <v>43657</v>
      </c>
    </row>
    <row r="157" spans="1:7" ht="13.5" customHeight="1">
      <c r="B157" s="455" t="s">
        <v>2293</v>
      </c>
      <c r="C157" s="455" t="s">
        <v>2292</v>
      </c>
      <c r="D157" s="465"/>
      <c r="E157" s="455">
        <v>43654</v>
      </c>
      <c r="F157" s="455">
        <v>43660</v>
      </c>
      <c r="G157" s="455">
        <v>43664</v>
      </c>
    </row>
    <row r="158" spans="1:7" ht="13.5" customHeight="1">
      <c r="B158" s="455" t="s">
        <v>2291</v>
      </c>
      <c r="C158" s="455" t="s">
        <v>2290</v>
      </c>
      <c r="D158" s="465"/>
      <c r="E158" s="455">
        <v>43661</v>
      </c>
      <c r="F158" s="455">
        <v>43667</v>
      </c>
      <c r="G158" s="455">
        <v>43671</v>
      </c>
    </row>
    <row r="159" spans="1:7" ht="13.5" customHeight="1">
      <c r="A159" s="434" t="s">
        <v>359</v>
      </c>
      <c r="B159" s="455" t="s">
        <v>2289</v>
      </c>
      <c r="C159" s="455" t="s">
        <v>78</v>
      </c>
      <c r="D159" s="465"/>
      <c r="E159" s="455">
        <v>43668</v>
      </c>
      <c r="F159" s="455">
        <v>43674</v>
      </c>
      <c r="G159" s="455">
        <v>43678</v>
      </c>
    </row>
    <row r="160" spans="1:7" ht="13.5" customHeight="1">
      <c r="A160" s="434" t="s">
        <v>359</v>
      </c>
      <c r="B160" s="455" t="s">
        <v>2288</v>
      </c>
      <c r="C160" s="455" t="s">
        <v>2287</v>
      </c>
      <c r="D160" s="464"/>
      <c r="E160" s="455">
        <v>43675</v>
      </c>
      <c r="F160" s="455">
        <v>43681</v>
      </c>
      <c r="G160" s="455">
        <v>43685</v>
      </c>
    </row>
    <row r="161" spans="1:7" ht="13.5" customHeight="1">
      <c r="B161" s="458"/>
      <c r="C161" s="458"/>
      <c r="D161" s="468"/>
      <c r="E161" s="458"/>
      <c r="F161" s="458"/>
      <c r="G161" s="458"/>
    </row>
    <row r="162" spans="1:7" ht="13.5" customHeight="1">
      <c r="A162" s="434" t="s">
        <v>2286</v>
      </c>
      <c r="B162" s="431" t="s">
        <v>31</v>
      </c>
      <c r="C162" s="431" t="s">
        <v>32</v>
      </c>
      <c r="D162" s="431" t="s">
        <v>33</v>
      </c>
      <c r="E162" s="431" t="s">
        <v>2110</v>
      </c>
      <c r="F162" s="429" t="s">
        <v>274</v>
      </c>
      <c r="G162" s="429" t="s">
        <v>2285</v>
      </c>
    </row>
    <row r="163" spans="1:7" ht="13.5" customHeight="1">
      <c r="A163" s="434" t="s">
        <v>2202</v>
      </c>
      <c r="B163" s="430"/>
      <c r="C163" s="430"/>
      <c r="D163" s="430"/>
      <c r="E163" s="430"/>
      <c r="F163" s="429" t="s">
        <v>35</v>
      </c>
      <c r="G163" s="429" t="s">
        <v>36</v>
      </c>
    </row>
    <row r="164" spans="1:7" ht="13.5" customHeight="1">
      <c r="A164" s="434"/>
      <c r="B164" s="455" t="s">
        <v>219</v>
      </c>
      <c r="C164" s="455" t="s">
        <v>2284</v>
      </c>
      <c r="D164" s="466" t="s">
        <v>2250</v>
      </c>
      <c r="E164" s="455">
        <v>43642</v>
      </c>
      <c r="F164" s="455">
        <v>43649</v>
      </c>
      <c r="G164" s="455">
        <v>43656</v>
      </c>
    </row>
    <row r="165" spans="1:7" ht="13.5" customHeight="1">
      <c r="A165" s="434"/>
      <c r="B165" s="455" t="s">
        <v>2276</v>
      </c>
      <c r="C165" s="455" t="s">
        <v>2283</v>
      </c>
      <c r="D165" s="465"/>
      <c r="E165" s="455">
        <v>43649</v>
      </c>
      <c r="F165" s="455">
        <v>43656</v>
      </c>
      <c r="G165" s="455">
        <v>43663</v>
      </c>
    </row>
    <row r="166" spans="1:7" ht="13.5" customHeight="1">
      <c r="A166" s="434"/>
      <c r="B166" s="455" t="s">
        <v>2282</v>
      </c>
      <c r="C166" s="455" t="s">
        <v>2281</v>
      </c>
      <c r="D166" s="465"/>
      <c r="E166" s="455">
        <v>43656</v>
      </c>
      <c r="F166" s="455">
        <v>43663</v>
      </c>
      <c r="G166" s="455">
        <v>43670</v>
      </c>
    </row>
    <row r="167" spans="1:7" ht="13.5" customHeight="1">
      <c r="A167" s="434"/>
      <c r="B167" s="455" t="s">
        <v>2280</v>
      </c>
      <c r="C167" s="455" t="s">
        <v>2279</v>
      </c>
      <c r="D167" s="465"/>
      <c r="E167" s="455">
        <v>43663</v>
      </c>
      <c r="F167" s="455">
        <v>43670</v>
      </c>
      <c r="G167" s="455">
        <v>43677</v>
      </c>
    </row>
    <row r="168" spans="1:7" ht="13.5" customHeight="1">
      <c r="A168" s="434"/>
      <c r="B168" s="455" t="s">
        <v>2278</v>
      </c>
      <c r="C168" s="455" t="s">
        <v>2277</v>
      </c>
      <c r="D168" s="465"/>
      <c r="E168" s="455">
        <v>43670</v>
      </c>
      <c r="F168" s="455">
        <v>43677</v>
      </c>
      <c r="G168" s="455">
        <v>43684</v>
      </c>
    </row>
    <row r="169" spans="1:7" ht="13.5" customHeight="1">
      <c r="A169" s="434"/>
      <c r="B169" s="455" t="s">
        <v>2276</v>
      </c>
      <c r="C169" s="455" t="s">
        <v>2275</v>
      </c>
      <c r="D169" s="464"/>
      <c r="E169" s="455">
        <v>43677</v>
      </c>
      <c r="F169" s="455">
        <v>43684</v>
      </c>
      <c r="G169" s="455">
        <v>43691</v>
      </c>
    </row>
    <row r="170" spans="1:7">
      <c r="A170" s="434"/>
      <c r="B170" s="434"/>
      <c r="C170" s="434"/>
      <c r="D170" s="434"/>
      <c r="E170" s="500"/>
      <c r="F170" s="500"/>
      <c r="G170" s="500"/>
    </row>
    <row r="171" spans="1:7">
      <c r="A171" s="434" t="s">
        <v>2274</v>
      </c>
      <c r="B171" s="431" t="s">
        <v>31</v>
      </c>
      <c r="C171" s="431" t="s">
        <v>32</v>
      </c>
      <c r="D171" s="431" t="s">
        <v>33</v>
      </c>
      <c r="E171" s="431" t="s">
        <v>2110</v>
      </c>
      <c r="F171" s="429" t="s">
        <v>274</v>
      </c>
      <c r="G171" s="429" t="s">
        <v>123</v>
      </c>
    </row>
    <row r="172" spans="1:7">
      <c r="A172" s="434" t="s">
        <v>2260</v>
      </c>
      <c r="B172" s="430"/>
      <c r="C172" s="430"/>
      <c r="D172" s="430"/>
      <c r="E172" s="430"/>
      <c r="F172" s="429" t="s">
        <v>35</v>
      </c>
      <c r="G172" s="429" t="s">
        <v>36</v>
      </c>
    </row>
    <row r="173" spans="1:7">
      <c r="A173" s="434"/>
      <c r="B173" s="496"/>
      <c r="C173" s="496"/>
      <c r="D173" s="489" t="s">
        <v>2122</v>
      </c>
      <c r="E173" s="496">
        <v>43615</v>
      </c>
      <c r="F173" s="496">
        <v>43621</v>
      </c>
      <c r="G173" s="496">
        <v>43636</v>
      </c>
    </row>
    <row r="174" spans="1:7">
      <c r="A174" s="434"/>
      <c r="B174" s="496" t="s">
        <v>562</v>
      </c>
      <c r="C174" s="496" t="s">
        <v>2273</v>
      </c>
      <c r="D174" s="489" t="s">
        <v>2122</v>
      </c>
      <c r="E174" s="496">
        <v>43622</v>
      </c>
      <c r="F174" s="496">
        <v>43628</v>
      </c>
      <c r="G174" s="496">
        <v>43643</v>
      </c>
    </row>
    <row r="175" spans="1:7">
      <c r="A175" s="434"/>
      <c r="B175" s="496" t="s">
        <v>2272</v>
      </c>
      <c r="C175" s="496" t="s">
        <v>2271</v>
      </c>
      <c r="D175" s="489" t="s">
        <v>2122</v>
      </c>
      <c r="E175" s="496">
        <v>43629</v>
      </c>
      <c r="F175" s="496">
        <v>43635</v>
      </c>
      <c r="G175" s="496">
        <v>43650</v>
      </c>
    </row>
    <row r="176" spans="1:7" ht="13.5" customHeight="1">
      <c r="A176" s="434"/>
      <c r="B176" s="496" t="s">
        <v>2270</v>
      </c>
      <c r="C176" s="496" t="s">
        <v>37</v>
      </c>
      <c r="D176" s="489" t="s">
        <v>2122</v>
      </c>
      <c r="E176" s="496">
        <v>43636</v>
      </c>
      <c r="F176" s="496">
        <v>43642</v>
      </c>
      <c r="G176" s="496">
        <v>43657</v>
      </c>
    </row>
    <row r="177" spans="1:7">
      <c r="A177" s="434"/>
      <c r="B177" s="496"/>
      <c r="C177" s="496"/>
      <c r="D177" s="489" t="s">
        <v>2122</v>
      </c>
      <c r="E177" s="496">
        <v>43643</v>
      </c>
      <c r="F177" s="496">
        <v>43649</v>
      </c>
      <c r="G177" s="496">
        <v>43664</v>
      </c>
    </row>
    <row r="178" spans="1:7">
      <c r="A178" s="434"/>
      <c r="B178" s="500"/>
      <c r="C178" s="500"/>
      <c r="D178" s="485"/>
      <c r="E178" s="500"/>
      <c r="F178" s="500"/>
      <c r="G178" s="500"/>
    </row>
    <row r="179" spans="1:7">
      <c r="A179" s="434" t="s">
        <v>2233</v>
      </c>
      <c r="B179" s="431" t="s">
        <v>31</v>
      </c>
      <c r="C179" s="431" t="s">
        <v>32</v>
      </c>
      <c r="D179" s="431" t="s">
        <v>33</v>
      </c>
      <c r="E179" s="431" t="s">
        <v>2110</v>
      </c>
      <c r="F179" s="429" t="s">
        <v>274</v>
      </c>
      <c r="G179" s="429" t="s">
        <v>123</v>
      </c>
    </row>
    <row r="180" spans="1:7">
      <c r="A180" s="434"/>
      <c r="B180" s="430"/>
      <c r="C180" s="430"/>
      <c r="D180" s="430"/>
      <c r="E180" s="430"/>
      <c r="F180" s="429" t="s">
        <v>35</v>
      </c>
      <c r="G180" s="429" t="s">
        <v>36</v>
      </c>
    </row>
    <row r="181" spans="1:7" ht="13.5" customHeight="1">
      <c r="A181" s="434"/>
      <c r="B181" s="496" t="s">
        <v>2269</v>
      </c>
      <c r="C181" s="496" t="s">
        <v>223</v>
      </c>
      <c r="D181" s="499" t="s">
        <v>2175</v>
      </c>
      <c r="E181" s="496">
        <v>43647</v>
      </c>
      <c r="F181" s="496">
        <v>43652</v>
      </c>
      <c r="G181" s="496">
        <v>43665</v>
      </c>
    </row>
    <row r="182" spans="1:7" ht="13.5" customHeight="1">
      <c r="A182" s="434"/>
      <c r="B182" s="496" t="s">
        <v>18</v>
      </c>
      <c r="C182" s="496" t="s">
        <v>213</v>
      </c>
      <c r="D182" s="498"/>
      <c r="E182" s="496">
        <v>43654</v>
      </c>
      <c r="F182" s="496">
        <v>43659</v>
      </c>
      <c r="G182" s="496">
        <v>43672</v>
      </c>
    </row>
    <row r="183" spans="1:7" ht="13.5" customHeight="1">
      <c r="A183" s="434"/>
      <c r="B183" s="496" t="s">
        <v>2268</v>
      </c>
      <c r="C183" s="496" t="s">
        <v>39</v>
      </c>
      <c r="D183" s="498"/>
      <c r="E183" s="496">
        <v>43661</v>
      </c>
      <c r="F183" s="496">
        <v>43666</v>
      </c>
      <c r="G183" s="496">
        <v>43679</v>
      </c>
    </row>
    <row r="184" spans="1:7" ht="13.5" customHeight="1">
      <c r="A184" s="434"/>
      <c r="B184" s="496" t="s">
        <v>2267</v>
      </c>
      <c r="C184" s="496" t="s">
        <v>1364</v>
      </c>
      <c r="D184" s="498"/>
      <c r="E184" s="496">
        <v>43668</v>
      </c>
      <c r="F184" s="496">
        <v>43673</v>
      </c>
      <c r="G184" s="496">
        <v>43686</v>
      </c>
    </row>
    <row r="185" spans="1:7" ht="13.5" customHeight="1">
      <c r="A185" s="434"/>
      <c r="B185" s="496"/>
      <c r="C185" s="496"/>
      <c r="D185" s="497"/>
      <c r="E185" s="496">
        <v>43675</v>
      </c>
      <c r="F185" s="496">
        <v>43680</v>
      </c>
      <c r="G185" s="496">
        <v>43693</v>
      </c>
    </row>
    <row r="186" spans="1:7" ht="13.5">
      <c r="B186" s="495"/>
      <c r="C186" s="487"/>
      <c r="D186" s="494"/>
      <c r="E186" s="461"/>
      <c r="F186" s="461"/>
      <c r="G186" s="461"/>
    </row>
    <row r="187" spans="1:7">
      <c r="A187" s="440" t="s">
        <v>2266</v>
      </c>
      <c r="B187" s="431" t="s">
        <v>31</v>
      </c>
      <c r="C187" s="431" t="s">
        <v>32</v>
      </c>
      <c r="D187" s="431" t="s">
        <v>33</v>
      </c>
      <c r="E187" s="431" t="s">
        <v>2110</v>
      </c>
      <c r="F187" s="429" t="s">
        <v>274</v>
      </c>
      <c r="G187" s="429" t="s">
        <v>224</v>
      </c>
    </row>
    <row r="188" spans="1:7">
      <c r="A188" s="434" t="s">
        <v>2265</v>
      </c>
      <c r="B188" s="430"/>
      <c r="C188" s="430"/>
      <c r="D188" s="430"/>
      <c r="E188" s="430"/>
      <c r="F188" s="429" t="s">
        <v>35</v>
      </c>
      <c r="G188" s="429" t="s">
        <v>36</v>
      </c>
    </row>
    <row r="189" spans="1:7" ht="13.5" customHeight="1">
      <c r="A189" s="434"/>
      <c r="B189" s="425" t="s">
        <v>2264</v>
      </c>
      <c r="C189" s="425" t="s">
        <v>2263</v>
      </c>
      <c r="D189" s="474" t="s">
        <v>2262</v>
      </c>
      <c r="E189" s="425">
        <v>43642</v>
      </c>
      <c r="F189" s="425">
        <v>43647</v>
      </c>
      <c r="G189" s="425">
        <v>43656</v>
      </c>
    </row>
    <row r="190" spans="1:7" ht="13.5" customHeight="1">
      <c r="A190" s="434"/>
      <c r="B190" s="425" t="s">
        <v>600</v>
      </c>
      <c r="C190" s="425" t="s">
        <v>216</v>
      </c>
      <c r="D190" s="473"/>
      <c r="E190" s="425">
        <v>43649</v>
      </c>
      <c r="F190" s="425">
        <v>43654</v>
      </c>
      <c r="G190" s="425">
        <v>43663</v>
      </c>
    </row>
    <row r="191" spans="1:7" ht="12.75" customHeight="1">
      <c r="A191" s="434"/>
      <c r="B191" s="425" t="s">
        <v>601</v>
      </c>
      <c r="C191" s="425" t="s">
        <v>602</v>
      </c>
      <c r="D191" s="473"/>
      <c r="E191" s="425">
        <v>43656</v>
      </c>
      <c r="F191" s="425">
        <v>43661</v>
      </c>
      <c r="G191" s="425">
        <v>43670</v>
      </c>
    </row>
    <row r="192" spans="1:7" ht="12.75" customHeight="1">
      <c r="A192" s="434"/>
      <c r="B192" s="425" t="s">
        <v>363</v>
      </c>
      <c r="C192" s="425" t="s">
        <v>603</v>
      </c>
      <c r="D192" s="473"/>
      <c r="E192" s="425">
        <v>43663</v>
      </c>
      <c r="F192" s="425">
        <v>43668</v>
      </c>
      <c r="G192" s="425">
        <v>43677</v>
      </c>
    </row>
    <row r="193" spans="1:7" ht="12.75" customHeight="1">
      <c r="A193" s="434"/>
      <c r="B193" s="425" t="s">
        <v>2208</v>
      </c>
      <c r="C193" s="425" t="s">
        <v>2208</v>
      </c>
      <c r="D193" s="473"/>
      <c r="E193" s="425">
        <v>43670</v>
      </c>
      <c r="F193" s="425">
        <v>43675</v>
      </c>
      <c r="G193" s="425">
        <v>43684</v>
      </c>
    </row>
    <row r="194" spans="1:7" ht="13.5" customHeight="1">
      <c r="A194" s="434"/>
      <c r="B194" s="425" t="s">
        <v>2208</v>
      </c>
      <c r="C194" s="425" t="s">
        <v>2208</v>
      </c>
      <c r="D194" s="472"/>
      <c r="E194" s="425">
        <v>43677</v>
      </c>
      <c r="F194" s="425">
        <v>43682</v>
      </c>
      <c r="G194" s="425">
        <v>43691</v>
      </c>
    </row>
    <row r="195" spans="1:7" ht="12.75" customHeight="1">
      <c r="A195" s="434"/>
      <c r="B195" s="461"/>
      <c r="C195" s="461"/>
      <c r="D195" s="493"/>
      <c r="E195" s="492"/>
      <c r="F195" s="461"/>
      <c r="G195" s="461"/>
    </row>
    <row r="196" spans="1:7" ht="12.75" customHeight="1">
      <c r="A196" s="434" t="s">
        <v>2261</v>
      </c>
      <c r="B196" s="431" t="s">
        <v>31</v>
      </c>
      <c r="C196" s="431" t="s">
        <v>32</v>
      </c>
      <c r="D196" s="431" t="s">
        <v>33</v>
      </c>
      <c r="E196" s="431" t="s">
        <v>2110</v>
      </c>
      <c r="F196" s="429" t="s">
        <v>274</v>
      </c>
      <c r="G196" s="429" t="s">
        <v>2261</v>
      </c>
    </row>
    <row r="197" spans="1:7" ht="12.75" customHeight="1">
      <c r="A197" s="434" t="s">
        <v>2260</v>
      </c>
      <c r="B197" s="430"/>
      <c r="C197" s="430"/>
      <c r="D197" s="430"/>
      <c r="E197" s="430"/>
      <c r="F197" s="429" t="s">
        <v>35</v>
      </c>
      <c r="G197" s="429" t="s">
        <v>36</v>
      </c>
    </row>
    <row r="198" spans="1:7" ht="12.75" customHeight="1">
      <c r="A198" s="434"/>
      <c r="B198" s="425" t="s">
        <v>2259</v>
      </c>
      <c r="C198" s="425" t="s">
        <v>2258</v>
      </c>
      <c r="D198" s="489" t="s">
        <v>2250</v>
      </c>
      <c r="E198" s="425">
        <v>43643</v>
      </c>
      <c r="F198" s="425">
        <v>43649</v>
      </c>
      <c r="G198" s="425">
        <v>43664</v>
      </c>
    </row>
    <row r="199" spans="1:7" ht="12.75" customHeight="1">
      <c r="A199" s="434"/>
      <c r="B199" s="425" t="s">
        <v>2218</v>
      </c>
      <c r="C199" s="425" t="s">
        <v>390</v>
      </c>
      <c r="D199" s="489" t="s">
        <v>2250</v>
      </c>
      <c r="E199" s="425">
        <v>43650</v>
      </c>
      <c r="F199" s="425">
        <v>43656</v>
      </c>
      <c r="G199" s="425">
        <v>43671</v>
      </c>
    </row>
    <row r="200" spans="1:7" ht="12.75" customHeight="1">
      <c r="A200" s="434"/>
      <c r="B200" s="425" t="s">
        <v>2216</v>
      </c>
      <c r="C200" s="425" t="s">
        <v>2257</v>
      </c>
      <c r="D200" s="489" t="s">
        <v>2250</v>
      </c>
      <c r="E200" s="425">
        <v>43657</v>
      </c>
      <c r="F200" s="425">
        <v>43663</v>
      </c>
      <c r="G200" s="425">
        <v>43678</v>
      </c>
    </row>
    <row r="201" spans="1:7" ht="12.75" customHeight="1">
      <c r="A201" s="434"/>
      <c r="B201" s="425" t="s">
        <v>2256</v>
      </c>
      <c r="C201" s="425" t="s">
        <v>2255</v>
      </c>
      <c r="D201" s="489" t="s">
        <v>2250</v>
      </c>
      <c r="E201" s="425">
        <v>43664</v>
      </c>
      <c r="F201" s="425">
        <v>43670</v>
      </c>
      <c r="G201" s="425">
        <v>43685</v>
      </c>
    </row>
    <row r="202" spans="1:7" ht="12.75" customHeight="1">
      <c r="A202" s="434"/>
      <c r="B202" s="425" t="s">
        <v>2254</v>
      </c>
      <c r="C202" s="425" t="s">
        <v>2253</v>
      </c>
      <c r="D202" s="489" t="s">
        <v>2250</v>
      </c>
      <c r="E202" s="425">
        <v>43671</v>
      </c>
      <c r="F202" s="425">
        <v>43677</v>
      </c>
      <c r="G202" s="425">
        <v>43692</v>
      </c>
    </row>
    <row r="203" spans="1:7" ht="12.75" customHeight="1">
      <c r="A203" s="434"/>
      <c r="B203" s="425" t="s">
        <v>2252</v>
      </c>
      <c r="C203" s="425" t="s">
        <v>2251</v>
      </c>
      <c r="D203" s="489" t="s">
        <v>2250</v>
      </c>
      <c r="E203" s="425">
        <v>43678</v>
      </c>
      <c r="F203" s="425">
        <v>43684</v>
      </c>
      <c r="G203" s="425">
        <v>43699</v>
      </c>
    </row>
    <row r="204" spans="1:7">
      <c r="A204" s="453"/>
      <c r="B204" s="487"/>
      <c r="C204" s="487"/>
      <c r="D204" s="491"/>
      <c r="E204" s="490"/>
      <c r="F204" s="479"/>
      <c r="G204" s="479"/>
    </row>
    <row r="205" spans="1:7" ht="15.75">
      <c r="A205" s="484" t="s">
        <v>115</v>
      </c>
      <c r="B205" s="484"/>
      <c r="C205" s="484"/>
      <c r="D205" s="484"/>
      <c r="E205" s="484"/>
      <c r="F205" s="484"/>
      <c r="G205" s="484"/>
    </row>
    <row r="206" spans="1:7">
      <c r="A206" s="434" t="s">
        <v>2249</v>
      </c>
      <c r="B206" s="431" t="s">
        <v>31</v>
      </c>
      <c r="C206" s="431" t="s">
        <v>32</v>
      </c>
      <c r="D206" s="431" t="s">
        <v>33</v>
      </c>
      <c r="E206" s="431" t="s">
        <v>2110</v>
      </c>
      <c r="F206" s="429" t="s">
        <v>274</v>
      </c>
      <c r="G206" s="429" t="s">
        <v>221</v>
      </c>
    </row>
    <row r="207" spans="1:7">
      <c r="A207" s="434" t="s">
        <v>2248</v>
      </c>
      <c r="B207" s="430"/>
      <c r="C207" s="430"/>
      <c r="D207" s="430"/>
      <c r="E207" s="430"/>
      <c r="F207" s="429" t="s">
        <v>35</v>
      </c>
      <c r="G207" s="429" t="s">
        <v>36</v>
      </c>
    </row>
    <row r="208" spans="1:7">
      <c r="A208" s="453"/>
      <c r="B208" s="477" t="s">
        <v>2242</v>
      </c>
      <c r="C208" s="477" t="s">
        <v>23</v>
      </c>
      <c r="D208" s="489" t="s">
        <v>2240</v>
      </c>
      <c r="E208" s="477">
        <v>43643</v>
      </c>
      <c r="F208" s="477">
        <v>43650</v>
      </c>
      <c r="G208" s="477">
        <v>43661</v>
      </c>
    </row>
    <row r="209" spans="1:7">
      <c r="A209" s="453"/>
      <c r="B209" s="477" t="s">
        <v>2247</v>
      </c>
      <c r="C209" s="477" t="s">
        <v>2246</v>
      </c>
      <c r="D209" s="489" t="s">
        <v>2240</v>
      </c>
      <c r="E209" s="477">
        <f>E208+7</f>
        <v>43650</v>
      </c>
      <c r="F209" s="477">
        <f>F208+7</f>
        <v>43657</v>
      </c>
      <c r="G209" s="477">
        <f>G208+7</f>
        <v>43668</v>
      </c>
    </row>
    <row r="210" spans="1:7">
      <c r="A210" s="453"/>
      <c r="B210" s="477" t="s">
        <v>2245</v>
      </c>
      <c r="C210" s="477" t="s">
        <v>2244</v>
      </c>
      <c r="D210" s="489" t="s">
        <v>2240</v>
      </c>
      <c r="E210" s="477">
        <f>E209+7</f>
        <v>43657</v>
      </c>
      <c r="F210" s="477">
        <f>F209+7</f>
        <v>43664</v>
      </c>
      <c r="G210" s="477">
        <f>G209+7</f>
        <v>43675</v>
      </c>
    </row>
    <row r="211" spans="1:7">
      <c r="A211" s="453"/>
      <c r="B211" s="477" t="s">
        <v>253</v>
      </c>
      <c r="C211" s="477" t="s">
        <v>2243</v>
      </c>
      <c r="D211" s="489" t="s">
        <v>2240</v>
      </c>
      <c r="E211" s="477">
        <f>E210+7</f>
        <v>43664</v>
      </c>
      <c r="F211" s="477">
        <f>F210+7</f>
        <v>43671</v>
      </c>
      <c r="G211" s="477">
        <f>G210+7</f>
        <v>43682</v>
      </c>
    </row>
    <row r="212" spans="1:7">
      <c r="A212" s="453"/>
      <c r="B212" s="477" t="s">
        <v>2242</v>
      </c>
      <c r="C212" s="477" t="s">
        <v>2241</v>
      </c>
      <c r="D212" s="489" t="s">
        <v>2240</v>
      </c>
      <c r="E212" s="477">
        <f>E211+7</f>
        <v>43671</v>
      </c>
      <c r="F212" s="477">
        <f>F211+7</f>
        <v>43678</v>
      </c>
      <c r="G212" s="477">
        <f>G211+7</f>
        <v>43689</v>
      </c>
    </row>
    <row r="213" spans="1:7">
      <c r="B213" s="434"/>
      <c r="C213" s="471"/>
      <c r="D213" s="470"/>
      <c r="E213" s="469"/>
    </row>
    <row r="214" spans="1:7">
      <c r="A214" s="434" t="s">
        <v>2239</v>
      </c>
      <c r="B214" s="431" t="s">
        <v>31</v>
      </c>
      <c r="C214" s="431" t="s">
        <v>32</v>
      </c>
      <c r="D214" s="431" t="s">
        <v>33</v>
      </c>
      <c r="E214" s="431" t="s">
        <v>2110</v>
      </c>
      <c r="F214" s="429" t="s">
        <v>274</v>
      </c>
      <c r="G214" s="429" t="s">
        <v>221</v>
      </c>
    </row>
    <row r="215" spans="1:7">
      <c r="B215" s="430"/>
      <c r="C215" s="430"/>
      <c r="D215" s="430"/>
      <c r="E215" s="430"/>
      <c r="F215" s="429" t="s">
        <v>35</v>
      </c>
      <c r="G215" s="429" t="s">
        <v>36</v>
      </c>
    </row>
    <row r="216" spans="1:7">
      <c r="A216" s="434"/>
      <c r="B216" s="488" t="s">
        <v>320</v>
      </c>
      <c r="C216" s="488" t="s">
        <v>2238</v>
      </c>
      <c r="D216" s="488" t="s">
        <v>2234</v>
      </c>
      <c r="E216" s="488">
        <v>43647</v>
      </c>
      <c r="F216" s="488">
        <v>43652</v>
      </c>
      <c r="G216" s="488">
        <v>43663</v>
      </c>
    </row>
    <row r="217" spans="1:7">
      <c r="A217" s="434"/>
      <c r="B217" s="488" t="s">
        <v>89</v>
      </c>
      <c r="C217" s="488" t="s">
        <v>2237</v>
      </c>
      <c r="D217" s="488" t="s">
        <v>2234</v>
      </c>
      <c r="E217" s="488">
        <f>E216+7</f>
        <v>43654</v>
      </c>
      <c r="F217" s="488">
        <f>F216+7</f>
        <v>43659</v>
      </c>
      <c r="G217" s="488">
        <f>G216+7</f>
        <v>43670</v>
      </c>
    </row>
    <row r="218" spans="1:7">
      <c r="A218" s="434"/>
      <c r="B218" s="488" t="s">
        <v>403</v>
      </c>
      <c r="C218" s="488" t="s">
        <v>2236</v>
      </c>
      <c r="D218" s="488" t="s">
        <v>2234</v>
      </c>
      <c r="E218" s="488">
        <f>E217+7</f>
        <v>43661</v>
      </c>
      <c r="F218" s="488">
        <f>F217+7</f>
        <v>43666</v>
      </c>
      <c r="G218" s="488">
        <f>G217+7</f>
        <v>43677</v>
      </c>
    </row>
    <row r="219" spans="1:7">
      <c r="A219" s="434"/>
      <c r="B219" s="488" t="s">
        <v>404</v>
      </c>
      <c r="C219" s="488" t="s">
        <v>22</v>
      </c>
      <c r="D219" s="488" t="s">
        <v>2234</v>
      </c>
      <c r="E219" s="488">
        <f>E218+7</f>
        <v>43668</v>
      </c>
      <c r="F219" s="488">
        <f>F218+7</f>
        <v>43673</v>
      </c>
      <c r="G219" s="488">
        <f>G218+7</f>
        <v>43684</v>
      </c>
    </row>
    <row r="220" spans="1:7">
      <c r="A220" s="434"/>
      <c r="B220" s="488" t="s">
        <v>330</v>
      </c>
      <c r="C220" s="488" t="s">
        <v>2235</v>
      </c>
      <c r="D220" s="488" t="s">
        <v>2234</v>
      </c>
      <c r="E220" s="488">
        <f>E219+7</f>
        <v>43675</v>
      </c>
      <c r="F220" s="488">
        <f>F219+7</f>
        <v>43680</v>
      </c>
      <c r="G220" s="488">
        <f>G219+7</f>
        <v>43691</v>
      </c>
    </row>
    <row r="221" spans="1:7" ht="14.1" customHeight="1">
      <c r="B221" s="479"/>
      <c r="C221" s="479"/>
      <c r="D221" s="485"/>
      <c r="E221" s="479"/>
      <c r="F221" s="479"/>
      <c r="G221" s="479"/>
    </row>
    <row r="222" spans="1:7" ht="14.1" customHeight="1">
      <c r="A222" s="434" t="s">
        <v>2</v>
      </c>
      <c r="B222" s="431" t="s">
        <v>31</v>
      </c>
      <c r="C222" s="431" t="s">
        <v>32</v>
      </c>
      <c r="D222" s="431" t="s">
        <v>33</v>
      </c>
      <c r="E222" s="431" t="s">
        <v>2110</v>
      </c>
      <c r="F222" s="429" t="s">
        <v>274</v>
      </c>
      <c r="G222" s="429" t="s">
        <v>2</v>
      </c>
    </row>
    <row r="223" spans="1:7" ht="14.1" customHeight="1">
      <c r="A223" s="434" t="s">
        <v>2233</v>
      </c>
      <c r="B223" s="430"/>
      <c r="C223" s="430"/>
      <c r="D223" s="430"/>
      <c r="E223" s="430"/>
      <c r="F223" s="429" t="s">
        <v>35</v>
      </c>
      <c r="G223" s="429" t="s">
        <v>36</v>
      </c>
    </row>
    <row r="224" spans="1:7" ht="14.1" customHeight="1">
      <c r="A224" s="434"/>
      <c r="B224" s="477" t="s">
        <v>2232</v>
      </c>
      <c r="C224" s="477" t="s">
        <v>2231</v>
      </c>
      <c r="D224" s="474" t="s">
        <v>2072</v>
      </c>
      <c r="E224" s="477">
        <v>43647</v>
      </c>
      <c r="F224" s="477">
        <v>43652</v>
      </c>
      <c r="G224" s="477">
        <v>43662</v>
      </c>
    </row>
    <row r="225" spans="1:7" ht="14.1" customHeight="1">
      <c r="A225" s="434"/>
      <c r="B225" s="477" t="s">
        <v>2230</v>
      </c>
      <c r="C225" s="477" t="s">
        <v>2229</v>
      </c>
      <c r="D225" s="473"/>
      <c r="E225" s="477">
        <v>43654</v>
      </c>
      <c r="F225" s="477">
        <v>43659</v>
      </c>
      <c r="G225" s="477">
        <v>43669</v>
      </c>
    </row>
    <row r="226" spans="1:7" ht="14.1" customHeight="1">
      <c r="A226" s="434"/>
      <c r="B226" s="477" t="s">
        <v>2228</v>
      </c>
      <c r="C226" s="477" t="s">
        <v>2227</v>
      </c>
      <c r="D226" s="473"/>
      <c r="E226" s="477">
        <v>43661</v>
      </c>
      <c r="F226" s="477">
        <v>43666</v>
      </c>
      <c r="G226" s="477">
        <v>43676</v>
      </c>
    </row>
    <row r="227" spans="1:7" ht="14.1" customHeight="1">
      <c r="A227" s="434"/>
      <c r="B227" s="477" t="s">
        <v>2226</v>
      </c>
      <c r="C227" s="477" t="s">
        <v>2225</v>
      </c>
      <c r="D227" s="473"/>
      <c r="E227" s="477">
        <v>43668</v>
      </c>
      <c r="F227" s="477">
        <v>43673</v>
      </c>
      <c r="G227" s="477">
        <v>43683</v>
      </c>
    </row>
    <row r="228" spans="1:7" ht="14.1" customHeight="1">
      <c r="A228" s="434"/>
      <c r="B228" s="477" t="s">
        <v>3</v>
      </c>
      <c r="C228" s="477" t="s">
        <v>2224</v>
      </c>
      <c r="D228" s="472"/>
      <c r="E228" s="477">
        <v>43675</v>
      </c>
      <c r="F228" s="477">
        <v>43680</v>
      </c>
      <c r="G228" s="477">
        <v>43690</v>
      </c>
    </row>
    <row r="229" spans="1:7">
      <c r="A229" s="434"/>
      <c r="B229" s="487"/>
      <c r="C229" s="487"/>
      <c r="D229" s="485"/>
      <c r="E229" s="479"/>
      <c r="F229" s="479"/>
      <c r="G229" s="479"/>
    </row>
    <row r="230" spans="1:7">
      <c r="A230" s="434" t="s">
        <v>2223</v>
      </c>
      <c r="B230" s="431" t="s">
        <v>31</v>
      </c>
      <c r="C230" s="431" t="s">
        <v>32</v>
      </c>
      <c r="D230" s="431" t="s">
        <v>33</v>
      </c>
      <c r="E230" s="431" t="s">
        <v>2110</v>
      </c>
      <c r="F230" s="429" t="s">
        <v>274</v>
      </c>
      <c r="G230" s="429" t="s">
        <v>2222</v>
      </c>
    </row>
    <row r="231" spans="1:7">
      <c r="A231" s="434" t="s">
        <v>2202</v>
      </c>
      <c r="B231" s="430"/>
      <c r="C231" s="430"/>
      <c r="D231" s="430"/>
      <c r="E231" s="430"/>
      <c r="F231" s="429" t="s">
        <v>35</v>
      </c>
      <c r="G231" s="429" t="s">
        <v>36</v>
      </c>
    </row>
    <row r="232" spans="1:7" ht="13.5" customHeight="1">
      <c r="A232" s="434"/>
      <c r="B232" s="477" t="s">
        <v>2221</v>
      </c>
      <c r="C232" s="477" t="s">
        <v>2220</v>
      </c>
      <c r="D232" s="431" t="s">
        <v>2219</v>
      </c>
      <c r="E232" s="477">
        <v>43642</v>
      </c>
      <c r="F232" s="477">
        <v>43649</v>
      </c>
      <c r="G232" s="477">
        <v>43668</v>
      </c>
    </row>
    <row r="233" spans="1:7" ht="13.5" customHeight="1">
      <c r="A233" s="434"/>
      <c r="B233" s="477" t="s">
        <v>2218</v>
      </c>
      <c r="C233" s="477" t="s">
        <v>2217</v>
      </c>
      <c r="D233" s="486"/>
      <c r="E233" s="477">
        <v>43649</v>
      </c>
      <c r="F233" s="477">
        <v>43656</v>
      </c>
      <c r="G233" s="477">
        <v>43675</v>
      </c>
    </row>
    <row r="234" spans="1:7" ht="13.5" customHeight="1">
      <c r="A234" s="434"/>
      <c r="B234" s="477" t="s">
        <v>2216</v>
      </c>
      <c r="C234" s="477" t="s">
        <v>2215</v>
      </c>
      <c r="D234" s="486"/>
      <c r="E234" s="477">
        <v>43656</v>
      </c>
      <c r="F234" s="477">
        <v>43663</v>
      </c>
      <c r="G234" s="477">
        <v>43682</v>
      </c>
    </row>
    <row r="235" spans="1:7" ht="13.5" customHeight="1">
      <c r="A235" s="434"/>
      <c r="B235" s="477" t="s">
        <v>2214</v>
      </c>
      <c r="C235" s="477" t="s">
        <v>2213</v>
      </c>
      <c r="D235" s="486"/>
      <c r="E235" s="477">
        <v>43663</v>
      </c>
      <c r="F235" s="477">
        <v>43670</v>
      </c>
      <c r="G235" s="477">
        <v>43689</v>
      </c>
    </row>
    <row r="236" spans="1:7" ht="13.5" customHeight="1">
      <c r="A236" s="434"/>
      <c r="B236" s="477" t="s">
        <v>2212</v>
      </c>
      <c r="C236" s="477" t="s">
        <v>2211</v>
      </c>
      <c r="D236" s="486"/>
      <c r="E236" s="477">
        <v>43670</v>
      </c>
      <c r="F236" s="477">
        <v>43677</v>
      </c>
      <c r="G236" s="477">
        <v>43696</v>
      </c>
    </row>
    <row r="237" spans="1:7" ht="13.5" customHeight="1">
      <c r="A237" s="434"/>
      <c r="B237" s="477"/>
      <c r="C237" s="477"/>
      <c r="D237" s="430"/>
      <c r="E237" s="477">
        <v>43677</v>
      </c>
      <c r="F237" s="477">
        <v>43684</v>
      </c>
      <c r="G237" s="477">
        <v>43703</v>
      </c>
    </row>
    <row r="238" spans="1:7">
      <c r="A238" s="434"/>
      <c r="B238" s="479"/>
      <c r="C238" s="479"/>
      <c r="D238" s="485"/>
      <c r="E238" s="479"/>
      <c r="F238" s="479"/>
      <c r="G238" s="479"/>
    </row>
    <row r="239" spans="1:7" ht="15.75">
      <c r="A239" s="484" t="s">
        <v>128</v>
      </c>
      <c r="B239" s="484"/>
      <c r="C239" s="484"/>
      <c r="D239" s="484"/>
      <c r="E239" s="484"/>
      <c r="F239" s="484"/>
      <c r="G239" s="484"/>
    </row>
    <row r="240" spans="1:7">
      <c r="A240" s="434" t="s">
        <v>2210</v>
      </c>
      <c r="B240" s="431" t="s">
        <v>31</v>
      </c>
      <c r="C240" s="431" t="s">
        <v>32</v>
      </c>
      <c r="D240" s="431" t="s">
        <v>33</v>
      </c>
      <c r="E240" s="431" t="s">
        <v>2110</v>
      </c>
      <c r="F240" s="429" t="s">
        <v>274</v>
      </c>
      <c r="G240" s="429" t="s">
        <v>142</v>
      </c>
    </row>
    <row r="241" spans="1:7">
      <c r="A241" s="433" t="s">
        <v>2209</v>
      </c>
      <c r="B241" s="430"/>
      <c r="C241" s="430"/>
      <c r="D241" s="430"/>
      <c r="E241" s="430"/>
      <c r="F241" s="429" t="s">
        <v>35</v>
      </c>
      <c r="G241" s="429" t="s">
        <v>36</v>
      </c>
    </row>
    <row r="242" spans="1:7" ht="13.5" customHeight="1">
      <c r="A242" s="434" t="s">
        <v>359</v>
      </c>
      <c r="B242" s="455" t="s">
        <v>2177</v>
      </c>
      <c r="C242" s="455" t="s">
        <v>2176</v>
      </c>
      <c r="D242" s="428" t="s">
        <v>2175</v>
      </c>
      <c r="E242" s="477">
        <v>43641</v>
      </c>
      <c r="F242" s="455">
        <v>43648</v>
      </c>
      <c r="G242" s="455">
        <v>43671</v>
      </c>
    </row>
    <row r="243" spans="1:7" ht="13.5" customHeight="1">
      <c r="A243" s="434" t="s">
        <v>359</v>
      </c>
      <c r="B243" s="455" t="s">
        <v>2174</v>
      </c>
      <c r="C243" s="455" t="s">
        <v>2173</v>
      </c>
      <c r="D243" s="427"/>
      <c r="E243" s="455">
        <v>43648</v>
      </c>
      <c r="F243" s="455">
        <v>43655</v>
      </c>
      <c r="G243" s="455">
        <v>43678</v>
      </c>
    </row>
    <row r="244" spans="1:7" ht="13.5" customHeight="1">
      <c r="A244" s="434" t="s">
        <v>2208</v>
      </c>
      <c r="B244" s="455" t="s">
        <v>2172</v>
      </c>
      <c r="C244" s="455" t="s">
        <v>2171</v>
      </c>
      <c r="D244" s="427"/>
      <c r="E244" s="455">
        <v>43655</v>
      </c>
      <c r="F244" s="455">
        <v>43662</v>
      </c>
      <c r="G244" s="455">
        <v>43685</v>
      </c>
    </row>
    <row r="245" spans="1:7" ht="13.5" customHeight="1">
      <c r="A245" s="434" t="s">
        <v>2208</v>
      </c>
      <c r="B245" s="455" t="s">
        <v>2170</v>
      </c>
      <c r="C245" s="455" t="s">
        <v>2169</v>
      </c>
      <c r="D245" s="427"/>
      <c r="E245" s="455">
        <v>43662</v>
      </c>
      <c r="F245" s="455">
        <v>43669</v>
      </c>
      <c r="G245" s="455">
        <v>43692</v>
      </c>
    </row>
    <row r="246" spans="1:7" ht="13.5" customHeight="1">
      <c r="A246" s="434" t="s">
        <v>2208</v>
      </c>
      <c r="B246" s="455" t="s">
        <v>2168</v>
      </c>
      <c r="C246" s="455" t="s">
        <v>2167</v>
      </c>
      <c r="D246" s="427"/>
      <c r="E246" s="455">
        <v>43669</v>
      </c>
      <c r="F246" s="455">
        <v>43676</v>
      </c>
      <c r="G246" s="455">
        <v>43699</v>
      </c>
    </row>
    <row r="247" spans="1:7" ht="13.5" customHeight="1">
      <c r="A247" s="434" t="s">
        <v>359</v>
      </c>
      <c r="B247" s="455" t="s">
        <v>2166</v>
      </c>
      <c r="C247" s="455" t="s">
        <v>2165</v>
      </c>
      <c r="D247" s="426"/>
      <c r="E247" s="455">
        <v>43676</v>
      </c>
      <c r="F247" s="455">
        <v>43683</v>
      </c>
      <c r="G247" s="455">
        <v>43706</v>
      </c>
    </row>
    <row r="248" spans="1:7">
      <c r="B248" s="483"/>
      <c r="C248" s="483"/>
      <c r="D248" s="434"/>
      <c r="E248" s="434"/>
      <c r="F248" s="434"/>
      <c r="G248" s="434"/>
    </row>
    <row r="249" spans="1:7">
      <c r="A249" s="434" t="s">
        <v>2207</v>
      </c>
      <c r="B249" s="467" t="s">
        <v>31</v>
      </c>
      <c r="C249" s="431" t="s">
        <v>32</v>
      </c>
      <c r="D249" s="431" t="s">
        <v>33</v>
      </c>
      <c r="E249" s="431" t="s">
        <v>2110</v>
      </c>
      <c r="F249" s="429" t="s">
        <v>274</v>
      </c>
      <c r="G249" s="429" t="s">
        <v>132</v>
      </c>
    </row>
    <row r="250" spans="1:7">
      <c r="A250" s="434" t="s">
        <v>2202</v>
      </c>
      <c r="B250" s="467"/>
      <c r="C250" s="430"/>
      <c r="D250" s="430"/>
      <c r="E250" s="430"/>
      <c r="F250" s="429" t="s">
        <v>35</v>
      </c>
      <c r="G250" s="429" t="s">
        <v>36</v>
      </c>
    </row>
    <row r="251" spans="1:7" ht="13.5" customHeight="1">
      <c r="A251" s="434"/>
      <c r="B251" s="482" t="s">
        <v>2201</v>
      </c>
      <c r="C251" s="482" t="s">
        <v>2200</v>
      </c>
      <c r="D251" s="428" t="s">
        <v>2175</v>
      </c>
      <c r="E251" s="482">
        <v>43642</v>
      </c>
      <c r="F251" s="482">
        <v>43649</v>
      </c>
      <c r="G251" s="482">
        <v>43684</v>
      </c>
    </row>
    <row r="252" spans="1:7" ht="13.5" customHeight="1">
      <c r="A252" s="453"/>
      <c r="B252" s="482" t="s">
        <v>1323</v>
      </c>
      <c r="C252" s="482" t="s">
        <v>646</v>
      </c>
      <c r="D252" s="427"/>
      <c r="E252" s="482">
        <v>43649</v>
      </c>
      <c r="F252" s="482">
        <v>43656</v>
      </c>
      <c r="G252" s="482">
        <v>43691</v>
      </c>
    </row>
    <row r="253" spans="1:7" ht="13.5" customHeight="1">
      <c r="A253" s="453"/>
      <c r="B253" s="482" t="s">
        <v>1321</v>
      </c>
      <c r="C253" s="482" t="s">
        <v>167</v>
      </c>
      <c r="D253" s="427"/>
      <c r="E253" s="482">
        <v>43656</v>
      </c>
      <c r="F253" s="482">
        <v>43663</v>
      </c>
      <c r="G253" s="482">
        <v>43698</v>
      </c>
    </row>
    <row r="254" spans="1:7" ht="13.5" customHeight="1">
      <c r="A254" s="453"/>
      <c r="B254" s="482" t="s">
        <v>1320</v>
      </c>
      <c r="C254" s="482" t="s">
        <v>2199</v>
      </c>
      <c r="D254" s="427"/>
      <c r="E254" s="482">
        <v>43663</v>
      </c>
      <c r="F254" s="482">
        <v>43670</v>
      </c>
      <c r="G254" s="482">
        <v>43705</v>
      </c>
    </row>
    <row r="255" spans="1:7" ht="13.5" customHeight="1">
      <c r="A255" s="434"/>
      <c r="B255" s="482" t="s">
        <v>1318</v>
      </c>
      <c r="C255" s="482" t="s">
        <v>1317</v>
      </c>
      <c r="D255" s="427"/>
      <c r="E255" s="482">
        <v>43670</v>
      </c>
      <c r="F255" s="482">
        <v>43677</v>
      </c>
      <c r="G255" s="482">
        <v>43712</v>
      </c>
    </row>
    <row r="256" spans="1:7" ht="13.5" customHeight="1">
      <c r="A256" s="434"/>
      <c r="B256" s="482" t="s">
        <v>2198</v>
      </c>
      <c r="C256" s="482" t="s">
        <v>645</v>
      </c>
      <c r="D256" s="426"/>
      <c r="E256" s="482">
        <v>43677</v>
      </c>
      <c r="F256" s="482">
        <v>43684</v>
      </c>
      <c r="G256" s="482">
        <v>43719</v>
      </c>
    </row>
    <row r="257" spans="1:7" ht="13.5" customHeight="1">
      <c r="A257" s="434"/>
      <c r="B257" s="481"/>
      <c r="C257" s="481"/>
      <c r="D257" s="459"/>
      <c r="E257" s="481"/>
      <c r="F257" s="481"/>
      <c r="G257" s="481"/>
    </row>
    <row r="258" spans="1:7" ht="13.5" customHeight="1">
      <c r="A258" s="434" t="s">
        <v>2144</v>
      </c>
      <c r="B258" s="467" t="s">
        <v>31</v>
      </c>
      <c r="C258" s="431" t="s">
        <v>32</v>
      </c>
      <c r="D258" s="431" t="s">
        <v>33</v>
      </c>
      <c r="E258" s="431" t="s">
        <v>2110</v>
      </c>
      <c r="F258" s="429" t="s">
        <v>274</v>
      </c>
      <c r="G258" s="429" t="s">
        <v>132</v>
      </c>
    </row>
    <row r="259" spans="1:7" ht="13.5" customHeight="1">
      <c r="A259" s="434"/>
      <c r="B259" s="467"/>
      <c r="C259" s="430"/>
      <c r="D259" s="430"/>
      <c r="E259" s="430"/>
      <c r="F259" s="429" t="s">
        <v>35</v>
      </c>
      <c r="G259" s="429" t="s">
        <v>36</v>
      </c>
    </row>
    <row r="260" spans="1:7" ht="13.5" customHeight="1">
      <c r="A260" s="434"/>
      <c r="B260" s="482" t="s">
        <v>2197</v>
      </c>
      <c r="C260" s="482" t="s">
        <v>401</v>
      </c>
      <c r="D260" s="428" t="s">
        <v>2161</v>
      </c>
      <c r="E260" s="482">
        <v>44008</v>
      </c>
      <c r="F260" s="482">
        <v>43651</v>
      </c>
      <c r="G260" s="482">
        <v>43691</v>
      </c>
    </row>
    <row r="261" spans="1:7" ht="13.5" customHeight="1">
      <c r="A261" s="434"/>
      <c r="B261" s="482" t="s">
        <v>2196</v>
      </c>
      <c r="C261" s="482" t="s">
        <v>2195</v>
      </c>
      <c r="D261" s="427"/>
      <c r="E261" s="482">
        <v>44015</v>
      </c>
      <c r="F261" s="482">
        <v>43658</v>
      </c>
      <c r="G261" s="482">
        <v>43698</v>
      </c>
    </row>
    <row r="262" spans="1:7" ht="13.5" customHeight="1">
      <c r="A262" s="434"/>
      <c r="B262" s="482" t="s">
        <v>2194</v>
      </c>
      <c r="C262" s="482" t="s">
        <v>2193</v>
      </c>
      <c r="D262" s="427"/>
      <c r="E262" s="482">
        <v>44022</v>
      </c>
      <c r="F262" s="482">
        <v>43665</v>
      </c>
      <c r="G262" s="482">
        <v>43705</v>
      </c>
    </row>
    <row r="263" spans="1:7" ht="13.5" customHeight="1">
      <c r="A263" s="434"/>
      <c r="B263" s="482" t="s">
        <v>2192</v>
      </c>
      <c r="C263" s="482" t="s">
        <v>2191</v>
      </c>
      <c r="D263" s="427"/>
      <c r="E263" s="482">
        <v>44029</v>
      </c>
      <c r="F263" s="482">
        <v>43672</v>
      </c>
      <c r="G263" s="482">
        <v>43712</v>
      </c>
    </row>
    <row r="264" spans="1:7" ht="13.5" customHeight="1">
      <c r="A264" s="434"/>
      <c r="B264" s="482" t="s">
        <v>2190</v>
      </c>
      <c r="C264" s="482" t="s">
        <v>2189</v>
      </c>
      <c r="D264" s="426"/>
      <c r="E264" s="482">
        <v>44036</v>
      </c>
      <c r="F264" s="482">
        <v>43679</v>
      </c>
      <c r="G264" s="482">
        <v>43719</v>
      </c>
    </row>
    <row r="265" spans="1:7">
      <c r="A265" s="434"/>
      <c r="B265" s="434"/>
      <c r="C265" s="471"/>
      <c r="D265" s="434"/>
      <c r="E265" s="469"/>
      <c r="F265" s="457"/>
      <c r="G265" s="457"/>
    </row>
    <row r="266" spans="1:7">
      <c r="A266" s="434" t="s">
        <v>134</v>
      </c>
      <c r="B266" s="431" t="s">
        <v>31</v>
      </c>
      <c r="C266" s="431" t="s">
        <v>32</v>
      </c>
      <c r="D266" s="431" t="s">
        <v>33</v>
      </c>
      <c r="E266" s="431" t="s">
        <v>2110</v>
      </c>
      <c r="F266" s="429" t="s">
        <v>274</v>
      </c>
      <c r="G266" s="429" t="s">
        <v>135</v>
      </c>
    </row>
    <row r="267" spans="1:7">
      <c r="A267" s="434" t="s">
        <v>2202</v>
      </c>
      <c r="B267" s="430"/>
      <c r="C267" s="430"/>
      <c r="D267" s="430"/>
      <c r="E267" s="430"/>
      <c r="F267" s="429" t="s">
        <v>35</v>
      </c>
      <c r="G267" s="429" t="s">
        <v>36</v>
      </c>
    </row>
    <row r="268" spans="1:7" ht="13.5" customHeight="1">
      <c r="A268" s="434"/>
      <c r="B268" s="482" t="s">
        <v>2201</v>
      </c>
      <c r="C268" s="482" t="s">
        <v>2200</v>
      </c>
      <c r="D268" s="428" t="s">
        <v>2175</v>
      </c>
      <c r="E268" s="482">
        <v>43642</v>
      </c>
      <c r="F268" s="482">
        <v>43649</v>
      </c>
      <c r="G268" s="482">
        <v>43678</v>
      </c>
    </row>
    <row r="269" spans="1:7" ht="13.5" customHeight="1">
      <c r="A269" s="453"/>
      <c r="B269" s="482" t="s">
        <v>1323</v>
      </c>
      <c r="C269" s="482" t="s">
        <v>646</v>
      </c>
      <c r="D269" s="427"/>
      <c r="E269" s="482">
        <v>43649</v>
      </c>
      <c r="F269" s="482">
        <v>43656</v>
      </c>
      <c r="G269" s="482">
        <v>43685</v>
      </c>
    </row>
    <row r="270" spans="1:7" ht="13.5" customHeight="1">
      <c r="A270" s="453"/>
      <c r="B270" s="482" t="s">
        <v>1321</v>
      </c>
      <c r="C270" s="482" t="s">
        <v>167</v>
      </c>
      <c r="D270" s="427"/>
      <c r="E270" s="482">
        <v>43656</v>
      </c>
      <c r="F270" s="482">
        <v>43663</v>
      </c>
      <c r="G270" s="482">
        <v>43692</v>
      </c>
    </row>
    <row r="271" spans="1:7" ht="13.5" customHeight="1">
      <c r="A271" s="453"/>
      <c r="B271" s="482" t="s">
        <v>1320</v>
      </c>
      <c r="C271" s="482" t="s">
        <v>2199</v>
      </c>
      <c r="D271" s="427"/>
      <c r="E271" s="482">
        <v>43663</v>
      </c>
      <c r="F271" s="482">
        <v>43670</v>
      </c>
      <c r="G271" s="482">
        <v>43699</v>
      </c>
    </row>
    <row r="272" spans="1:7" ht="13.5" customHeight="1">
      <c r="A272" s="434"/>
      <c r="B272" s="482" t="s">
        <v>1318</v>
      </c>
      <c r="C272" s="482" t="s">
        <v>1317</v>
      </c>
      <c r="D272" s="427"/>
      <c r="E272" s="482">
        <v>43670</v>
      </c>
      <c r="F272" s="482">
        <v>43677</v>
      </c>
      <c r="G272" s="482">
        <v>43706</v>
      </c>
    </row>
    <row r="273" spans="1:7" ht="13.5" customHeight="1">
      <c r="A273" s="434"/>
      <c r="B273" s="482" t="s">
        <v>2198</v>
      </c>
      <c r="C273" s="482" t="s">
        <v>645</v>
      </c>
      <c r="D273" s="426"/>
      <c r="E273" s="482">
        <v>43677</v>
      </c>
      <c r="F273" s="482">
        <v>43684</v>
      </c>
      <c r="G273" s="482">
        <v>43713</v>
      </c>
    </row>
    <row r="274" spans="1:7" ht="13.5" customHeight="1">
      <c r="A274" s="434"/>
      <c r="B274" s="481"/>
      <c r="C274" s="481"/>
      <c r="D274" s="459"/>
      <c r="E274" s="481"/>
      <c r="F274" s="481"/>
      <c r="G274" s="481"/>
    </row>
    <row r="275" spans="1:7" ht="13.5" customHeight="1">
      <c r="A275" s="434" t="s">
        <v>2144</v>
      </c>
      <c r="B275" s="431" t="s">
        <v>31</v>
      </c>
      <c r="C275" s="431" t="s">
        <v>32</v>
      </c>
      <c r="D275" s="431" t="s">
        <v>33</v>
      </c>
      <c r="E275" s="431" t="s">
        <v>2110</v>
      </c>
      <c r="F275" s="429" t="s">
        <v>274</v>
      </c>
      <c r="G275" s="429" t="s">
        <v>135</v>
      </c>
    </row>
    <row r="276" spans="1:7" ht="13.5" customHeight="1">
      <c r="A276" s="434"/>
      <c r="B276" s="430"/>
      <c r="C276" s="430"/>
      <c r="D276" s="430"/>
      <c r="E276" s="430"/>
      <c r="F276" s="429" t="s">
        <v>35</v>
      </c>
      <c r="G276" s="429" t="s">
        <v>36</v>
      </c>
    </row>
    <row r="277" spans="1:7" ht="13.5" customHeight="1">
      <c r="A277" s="434"/>
      <c r="B277" s="482" t="s">
        <v>2197</v>
      </c>
      <c r="C277" s="482" t="s">
        <v>401</v>
      </c>
      <c r="D277" s="428" t="s">
        <v>2161</v>
      </c>
      <c r="E277" s="482">
        <v>44008</v>
      </c>
      <c r="F277" s="482">
        <v>43651</v>
      </c>
      <c r="G277" s="482">
        <v>43681</v>
      </c>
    </row>
    <row r="278" spans="1:7" ht="13.5" customHeight="1">
      <c r="A278" s="434"/>
      <c r="B278" s="482" t="s">
        <v>2196</v>
      </c>
      <c r="C278" s="482" t="s">
        <v>2195</v>
      </c>
      <c r="D278" s="427"/>
      <c r="E278" s="482">
        <f>E277+7</f>
        <v>44015</v>
      </c>
      <c r="F278" s="482">
        <f>F277+7</f>
        <v>43658</v>
      </c>
      <c r="G278" s="482">
        <f>G277+7</f>
        <v>43688</v>
      </c>
    </row>
    <row r="279" spans="1:7" ht="13.5" customHeight="1">
      <c r="A279" s="434"/>
      <c r="B279" s="482" t="s">
        <v>2194</v>
      </c>
      <c r="C279" s="482" t="s">
        <v>2193</v>
      </c>
      <c r="D279" s="427"/>
      <c r="E279" s="482">
        <f>E278+7</f>
        <v>44022</v>
      </c>
      <c r="F279" s="482">
        <f>F278+7</f>
        <v>43665</v>
      </c>
      <c r="G279" s="482">
        <f>G278+7</f>
        <v>43695</v>
      </c>
    </row>
    <row r="280" spans="1:7" ht="13.5" customHeight="1">
      <c r="A280" s="434"/>
      <c r="B280" s="482" t="s">
        <v>2192</v>
      </c>
      <c r="C280" s="482" t="s">
        <v>2191</v>
      </c>
      <c r="D280" s="427"/>
      <c r="E280" s="482">
        <f>E279+7</f>
        <v>44029</v>
      </c>
      <c r="F280" s="482">
        <f>F279+7</f>
        <v>43672</v>
      </c>
      <c r="G280" s="482">
        <f>G279+7</f>
        <v>43702</v>
      </c>
    </row>
    <row r="281" spans="1:7" ht="13.5" customHeight="1">
      <c r="A281" s="434"/>
      <c r="B281" s="482" t="s">
        <v>2190</v>
      </c>
      <c r="C281" s="482" t="s">
        <v>2189</v>
      </c>
      <c r="D281" s="426"/>
      <c r="E281" s="482">
        <f>E280+7</f>
        <v>44036</v>
      </c>
      <c r="F281" s="482">
        <f>F280+7</f>
        <v>43679</v>
      </c>
      <c r="G281" s="482">
        <f>G280+7</f>
        <v>43709</v>
      </c>
    </row>
    <row r="282" spans="1:7" ht="13.5" customHeight="1"/>
    <row r="283" spans="1:7">
      <c r="A283" s="434" t="s">
        <v>2206</v>
      </c>
      <c r="B283" s="431" t="s">
        <v>31</v>
      </c>
      <c r="C283" s="431" t="s">
        <v>32</v>
      </c>
      <c r="D283" s="431" t="s">
        <v>33</v>
      </c>
      <c r="E283" s="431" t="s">
        <v>2110</v>
      </c>
      <c r="F283" s="429" t="s">
        <v>274</v>
      </c>
      <c r="G283" s="429" t="s">
        <v>131</v>
      </c>
    </row>
    <row r="284" spans="1:7">
      <c r="A284" s="434" t="s">
        <v>2205</v>
      </c>
      <c r="B284" s="430"/>
      <c r="C284" s="430"/>
      <c r="D284" s="430"/>
      <c r="E284" s="430"/>
      <c r="F284" s="429" t="s">
        <v>35</v>
      </c>
      <c r="G284" s="429" t="s">
        <v>36</v>
      </c>
    </row>
    <row r="285" spans="1:7" ht="13.5" customHeight="1">
      <c r="A285" s="434"/>
      <c r="B285" s="482" t="s">
        <v>2204</v>
      </c>
      <c r="C285" s="482" t="s">
        <v>388</v>
      </c>
      <c r="D285" s="428" t="s">
        <v>2203</v>
      </c>
      <c r="E285" s="482">
        <v>43642</v>
      </c>
      <c r="F285" s="482">
        <v>43647</v>
      </c>
      <c r="G285" s="482">
        <v>43683</v>
      </c>
    </row>
    <row r="286" spans="1:7" ht="13.5" customHeight="1">
      <c r="A286" s="434"/>
      <c r="B286" s="482" t="s">
        <v>441</v>
      </c>
      <c r="C286" s="482" t="s">
        <v>389</v>
      </c>
      <c r="D286" s="427"/>
      <c r="E286" s="482">
        <v>43649</v>
      </c>
      <c r="F286" s="482">
        <v>43654</v>
      </c>
      <c r="G286" s="482">
        <v>43690</v>
      </c>
    </row>
    <row r="287" spans="1:7" ht="13.5" customHeight="1">
      <c r="A287" s="453"/>
      <c r="B287" s="482" t="s">
        <v>442</v>
      </c>
      <c r="C287" s="482" t="s">
        <v>1325</v>
      </c>
      <c r="D287" s="427"/>
      <c r="E287" s="482">
        <v>43656</v>
      </c>
      <c r="F287" s="482">
        <v>43661</v>
      </c>
      <c r="G287" s="482">
        <v>43697</v>
      </c>
    </row>
    <row r="288" spans="1:7" ht="13.5" customHeight="1">
      <c r="A288" s="453"/>
      <c r="B288" s="482" t="s">
        <v>443</v>
      </c>
      <c r="C288" s="482" t="s">
        <v>608</v>
      </c>
      <c r="D288" s="427"/>
      <c r="E288" s="482">
        <v>43663</v>
      </c>
      <c r="F288" s="482">
        <v>43668</v>
      </c>
      <c r="G288" s="482">
        <v>43704</v>
      </c>
    </row>
    <row r="289" spans="1:7" ht="13.5" customHeight="1">
      <c r="A289" s="434"/>
      <c r="B289" s="482" t="s">
        <v>444</v>
      </c>
      <c r="C289" s="482" t="s">
        <v>652</v>
      </c>
      <c r="D289" s="427"/>
      <c r="E289" s="482">
        <v>43670</v>
      </c>
      <c r="F289" s="482">
        <v>43675</v>
      </c>
      <c r="G289" s="482">
        <v>43711</v>
      </c>
    </row>
    <row r="290" spans="1:7" ht="13.5" customHeight="1">
      <c r="A290" s="434"/>
      <c r="B290" s="482" t="s">
        <v>445</v>
      </c>
      <c r="C290" s="482" t="s">
        <v>1324</v>
      </c>
      <c r="D290" s="426"/>
      <c r="E290" s="482">
        <v>43677</v>
      </c>
      <c r="F290" s="482">
        <v>43682</v>
      </c>
      <c r="G290" s="482">
        <v>43718</v>
      </c>
    </row>
    <row r="291" spans="1:7" ht="13.5" customHeight="1">
      <c r="A291" s="453"/>
      <c r="B291" s="481"/>
      <c r="C291" s="481"/>
      <c r="D291" s="459"/>
      <c r="E291" s="481"/>
      <c r="F291" s="481"/>
      <c r="G291" s="481"/>
    </row>
    <row r="292" spans="1:7" ht="13.5" customHeight="1">
      <c r="A292" s="434" t="s">
        <v>2202</v>
      </c>
      <c r="B292" s="431" t="s">
        <v>31</v>
      </c>
      <c r="C292" s="431" t="s">
        <v>32</v>
      </c>
      <c r="D292" s="431" t="s">
        <v>33</v>
      </c>
      <c r="E292" s="431" t="s">
        <v>2110</v>
      </c>
      <c r="F292" s="429" t="s">
        <v>274</v>
      </c>
      <c r="G292" s="429" t="s">
        <v>131</v>
      </c>
    </row>
    <row r="293" spans="1:7" ht="13.5" customHeight="1">
      <c r="A293" s="453"/>
      <c r="B293" s="430"/>
      <c r="C293" s="430"/>
      <c r="D293" s="430"/>
      <c r="E293" s="430"/>
      <c r="F293" s="429" t="s">
        <v>35</v>
      </c>
      <c r="G293" s="429" t="s">
        <v>36</v>
      </c>
    </row>
    <row r="294" spans="1:7" ht="13.5" customHeight="1">
      <c r="A294" s="453"/>
      <c r="B294" s="482" t="s">
        <v>2201</v>
      </c>
      <c r="C294" s="482" t="s">
        <v>2200</v>
      </c>
      <c r="D294" s="428" t="s">
        <v>2175</v>
      </c>
      <c r="E294" s="482">
        <v>43642</v>
      </c>
      <c r="F294" s="482">
        <v>43649</v>
      </c>
      <c r="G294" s="482">
        <v>43686</v>
      </c>
    </row>
    <row r="295" spans="1:7" ht="13.5" customHeight="1">
      <c r="A295" s="453"/>
      <c r="B295" s="482" t="s">
        <v>1323</v>
      </c>
      <c r="C295" s="482" t="s">
        <v>646</v>
      </c>
      <c r="D295" s="427"/>
      <c r="E295" s="482">
        <v>43649</v>
      </c>
      <c r="F295" s="482">
        <v>43656</v>
      </c>
      <c r="G295" s="482">
        <v>43693</v>
      </c>
    </row>
    <row r="296" spans="1:7" ht="13.5" customHeight="1">
      <c r="A296" s="453"/>
      <c r="B296" s="482" t="s">
        <v>1321</v>
      </c>
      <c r="C296" s="482" t="s">
        <v>167</v>
      </c>
      <c r="D296" s="427"/>
      <c r="E296" s="482">
        <v>43656</v>
      </c>
      <c r="F296" s="482">
        <v>43663</v>
      </c>
      <c r="G296" s="482">
        <v>43700</v>
      </c>
    </row>
    <row r="297" spans="1:7" ht="13.5" customHeight="1">
      <c r="A297" s="453"/>
      <c r="B297" s="482" t="s">
        <v>1320</v>
      </c>
      <c r="C297" s="482" t="s">
        <v>2199</v>
      </c>
      <c r="D297" s="427"/>
      <c r="E297" s="482">
        <v>43663</v>
      </c>
      <c r="F297" s="482">
        <v>43670</v>
      </c>
      <c r="G297" s="482">
        <v>43707</v>
      </c>
    </row>
    <row r="298" spans="1:7" ht="13.5" customHeight="1">
      <c r="A298" s="453"/>
      <c r="B298" s="482" t="s">
        <v>1318</v>
      </c>
      <c r="C298" s="482" t="s">
        <v>1317</v>
      </c>
      <c r="D298" s="427"/>
      <c r="E298" s="482">
        <v>43670</v>
      </c>
      <c r="F298" s="482">
        <v>43677</v>
      </c>
      <c r="G298" s="482">
        <v>43714</v>
      </c>
    </row>
    <row r="299" spans="1:7" ht="13.5" customHeight="1">
      <c r="A299" s="453"/>
      <c r="B299" s="482" t="s">
        <v>2198</v>
      </c>
      <c r="C299" s="482" t="s">
        <v>645</v>
      </c>
      <c r="D299" s="426"/>
      <c r="E299" s="482">
        <v>43677</v>
      </c>
      <c r="F299" s="482">
        <v>43684</v>
      </c>
      <c r="G299" s="482">
        <v>43721</v>
      </c>
    </row>
    <row r="300" spans="1:7" ht="13.5" customHeight="1">
      <c r="A300" s="434"/>
      <c r="B300" s="481"/>
      <c r="C300" s="481"/>
      <c r="D300" s="459"/>
      <c r="E300" s="481"/>
      <c r="F300" s="481"/>
      <c r="G300" s="481"/>
    </row>
    <row r="301" spans="1:7" ht="13.5" customHeight="1">
      <c r="A301" s="434" t="s">
        <v>2144</v>
      </c>
      <c r="B301" s="431" t="s">
        <v>31</v>
      </c>
      <c r="C301" s="431" t="s">
        <v>32</v>
      </c>
      <c r="D301" s="431" t="s">
        <v>33</v>
      </c>
      <c r="E301" s="431" t="s">
        <v>2110</v>
      </c>
      <c r="F301" s="429" t="s">
        <v>274</v>
      </c>
      <c r="G301" s="429" t="s">
        <v>131</v>
      </c>
    </row>
    <row r="302" spans="1:7" ht="13.5" customHeight="1">
      <c r="A302" s="434"/>
      <c r="B302" s="430"/>
      <c r="C302" s="430"/>
      <c r="D302" s="430"/>
      <c r="E302" s="430"/>
      <c r="F302" s="429" t="s">
        <v>35</v>
      </c>
      <c r="G302" s="429" t="s">
        <v>36</v>
      </c>
    </row>
    <row r="303" spans="1:7" ht="13.5" customHeight="1">
      <c r="A303" s="434"/>
      <c r="B303" s="482" t="s">
        <v>2197</v>
      </c>
      <c r="C303" s="482" t="s">
        <v>401</v>
      </c>
      <c r="D303" s="428" t="s">
        <v>2161</v>
      </c>
      <c r="E303" s="482">
        <v>44008</v>
      </c>
      <c r="F303" s="482">
        <v>43651</v>
      </c>
      <c r="G303" s="482">
        <v>43688</v>
      </c>
    </row>
    <row r="304" spans="1:7" ht="13.5" customHeight="1">
      <c r="A304" s="434"/>
      <c r="B304" s="482" t="s">
        <v>2196</v>
      </c>
      <c r="C304" s="482" t="s">
        <v>2195</v>
      </c>
      <c r="D304" s="427"/>
      <c r="E304" s="482">
        <f>E303+7</f>
        <v>44015</v>
      </c>
      <c r="F304" s="482">
        <f>F303+7</f>
        <v>43658</v>
      </c>
      <c r="G304" s="482">
        <f>G303+7</f>
        <v>43695</v>
      </c>
    </row>
    <row r="305" spans="1:7" ht="13.5" customHeight="1">
      <c r="A305" s="434"/>
      <c r="B305" s="482" t="s">
        <v>2194</v>
      </c>
      <c r="C305" s="482" t="s">
        <v>2193</v>
      </c>
      <c r="D305" s="427"/>
      <c r="E305" s="482">
        <f>E304+7</f>
        <v>44022</v>
      </c>
      <c r="F305" s="482">
        <f>F304+7</f>
        <v>43665</v>
      </c>
      <c r="G305" s="482">
        <f>G304+7</f>
        <v>43702</v>
      </c>
    </row>
    <row r="306" spans="1:7" ht="13.5" customHeight="1">
      <c r="A306" s="434"/>
      <c r="B306" s="482" t="s">
        <v>2192</v>
      </c>
      <c r="C306" s="482" t="s">
        <v>2191</v>
      </c>
      <c r="D306" s="427"/>
      <c r="E306" s="482">
        <f>E305+7</f>
        <v>44029</v>
      </c>
      <c r="F306" s="482">
        <f>F305+7</f>
        <v>43672</v>
      </c>
      <c r="G306" s="482">
        <f>G305+7</f>
        <v>43709</v>
      </c>
    </row>
    <row r="307" spans="1:7" ht="13.5" customHeight="1">
      <c r="A307" s="434"/>
      <c r="B307" s="482" t="s">
        <v>2190</v>
      </c>
      <c r="C307" s="482" t="s">
        <v>2189</v>
      </c>
      <c r="D307" s="426"/>
      <c r="E307" s="482">
        <f>E306+7</f>
        <v>44036</v>
      </c>
      <c r="F307" s="482">
        <f>F306+7</f>
        <v>43679</v>
      </c>
      <c r="G307" s="482">
        <f>G306+7</f>
        <v>43716</v>
      </c>
    </row>
    <row r="308" spans="1:7">
      <c r="A308" s="434"/>
      <c r="B308" s="459"/>
      <c r="C308" s="459"/>
      <c r="D308" s="470"/>
      <c r="E308" s="481"/>
      <c r="F308" s="480"/>
      <c r="G308" s="480"/>
    </row>
    <row r="309" spans="1:7">
      <c r="A309" s="434" t="s">
        <v>2188</v>
      </c>
      <c r="B309" s="431" t="s">
        <v>31</v>
      </c>
      <c r="C309" s="431" t="s">
        <v>32</v>
      </c>
      <c r="D309" s="431" t="s">
        <v>33</v>
      </c>
      <c r="E309" s="431" t="s">
        <v>2110</v>
      </c>
      <c r="F309" s="429" t="s">
        <v>274</v>
      </c>
      <c r="G309" s="429" t="s">
        <v>241</v>
      </c>
    </row>
    <row r="310" spans="1:7">
      <c r="A310" s="476" t="s">
        <v>2187</v>
      </c>
      <c r="B310" s="430"/>
      <c r="C310" s="430"/>
      <c r="D310" s="430"/>
      <c r="E310" s="430"/>
      <c r="F310" s="429" t="s">
        <v>35</v>
      </c>
      <c r="G310" s="429" t="s">
        <v>36</v>
      </c>
    </row>
    <row r="311" spans="1:7" ht="13.5" customHeight="1">
      <c r="A311" s="432"/>
      <c r="B311" s="455" t="s">
        <v>2177</v>
      </c>
      <c r="C311" s="455" t="s">
        <v>2176</v>
      </c>
      <c r="D311" s="474" t="s">
        <v>2175</v>
      </c>
      <c r="E311" s="477">
        <v>43642</v>
      </c>
      <c r="F311" s="477">
        <v>43648</v>
      </c>
      <c r="G311" s="477">
        <v>43683</v>
      </c>
    </row>
    <row r="312" spans="1:7" ht="13.5" customHeight="1">
      <c r="A312" s="432"/>
      <c r="B312" s="455" t="s">
        <v>2174</v>
      </c>
      <c r="C312" s="455" t="s">
        <v>2173</v>
      </c>
      <c r="D312" s="473"/>
      <c r="E312" s="477">
        <v>43649</v>
      </c>
      <c r="F312" s="477">
        <v>43655</v>
      </c>
      <c r="G312" s="477">
        <v>43690</v>
      </c>
    </row>
    <row r="313" spans="1:7" ht="13.5" customHeight="1">
      <c r="A313" s="432"/>
      <c r="B313" s="455" t="s">
        <v>2172</v>
      </c>
      <c r="C313" s="455" t="s">
        <v>2171</v>
      </c>
      <c r="D313" s="473"/>
      <c r="E313" s="477">
        <v>43656</v>
      </c>
      <c r="F313" s="477">
        <v>43662</v>
      </c>
      <c r="G313" s="477">
        <v>43697</v>
      </c>
    </row>
    <row r="314" spans="1:7" ht="13.5" customHeight="1">
      <c r="A314" s="432"/>
      <c r="B314" s="455" t="s">
        <v>2170</v>
      </c>
      <c r="C314" s="455" t="s">
        <v>2169</v>
      </c>
      <c r="D314" s="473"/>
      <c r="E314" s="477">
        <v>43663</v>
      </c>
      <c r="F314" s="477">
        <v>43669</v>
      </c>
      <c r="G314" s="477">
        <v>43704</v>
      </c>
    </row>
    <row r="315" spans="1:7" ht="13.5" customHeight="1">
      <c r="A315" s="432"/>
      <c r="B315" s="455" t="s">
        <v>2168</v>
      </c>
      <c r="C315" s="455" t="s">
        <v>2167</v>
      </c>
      <c r="D315" s="473"/>
      <c r="E315" s="477">
        <v>43670</v>
      </c>
      <c r="F315" s="477">
        <v>43676</v>
      </c>
      <c r="G315" s="477">
        <v>43711</v>
      </c>
    </row>
    <row r="316" spans="1:7" ht="13.5" customHeight="1">
      <c r="A316" s="432"/>
      <c r="B316" s="455" t="s">
        <v>2166</v>
      </c>
      <c r="C316" s="455" t="s">
        <v>2165</v>
      </c>
      <c r="D316" s="472"/>
      <c r="E316" s="477">
        <v>43677</v>
      </c>
      <c r="F316" s="477">
        <v>43683</v>
      </c>
      <c r="G316" s="477">
        <v>43718</v>
      </c>
    </row>
    <row r="317" spans="1:7">
      <c r="F317" s="479"/>
      <c r="G317" s="479"/>
    </row>
    <row r="318" spans="1:7">
      <c r="A318" s="434" t="s">
        <v>2186</v>
      </c>
      <c r="B318" s="431" t="s">
        <v>31</v>
      </c>
      <c r="C318" s="431" t="s">
        <v>32</v>
      </c>
      <c r="D318" s="431" t="s">
        <v>33</v>
      </c>
      <c r="E318" s="431" t="s">
        <v>2110</v>
      </c>
      <c r="F318" s="429" t="s">
        <v>274</v>
      </c>
      <c r="G318" s="429" t="s">
        <v>139</v>
      </c>
    </row>
    <row r="319" spans="1:7">
      <c r="A319" s="434" t="s">
        <v>2185</v>
      </c>
      <c r="B319" s="430"/>
      <c r="C319" s="430"/>
      <c r="D319" s="430"/>
      <c r="E319" s="430"/>
      <c r="F319" s="478" t="s">
        <v>35</v>
      </c>
      <c r="G319" s="478" t="s">
        <v>36</v>
      </c>
    </row>
    <row r="320" spans="1:7" ht="13.5" customHeight="1">
      <c r="B320" s="477" t="s">
        <v>2184</v>
      </c>
      <c r="C320" s="477" t="s">
        <v>2183</v>
      </c>
      <c r="D320" s="466" t="s">
        <v>2175</v>
      </c>
      <c r="E320" s="477">
        <v>43641</v>
      </c>
      <c r="F320" s="477">
        <v>43647</v>
      </c>
      <c r="G320" s="477">
        <v>43683</v>
      </c>
    </row>
    <row r="321" spans="1:7" ht="13.5" customHeight="1">
      <c r="B321" s="477" t="s">
        <v>1347</v>
      </c>
      <c r="C321" s="477" t="s">
        <v>354</v>
      </c>
      <c r="D321" s="465"/>
      <c r="E321" s="477">
        <v>43648</v>
      </c>
      <c r="F321" s="477">
        <v>43654</v>
      </c>
      <c r="G321" s="477">
        <v>43690</v>
      </c>
    </row>
    <row r="322" spans="1:7" ht="12.75" customHeight="1">
      <c r="B322" s="477" t="s">
        <v>583</v>
      </c>
      <c r="C322" s="477" t="s">
        <v>353</v>
      </c>
      <c r="D322" s="465"/>
      <c r="E322" s="477">
        <v>43655</v>
      </c>
      <c r="F322" s="477">
        <v>43661</v>
      </c>
      <c r="G322" s="477">
        <v>43697</v>
      </c>
    </row>
    <row r="323" spans="1:7" ht="12.75" customHeight="1">
      <c r="B323" s="477" t="s">
        <v>2182</v>
      </c>
      <c r="C323" s="477" t="s">
        <v>2181</v>
      </c>
      <c r="D323" s="465"/>
      <c r="E323" s="477">
        <v>43662</v>
      </c>
      <c r="F323" s="477">
        <v>43668</v>
      </c>
      <c r="G323" s="477">
        <v>43704</v>
      </c>
    </row>
    <row r="324" spans="1:7" ht="12.75" customHeight="1">
      <c r="B324" s="477" t="s">
        <v>2180</v>
      </c>
      <c r="C324" s="477" t="s">
        <v>2179</v>
      </c>
      <c r="D324" s="465"/>
      <c r="E324" s="477">
        <v>43669</v>
      </c>
      <c r="F324" s="477">
        <v>43675</v>
      </c>
      <c r="G324" s="477">
        <v>43711</v>
      </c>
    </row>
    <row r="325" spans="1:7" ht="13.5" customHeight="1">
      <c r="B325" s="477"/>
      <c r="C325" s="477"/>
      <c r="D325" s="464"/>
      <c r="E325" s="477">
        <v>43676</v>
      </c>
      <c r="F325" s="477">
        <v>43682</v>
      </c>
      <c r="G325" s="477">
        <v>43718</v>
      </c>
    </row>
    <row r="327" spans="1:7" s="435" customFormat="1">
      <c r="A327" s="434" t="s">
        <v>138</v>
      </c>
      <c r="B327" s="467" t="s">
        <v>31</v>
      </c>
      <c r="C327" s="467" t="s">
        <v>32</v>
      </c>
      <c r="D327" s="467" t="s">
        <v>33</v>
      </c>
      <c r="E327" s="467" t="s">
        <v>2110</v>
      </c>
      <c r="F327" s="429" t="s">
        <v>274</v>
      </c>
      <c r="G327" s="429" t="s">
        <v>138</v>
      </c>
    </row>
    <row r="328" spans="1:7">
      <c r="A328" s="476" t="s">
        <v>2178</v>
      </c>
      <c r="B328" s="467"/>
      <c r="C328" s="467"/>
      <c r="D328" s="467"/>
      <c r="E328" s="467"/>
      <c r="F328" s="429" t="s">
        <v>35</v>
      </c>
      <c r="G328" s="429" t="s">
        <v>36</v>
      </c>
    </row>
    <row r="329" spans="1:7" ht="13.5" customHeight="1">
      <c r="B329" s="455" t="s">
        <v>2177</v>
      </c>
      <c r="C329" s="455" t="s">
        <v>2176</v>
      </c>
      <c r="D329" s="475" t="s">
        <v>2175</v>
      </c>
      <c r="E329" s="455">
        <v>43641</v>
      </c>
      <c r="F329" s="455">
        <v>43648</v>
      </c>
      <c r="G329" s="455">
        <v>43677</v>
      </c>
    </row>
    <row r="330" spans="1:7" ht="13.5" customHeight="1">
      <c r="B330" s="455" t="s">
        <v>2174</v>
      </c>
      <c r="C330" s="455" t="s">
        <v>2173</v>
      </c>
      <c r="D330" s="475"/>
      <c r="E330" s="455">
        <v>43648</v>
      </c>
      <c r="F330" s="455">
        <v>43655</v>
      </c>
      <c r="G330" s="455">
        <v>43684</v>
      </c>
    </row>
    <row r="331" spans="1:7" ht="13.5" customHeight="1">
      <c r="B331" s="455" t="s">
        <v>2172</v>
      </c>
      <c r="C331" s="455" t="s">
        <v>2171</v>
      </c>
      <c r="D331" s="475"/>
      <c r="E331" s="455">
        <v>43655</v>
      </c>
      <c r="F331" s="455">
        <v>43662</v>
      </c>
      <c r="G331" s="455">
        <v>43691</v>
      </c>
    </row>
    <row r="332" spans="1:7" ht="13.5" customHeight="1">
      <c r="B332" s="455" t="s">
        <v>2170</v>
      </c>
      <c r="C332" s="455" t="s">
        <v>2169</v>
      </c>
      <c r="D332" s="475"/>
      <c r="E332" s="455">
        <v>43662</v>
      </c>
      <c r="F332" s="455">
        <v>43669</v>
      </c>
      <c r="G332" s="455">
        <v>43698</v>
      </c>
    </row>
    <row r="333" spans="1:7" ht="13.5" customHeight="1">
      <c r="A333" s="476"/>
      <c r="B333" s="455" t="s">
        <v>2168</v>
      </c>
      <c r="C333" s="455" t="s">
        <v>2167</v>
      </c>
      <c r="D333" s="475"/>
      <c r="E333" s="455">
        <v>43669</v>
      </c>
      <c r="F333" s="455">
        <v>43676</v>
      </c>
      <c r="G333" s="455">
        <v>43705</v>
      </c>
    </row>
    <row r="334" spans="1:7" ht="13.5" customHeight="1">
      <c r="B334" s="455" t="s">
        <v>2166</v>
      </c>
      <c r="C334" s="455" t="s">
        <v>2165</v>
      </c>
      <c r="D334" s="475"/>
      <c r="E334" s="455">
        <v>43676</v>
      </c>
      <c r="F334" s="455">
        <v>43683</v>
      </c>
      <c r="G334" s="455">
        <v>43712</v>
      </c>
    </row>
    <row r="335" spans="1:7">
      <c r="A335" s="434"/>
      <c r="B335" s="434"/>
      <c r="C335" s="471"/>
      <c r="D335" s="470"/>
      <c r="E335" s="469"/>
      <c r="G335" s="435"/>
    </row>
    <row r="336" spans="1:7">
      <c r="A336" s="434" t="s">
        <v>2164</v>
      </c>
      <c r="B336" s="456" t="s">
        <v>31</v>
      </c>
      <c r="C336" s="456" t="s">
        <v>32</v>
      </c>
      <c r="D336" s="431" t="s">
        <v>33</v>
      </c>
      <c r="E336" s="431" t="s">
        <v>2110</v>
      </c>
      <c r="F336" s="429" t="s">
        <v>274</v>
      </c>
      <c r="G336" s="429" t="s">
        <v>140</v>
      </c>
    </row>
    <row r="337" spans="1:7">
      <c r="A337" s="433" t="s">
        <v>2163</v>
      </c>
      <c r="B337" s="454"/>
      <c r="C337" s="454"/>
      <c r="D337" s="430"/>
      <c r="E337" s="430"/>
      <c r="F337" s="429" t="s">
        <v>35</v>
      </c>
      <c r="G337" s="429" t="s">
        <v>36</v>
      </c>
    </row>
    <row r="338" spans="1:7" ht="13.5" customHeight="1">
      <c r="B338" s="455" t="s">
        <v>2162</v>
      </c>
      <c r="C338" s="455" t="s">
        <v>386</v>
      </c>
      <c r="D338" s="474" t="s">
        <v>2161</v>
      </c>
      <c r="E338" s="455">
        <v>43644</v>
      </c>
      <c r="F338" s="455">
        <v>43652</v>
      </c>
      <c r="G338" s="455">
        <v>43680</v>
      </c>
    </row>
    <row r="339" spans="1:7" ht="13.5" customHeight="1">
      <c r="B339" s="455" t="s">
        <v>2160</v>
      </c>
      <c r="C339" s="455" t="s">
        <v>387</v>
      </c>
      <c r="D339" s="473"/>
      <c r="E339" s="455">
        <f>E338+7</f>
        <v>43651</v>
      </c>
      <c r="F339" s="455">
        <f>F338+7</f>
        <v>43659</v>
      </c>
      <c r="G339" s="455">
        <f>G338+7</f>
        <v>43687</v>
      </c>
    </row>
    <row r="340" spans="1:7" ht="13.5" customHeight="1">
      <c r="B340" s="455" t="s">
        <v>2159</v>
      </c>
      <c r="C340" s="455" t="s">
        <v>429</v>
      </c>
      <c r="D340" s="473"/>
      <c r="E340" s="455">
        <f>E339+7</f>
        <v>43658</v>
      </c>
      <c r="F340" s="455">
        <f>F339+7</f>
        <v>43666</v>
      </c>
      <c r="G340" s="455">
        <f>G339+7</f>
        <v>43694</v>
      </c>
    </row>
    <row r="341" spans="1:7" ht="12.75" customHeight="1">
      <c r="B341" s="455" t="s">
        <v>2158</v>
      </c>
      <c r="C341" s="455" t="s">
        <v>687</v>
      </c>
      <c r="D341" s="473"/>
      <c r="E341" s="455">
        <f>E340+7</f>
        <v>43665</v>
      </c>
      <c r="F341" s="455">
        <f>F340+7</f>
        <v>43673</v>
      </c>
      <c r="G341" s="455">
        <f>G340+7</f>
        <v>43701</v>
      </c>
    </row>
    <row r="342" spans="1:7" ht="12.75" customHeight="1">
      <c r="B342" s="455" t="s">
        <v>2157</v>
      </c>
      <c r="C342" s="455" t="s">
        <v>430</v>
      </c>
      <c r="D342" s="472"/>
      <c r="E342" s="455">
        <f>E341+7</f>
        <v>43672</v>
      </c>
      <c r="F342" s="455">
        <f>F341+7</f>
        <v>43680</v>
      </c>
      <c r="G342" s="455">
        <f>G341+7</f>
        <v>43708</v>
      </c>
    </row>
    <row r="343" spans="1:7">
      <c r="B343" s="434"/>
      <c r="C343" s="471"/>
      <c r="D343" s="470"/>
      <c r="E343" s="469"/>
      <c r="F343" s="457"/>
      <c r="G343" s="457"/>
    </row>
    <row r="344" spans="1:7">
      <c r="A344" s="434" t="s">
        <v>2156</v>
      </c>
      <c r="B344" s="431" t="s">
        <v>31</v>
      </c>
      <c r="C344" s="431" t="s">
        <v>32</v>
      </c>
      <c r="D344" s="431" t="s">
        <v>33</v>
      </c>
      <c r="E344" s="431" t="s">
        <v>2110</v>
      </c>
      <c r="F344" s="429" t="s">
        <v>274</v>
      </c>
      <c r="G344" s="429" t="s">
        <v>252</v>
      </c>
    </row>
    <row r="345" spans="1:7">
      <c r="A345" s="434" t="s">
        <v>2155</v>
      </c>
      <c r="B345" s="430"/>
      <c r="C345" s="430"/>
      <c r="D345" s="430"/>
      <c r="E345" s="430"/>
      <c r="F345" s="429" t="s">
        <v>35</v>
      </c>
      <c r="G345" s="429" t="s">
        <v>36</v>
      </c>
    </row>
    <row r="346" spans="1:7" ht="13.5" customHeight="1">
      <c r="A346" s="423" t="s">
        <v>359</v>
      </c>
      <c r="B346" s="455" t="s">
        <v>2154</v>
      </c>
      <c r="C346" s="455" t="s">
        <v>2153</v>
      </c>
      <c r="D346" s="466" t="s">
        <v>2152</v>
      </c>
      <c r="E346" s="455">
        <v>43641</v>
      </c>
      <c r="F346" s="455">
        <v>43647</v>
      </c>
      <c r="G346" s="455">
        <v>43670</v>
      </c>
    </row>
    <row r="347" spans="1:7" ht="13.5" customHeight="1">
      <c r="B347" s="455" t="s">
        <v>2151</v>
      </c>
      <c r="C347" s="455" t="s">
        <v>2150</v>
      </c>
      <c r="D347" s="465"/>
      <c r="E347" s="455">
        <v>43648</v>
      </c>
      <c r="F347" s="455">
        <v>43654</v>
      </c>
      <c r="G347" s="455">
        <v>43677</v>
      </c>
    </row>
    <row r="348" spans="1:7" ht="13.5" customHeight="1">
      <c r="A348" s="423" t="s">
        <v>359</v>
      </c>
      <c r="B348" s="455" t="s">
        <v>2149</v>
      </c>
      <c r="C348" s="455" t="s">
        <v>2145</v>
      </c>
      <c r="D348" s="465"/>
      <c r="E348" s="455">
        <v>43655</v>
      </c>
      <c r="F348" s="455">
        <v>43661</v>
      </c>
      <c r="G348" s="455">
        <v>43684</v>
      </c>
    </row>
    <row r="349" spans="1:7" ht="13.5" customHeight="1">
      <c r="A349" s="423" t="s">
        <v>359</v>
      </c>
      <c r="B349" s="455" t="s">
        <v>2148</v>
      </c>
      <c r="C349" s="455" t="s">
        <v>2147</v>
      </c>
      <c r="D349" s="465"/>
      <c r="E349" s="455">
        <v>43662</v>
      </c>
      <c r="F349" s="455">
        <v>43668</v>
      </c>
      <c r="G349" s="455">
        <v>43691</v>
      </c>
    </row>
    <row r="350" spans="1:7" ht="13.5" customHeight="1">
      <c r="A350" s="423" t="s">
        <v>359</v>
      </c>
      <c r="B350" s="455" t="s">
        <v>2146</v>
      </c>
      <c r="C350" s="455" t="s">
        <v>2145</v>
      </c>
      <c r="D350" s="465"/>
      <c r="E350" s="455">
        <v>43669</v>
      </c>
      <c r="F350" s="455">
        <v>43675</v>
      </c>
      <c r="G350" s="455">
        <v>43698</v>
      </c>
    </row>
    <row r="351" spans="1:7" ht="13.5" customHeight="1">
      <c r="A351" s="423" t="s">
        <v>359</v>
      </c>
      <c r="B351" s="455"/>
      <c r="C351" s="455"/>
      <c r="D351" s="464"/>
      <c r="E351" s="455">
        <v>43676</v>
      </c>
      <c r="F351" s="455">
        <v>43682</v>
      </c>
      <c r="G351" s="455">
        <v>43705</v>
      </c>
    </row>
    <row r="352" spans="1:7" ht="13.5" customHeight="1">
      <c r="B352" s="458"/>
      <c r="C352" s="458"/>
      <c r="D352" s="468"/>
      <c r="E352" s="458"/>
      <c r="F352" s="458"/>
      <c r="G352" s="458"/>
    </row>
    <row r="353" spans="1:7" ht="13.5" customHeight="1">
      <c r="A353" s="423" t="s">
        <v>2144</v>
      </c>
      <c r="B353" s="431" t="s">
        <v>31</v>
      </c>
      <c r="C353" s="431" t="s">
        <v>32</v>
      </c>
      <c r="D353" s="431" t="s">
        <v>33</v>
      </c>
      <c r="E353" s="431" t="s">
        <v>2110</v>
      </c>
      <c r="F353" s="429" t="s">
        <v>274</v>
      </c>
      <c r="G353" s="429" t="s">
        <v>2143</v>
      </c>
    </row>
    <row r="354" spans="1:7" ht="13.5" customHeight="1">
      <c r="B354" s="430"/>
      <c r="C354" s="430"/>
      <c r="D354" s="430"/>
      <c r="E354" s="430"/>
      <c r="F354" s="429" t="s">
        <v>35</v>
      </c>
      <c r="G354" s="429" t="s">
        <v>36</v>
      </c>
    </row>
    <row r="355" spans="1:7" ht="13.5" customHeight="1">
      <c r="B355" s="455" t="s">
        <v>2142</v>
      </c>
      <c r="C355" s="455" t="s">
        <v>387</v>
      </c>
      <c r="D355" s="466" t="s">
        <v>2141</v>
      </c>
      <c r="E355" s="455">
        <v>43644</v>
      </c>
      <c r="F355" s="455">
        <v>43651</v>
      </c>
      <c r="G355" s="455">
        <v>43684</v>
      </c>
    </row>
    <row r="356" spans="1:7" ht="13.5" customHeight="1">
      <c r="B356" s="455" t="s">
        <v>2140</v>
      </c>
      <c r="C356" s="455" t="s">
        <v>429</v>
      </c>
      <c r="D356" s="465"/>
      <c r="E356" s="455">
        <v>43651</v>
      </c>
      <c r="F356" s="455">
        <v>43658</v>
      </c>
      <c r="G356" s="455">
        <v>43691</v>
      </c>
    </row>
    <row r="357" spans="1:7" ht="13.5" customHeight="1">
      <c r="B357" s="455" t="s">
        <v>2139</v>
      </c>
      <c r="C357" s="455" t="s">
        <v>687</v>
      </c>
      <c r="D357" s="465"/>
      <c r="E357" s="455">
        <v>43658</v>
      </c>
      <c r="F357" s="455">
        <v>43665</v>
      </c>
      <c r="G357" s="455">
        <v>43698</v>
      </c>
    </row>
    <row r="358" spans="1:7" ht="13.5" customHeight="1">
      <c r="B358" s="455" t="s">
        <v>2138</v>
      </c>
      <c r="C358" s="455" t="s">
        <v>430</v>
      </c>
      <c r="D358" s="465"/>
      <c r="E358" s="455">
        <v>43665</v>
      </c>
      <c r="F358" s="455">
        <v>43672</v>
      </c>
      <c r="G358" s="455">
        <v>43705</v>
      </c>
    </row>
    <row r="359" spans="1:7" ht="13.5" customHeight="1">
      <c r="B359" s="455" t="s">
        <v>2137</v>
      </c>
      <c r="C359" s="455" t="s">
        <v>688</v>
      </c>
      <c r="D359" s="464"/>
      <c r="E359" s="455">
        <v>43672</v>
      </c>
      <c r="F359" s="455">
        <v>43679</v>
      </c>
      <c r="G359" s="455">
        <v>43712</v>
      </c>
    </row>
    <row r="360" spans="1:7">
      <c r="A360" s="435"/>
      <c r="B360" s="458"/>
      <c r="C360" s="458"/>
    </row>
    <row r="361" spans="1:7">
      <c r="A361" s="434" t="s">
        <v>146</v>
      </c>
      <c r="B361" s="467" t="s">
        <v>31</v>
      </c>
      <c r="C361" s="467" t="s">
        <v>32</v>
      </c>
      <c r="D361" s="467" t="s">
        <v>33</v>
      </c>
      <c r="E361" s="431" t="s">
        <v>2110</v>
      </c>
      <c r="F361" s="429" t="s">
        <v>274</v>
      </c>
      <c r="G361" s="429" t="s">
        <v>147</v>
      </c>
    </row>
    <row r="362" spans="1:7">
      <c r="A362" s="433" t="s">
        <v>2136</v>
      </c>
      <c r="B362" s="467"/>
      <c r="C362" s="467"/>
      <c r="D362" s="467"/>
      <c r="E362" s="430"/>
      <c r="F362" s="429" t="s">
        <v>35</v>
      </c>
      <c r="G362" s="429" t="s">
        <v>36</v>
      </c>
    </row>
    <row r="363" spans="1:7" ht="12.75" customHeight="1">
      <c r="A363" s="453"/>
      <c r="B363" s="455" t="s">
        <v>2135</v>
      </c>
      <c r="C363" s="455" t="s">
        <v>2134</v>
      </c>
      <c r="D363" s="466" t="s">
        <v>2133</v>
      </c>
      <c r="E363" s="455">
        <v>43647</v>
      </c>
      <c r="F363" s="455">
        <v>43653</v>
      </c>
      <c r="G363" s="455">
        <v>43668</v>
      </c>
    </row>
    <row r="364" spans="1:7" ht="12.75" customHeight="1">
      <c r="A364" s="453"/>
      <c r="B364" s="455" t="s">
        <v>2132</v>
      </c>
      <c r="C364" s="455" t="s">
        <v>2131</v>
      </c>
      <c r="D364" s="465"/>
      <c r="E364" s="455">
        <v>43654</v>
      </c>
      <c r="F364" s="455">
        <v>43660</v>
      </c>
      <c r="G364" s="455">
        <v>43675</v>
      </c>
    </row>
    <row r="365" spans="1:7" ht="12.75" customHeight="1">
      <c r="A365" s="453"/>
      <c r="B365" s="455" t="s">
        <v>2130</v>
      </c>
      <c r="C365" s="455" t="s">
        <v>2129</v>
      </c>
      <c r="D365" s="465"/>
      <c r="E365" s="455">
        <v>43661</v>
      </c>
      <c r="F365" s="455">
        <v>43667</v>
      </c>
      <c r="G365" s="455">
        <v>43682</v>
      </c>
    </row>
    <row r="366" spans="1:7" ht="12.75" customHeight="1">
      <c r="A366" s="453"/>
      <c r="B366" s="455" t="s">
        <v>2128</v>
      </c>
      <c r="C366" s="455" t="s">
        <v>2127</v>
      </c>
      <c r="D366" s="465"/>
      <c r="E366" s="455">
        <v>43668</v>
      </c>
      <c r="F366" s="455">
        <v>43674</v>
      </c>
      <c r="G366" s="455">
        <v>43689</v>
      </c>
    </row>
    <row r="367" spans="1:7" ht="12.75" customHeight="1">
      <c r="A367" s="453"/>
      <c r="B367" s="455"/>
      <c r="C367" s="455"/>
      <c r="D367" s="464"/>
      <c r="E367" s="455">
        <v>43675</v>
      </c>
      <c r="F367" s="455">
        <v>43681</v>
      </c>
      <c r="G367" s="455">
        <v>43696</v>
      </c>
    </row>
    <row r="368" spans="1:7">
      <c r="A368" s="434"/>
      <c r="C368" s="463"/>
      <c r="D368" s="462"/>
      <c r="E368" s="461"/>
    </row>
    <row r="369" spans="1:7" ht="12.75" customHeight="1">
      <c r="A369" s="434" t="s">
        <v>2126</v>
      </c>
      <c r="B369" s="431" t="s">
        <v>31</v>
      </c>
      <c r="C369" s="431" t="s">
        <v>32</v>
      </c>
      <c r="D369" s="431" t="s">
        <v>33</v>
      </c>
      <c r="E369" s="431" t="s">
        <v>2110</v>
      </c>
      <c r="F369" s="429" t="s">
        <v>274</v>
      </c>
      <c r="G369" s="429" t="s">
        <v>147</v>
      </c>
    </row>
    <row r="370" spans="1:7" ht="12.75" customHeight="1">
      <c r="A370" s="434" t="s">
        <v>2125</v>
      </c>
      <c r="B370" s="430"/>
      <c r="C370" s="430"/>
      <c r="D370" s="430"/>
      <c r="E370" s="430"/>
      <c r="F370" s="429" t="s">
        <v>35</v>
      </c>
      <c r="G370" s="429" t="s">
        <v>36</v>
      </c>
    </row>
    <row r="371" spans="1:7" ht="12.75" customHeight="1">
      <c r="B371" s="455" t="s">
        <v>2124</v>
      </c>
      <c r="C371" s="455" t="s">
        <v>2123</v>
      </c>
      <c r="D371" s="452" t="s">
        <v>2122</v>
      </c>
      <c r="E371" s="455">
        <v>43641</v>
      </c>
      <c r="F371" s="455">
        <v>43647</v>
      </c>
      <c r="G371" s="455">
        <v>43661</v>
      </c>
    </row>
    <row r="372" spans="1:7" ht="12.75" customHeight="1">
      <c r="B372" s="455" t="s">
        <v>2121</v>
      </c>
      <c r="C372" s="455" t="s">
        <v>2120</v>
      </c>
      <c r="D372" s="451"/>
      <c r="E372" s="455">
        <v>43648</v>
      </c>
      <c r="F372" s="455">
        <v>43654</v>
      </c>
      <c r="G372" s="455">
        <v>43668</v>
      </c>
    </row>
    <row r="373" spans="1:7" ht="12.75" customHeight="1">
      <c r="B373" s="455" t="s">
        <v>2119</v>
      </c>
      <c r="C373" s="455" t="s">
        <v>2118</v>
      </c>
      <c r="D373" s="451"/>
      <c r="E373" s="455">
        <v>43655</v>
      </c>
      <c r="F373" s="455">
        <v>43661</v>
      </c>
      <c r="G373" s="455">
        <v>43675</v>
      </c>
    </row>
    <row r="374" spans="1:7" ht="12.75" customHeight="1">
      <c r="B374" s="455" t="s">
        <v>2117</v>
      </c>
      <c r="C374" s="455" t="s">
        <v>2116</v>
      </c>
      <c r="D374" s="451"/>
      <c r="E374" s="455">
        <v>43662</v>
      </c>
      <c r="F374" s="455">
        <v>43668</v>
      </c>
      <c r="G374" s="455">
        <v>43682</v>
      </c>
    </row>
    <row r="375" spans="1:7" ht="12.75" customHeight="1">
      <c r="B375" s="455" t="s">
        <v>2115</v>
      </c>
      <c r="C375" s="455" t="s">
        <v>2114</v>
      </c>
      <c r="D375" s="451"/>
      <c r="E375" s="455">
        <v>43669</v>
      </c>
      <c r="F375" s="455">
        <v>43675</v>
      </c>
      <c r="G375" s="455">
        <v>43689</v>
      </c>
    </row>
    <row r="376" spans="1:7" ht="12.75" customHeight="1">
      <c r="B376" s="455" t="s">
        <v>2113</v>
      </c>
      <c r="C376" s="455" t="s">
        <v>2112</v>
      </c>
      <c r="D376" s="449"/>
      <c r="E376" s="455">
        <v>43676</v>
      </c>
      <c r="F376" s="455">
        <v>43682</v>
      </c>
      <c r="G376" s="455">
        <v>43696</v>
      </c>
    </row>
    <row r="377" spans="1:7">
      <c r="C377" s="460"/>
      <c r="D377" s="459"/>
      <c r="E377" s="458"/>
      <c r="G377" s="457"/>
    </row>
    <row r="378" spans="1:7">
      <c r="A378" s="450" t="s">
        <v>2111</v>
      </c>
      <c r="B378" s="428" t="s">
        <v>31</v>
      </c>
      <c r="C378" s="428" t="s">
        <v>32</v>
      </c>
      <c r="D378" s="428" t="s">
        <v>33</v>
      </c>
      <c r="E378" s="456" t="s">
        <v>2110</v>
      </c>
      <c r="F378" s="455" t="s">
        <v>274</v>
      </c>
      <c r="G378" s="455" t="s">
        <v>147</v>
      </c>
    </row>
    <row r="379" spans="1:7" ht="12" customHeight="1">
      <c r="A379" s="450"/>
      <c r="B379" s="427"/>
      <c r="C379" s="426"/>
      <c r="D379" s="426"/>
      <c r="E379" s="454"/>
      <c r="F379" s="448" t="s">
        <v>35</v>
      </c>
      <c r="G379" s="429" t="s">
        <v>36</v>
      </c>
    </row>
    <row r="380" spans="1:7" ht="12.75" customHeight="1">
      <c r="A380" s="453"/>
      <c r="B380" s="448" t="s">
        <v>2109</v>
      </c>
      <c r="C380" s="448" t="s">
        <v>2108</v>
      </c>
      <c r="D380" s="452" t="s">
        <v>2107</v>
      </c>
      <c r="E380" s="448">
        <v>43644</v>
      </c>
      <c r="F380" s="448">
        <v>43651</v>
      </c>
      <c r="G380" s="448">
        <v>43666</v>
      </c>
    </row>
    <row r="381" spans="1:7" ht="12.75" customHeight="1">
      <c r="A381" s="450"/>
      <c r="B381" s="448" t="s">
        <v>2106</v>
      </c>
      <c r="C381" s="448" t="s">
        <v>2105</v>
      </c>
      <c r="D381" s="451"/>
      <c r="E381" s="448">
        <v>43651</v>
      </c>
      <c r="F381" s="448">
        <v>43658</v>
      </c>
      <c r="G381" s="448">
        <v>43673</v>
      </c>
    </row>
    <row r="382" spans="1:7" ht="12.75" customHeight="1">
      <c r="A382" s="450"/>
      <c r="B382" s="448" t="s">
        <v>2104</v>
      </c>
      <c r="C382" s="448" t="s">
        <v>2103</v>
      </c>
      <c r="D382" s="451"/>
      <c r="E382" s="448">
        <v>43658</v>
      </c>
      <c r="F382" s="448">
        <v>43665</v>
      </c>
      <c r="G382" s="448">
        <v>43680</v>
      </c>
    </row>
    <row r="383" spans="1:7" ht="12.75" customHeight="1">
      <c r="A383" s="450"/>
      <c r="B383" s="448" t="s">
        <v>2102</v>
      </c>
      <c r="C383" s="448" t="s">
        <v>2101</v>
      </c>
      <c r="D383" s="451"/>
      <c r="E383" s="448">
        <v>43665</v>
      </c>
      <c r="F383" s="448">
        <v>43672</v>
      </c>
      <c r="G383" s="448">
        <v>43687</v>
      </c>
    </row>
    <row r="384" spans="1:7" ht="12.75" customHeight="1">
      <c r="A384" s="450"/>
      <c r="B384" s="448"/>
      <c r="C384" s="448"/>
      <c r="D384" s="449"/>
      <c r="E384" s="448">
        <v>43672</v>
      </c>
      <c r="F384" s="448">
        <v>43679</v>
      </c>
      <c r="G384" s="448">
        <v>43694</v>
      </c>
    </row>
    <row r="385" spans="1:7" s="437" customFormat="1" ht="12.75" customHeight="1">
      <c r="B385" s="446"/>
      <c r="C385" s="446"/>
      <c r="D385" s="440"/>
      <c r="E385" s="440"/>
      <c r="F385" s="440"/>
      <c r="G385" s="440"/>
    </row>
    <row r="386" spans="1:7" s="437" customFormat="1" ht="12.75" customHeight="1">
      <c r="A386" s="440" t="s">
        <v>2100</v>
      </c>
      <c r="B386" s="445" t="s">
        <v>31</v>
      </c>
      <c r="C386" s="445" t="s">
        <v>32</v>
      </c>
      <c r="D386" s="445" t="s">
        <v>33</v>
      </c>
      <c r="E386" s="445" t="s">
        <v>2062</v>
      </c>
      <c r="F386" s="443" t="s">
        <v>274</v>
      </c>
      <c r="G386" s="443" t="s">
        <v>2099</v>
      </c>
    </row>
    <row r="387" spans="1:7" s="437" customFormat="1" ht="12.75" customHeight="1">
      <c r="A387" s="440" t="s">
        <v>2087</v>
      </c>
      <c r="B387" s="444"/>
      <c r="C387" s="444"/>
      <c r="D387" s="444"/>
      <c r="E387" s="444"/>
      <c r="F387" s="443" t="s">
        <v>35</v>
      </c>
      <c r="G387" s="443" t="s">
        <v>36</v>
      </c>
    </row>
    <row r="388" spans="1:7" s="437" customFormat="1" ht="12.75" customHeight="1">
      <c r="A388" s="440"/>
      <c r="B388" s="438" t="s">
        <v>2098</v>
      </c>
      <c r="C388" s="438" t="s">
        <v>2097</v>
      </c>
      <c r="D388" s="442" t="s">
        <v>2096</v>
      </c>
      <c r="E388" s="438">
        <v>43641</v>
      </c>
      <c r="F388" s="438">
        <v>43648</v>
      </c>
      <c r="G388" s="438">
        <v>43671</v>
      </c>
    </row>
    <row r="389" spans="1:7" s="437" customFormat="1" ht="12.75" customHeight="1">
      <c r="A389" s="440"/>
      <c r="B389" s="438" t="s">
        <v>2095</v>
      </c>
      <c r="C389" s="438" t="s">
        <v>2094</v>
      </c>
      <c r="D389" s="441"/>
      <c r="E389" s="438">
        <v>43648</v>
      </c>
      <c r="F389" s="438">
        <v>43655</v>
      </c>
      <c r="G389" s="438">
        <v>43678</v>
      </c>
    </row>
    <row r="390" spans="1:7" s="437" customFormat="1" ht="12.75" customHeight="1">
      <c r="A390" s="440"/>
      <c r="B390" s="438" t="s">
        <v>2093</v>
      </c>
      <c r="C390" s="438" t="s">
        <v>2092</v>
      </c>
      <c r="D390" s="441"/>
      <c r="E390" s="438">
        <v>43655</v>
      </c>
      <c r="F390" s="438">
        <v>43662</v>
      </c>
      <c r="G390" s="438">
        <v>43685</v>
      </c>
    </row>
    <row r="391" spans="1:7" s="437" customFormat="1" ht="12.75" customHeight="1">
      <c r="A391" s="440"/>
      <c r="B391" s="438" t="s">
        <v>2091</v>
      </c>
      <c r="C391" s="438" t="s">
        <v>2090</v>
      </c>
      <c r="D391" s="441"/>
      <c r="E391" s="438">
        <v>43662</v>
      </c>
      <c r="F391" s="438">
        <v>43669</v>
      </c>
      <c r="G391" s="438">
        <v>43692</v>
      </c>
    </row>
    <row r="392" spans="1:7" s="437" customFormat="1" ht="12.75" customHeight="1">
      <c r="A392" s="440"/>
      <c r="B392" s="438" t="s">
        <v>2089</v>
      </c>
      <c r="C392" s="438" t="s">
        <v>2088</v>
      </c>
      <c r="D392" s="441"/>
      <c r="E392" s="438">
        <v>43669</v>
      </c>
      <c r="F392" s="438">
        <v>43676</v>
      </c>
      <c r="G392" s="438">
        <v>43699</v>
      </c>
    </row>
    <row r="393" spans="1:7" s="437" customFormat="1" ht="12.75" customHeight="1">
      <c r="A393" s="440"/>
      <c r="B393" s="438"/>
      <c r="C393" s="438"/>
      <c r="D393" s="439"/>
      <c r="E393" s="438">
        <v>43676</v>
      </c>
      <c r="F393" s="438">
        <v>43683</v>
      </c>
      <c r="G393" s="438">
        <v>43706</v>
      </c>
    </row>
    <row r="394" spans="1:7" s="437" customFormat="1" ht="12.75" customHeight="1">
      <c r="B394" s="446"/>
      <c r="C394" s="446"/>
      <c r="D394" s="447"/>
      <c r="E394" s="446"/>
      <c r="F394" s="446"/>
      <c r="G394" s="446"/>
    </row>
    <row r="395" spans="1:7" s="437" customFormat="1" ht="12.75" customHeight="1">
      <c r="A395" s="440" t="s">
        <v>1071</v>
      </c>
      <c r="B395" s="445" t="s">
        <v>31</v>
      </c>
      <c r="C395" s="445" t="s">
        <v>32</v>
      </c>
      <c r="D395" s="445" t="s">
        <v>33</v>
      </c>
      <c r="E395" s="445" t="s">
        <v>2062</v>
      </c>
      <c r="F395" s="443" t="s">
        <v>274</v>
      </c>
      <c r="G395" s="443" t="s">
        <v>152</v>
      </c>
    </row>
    <row r="396" spans="1:7" s="437" customFormat="1" ht="12.75" customHeight="1">
      <c r="A396" s="440" t="s">
        <v>2087</v>
      </c>
      <c r="B396" s="444"/>
      <c r="C396" s="444"/>
      <c r="D396" s="444"/>
      <c r="E396" s="444"/>
      <c r="F396" s="443" t="s">
        <v>35</v>
      </c>
      <c r="G396" s="443" t="s">
        <v>36</v>
      </c>
    </row>
    <row r="397" spans="1:7" s="437" customFormat="1" ht="12.75" customHeight="1">
      <c r="A397" s="440"/>
      <c r="B397" s="438" t="s">
        <v>2086</v>
      </c>
      <c r="C397" s="438" t="s">
        <v>356</v>
      </c>
      <c r="D397" s="442" t="s">
        <v>2085</v>
      </c>
      <c r="E397" s="438">
        <v>43641</v>
      </c>
      <c r="F397" s="438">
        <v>43648</v>
      </c>
      <c r="G397" s="438">
        <v>43313</v>
      </c>
    </row>
    <row r="398" spans="1:7" s="437" customFormat="1" ht="12.75" customHeight="1">
      <c r="A398" s="440"/>
      <c r="B398" s="438" t="s">
        <v>2084</v>
      </c>
      <c r="C398" s="438" t="s">
        <v>2083</v>
      </c>
      <c r="D398" s="441"/>
      <c r="E398" s="438">
        <v>43648</v>
      </c>
      <c r="F398" s="438">
        <v>43655</v>
      </c>
      <c r="G398" s="438">
        <v>43320</v>
      </c>
    </row>
    <row r="399" spans="1:7" s="437" customFormat="1" ht="12.75" customHeight="1">
      <c r="A399" s="440"/>
      <c r="B399" s="438" t="s">
        <v>2082</v>
      </c>
      <c r="C399" s="438" t="s">
        <v>61</v>
      </c>
      <c r="D399" s="441"/>
      <c r="E399" s="438">
        <v>43655</v>
      </c>
      <c r="F399" s="438">
        <v>43662</v>
      </c>
      <c r="G399" s="438">
        <v>43327</v>
      </c>
    </row>
    <row r="400" spans="1:7" s="437" customFormat="1" ht="12.75" customHeight="1">
      <c r="A400" s="440"/>
      <c r="B400" s="438" t="s">
        <v>2081</v>
      </c>
      <c r="C400" s="438" t="s">
        <v>2080</v>
      </c>
      <c r="D400" s="441"/>
      <c r="E400" s="438">
        <v>43662</v>
      </c>
      <c r="F400" s="438">
        <v>43669</v>
      </c>
      <c r="G400" s="438">
        <v>43334</v>
      </c>
    </row>
    <row r="401" spans="1:7" s="437" customFormat="1" ht="12.75" customHeight="1">
      <c r="A401" s="440"/>
      <c r="B401" s="438" t="s">
        <v>2079</v>
      </c>
      <c r="C401" s="438" t="s">
        <v>2078</v>
      </c>
      <c r="D401" s="441"/>
      <c r="E401" s="438">
        <v>43669</v>
      </c>
      <c r="F401" s="438">
        <v>43676</v>
      </c>
      <c r="G401" s="438">
        <v>43341</v>
      </c>
    </row>
    <row r="402" spans="1:7" s="437" customFormat="1" ht="12.75" customHeight="1">
      <c r="A402" s="440"/>
      <c r="B402" s="438" t="s">
        <v>2077</v>
      </c>
      <c r="C402" s="438" t="s">
        <v>356</v>
      </c>
      <c r="D402" s="439"/>
      <c r="E402" s="438">
        <v>43676</v>
      </c>
      <c r="F402" s="438">
        <v>43683</v>
      </c>
      <c r="G402" s="438">
        <v>43348</v>
      </c>
    </row>
    <row r="403" spans="1:7">
      <c r="C403" s="436"/>
      <c r="D403" s="436"/>
      <c r="E403" s="436"/>
      <c r="G403" s="435"/>
    </row>
    <row r="404" spans="1:7">
      <c r="A404" s="434" t="s">
        <v>2076</v>
      </c>
      <c r="B404" s="431" t="s">
        <v>31</v>
      </c>
      <c r="C404" s="431" t="s">
        <v>32</v>
      </c>
      <c r="D404" s="431" t="s">
        <v>33</v>
      </c>
      <c r="E404" s="431" t="s">
        <v>2062</v>
      </c>
      <c r="F404" s="429" t="s">
        <v>274</v>
      </c>
      <c r="G404" s="429" t="s">
        <v>266</v>
      </c>
    </row>
    <row r="405" spans="1:7">
      <c r="A405" s="433" t="s">
        <v>2075</v>
      </c>
      <c r="B405" s="430"/>
      <c r="C405" s="430"/>
      <c r="D405" s="430"/>
      <c r="E405" s="430"/>
      <c r="F405" s="429" t="s">
        <v>35</v>
      </c>
      <c r="G405" s="429" t="s">
        <v>36</v>
      </c>
    </row>
    <row r="406" spans="1:7" ht="14.25" customHeight="1">
      <c r="B406" s="425" t="s">
        <v>2074</v>
      </c>
      <c r="C406" s="425" t="s">
        <v>2073</v>
      </c>
      <c r="D406" s="428" t="s">
        <v>2072</v>
      </c>
      <c r="E406" s="425">
        <v>43643</v>
      </c>
      <c r="F406" s="425">
        <v>43650</v>
      </c>
      <c r="G406" s="425">
        <v>43689</v>
      </c>
    </row>
    <row r="407" spans="1:7" ht="13.5" customHeight="1">
      <c r="B407" s="425" t="s">
        <v>2071</v>
      </c>
      <c r="C407" s="425" t="s">
        <v>2070</v>
      </c>
      <c r="D407" s="427"/>
      <c r="E407" s="425">
        <v>43650</v>
      </c>
      <c r="F407" s="425">
        <v>43657</v>
      </c>
      <c r="G407" s="425">
        <v>43696</v>
      </c>
    </row>
    <row r="408" spans="1:7" ht="13.5" customHeight="1">
      <c r="B408" s="425" t="s">
        <v>2069</v>
      </c>
      <c r="C408" s="425" t="s">
        <v>2068</v>
      </c>
      <c r="D408" s="427"/>
      <c r="E408" s="425">
        <v>43657</v>
      </c>
      <c r="F408" s="425">
        <v>43664</v>
      </c>
      <c r="G408" s="425">
        <v>43703</v>
      </c>
    </row>
    <row r="409" spans="1:7" ht="13.5" customHeight="1">
      <c r="B409" s="425" t="s">
        <v>2067</v>
      </c>
      <c r="C409" s="425" t="s">
        <v>2066</v>
      </c>
      <c r="D409" s="427"/>
      <c r="E409" s="425">
        <v>43664</v>
      </c>
      <c r="F409" s="425">
        <v>43671</v>
      </c>
      <c r="G409" s="425">
        <v>43710</v>
      </c>
    </row>
    <row r="410" spans="1:7" ht="14.25" customHeight="1">
      <c r="B410" s="425" t="s">
        <v>2065</v>
      </c>
      <c r="C410" s="425" t="s">
        <v>689</v>
      </c>
      <c r="D410" s="426"/>
      <c r="E410" s="425">
        <v>43671</v>
      </c>
      <c r="F410" s="425">
        <v>43678</v>
      </c>
      <c r="G410" s="425">
        <v>43717</v>
      </c>
    </row>
    <row r="412" spans="1:7">
      <c r="A412" s="423" t="s">
        <v>2064</v>
      </c>
      <c r="B412" s="431" t="s">
        <v>31</v>
      </c>
      <c r="C412" s="431" t="s">
        <v>32</v>
      </c>
      <c r="D412" s="431" t="s">
        <v>33</v>
      </c>
      <c r="E412" s="431" t="s">
        <v>2062</v>
      </c>
      <c r="F412" s="429" t="s">
        <v>274</v>
      </c>
      <c r="G412" s="429" t="s">
        <v>85</v>
      </c>
    </row>
    <row r="413" spans="1:7">
      <c r="A413" s="423" t="s">
        <v>2061</v>
      </c>
      <c r="B413" s="430"/>
      <c r="C413" s="430"/>
      <c r="D413" s="430"/>
      <c r="E413" s="430"/>
      <c r="F413" s="429" t="s">
        <v>35</v>
      </c>
      <c r="G413" s="429" t="s">
        <v>36</v>
      </c>
    </row>
    <row r="414" spans="1:7" ht="13.5" customHeight="1">
      <c r="A414" s="432"/>
      <c r="B414" s="425" t="s">
        <v>2060</v>
      </c>
      <c r="C414" s="425" t="s">
        <v>2059</v>
      </c>
      <c r="D414" s="428" t="s">
        <v>148</v>
      </c>
      <c r="E414" s="425">
        <v>43641</v>
      </c>
      <c r="F414" s="425">
        <v>43647</v>
      </c>
      <c r="G414" s="425">
        <v>43662</v>
      </c>
    </row>
    <row r="415" spans="1:7" ht="13.5" customHeight="1">
      <c r="A415" s="432"/>
      <c r="B415" s="425" t="s">
        <v>2058</v>
      </c>
      <c r="C415" s="425" t="s">
        <v>2057</v>
      </c>
      <c r="D415" s="427"/>
      <c r="E415" s="425">
        <v>43648</v>
      </c>
      <c r="F415" s="425">
        <v>43654</v>
      </c>
      <c r="G415" s="425">
        <v>43669</v>
      </c>
    </row>
    <row r="416" spans="1:7" ht="13.5" customHeight="1">
      <c r="A416" s="432"/>
      <c r="B416" s="425" t="s">
        <v>2056</v>
      </c>
      <c r="C416" s="425" t="s">
        <v>2055</v>
      </c>
      <c r="D416" s="427"/>
      <c r="E416" s="425">
        <v>43655</v>
      </c>
      <c r="F416" s="425">
        <v>43661</v>
      </c>
      <c r="G416" s="425">
        <v>43676</v>
      </c>
    </row>
    <row r="417" spans="1:7" ht="13.5" customHeight="1">
      <c r="A417" s="432"/>
      <c r="B417" s="425" t="s">
        <v>2054</v>
      </c>
      <c r="C417" s="425" t="s">
        <v>2053</v>
      </c>
      <c r="D417" s="427"/>
      <c r="E417" s="425">
        <v>43662</v>
      </c>
      <c r="F417" s="425">
        <v>43668</v>
      </c>
      <c r="G417" s="425">
        <v>43683</v>
      </c>
    </row>
    <row r="418" spans="1:7" ht="13.5" customHeight="1">
      <c r="A418" s="432"/>
      <c r="B418" s="425" t="s">
        <v>2052</v>
      </c>
      <c r="C418" s="425" t="s">
        <v>2051</v>
      </c>
      <c r="D418" s="427"/>
      <c r="E418" s="425">
        <v>43669</v>
      </c>
      <c r="F418" s="425">
        <v>43675</v>
      </c>
      <c r="G418" s="425">
        <v>43690</v>
      </c>
    </row>
    <row r="419" spans="1:7" ht="13.5" customHeight="1">
      <c r="A419" s="432"/>
      <c r="B419" s="425" t="s">
        <v>2050</v>
      </c>
      <c r="C419" s="425" t="s">
        <v>2049</v>
      </c>
      <c r="D419" s="426"/>
      <c r="E419" s="425">
        <v>43676</v>
      </c>
      <c r="F419" s="425">
        <v>43682</v>
      </c>
      <c r="G419" s="425">
        <v>43697</v>
      </c>
    </row>
    <row r="421" spans="1:7">
      <c r="A421" s="423" t="s">
        <v>2063</v>
      </c>
      <c r="B421" s="431" t="s">
        <v>31</v>
      </c>
      <c r="C421" s="431" t="s">
        <v>32</v>
      </c>
      <c r="D421" s="431" t="s">
        <v>33</v>
      </c>
      <c r="E421" s="431" t="s">
        <v>2062</v>
      </c>
      <c r="F421" s="429" t="s">
        <v>274</v>
      </c>
      <c r="G421" s="429" t="s">
        <v>83</v>
      </c>
    </row>
    <row r="422" spans="1:7">
      <c r="A422" s="423" t="s">
        <v>2061</v>
      </c>
      <c r="B422" s="430"/>
      <c r="C422" s="430"/>
      <c r="D422" s="430"/>
      <c r="E422" s="430"/>
      <c r="F422" s="429" t="s">
        <v>35</v>
      </c>
      <c r="G422" s="429" t="s">
        <v>36</v>
      </c>
    </row>
    <row r="423" spans="1:7" ht="13.5" customHeight="1">
      <c r="B423" s="425" t="s">
        <v>2060</v>
      </c>
      <c r="C423" s="425" t="s">
        <v>2059</v>
      </c>
      <c r="D423" s="428" t="s">
        <v>148</v>
      </c>
      <c r="E423" s="425">
        <v>43641</v>
      </c>
      <c r="F423" s="425">
        <v>43647</v>
      </c>
      <c r="G423" s="425">
        <v>43665</v>
      </c>
    </row>
    <row r="424" spans="1:7" ht="13.5" customHeight="1">
      <c r="B424" s="425" t="s">
        <v>2058</v>
      </c>
      <c r="C424" s="425" t="s">
        <v>2057</v>
      </c>
      <c r="D424" s="427"/>
      <c r="E424" s="425">
        <v>43648</v>
      </c>
      <c r="F424" s="425">
        <v>43654</v>
      </c>
      <c r="G424" s="425">
        <v>43672</v>
      </c>
    </row>
    <row r="425" spans="1:7" ht="13.5" customHeight="1">
      <c r="B425" s="425" t="s">
        <v>2056</v>
      </c>
      <c r="C425" s="425" t="s">
        <v>2055</v>
      </c>
      <c r="D425" s="427"/>
      <c r="E425" s="425">
        <v>43655</v>
      </c>
      <c r="F425" s="425">
        <v>43661</v>
      </c>
      <c r="G425" s="425">
        <v>43679</v>
      </c>
    </row>
    <row r="426" spans="1:7" ht="13.5" customHeight="1">
      <c r="B426" s="425" t="s">
        <v>2054</v>
      </c>
      <c r="C426" s="425" t="s">
        <v>2053</v>
      </c>
      <c r="D426" s="427"/>
      <c r="E426" s="425">
        <v>43662</v>
      </c>
      <c r="F426" s="425">
        <v>43668</v>
      </c>
      <c r="G426" s="425">
        <v>43686</v>
      </c>
    </row>
    <row r="427" spans="1:7" ht="13.5" customHeight="1">
      <c r="B427" s="425" t="s">
        <v>2052</v>
      </c>
      <c r="C427" s="425" t="s">
        <v>2051</v>
      </c>
      <c r="D427" s="427"/>
      <c r="E427" s="425">
        <v>43669</v>
      </c>
      <c r="F427" s="425">
        <v>43675</v>
      </c>
      <c r="G427" s="425">
        <v>43693</v>
      </c>
    </row>
    <row r="428" spans="1:7" ht="13.5" customHeight="1">
      <c r="B428" s="425" t="s">
        <v>2050</v>
      </c>
      <c r="C428" s="425" t="s">
        <v>2049</v>
      </c>
      <c r="D428" s="426"/>
      <c r="E428" s="425">
        <v>43676</v>
      </c>
      <c r="F428" s="425">
        <v>43682</v>
      </c>
      <c r="G428" s="425">
        <v>43700</v>
      </c>
    </row>
    <row r="429" spans="1:7">
      <c r="C429" s="424"/>
    </row>
  </sheetData>
  <mergeCells count="233">
    <mergeCell ref="D336:D337"/>
    <mergeCell ref="C283:C284"/>
    <mergeCell ref="D406:D410"/>
    <mergeCell ref="D355:D359"/>
    <mergeCell ref="D346:D351"/>
    <mergeCell ref="D363:D367"/>
    <mergeCell ref="D380:D384"/>
    <mergeCell ref="D388:D393"/>
    <mergeCell ref="D277:D281"/>
    <mergeCell ref="D285:D290"/>
    <mergeCell ref="D294:D299"/>
    <mergeCell ref="D414:D419"/>
    <mergeCell ref="D423:D428"/>
    <mergeCell ref="C361:C362"/>
    <mergeCell ref="D369:D370"/>
    <mergeCell ref="D378:D379"/>
    <mergeCell ref="C404:C405"/>
    <mergeCell ref="D303:D307"/>
    <mergeCell ref="D103:D107"/>
    <mergeCell ref="D111:D115"/>
    <mergeCell ref="D156:D160"/>
    <mergeCell ref="D164:D169"/>
    <mergeCell ref="D181:D185"/>
    <mergeCell ref="D258:D259"/>
    <mergeCell ref="D230:D231"/>
    <mergeCell ref="D240:D241"/>
    <mergeCell ref="D179:D180"/>
    <mergeCell ref="D187:D188"/>
    <mergeCell ref="D329:D334"/>
    <mergeCell ref="D320:D325"/>
    <mergeCell ref="B301:B302"/>
    <mergeCell ref="B283:B284"/>
    <mergeCell ref="B292:B293"/>
    <mergeCell ref="C292:C293"/>
    <mergeCell ref="D301:D302"/>
    <mergeCell ref="C301:C302"/>
    <mergeCell ref="C327:C328"/>
    <mergeCell ref="C309:C310"/>
    <mergeCell ref="B344:B345"/>
    <mergeCell ref="B361:B362"/>
    <mergeCell ref="C266:C267"/>
    <mergeCell ref="B318:B319"/>
    <mergeCell ref="B327:B328"/>
    <mergeCell ref="C336:C337"/>
    <mergeCell ref="C344:C345"/>
    <mergeCell ref="B240:B241"/>
    <mergeCell ref="B266:B267"/>
    <mergeCell ref="C230:C231"/>
    <mergeCell ref="D242:D247"/>
    <mergeCell ref="B258:B259"/>
    <mergeCell ref="B275:B276"/>
    <mergeCell ref="C275:C276"/>
    <mergeCell ref="D251:D256"/>
    <mergeCell ref="D268:D273"/>
    <mergeCell ref="C258:C259"/>
    <mergeCell ref="B196:B197"/>
    <mergeCell ref="C196:C197"/>
    <mergeCell ref="D232:D237"/>
    <mergeCell ref="E127:E128"/>
    <mergeCell ref="E136:E137"/>
    <mergeCell ref="E154:E155"/>
    <mergeCell ref="D162:D163"/>
    <mergeCell ref="C206:C207"/>
    <mergeCell ref="B206:B207"/>
    <mergeCell ref="D154:D155"/>
    <mergeCell ref="B222:B223"/>
    <mergeCell ref="B249:B250"/>
    <mergeCell ref="B230:B231"/>
    <mergeCell ref="C187:C188"/>
    <mergeCell ref="E206:E207"/>
    <mergeCell ref="E214:E215"/>
    <mergeCell ref="C222:C223"/>
    <mergeCell ref="D196:D197"/>
    <mergeCell ref="D189:D194"/>
    <mergeCell ref="D224:D228"/>
    <mergeCell ref="C127:C128"/>
    <mergeCell ref="B179:B180"/>
    <mergeCell ref="C145:C146"/>
    <mergeCell ref="C117:C118"/>
    <mergeCell ref="D147:D152"/>
    <mergeCell ref="E187:E188"/>
    <mergeCell ref="D171:D172"/>
    <mergeCell ref="D117:D118"/>
    <mergeCell ref="D127:D128"/>
    <mergeCell ref="D136:D137"/>
    <mergeCell ref="B101:B102"/>
    <mergeCell ref="C171:C172"/>
    <mergeCell ref="C109:C110"/>
    <mergeCell ref="B214:B215"/>
    <mergeCell ref="C214:C215"/>
    <mergeCell ref="B145:B146"/>
    <mergeCell ref="B162:B163"/>
    <mergeCell ref="C162:C163"/>
    <mergeCell ref="C136:C137"/>
    <mergeCell ref="B171:B172"/>
    <mergeCell ref="B24:B25"/>
    <mergeCell ref="B109:B110"/>
    <mergeCell ref="B42:B43"/>
    <mergeCell ref="C42:C43"/>
    <mergeCell ref="C249:C250"/>
    <mergeCell ref="B187:B188"/>
    <mergeCell ref="B85:B86"/>
    <mergeCell ref="B93:B94"/>
    <mergeCell ref="C240:C241"/>
    <mergeCell ref="C154:C155"/>
    <mergeCell ref="E16:E17"/>
    <mergeCell ref="D77:D78"/>
    <mergeCell ref="C60:C61"/>
    <mergeCell ref="C77:C78"/>
    <mergeCell ref="D51:D52"/>
    <mergeCell ref="E24:E25"/>
    <mergeCell ref="C24:C25"/>
    <mergeCell ref="B68:B69"/>
    <mergeCell ref="D68:D69"/>
    <mergeCell ref="E68:E69"/>
    <mergeCell ref="C7:C8"/>
    <mergeCell ref="D7:D8"/>
    <mergeCell ref="C68:C69"/>
    <mergeCell ref="B60:B61"/>
    <mergeCell ref="B16:B17"/>
    <mergeCell ref="C16:C17"/>
    <mergeCell ref="D16:D17"/>
    <mergeCell ref="E101:E102"/>
    <mergeCell ref="E109:E110"/>
    <mergeCell ref="A1:G1"/>
    <mergeCell ref="A4:G4"/>
    <mergeCell ref="B7:B8"/>
    <mergeCell ref="B51:B52"/>
    <mergeCell ref="B77:B78"/>
    <mergeCell ref="E7:E8"/>
    <mergeCell ref="E51:E52"/>
    <mergeCell ref="E77:E78"/>
    <mergeCell ref="D222:D223"/>
    <mergeCell ref="D109:D110"/>
    <mergeCell ref="E145:E146"/>
    <mergeCell ref="E230:E231"/>
    <mergeCell ref="E240:E241"/>
    <mergeCell ref="D249:D250"/>
    <mergeCell ref="E196:E197"/>
    <mergeCell ref="E249:E250"/>
    <mergeCell ref="E266:E267"/>
    <mergeCell ref="D206:D207"/>
    <mergeCell ref="D214:D215"/>
    <mergeCell ref="E42:E43"/>
    <mergeCell ref="D93:D94"/>
    <mergeCell ref="D85:D86"/>
    <mergeCell ref="E117:E118"/>
    <mergeCell ref="E171:E172"/>
    <mergeCell ref="E179:E180"/>
    <mergeCell ref="E222:E223"/>
    <mergeCell ref="E318:E319"/>
    <mergeCell ref="D309:D310"/>
    <mergeCell ref="D311:D316"/>
    <mergeCell ref="D292:D293"/>
    <mergeCell ref="D24:D25"/>
    <mergeCell ref="E93:E94"/>
    <mergeCell ref="E60:E61"/>
    <mergeCell ref="D42:D43"/>
    <mergeCell ref="E283:E284"/>
    <mergeCell ref="D266:D267"/>
    <mergeCell ref="E395:E396"/>
    <mergeCell ref="E404:E405"/>
    <mergeCell ref="D386:D387"/>
    <mergeCell ref="E309:E310"/>
    <mergeCell ref="E301:E302"/>
    <mergeCell ref="E258:E259"/>
    <mergeCell ref="D275:D276"/>
    <mergeCell ref="E275:E276"/>
    <mergeCell ref="D283:D284"/>
    <mergeCell ref="E292:E293"/>
    <mergeCell ref="B117:B118"/>
    <mergeCell ref="B136:B137"/>
    <mergeCell ref="B154:B155"/>
    <mergeCell ref="B127:B128"/>
    <mergeCell ref="E162:E163"/>
    <mergeCell ref="D361:D362"/>
    <mergeCell ref="D327:D328"/>
    <mergeCell ref="E361:E362"/>
    <mergeCell ref="E336:E337"/>
    <mergeCell ref="E327:E328"/>
    <mergeCell ref="D397:D402"/>
    <mergeCell ref="E421:E422"/>
    <mergeCell ref="B412:B413"/>
    <mergeCell ref="D421:D422"/>
    <mergeCell ref="C412:C413"/>
    <mergeCell ref="D412:D413"/>
    <mergeCell ref="B421:B422"/>
    <mergeCell ref="C421:C422"/>
    <mergeCell ref="E412:E413"/>
    <mergeCell ref="C386:C387"/>
    <mergeCell ref="E353:E354"/>
    <mergeCell ref="B378:B379"/>
    <mergeCell ref="C369:C370"/>
    <mergeCell ref="C378:C379"/>
    <mergeCell ref="D371:D376"/>
    <mergeCell ref="E369:E370"/>
    <mergeCell ref="E378:E379"/>
    <mergeCell ref="B404:B405"/>
    <mergeCell ref="D353:D354"/>
    <mergeCell ref="E386:E387"/>
    <mergeCell ref="E344:E345"/>
    <mergeCell ref="B386:B387"/>
    <mergeCell ref="B395:B396"/>
    <mergeCell ref="C395:C396"/>
    <mergeCell ref="D395:D396"/>
    <mergeCell ref="D404:D405"/>
    <mergeCell ref="D344:D345"/>
    <mergeCell ref="C51:C52"/>
    <mergeCell ref="C93:C94"/>
    <mergeCell ref="D53:D58"/>
    <mergeCell ref="D70:D75"/>
    <mergeCell ref="D87:D91"/>
    <mergeCell ref="D62:D66"/>
    <mergeCell ref="C318:C319"/>
    <mergeCell ref="D338:D342"/>
    <mergeCell ref="D60:D61"/>
    <mergeCell ref="E85:E86"/>
    <mergeCell ref="C101:C102"/>
    <mergeCell ref="D101:D102"/>
    <mergeCell ref="C85:C86"/>
    <mergeCell ref="C179:C180"/>
    <mergeCell ref="D145:D146"/>
    <mergeCell ref="D260:D264"/>
    <mergeCell ref="B33:B34"/>
    <mergeCell ref="C33:C34"/>
    <mergeCell ref="D33:D34"/>
    <mergeCell ref="E33:E34"/>
    <mergeCell ref="B309:B310"/>
    <mergeCell ref="B369:B370"/>
    <mergeCell ref="B336:B337"/>
    <mergeCell ref="B353:B354"/>
    <mergeCell ref="C353:C354"/>
    <mergeCell ref="D318:D319"/>
  </mergeCells>
  <phoneticPr fontId="11" type="noConversion"/>
  <hyperlinks>
    <hyperlink ref="A109" r:id="rId1" display="https://my.maerskline.com/schedulesbyportapp/navigatefrompointtoportresults?b.countryCode=TR&amp;b.portText=Izmit+Korfezi&amp;b.portId=02W224NQ4IGAE&amp;b.portToDate=31%2F01%2F2018&amp;b.portFromDate=06%2F12%2F2017&amp;b.countryText=Turkey"/>
    <hyperlink ref="B95" r:id="rId2" tooltip="Please click here for Schedule details." display="javascript:void(0);"/>
    <hyperlink ref="C95" r:id="rId3" tooltip="Please click here for Schedule details." display="javascript:void(0);"/>
    <hyperlink ref="B96" r:id="rId4" tooltip="Please click here for Schedule details." display="javascript:void(0);"/>
    <hyperlink ref="C96" r:id="rId5" tooltip="Please click here for Schedule details." display="javascript:void(0);"/>
    <hyperlink ref="B97" r:id="rId6" tooltip="Please click here for Schedule details." display="javascript:void(0);"/>
    <hyperlink ref="C97" r:id="rId7" tooltip="Please click here for Schedule details." display="javascript:void(0);"/>
    <hyperlink ref="B98" r:id="rId8" tooltip="Please click here for Schedule details." display="javascript:void(0);"/>
    <hyperlink ref="C98" r:id="rId9" tooltip="Please click here for Schedule details." display="javascript:void(0);"/>
    <hyperlink ref="B103" r:id="rId10" location="vesselSchedules?fromDate=2019-07-01&amp;vesselCode=Z12" display="https://www.maersk.com/schedules/ - vesselSchedules?fromDate=2019-07-01&amp;vesselCode=Z12"/>
    <hyperlink ref="B104" r:id="rId11" location="vesselSchedules?fromDate=2019-07-01&amp;vesselCode=B36" display="https://www.maersk.com/schedules/ - vesselSchedules?fromDate=2019-07-01&amp;vesselCode=B36"/>
    <hyperlink ref="B105" r:id="rId12" location="vesselSchedules?fromDate=2019-07-01&amp;vesselCode=1A3" display="https://www.maersk.com/schedules/ - vesselSchedules?fromDate=2019-07-01&amp;vesselCode=1A3"/>
    <hyperlink ref="B106" r:id="rId13" location="vesselSchedules?fromDate=2019-07-01&amp;vesselCode=11O" display="https://www.maersk.com/schedules/ - vesselSchedules?fromDate=2019-07-01&amp;vesselCode=11O"/>
    <hyperlink ref="B107" r:id="rId14" location="vesselSchedules?fromDate=2019-07-01&amp;vesselCode=I47" display="https://www.maersk.com/schedules/ - vesselSchedules?fromDate=2019-07-01&amp;vesselCode=I47"/>
    <hyperlink ref="B111" r:id="rId15" location="vesselSchedules?fromDate=2019-07-01&amp;vesselCode=Z12" display="https://www.maersk.com/schedules/ - vesselSchedules?fromDate=2019-07-01&amp;vesselCode=Z12"/>
    <hyperlink ref="B112" r:id="rId16" location="vesselSchedules?fromDate=2019-07-01&amp;vesselCode=B36" display="https://www.maersk.com/schedules/ - vesselSchedules?fromDate=2019-07-01&amp;vesselCode=B36"/>
    <hyperlink ref="B113" r:id="rId17" location="vesselSchedules?fromDate=2019-07-01&amp;vesselCode=1A3" display="https://www.maersk.com/schedules/ - vesselSchedules?fromDate=2019-07-01&amp;vesselCode=1A3"/>
    <hyperlink ref="B114" r:id="rId18" location="vesselSchedules?fromDate=2019-07-01&amp;vesselCode=11O" display="https://www.maersk.com/schedules/ - vesselSchedules?fromDate=2019-07-01&amp;vesselCode=11O"/>
    <hyperlink ref="B115" r:id="rId19" location="vesselSchedules?fromDate=2019-07-01&amp;vesselCode=I47" display="https://www.maersk.com/schedules/ - vesselSchedules?fromDate=2019-07-01&amp;vesselCode=I47"/>
    <hyperlink ref="B156" r:id="rId20" display="javascript:void(0);"/>
    <hyperlink ref="C156" r:id="rId21" display="javascript:void(0);"/>
    <hyperlink ref="B157" r:id="rId22" display="javascript:void(0);"/>
    <hyperlink ref="C157" r:id="rId23" display="javascript:void(0);"/>
    <hyperlink ref="B158" r:id="rId24" display="javascript:void(0);"/>
    <hyperlink ref="C158" r:id="rId25" display="javascript:void(0);"/>
    <hyperlink ref="B159" r:id="rId26" display="javascript:void(0);"/>
    <hyperlink ref="C159" r:id="rId27" display="javascript:void(0);"/>
    <hyperlink ref="B160" r:id="rId28" display="javascript:void(0);"/>
    <hyperlink ref="C160" r:id="rId29" display="javascript:void(0);"/>
    <hyperlink ref="B164" r:id="rId30" display="javascript:void(0);"/>
    <hyperlink ref="C164" r:id="rId31" display="javascript:void(0);"/>
    <hyperlink ref="B165" r:id="rId32" display="javascript:void(0);"/>
    <hyperlink ref="C165" r:id="rId33" display="javascript:void(0);"/>
    <hyperlink ref="B166" r:id="rId34" display="javascript:void(0);"/>
    <hyperlink ref="C166" r:id="rId35" display="javascript:void(0);"/>
    <hyperlink ref="B167" r:id="rId36" display="javascript:void(0);"/>
    <hyperlink ref="C167" r:id="rId37" display="javascript:void(0);"/>
    <hyperlink ref="B168" r:id="rId38" display="javascript:void(0);"/>
    <hyperlink ref="C168" r:id="rId39" display="javascript:void(0);"/>
    <hyperlink ref="B169" r:id="rId40" display="javascript:void(0);"/>
    <hyperlink ref="C169" r:id="rId41" display="javascript:void(0);"/>
    <hyperlink ref="B198" r:id="rId42" display="javascript:void(0);"/>
    <hyperlink ref="C198" r:id="rId43" display="javascript:void(0);"/>
    <hyperlink ref="B199" r:id="rId44" display="javascript:void(0);"/>
    <hyperlink ref="C199" r:id="rId45" display="javascript:void(0);"/>
    <hyperlink ref="B200" r:id="rId46" display="javascript:void(0);"/>
    <hyperlink ref="C200" r:id="rId47" display="javascript:void(0);"/>
    <hyperlink ref="B201" r:id="rId48" display="javascript:void(0);"/>
    <hyperlink ref="C201" r:id="rId49" display="javascript:void(0);"/>
    <hyperlink ref="B202" r:id="rId50" display="javascript:void(0);"/>
    <hyperlink ref="C202" r:id="rId51" display="javascript:void(0);"/>
    <hyperlink ref="B203" r:id="rId52" display="javascript:void(0);"/>
    <hyperlink ref="C203" r:id="rId53" display="javascript:void(0);"/>
    <hyperlink ref="B338" r:id="rId54" location="vesselSchedules?fromDate=2019-07-01&amp;vesselCode=N7K" display="https://www.maersk.com/schedules/ - vesselSchedules?fromDate=2019-07-01&amp;vesselCode=N7K"/>
    <hyperlink ref="B339" r:id="rId55" location="vesselSchedules?fromDate=2019-07-01&amp;vesselCode=767" display="https://www.maersk.com/schedules/ - vesselSchedules?fromDate=2019-07-01&amp;vesselCode=767"/>
    <hyperlink ref="B340" r:id="rId56" location="vesselSchedules?fromDate=2019-07-01&amp;vesselCode=277" display="https://www.maersk.com/schedules/ - vesselSchedules?fromDate=2019-07-01&amp;vesselCode=277"/>
    <hyperlink ref="B341" r:id="rId57" location="vesselSchedules?fromDate=2019-07-01&amp;vesselCode=731" display="https://www.maersk.com/schedules/ - vesselSchedules?fromDate=2019-07-01&amp;vesselCode=731"/>
    <hyperlink ref="B342" r:id="rId58" location="vesselSchedules?fromDate=2019-07-01&amp;vesselCode=268" display="https://www.maersk.com/schedules/ - vesselSchedules?fromDate=2019-07-01&amp;vesselCode=268"/>
    <hyperlink ref="B414" r:id="rId59" display="javascript:void(0);"/>
    <hyperlink ref="C414" r:id="rId60" display="javascript:void(0);"/>
    <hyperlink ref="B415" r:id="rId61" display="javascript:void(0);"/>
    <hyperlink ref="C415" r:id="rId62" display="javascript:void(0);"/>
    <hyperlink ref="B416" r:id="rId63" display="javascript:void(0);"/>
    <hyperlink ref="C416" r:id="rId64" display="javascript:void(0);"/>
    <hyperlink ref="B417" r:id="rId65" display="javascript:void(0);"/>
    <hyperlink ref="C417" r:id="rId66" display="javascript:void(0);"/>
    <hyperlink ref="B418" r:id="rId67" display="javascript:void(0);"/>
    <hyperlink ref="C418" r:id="rId68" display="javascript:void(0);"/>
    <hyperlink ref="B419" r:id="rId69" display="javascript:void(0);"/>
    <hyperlink ref="C419" r:id="rId70" display="javascript:void(0);"/>
    <hyperlink ref="B423" r:id="rId71" display="javascript:void(0);"/>
    <hyperlink ref="C423" r:id="rId72" display="javascript:void(0);"/>
    <hyperlink ref="B424" r:id="rId73" display="javascript:void(0);"/>
    <hyperlink ref="C424" r:id="rId74" display="javascript:void(0);"/>
    <hyperlink ref="B425" r:id="rId75" display="javascript:void(0);"/>
    <hyperlink ref="C425" r:id="rId76" display="javascript:void(0);"/>
    <hyperlink ref="B426" r:id="rId77" display="javascript:void(0);"/>
    <hyperlink ref="C426" r:id="rId78" display="javascript:void(0);"/>
    <hyperlink ref="B427" r:id="rId79" display="javascript:void(0);"/>
    <hyperlink ref="C427" r:id="rId80" display="javascript:void(0);"/>
    <hyperlink ref="B428" r:id="rId81" display="javascript:void(0);"/>
    <hyperlink ref="C428" r:id="rId82" display="javascript:void(0);"/>
    <hyperlink ref="B355" r:id="rId83" location="vesselSchedules?fromDate=2019-07-01&amp;vesselCode=547" display="https://www.maersk.com/schedules/ - vesselSchedules?fromDate=2019-07-01&amp;vesselCode=547"/>
    <hyperlink ref="B356" r:id="rId84" location="vesselSchedules?fromDate=2019-07-01&amp;vesselCode=703" display="https://www.maersk.com/schedules/ - vesselSchedules?fromDate=2019-07-01&amp;vesselCode=703"/>
    <hyperlink ref="B357" r:id="rId85" location="vesselSchedules?fromDate=2019-07-01&amp;vesselCode=C8L" display="https://www.maersk.com/schedules/ - vesselSchedules?fromDate=2019-07-01&amp;vesselCode=C8L"/>
    <hyperlink ref="B358" r:id="rId86" location="vesselSchedules?fromDate=2019-07-01&amp;vesselCode=57O" display="https://www.maersk.com/schedules/ - vesselSchedules?fromDate=2019-07-01&amp;vesselCode=57O"/>
    <hyperlink ref="B359" r:id="rId87" location="vesselSchedules?fromDate=2019-07-01&amp;vesselCode=1L6" display="https://www.maersk.com/schedules/ - vesselSchedules?fromDate=2019-07-01&amp;vesselCode=1L6"/>
    <hyperlink ref="C232" r:id="rId88" display="https://www.cma-cgm.com/ebusiness/schedules/voyage/detail?voyageReference=0VK2TW1MA"/>
    <hyperlink ref="C233" r:id="rId89" display="https://www.cma-cgm.com/ebusiness/schedules/voyage/detail?voyageReference=0VK2VW1MA"/>
    <hyperlink ref="C234" r:id="rId90" display="https://www.cma-cgm.com/ebusiness/schedules/voyage/detail?voyageReference=0VK2XW1MA"/>
    <hyperlink ref="C235" r:id="rId91" display="https://www.cma-cgm.com/ebusiness/schedules/voyage/detail?voyageReference=0VK2ZW1MA"/>
    <hyperlink ref="C236" r:id="rId92" display="https://www.cma-cgm.com/ebusiness/schedules/voyage/detail?voyageReference=0VK31W1MA"/>
    <hyperlink ref="B388" r:id="rId93" display="javascript:void(0);"/>
    <hyperlink ref="C388" r:id="rId94" display="javascript:void(0);"/>
    <hyperlink ref="B389" r:id="rId95" display="javascript:void(0);"/>
    <hyperlink ref="C389" r:id="rId96" display="javascript:void(0);"/>
    <hyperlink ref="B390" r:id="rId97" display="javascript:void(0);"/>
    <hyperlink ref="C390" r:id="rId98" display="javascript:void(0);"/>
    <hyperlink ref="B391" r:id="rId99" display="javascript:void(0);"/>
    <hyperlink ref="C391" r:id="rId100" display="javascript:void(0);"/>
    <hyperlink ref="B392" r:id="rId101" display="javascript:void(0);"/>
    <hyperlink ref="C392" r:id="rId102" display="javascript:void(0);"/>
    <hyperlink ref="B397" r:id="rId103" tooltip="Please click here for Schedule details." display="javascript:void(0);"/>
    <hyperlink ref="C397" r:id="rId104" tooltip="Please click here for Schedule details." display="javascript:void(0);"/>
    <hyperlink ref="B398" r:id="rId105" tooltip="Please click here for Schedule details." display="javascript:void(0);"/>
    <hyperlink ref="C398" r:id="rId106" tooltip="Please click here for Schedule details." display="javascript:void(0);"/>
    <hyperlink ref="B399" r:id="rId107" tooltip="Please click here for Schedule details." display="javascript:void(0);"/>
    <hyperlink ref="C399" r:id="rId108" tooltip="Please click here for Schedule details." display="javascript:void(0);"/>
    <hyperlink ref="B400" r:id="rId109" tooltip="Please click here for Schedule details." display="javascript:void(0);"/>
    <hyperlink ref="C400" r:id="rId110" tooltip="Please click here for Schedule details." display="javascript:void(0);"/>
    <hyperlink ref="B401" r:id="rId111" tooltip="Please click here for Schedule details." display="javascript:void(0);"/>
    <hyperlink ref="C401" r:id="rId112" tooltip="Please click here for Schedule details." display="javascript:void(0);"/>
    <hyperlink ref="B402" r:id="rId113" tooltip="Please click here for Schedule details." display="javascript:void(0);"/>
    <hyperlink ref="C402" r:id="rId114" tooltip="Please click here for Schedule details." display="javascript:void(0);"/>
  </hyperlinks>
  <pageMargins left="0.69930555555555596" right="0.69930555555555596" top="0.75" bottom="0.75" header="0.3" footer="0.3"/>
  <pageSetup paperSize="9" orientation="portrait" horizontalDpi="200" verticalDpi="300" r:id="rId115"/>
  <drawing r:id="rId116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19"/>
  <sheetViews>
    <sheetView zoomScale="120" workbookViewId="0">
      <selection activeCell="B559" sqref="B559:B560"/>
    </sheetView>
  </sheetViews>
  <sheetFormatPr defaultRowHeight="15.75"/>
  <cols>
    <col min="1" max="1" width="4.375" style="536" customWidth="1"/>
    <col min="2" max="2" width="43.875" style="535" customWidth="1"/>
    <col min="3" max="3" width="12.375" style="534" customWidth="1"/>
    <col min="4" max="4" width="13.75" style="533" bestFit="1" customWidth="1"/>
    <col min="5" max="5" width="14.875" style="533" customWidth="1"/>
    <col min="6" max="6" width="13.125" style="533" customWidth="1"/>
    <col min="7" max="7" width="18.625" style="533" customWidth="1"/>
    <col min="8" max="8" width="23.25" style="533" customWidth="1"/>
    <col min="9" max="16384" width="9" style="533"/>
  </cols>
  <sheetData>
    <row r="1" spans="1:7" ht="67.5" customHeight="1">
      <c r="A1" s="906" t="s">
        <v>2893</v>
      </c>
      <c r="B1" s="907"/>
      <c r="C1" s="906"/>
      <c r="D1" s="906"/>
      <c r="E1" s="906"/>
      <c r="F1" s="907"/>
      <c r="G1" s="906"/>
    </row>
    <row r="2" spans="1:7" ht="33.75" customHeight="1">
      <c r="A2" s="905" t="s">
        <v>28</v>
      </c>
      <c r="B2" s="904"/>
      <c r="C2" s="903"/>
      <c r="D2" s="902"/>
      <c r="E2" s="902"/>
      <c r="F2" s="902"/>
      <c r="G2" s="901">
        <v>43647</v>
      </c>
    </row>
    <row r="3" spans="1:7" s="534" customFormat="1" ht="21.75" customHeight="1">
      <c r="A3" s="900"/>
      <c r="B3" s="899"/>
      <c r="C3" s="898"/>
      <c r="D3" s="898"/>
      <c r="E3" s="898"/>
      <c r="F3" s="898"/>
      <c r="G3" s="898"/>
    </row>
    <row r="4" spans="1:7" s="534" customFormat="1" ht="15" customHeight="1">
      <c r="A4" s="897" t="s">
        <v>29</v>
      </c>
      <c r="B4" s="897"/>
      <c r="C4" s="897"/>
      <c r="D4" s="897"/>
      <c r="E4" s="897"/>
      <c r="F4" s="897"/>
      <c r="G4" s="897"/>
    </row>
    <row r="5" spans="1:7" s="616" customFormat="1" ht="15" customHeight="1">
      <c r="A5" s="896" t="s">
        <v>2892</v>
      </c>
      <c r="B5" s="896"/>
      <c r="C5" s="895"/>
      <c r="D5" s="894"/>
      <c r="E5" s="894"/>
      <c r="F5" s="893"/>
      <c r="G5" s="893"/>
    </row>
    <row r="6" spans="1:7" s="539" customFormat="1" ht="15" customHeight="1">
      <c r="A6" s="844"/>
      <c r="B6" s="853" t="s">
        <v>31</v>
      </c>
      <c r="C6" s="850" t="s">
        <v>32</v>
      </c>
      <c r="D6" s="850" t="s">
        <v>8</v>
      </c>
      <c r="E6" s="848" t="s">
        <v>2450</v>
      </c>
      <c r="F6" s="849" t="s">
        <v>9</v>
      </c>
      <c r="G6" s="848" t="s">
        <v>56</v>
      </c>
    </row>
    <row r="7" spans="1:7" s="539" customFormat="1" ht="15" customHeight="1">
      <c r="A7" s="844"/>
      <c r="B7" s="853"/>
      <c r="C7" s="850"/>
      <c r="D7" s="850"/>
      <c r="E7" s="848" t="s">
        <v>2449</v>
      </c>
      <c r="F7" s="849" t="s">
        <v>35</v>
      </c>
      <c r="G7" s="848" t="s">
        <v>36</v>
      </c>
    </row>
    <row r="8" spans="1:7" s="539" customFormat="1" ht="15" customHeight="1">
      <c r="A8" s="844"/>
      <c r="B8" s="630" t="s">
        <v>2849</v>
      </c>
      <c r="C8" s="630" t="s">
        <v>2658</v>
      </c>
      <c r="D8" s="808" t="s">
        <v>2891</v>
      </c>
      <c r="E8" s="892">
        <f>F8-5</f>
        <v>43645</v>
      </c>
      <c r="F8" s="866">
        <v>43650</v>
      </c>
      <c r="G8" s="866">
        <f>F8+40</f>
        <v>43690</v>
      </c>
    </row>
    <row r="9" spans="1:7" s="539" customFormat="1" ht="15" customHeight="1">
      <c r="A9" s="844"/>
      <c r="B9" s="630" t="s">
        <v>2848</v>
      </c>
      <c r="C9" s="630" t="s">
        <v>2845</v>
      </c>
      <c r="D9" s="807"/>
      <c r="E9" s="892">
        <f>F9-5</f>
        <v>43652</v>
      </c>
      <c r="F9" s="866">
        <f>F8+7</f>
        <v>43657</v>
      </c>
      <c r="G9" s="866">
        <f>F9+40</f>
        <v>43697</v>
      </c>
    </row>
    <row r="10" spans="1:7" s="539" customFormat="1" ht="15" customHeight="1">
      <c r="A10" s="844"/>
      <c r="B10" s="630" t="s">
        <v>2847</v>
      </c>
      <c r="C10" s="630" t="s">
        <v>2519</v>
      </c>
      <c r="D10" s="807"/>
      <c r="E10" s="892">
        <f>F10-5</f>
        <v>43659</v>
      </c>
      <c r="F10" s="866">
        <f>F9+7</f>
        <v>43664</v>
      </c>
      <c r="G10" s="866">
        <f>F10+40</f>
        <v>43704</v>
      </c>
    </row>
    <row r="11" spans="1:7" s="539" customFormat="1" ht="15" customHeight="1">
      <c r="A11" s="844"/>
      <c r="B11" s="630" t="s">
        <v>2846</v>
      </c>
      <c r="C11" s="750" t="s">
        <v>2845</v>
      </c>
      <c r="D11" s="807"/>
      <c r="E11" s="892">
        <f>F11-5</f>
        <v>43666</v>
      </c>
      <c r="F11" s="866">
        <f>F10+7</f>
        <v>43671</v>
      </c>
      <c r="G11" s="866">
        <f>F11+40</f>
        <v>43711</v>
      </c>
    </row>
    <row r="12" spans="1:7" s="539" customFormat="1" ht="15" customHeight="1">
      <c r="A12" s="844"/>
      <c r="B12" s="630" t="s">
        <v>2844</v>
      </c>
      <c r="C12" s="750" t="s">
        <v>2519</v>
      </c>
      <c r="D12" s="806"/>
      <c r="E12" s="892">
        <f>F12-5</f>
        <v>43673</v>
      </c>
      <c r="F12" s="866">
        <f>F11+7</f>
        <v>43678</v>
      </c>
      <c r="G12" s="866">
        <f>F12+40</f>
        <v>43718</v>
      </c>
    </row>
    <row r="13" spans="1:7" s="556" customFormat="1" ht="15" customHeight="1">
      <c r="A13" s="857" t="s">
        <v>58</v>
      </c>
      <c r="B13" s="857"/>
      <c r="C13" s="872"/>
      <c r="D13" s="872"/>
      <c r="E13" s="855"/>
      <c r="F13" s="854"/>
      <c r="G13" s="854"/>
    </row>
    <row r="14" spans="1:7" s="539" customFormat="1" ht="15" customHeight="1">
      <c r="A14" s="844"/>
      <c r="B14" s="853" t="s">
        <v>31</v>
      </c>
      <c r="C14" s="850" t="s">
        <v>32</v>
      </c>
      <c r="D14" s="850" t="s">
        <v>8</v>
      </c>
      <c r="E14" s="848" t="s">
        <v>2450</v>
      </c>
      <c r="F14" s="849" t="s">
        <v>9</v>
      </c>
      <c r="G14" s="848" t="s">
        <v>58</v>
      </c>
    </row>
    <row r="15" spans="1:7" s="539" customFormat="1" ht="15" customHeight="1">
      <c r="A15" s="844"/>
      <c r="B15" s="853"/>
      <c r="C15" s="850"/>
      <c r="D15" s="850"/>
      <c r="E15" s="848" t="s">
        <v>2449</v>
      </c>
      <c r="F15" s="849" t="s">
        <v>35</v>
      </c>
      <c r="G15" s="848" t="s">
        <v>36</v>
      </c>
    </row>
    <row r="16" spans="1:7" s="539" customFormat="1" ht="15" customHeight="1">
      <c r="A16" s="844"/>
      <c r="B16" s="630" t="s">
        <v>2849</v>
      </c>
      <c r="C16" s="630" t="s">
        <v>2658</v>
      </c>
      <c r="D16" s="808" t="s">
        <v>105</v>
      </c>
      <c r="E16" s="865">
        <f>F16-5</f>
        <v>43645</v>
      </c>
      <c r="F16" s="866">
        <v>43650</v>
      </c>
      <c r="G16" s="864">
        <f>F16+35</f>
        <v>43685</v>
      </c>
    </row>
    <row r="17" spans="1:7" s="539" customFormat="1" ht="15" customHeight="1">
      <c r="A17" s="844"/>
      <c r="B17" s="630" t="s">
        <v>2848</v>
      </c>
      <c r="C17" s="630" t="s">
        <v>2845</v>
      </c>
      <c r="D17" s="807"/>
      <c r="E17" s="865">
        <f>F17-5</f>
        <v>43652</v>
      </c>
      <c r="F17" s="864">
        <f>F16+7</f>
        <v>43657</v>
      </c>
      <c r="G17" s="864">
        <f>F17+35</f>
        <v>43692</v>
      </c>
    </row>
    <row r="18" spans="1:7" s="539" customFormat="1" ht="15" customHeight="1">
      <c r="A18" s="844"/>
      <c r="B18" s="630" t="s">
        <v>2847</v>
      </c>
      <c r="C18" s="630" t="s">
        <v>2519</v>
      </c>
      <c r="D18" s="807"/>
      <c r="E18" s="865">
        <f>F18-5</f>
        <v>43659</v>
      </c>
      <c r="F18" s="864">
        <f>F17+7</f>
        <v>43664</v>
      </c>
      <c r="G18" s="864">
        <f>F18+35</f>
        <v>43699</v>
      </c>
    </row>
    <row r="19" spans="1:7" s="649" customFormat="1" ht="15" customHeight="1">
      <c r="A19" s="844"/>
      <c r="B19" s="630" t="s">
        <v>2846</v>
      </c>
      <c r="C19" s="750" t="s">
        <v>2845</v>
      </c>
      <c r="D19" s="807"/>
      <c r="E19" s="865">
        <f>F19-5</f>
        <v>43666</v>
      </c>
      <c r="F19" s="864">
        <f>F18+7</f>
        <v>43671</v>
      </c>
      <c r="G19" s="864">
        <f>F19+35</f>
        <v>43706</v>
      </c>
    </row>
    <row r="20" spans="1:7" s="786" customFormat="1" ht="15" customHeight="1">
      <c r="A20" s="844"/>
      <c r="B20" s="630" t="s">
        <v>2844</v>
      </c>
      <c r="C20" s="750" t="s">
        <v>2519</v>
      </c>
      <c r="D20" s="806"/>
      <c r="E20" s="865">
        <f>F20-5</f>
        <v>43673</v>
      </c>
      <c r="F20" s="864">
        <f>F19+7</f>
        <v>43678</v>
      </c>
      <c r="G20" s="864">
        <f>F20+35</f>
        <v>43713</v>
      </c>
    </row>
    <row r="21" spans="1:7" s="535" customFormat="1" ht="15" customHeight="1">
      <c r="A21" s="857" t="s">
        <v>2890</v>
      </c>
      <c r="B21" s="857"/>
      <c r="C21" s="872"/>
      <c r="D21" s="855"/>
      <c r="E21" s="855"/>
      <c r="F21" s="854"/>
      <c r="G21" s="854"/>
    </row>
    <row r="22" spans="1:7" s="539" customFormat="1" ht="15" customHeight="1">
      <c r="A22" s="844"/>
      <c r="B22" s="853" t="s">
        <v>31</v>
      </c>
      <c r="C22" s="851" t="s">
        <v>32</v>
      </c>
      <c r="D22" s="851" t="s">
        <v>8</v>
      </c>
      <c r="E22" s="848" t="s">
        <v>2450</v>
      </c>
      <c r="F22" s="849" t="s">
        <v>9</v>
      </c>
      <c r="G22" s="871" t="s">
        <v>2889</v>
      </c>
    </row>
    <row r="23" spans="1:7" s="539" customFormat="1" ht="15" customHeight="1">
      <c r="A23" s="844"/>
      <c r="B23" s="853"/>
      <c r="C23" s="869"/>
      <c r="D23" s="869"/>
      <c r="E23" s="848" t="s">
        <v>2449</v>
      </c>
      <c r="F23" s="867" t="s">
        <v>35</v>
      </c>
      <c r="G23" s="848" t="s">
        <v>36</v>
      </c>
    </row>
    <row r="24" spans="1:7" s="539" customFormat="1" ht="15" customHeight="1">
      <c r="A24" s="844"/>
      <c r="B24" s="630" t="s">
        <v>2849</v>
      </c>
      <c r="C24" s="630" t="s">
        <v>2658</v>
      </c>
      <c r="D24" s="770" t="s">
        <v>2888</v>
      </c>
      <c r="E24" s="865">
        <f>F24-5</f>
        <v>43645</v>
      </c>
      <c r="F24" s="866">
        <v>43650</v>
      </c>
      <c r="G24" s="864">
        <f>F24+41</f>
        <v>43691</v>
      </c>
    </row>
    <row r="25" spans="1:7" s="539" customFormat="1" ht="15" customHeight="1">
      <c r="A25" s="844"/>
      <c r="B25" s="630" t="s">
        <v>2848</v>
      </c>
      <c r="C25" s="630" t="s">
        <v>2845</v>
      </c>
      <c r="D25" s="770"/>
      <c r="E25" s="865">
        <f>F25-5</f>
        <v>43652</v>
      </c>
      <c r="F25" s="864">
        <f>F24+7</f>
        <v>43657</v>
      </c>
      <c r="G25" s="864">
        <f>F25+41</f>
        <v>43698</v>
      </c>
    </row>
    <row r="26" spans="1:7" s="539" customFormat="1" ht="15" customHeight="1">
      <c r="A26" s="844"/>
      <c r="B26" s="630" t="s">
        <v>2847</v>
      </c>
      <c r="C26" s="630" t="s">
        <v>2519</v>
      </c>
      <c r="D26" s="770"/>
      <c r="E26" s="865">
        <f>F26-5</f>
        <v>43659</v>
      </c>
      <c r="F26" s="864">
        <f>F25+7</f>
        <v>43664</v>
      </c>
      <c r="G26" s="864">
        <f>F26+41</f>
        <v>43705</v>
      </c>
    </row>
    <row r="27" spans="1:7" s="539" customFormat="1" ht="15.95" customHeight="1">
      <c r="A27" s="844"/>
      <c r="B27" s="630" t="s">
        <v>2846</v>
      </c>
      <c r="C27" s="750" t="s">
        <v>2845</v>
      </c>
      <c r="D27" s="770"/>
      <c r="E27" s="865">
        <f>F27-5</f>
        <v>43666</v>
      </c>
      <c r="F27" s="864">
        <f>F26+7</f>
        <v>43671</v>
      </c>
      <c r="G27" s="864">
        <f>F27+41</f>
        <v>43712</v>
      </c>
    </row>
    <row r="28" spans="1:7" s="539" customFormat="1" ht="15" customHeight="1">
      <c r="A28" s="844"/>
      <c r="B28" s="630" t="s">
        <v>2844</v>
      </c>
      <c r="C28" s="750" t="s">
        <v>2519</v>
      </c>
      <c r="D28" s="770"/>
      <c r="E28" s="865">
        <f>F28-5</f>
        <v>43673</v>
      </c>
      <c r="F28" s="864">
        <f>F27+7</f>
        <v>43678</v>
      </c>
      <c r="G28" s="864">
        <f>F28+41</f>
        <v>43719</v>
      </c>
    </row>
    <row r="29" spans="1:7" s="556" customFormat="1" ht="15" customHeight="1">
      <c r="A29" s="857" t="s">
        <v>48</v>
      </c>
      <c r="B29" s="857"/>
      <c r="C29" s="872"/>
      <c r="D29" s="855"/>
      <c r="E29" s="855"/>
      <c r="F29" s="854"/>
      <c r="G29" s="854"/>
    </row>
    <row r="30" spans="1:7" s="539" customFormat="1" ht="15" customHeight="1">
      <c r="A30" s="844"/>
      <c r="B30" s="853" t="s">
        <v>31</v>
      </c>
      <c r="C30" s="851" t="s">
        <v>32</v>
      </c>
      <c r="D30" s="851" t="s">
        <v>8</v>
      </c>
      <c r="E30" s="848" t="s">
        <v>2450</v>
      </c>
      <c r="F30" s="849" t="s">
        <v>9</v>
      </c>
      <c r="G30" s="871" t="s">
        <v>48</v>
      </c>
    </row>
    <row r="31" spans="1:7" s="539" customFormat="1" ht="15" customHeight="1">
      <c r="A31" s="844"/>
      <c r="B31" s="853"/>
      <c r="C31" s="869"/>
      <c r="D31" s="868"/>
      <c r="E31" s="848" t="s">
        <v>2449</v>
      </c>
      <c r="F31" s="867" t="s">
        <v>35</v>
      </c>
      <c r="G31" s="848" t="s">
        <v>36</v>
      </c>
    </row>
    <row r="32" spans="1:7" s="539" customFormat="1" ht="15" customHeight="1">
      <c r="A32" s="844"/>
      <c r="B32" s="630" t="s">
        <v>2849</v>
      </c>
      <c r="C32" s="630" t="s">
        <v>2658</v>
      </c>
      <c r="D32" s="808" t="s">
        <v>105</v>
      </c>
      <c r="E32" s="865">
        <f>F32-6</f>
        <v>43644</v>
      </c>
      <c r="F32" s="866">
        <v>43650</v>
      </c>
      <c r="G32" s="864">
        <f>F32+40</f>
        <v>43690</v>
      </c>
    </row>
    <row r="33" spans="1:7" s="539" customFormat="1" ht="14.25" customHeight="1">
      <c r="A33" s="844"/>
      <c r="B33" s="630" t="s">
        <v>2848</v>
      </c>
      <c r="C33" s="630" t="s">
        <v>2845</v>
      </c>
      <c r="D33" s="807"/>
      <c r="E33" s="865">
        <f>F33-6</f>
        <v>43651</v>
      </c>
      <c r="F33" s="864">
        <f>F32+7</f>
        <v>43657</v>
      </c>
      <c r="G33" s="864">
        <f>F33+40</f>
        <v>43697</v>
      </c>
    </row>
    <row r="34" spans="1:7" s="539" customFormat="1" ht="15" customHeight="1">
      <c r="A34" s="844"/>
      <c r="B34" s="630" t="s">
        <v>2847</v>
      </c>
      <c r="C34" s="630" t="s">
        <v>2519</v>
      </c>
      <c r="D34" s="807"/>
      <c r="E34" s="865">
        <f>F34-6</f>
        <v>43658</v>
      </c>
      <c r="F34" s="864">
        <f>F33+7</f>
        <v>43664</v>
      </c>
      <c r="G34" s="864">
        <f>F34+40</f>
        <v>43704</v>
      </c>
    </row>
    <row r="35" spans="1:7" s="539" customFormat="1" ht="15" customHeight="1">
      <c r="A35" s="844"/>
      <c r="B35" s="630" t="s">
        <v>2846</v>
      </c>
      <c r="C35" s="750" t="s">
        <v>2845</v>
      </c>
      <c r="D35" s="807"/>
      <c r="E35" s="865">
        <f>F35-6</f>
        <v>43665</v>
      </c>
      <c r="F35" s="864">
        <f>F34+7</f>
        <v>43671</v>
      </c>
      <c r="G35" s="864">
        <f>F35+40</f>
        <v>43711</v>
      </c>
    </row>
    <row r="36" spans="1:7" s="539" customFormat="1" ht="15" customHeight="1">
      <c r="A36" s="844"/>
      <c r="B36" s="630" t="s">
        <v>2844</v>
      </c>
      <c r="C36" s="750" t="s">
        <v>2519</v>
      </c>
      <c r="D36" s="806"/>
      <c r="E36" s="865">
        <f>F36-6</f>
        <v>43672</v>
      </c>
      <c r="F36" s="864">
        <f>F35+7</f>
        <v>43678</v>
      </c>
      <c r="G36" s="864">
        <f>F36+40</f>
        <v>43718</v>
      </c>
    </row>
    <row r="37" spans="1:7" s="556" customFormat="1" ht="14.1" customHeight="1">
      <c r="A37" s="857" t="s">
        <v>2887</v>
      </c>
      <c r="B37" s="857"/>
      <c r="C37" s="872"/>
      <c r="D37" s="872"/>
      <c r="E37" s="855"/>
      <c r="F37" s="854"/>
      <c r="G37" s="854"/>
    </row>
    <row r="38" spans="1:7" s="539" customFormat="1" ht="15" customHeight="1">
      <c r="A38" s="844"/>
      <c r="B38" s="853" t="s">
        <v>31</v>
      </c>
      <c r="C38" s="850" t="s">
        <v>32</v>
      </c>
      <c r="D38" s="850" t="s">
        <v>8</v>
      </c>
      <c r="E38" s="848" t="s">
        <v>2450</v>
      </c>
      <c r="F38" s="849" t="s">
        <v>9</v>
      </c>
      <c r="G38" s="848" t="s">
        <v>57</v>
      </c>
    </row>
    <row r="39" spans="1:7" s="539" customFormat="1" ht="15" customHeight="1">
      <c r="A39" s="844"/>
      <c r="B39" s="853"/>
      <c r="C39" s="850"/>
      <c r="D39" s="850"/>
      <c r="E39" s="848" t="s">
        <v>2449</v>
      </c>
      <c r="F39" s="849" t="s">
        <v>35</v>
      </c>
      <c r="G39" s="848" t="s">
        <v>36</v>
      </c>
    </row>
    <row r="40" spans="1:7" s="539" customFormat="1" ht="15" customHeight="1">
      <c r="A40" s="844"/>
      <c r="B40" s="630" t="s">
        <v>2886</v>
      </c>
      <c r="C40" s="630" t="s">
        <v>2885</v>
      </c>
      <c r="D40" s="808" t="s">
        <v>2250</v>
      </c>
      <c r="E40" s="865">
        <f>F40-5</f>
        <v>43647</v>
      </c>
      <c r="F40" s="866">
        <v>43652</v>
      </c>
      <c r="G40" s="864">
        <f>F40+44</f>
        <v>43696</v>
      </c>
    </row>
    <row r="41" spans="1:7" s="539" customFormat="1" ht="15" customHeight="1">
      <c r="A41" s="844"/>
      <c r="B41" s="630" t="s">
        <v>2884</v>
      </c>
      <c r="C41" s="630" t="s">
        <v>2883</v>
      </c>
      <c r="D41" s="807"/>
      <c r="E41" s="865">
        <f>F41-5</f>
        <v>43654</v>
      </c>
      <c r="F41" s="864">
        <f>F40+7</f>
        <v>43659</v>
      </c>
      <c r="G41" s="864">
        <f>F41+44</f>
        <v>43703</v>
      </c>
    </row>
    <row r="42" spans="1:7" s="539" customFormat="1" ht="15" customHeight="1">
      <c r="A42" s="844"/>
      <c r="B42" s="630" t="s">
        <v>2882</v>
      </c>
      <c r="C42" s="630" t="s">
        <v>2881</v>
      </c>
      <c r="D42" s="807"/>
      <c r="E42" s="865">
        <f>F42-5</f>
        <v>43661</v>
      </c>
      <c r="F42" s="864">
        <f>F41+7</f>
        <v>43666</v>
      </c>
      <c r="G42" s="864">
        <f>F42+44</f>
        <v>43710</v>
      </c>
    </row>
    <row r="43" spans="1:7" s="649" customFormat="1" ht="15" customHeight="1">
      <c r="A43" s="844"/>
      <c r="B43" s="630" t="s">
        <v>2880</v>
      </c>
      <c r="C43" s="750" t="s">
        <v>2879</v>
      </c>
      <c r="D43" s="807"/>
      <c r="E43" s="865">
        <f>F43-5</f>
        <v>43668</v>
      </c>
      <c r="F43" s="864">
        <f>F42+7</f>
        <v>43673</v>
      </c>
      <c r="G43" s="864">
        <f>F43+44</f>
        <v>43717</v>
      </c>
    </row>
    <row r="44" spans="1:7" s="786" customFormat="1" ht="15" customHeight="1">
      <c r="A44" s="844"/>
      <c r="B44" s="630" t="s">
        <v>2878</v>
      </c>
      <c r="C44" s="750" t="s">
        <v>2877</v>
      </c>
      <c r="D44" s="806"/>
      <c r="E44" s="865">
        <f>F44-5</f>
        <v>43675</v>
      </c>
      <c r="F44" s="864">
        <f>F43+7</f>
        <v>43680</v>
      </c>
      <c r="G44" s="864">
        <f>F44+44</f>
        <v>43724</v>
      </c>
    </row>
    <row r="45" spans="1:7" s="556" customFormat="1" ht="15" customHeight="1">
      <c r="A45" s="857" t="s">
        <v>30</v>
      </c>
      <c r="B45" s="857"/>
      <c r="C45" s="855"/>
      <c r="D45" s="854"/>
      <c r="E45" s="854"/>
      <c r="F45" s="854"/>
      <c r="G45" s="891"/>
    </row>
    <row r="46" spans="1:7" s="539" customFormat="1" ht="15" customHeight="1">
      <c r="A46" s="882"/>
      <c r="B46" s="853" t="s">
        <v>31</v>
      </c>
      <c r="C46" s="850" t="s">
        <v>32</v>
      </c>
      <c r="D46" s="850" t="s">
        <v>8</v>
      </c>
      <c r="E46" s="848" t="s">
        <v>2450</v>
      </c>
      <c r="F46" s="849" t="s">
        <v>9</v>
      </c>
      <c r="G46" s="848" t="s">
        <v>30</v>
      </c>
    </row>
    <row r="47" spans="1:7" s="539" customFormat="1" ht="15" customHeight="1">
      <c r="A47" s="882"/>
      <c r="B47" s="853"/>
      <c r="C47" s="850"/>
      <c r="D47" s="850"/>
      <c r="E47" s="848" t="s">
        <v>2449</v>
      </c>
      <c r="F47" s="849" t="s">
        <v>35</v>
      </c>
      <c r="G47" s="848" t="s">
        <v>36</v>
      </c>
    </row>
    <row r="48" spans="1:7" s="539" customFormat="1" ht="15" customHeight="1">
      <c r="A48" s="844"/>
      <c r="B48" s="630" t="s">
        <v>2849</v>
      </c>
      <c r="C48" s="630" t="s">
        <v>2658</v>
      </c>
      <c r="D48" s="808" t="s">
        <v>148</v>
      </c>
      <c r="E48" s="865">
        <f>F48-5</f>
        <v>43645</v>
      </c>
      <c r="F48" s="866">
        <v>43650</v>
      </c>
      <c r="G48" s="864">
        <f>F48+34</f>
        <v>43684</v>
      </c>
    </row>
    <row r="49" spans="1:7" s="539" customFormat="1" ht="15" customHeight="1">
      <c r="A49" s="844"/>
      <c r="B49" s="630" t="s">
        <v>2848</v>
      </c>
      <c r="C49" s="630" t="s">
        <v>2845</v>
      </c>
      <c r="D49" s="807"/>
      <c r="E49" s="865">
        <f>F49-5</f>
        <v>43652</v>
      </c>
      <c r="F49" s="864">
        <f>F48+7</f>
        <v>43657</v>
      </c>
      <c r="G49" s="864">
        <f>F49+34</f>
        <v>43691</v>
      </c>
    </row>
    <row r="50" spans="1:7" s="539" customFormat="1" ht="15" customHeight="1">
      <c r="A50" s="844"/>
      <c r="B50" s="630" t="s">
        <v>2847</v>
      </c>
      <c r="C50" s="630" t="s">
        <v>2519</v>
      </c>
      <c r="D50" s="807"/>
      <c r="E50" s="865">
        <f>F50-5</f>
        <v>43659</v>
      </c>
      <c r="F50" s="864">
        <f>F49+7</f>
        <v>43664</v>
      </c>
      <c r="G50" s="864">
        <f>F50+34</f>
        <v>43698</v>
      </c>
    </row>
    <row r="51" spans="1:7" s="539" customFormat="1" ht="14.25" customHeight="1">
      <c r="A51" s="844"/>
      <c r="B51" s="630" t="s">
        <v>2846</v>
      </c>
      <c r="C51" s="750" t="s">
        <v>2845</v>
      </c>
      <c r="D51" s="807"/>
      <c r="E51" s="865">
        <f>F51-5</f>
        <v>43666</v>
      </c>
      <c r="F51" s="864">
        <f>F50+7</f>
        <v>43671</v>
      </c>
      <c r="G51" s="864">
        <f>F51+34</f>
        <v>43705</v>
      </c>
    </row>
    <row r="52" spans="1:7" s="539" customFormat="1" ht="14.25" customHeight="1">
      <c r="A52" s="844"/>
      <c r="B52" s="630" t="s">
        <v>2844</v>
      </c>
      <c r="C52" s="750" t="s">
        <v>2519</v>
      </c>
      <c r="D52" s="806"/>
      <c r="E52" s="865">
        <f>F52-5</f>
        <v>43673</v>
      </c>
      <c r="F52" s="864">
        <f>F51+7</f>
        <v>43678</v>
      </c>
      <c r="G52" s="864">
        <f>F52+34</f>
        <v>43712</v>
      </c>
    </row>
    <row r="53" spans="1:7" s="556" customFormat="1" ht="15">
      <c r="A53" s="857" t="s">
        <v>2876</v>
      </c>
      <c r="B53" s="857"/>
      <c r="C53" s="872"/>
      <c r="D53" s="855"/>
      <c r="E53" s="855"/>
      <c r="F53" s="854"/>
      <c r="G53" s="854"/>
    </row>
    <row r="54" spans="1:7" s="539" customFormat="1" ht="15" hidden="1" customHeight="1">
      <c r="A54" s="882"/>
      <c r="B54" s="890" t="s">
        <v>31</v>
      </c>
      <c r="C54" s="850" t="s">
        <v>32</v>
      </c>
      <c r="D54" s="850" t="s">
        <v>8</v>
      </c>
      <c r="E54" s="848" t="s">
        <v>2450</v>
      </c>
      <c r="F54" s="849" t="s">
        <v>9</v>
      </c>
      <c r="G54" s="848" t="s">
        <v>46</v>
      </c>
    </row>
    <row r="55" spans="1:7" s="539" customFormat="1" ht="15" hidden="1" customHeight="1">
      <c r="A55" s="882"/>
      <c r="B55" s="890"/>
      <c r="C55" s="850"/>
      <c r="D55" s="850"/>
      <c r="E55" s="848" t="s">
        <v>2449</v>
      </c>
      <c r="F55" s="849" t="s">
        <v>35</v>
      </c>
      <c r="G55" s="848" t="s">
        <v>36</v>
      </c>
    </row>
    <row r="56" spans="1:7" s="539" customFormat="1" ht="15" hidden="1" customHeight="1">
      <c r="A56" s="844"/>
      <c r="B56" s="630" t="s">
        <v>2875</v>
      </c>
      <c r="C56" s="630" t="s">
        <v>2659</v>
      </c>
      <c r="D56" s="808" t="s">
        <v>2874</v>
      </c>
      <c r="E56" s="865">
        <f>F56-5</f>
        <v>43554</v>
      </c>
      <c r="F56" s="866">
        <v>43559</v>
      </c>
      <c r="G56" s="864">
        <f>F56+33</f>
        <v>43592</v>
      </c>
    </row>
    <row r="57" spans="1:7" s="539" customFormat="1" ht="15" hidden="1" customHeight="1">
      <c r="A57" s="844"/>
      <c r="B57" s="630" t="s">
        <v>2873</v>
      </c>
      <c r="C57" s="630" t="s">
        <v>2660</v>
      </c>
      <c r="D57" s="807"/>
      <c r="E57" s="865">
        <f>F57-5</f>
        <v>43561</v>
      </c>
      <c r="F57" s="864">
        <f>F56+7</f>
        <v>43566</v>
      </c>
      <c r="G57" s="864">
        <f>F57+33</f>
        <v>43599</v>
      </c>
    </row>
    <row r="58" spans="1:7" s="539" customFormat="1" ht="15" hidden="1" customHeight="1">
      <c r="A58" s="844"/>
      <c r="B58" s="597" t="s">
        <v>2849</v>
      </c>
      <c r="C58" s="630" t="s">
        <v>2659</v>
      </c>
      <c r="D58" s="807"/>
      <c r="E58" s="865">
        <f>F58-5</f>
        <v>43568</v>
      </c>
      <c r="F58" s="864">
        <f>F57+7</f>
        <v>43573</v>
      </c>
      <c r="G58" s="864">
        <f>F58+33</f>
        <v>43606</v>
      </c>
    </row>
    <row r="59" spans="1:7" s="539" customFormat="1" ht="14.25" hidden="1" customHeight="1">
      <c r="A59" s="844"/>
      <c r="B59" s="630" t="s">
        <v>2848</v>
      </c>
      <c r="C59" s="750" t="s">
        <v>2519</v>
      </c>
      <c r="D59" s="807"/>
      <c r="E59" s="865">
        <f>F59-5</f>
        <v>43575</v>
      </c>
      <c r="F59" s="864">
        <f>F58+7</f>
        <v>43580</v>
      </c>
      <c r="G59" s="864">
        <f>F59+33</f>
        <v>43613</v>
      </c>
    </row>
    <row r="60" spans="1:7" s="539" customFormat="1" ht="14.25" hidden="1" customHeight="1">
      <c r="A60" s="844"/>
      <c r="B60" s="630" t="s">
        <v>2847</v>
      </c>
      <c r="C60" s="750" t="s">
        <v>2658</v>
      </c>
      <c r="D60" s="806"/>
      <c r="E60" s="865">
        <f>F60-5</f>
        <v>43582</v>
      </c>
      <c r="F60" s="864">
        <f>F59+7</f>
        <v>43587</v>
      </c>
      <c r="G60" s="864">
        <f>F60+33</f>
        <v>43620</v>
      </c>
    </row>
    <row r="61" spans="1:7" s="883" customFormat="1" ht="14.25" hidden="1" customHeight="1">
      <c r="A61" s="889"/>
      <c r="B61" s="888"/>
      <c r="C61" s="888"/>
      <c r="D61" s="887"/>
      <c r="E61" s="886"/>
      <c r="F61" s="885"/>
      <c r="G61" s="884"/>
    </row>
    <row r="62" spans="1:7" s="539" customFormat="1" ht="15" customHeight="1">
      <c r="A62" s="882"/>
      <c r="B62" s="853" t="s">
        <v>31</v>
      </c>
      <c r="C62" s="850" t="s">
        <v>32</v>
      </c>
      <c r="D62" s="850" t="s">
        <v>8</v>
      </c>
      <c r="E62" s="848" t="s">
        <v>2450</v>
      </c>
      <c r="F62" s="849" t="s">
        <v>9</v>
      </c>
      <c r="G62" s="848" t="s">
        <v>46</v>
      </c>
    </row>
    <row r="63" spans="1:7" s="539" customFormat="1" ht="15" customHeight="1">
      <c r="A63" s="882"/>
      <c r="B63" s="853"/>
      <c r="C63" s="850"/>
      <c r="D63" s="850"/>
      <c r="E63" s="848" t="s">
        <v>2449</v>
      </c>
      <c r="F63" s="849" t="s">
        <v>35</v>
      </c>
      <c r="G63" s="848" t="s">
        <v>36</v>
      </c>
    </row>
    <row r="64" spans="1:7" s="539" customFormat="1" ht="15" customHeight="1">
      <c r="A64" s="844"/>
      <c r="B64" s="630" t="s">
        <v>2871</v>
      </c>
      <c r="C64" s="630" t="s">
        <v>2496</v>
      </c>
      <c r="D64" s="808" t="s">
        <v>186</v>
      </c>
      <c r="E64" s="865">
        <f>F64-5</f>
        <v>43647</v>
      </c>
      <c r="F64" s="866">
        <v>43652</v>
      </c>
      <c r="G64" s="864">
        <f>F64+35</f>
        <v>43687</v>
      </c>
    </row>
    <row r="65" spans="1:7" s="539" customFormat="1" ht="15" customHeight="1">
      <c r="A65" s="844"/>
      <c r="B65" s="630" t="s">
        <v>2870</v>
      </c>
      <c r="C65" s="630" t="s">
        <v>2494</v>
      </c>
      <c r="D65" s="807"/>
      <c r="E65" s="865">
        <f>F65-5</f>
        <v>43654</v>
      </c>
      <c r="F65" s="864">
        <f>F64+7</f>
        <v>43659</v>
      </c>
      <c r="G65" s="864">
        <f>F65+35</f>
        <v>43694</v>
      </c>
    </row>
    <row r="66" spans="1:7" s="539" customFormat="1" ht="15" customHeight="1">
      <c r="A66" s="844"/>
      <c r="B66" s="630" t="s">
        <v>2869</v>
      </c>
      <c r="C66" s="630" t="s">
        <v>2829</v>
      </c>
      <c r="D66" s="807"/>
      <c r="E66" s="865">
        <f>F66-5</f>
        <v>43661</v>
      </c>
      <c r="F66" s="864">
        <f>F65+7</f>
        <v>43666</v>
      </c>
      <c r="G66" s="864">
        <f>F66+35</f>
        <v>43701</v>
      </c>
    </row>
    <row r="67" spans="1:7" s="539" customFormat="1" ht="14.25" customHeight="1">
      <c r="A67" s="844"/>
      <c r="B67" s="630" t="s">
        <v>2868</v>
      </c>
      <c r="C67" s="630" t="s">
        <v>2492</v>
      </c>
      <c r="D67" s="807"/>
      <c r="E67" s="865">
        <f>F67-5</f>
        <v>43668</v>
      </c>
      <c r="F67" s="864">
        <f>F66+7</f>
        <v>43673</v>
      </c>
      <c r="G67" s="864">
        <f>F67+35</f>
        <v>43708</v>
      </c>
    </row>
    <row r="68" spans="1:7" s="539" customFormat="1" ht="14.25" customHeight="1">
      <c r="A68" s="844"/>
      <c r="B68" s="597" t="s">
        <v>2867</v>
      </c>
      <c r="C68" s="597" t="s">
        <v>2826</v>
      </c>
      <c r="D68" s="806"/>
      <c r="E68" s="865">
        <f>F68-5</f>
        <v>43675</v>
      </c>
      <c r="F68" s="864">
        <f>F67+7</f>
        <v>43680</v>
      </c>
      <c r="G68" s="864">
        <f>F68+35</f>
        <v>43715</v>
      </c>
    </row>
    <row r="69" spans="1:7" s="556" customFormat="1" ht="15" customHeight="1">
      <c r="A69" s="857" t="s">
        <v>2872</v>
      </c>
      <c r="B69" s="857"/>
      <c r="C69" s="872"/>
      <c r="D69" s="855"/>
      <c r="E69" s="855"/>
      <c r="F69" s="854"/>
      <c r="G69" s="881"/>
    </row>
    <row r="70" spans="1:7" s="539" customFormat="1" ht="15" customHeight="1">
      <c r="A70" s="844"/>
      <c r="B70" s="853" t="s">
        <v>31</v>
      </c>
      <c r="C70" s="851" t="s">
        <v>32</v>
      </c>
      <c r="D70" s="850" t="s">
        <v>8</v>
      </c>
      <c r="E70" s="848" t="s">
        <v>2450</v>
      </c>
      <c r="F70" s="849" t="s">
        <v>9</v>
      </c>
      <c r="G70" s="848" t="s">
        <v>2866</v>
      </c>
    </row>
    <row r="71" spans="1:7" s="539" customFormat="1" ht="15" customHeight="1">
      <c r="A71" s="844"/>
      <c r="B71" s="853"/>
      <c r="C71" s="869"/>
      <c r="D71" s="850"/>
      <c r="E71" s="848" t="s">
        <v>2449</v>
      </c>
      <c r="F71" s="849" t="s">
        <v>35</v>
      </c>
      <c r="G71" s="848" t="s">
        <v>36</v>
      </c>
    </row>
    <row r="72" spans="1:7" s="539" customFormat="1" ht="15" customHeight="1">
      <c r="A72" s="844"/>
      <c r="B72" s="630" t="s">
        <v>2871</v>
      </c>
      <c r="C72" s="630" t="s">
        <v>2496</v>
      </c>
      <c r="D72" s="770" t="s">
        <v>2141</v>
      </c>
      <c r="E72" s="652">
        <f>F72-5</f>
        <v>43647</v>
      </c>
      <c r="F72" s="622">
        <v>43652</v>
      </c>
      <c r="G72" s="622">
        <f>F72+48</f>
        <v>43700</v>
      </c>
    </row>
    <row r="73" spans="1:7" s="539" customFormat="1" ht="15" customHeight="1">
      <c r="A73" s="844"/>
      <c r="B73" s="630" t="s">
        <v>2870</v>
      </c>
      <c r="C73" s="630" t="s">
        <v>2494</v>
      </c>
      <c r="D73" s="770"/>
      <c r="E73" s="652">
        <f>F73-5</f>
        <v>43654</v>
      </c>
      <c r="F73" s="622">
        <f>F72+7</f>
        <v>43659</v>
      </c>
      <c r="G73" s="622">
        <f>F73+48</f>
        <v>43707</v>
      </c>
    </row>
    <row r="74" spans="1:7" s="539" customFormat="1" ht="15" customHeight="1">
      <c r="A74" s="844"/>
      <c r="B74" s="630" t="s">
        <v>2869</v>
      </c>
      <c r="C74" s="630" t="s">
        <v>2829</v>
      </c>
      <c r="D74" s="770"/>
      <c r="E74" s="652">
        <f>F74-5</f>
        <v>43661</v>
      </c>
      <c r="F74" s="622">
        <f>F73+7</f>
        <v>43666</v>
      </c>
      <c r="G74" s="622">
        <f>F74+48</f>
        <v>43714</v>
      </c>
    </row>
    <row r="75" spans="1:7" s="539" customFormat="1" ht="15" customHeight="1">
      <c r="A75" s="844"/>
      <c r="B75" s="630" t="s">
        <v>2868</v>
      </c>
      <c r="C75" s="630" t="s">
        <v>2492</v>
      </c>
      <c r="D75" s="770"/>
      <c r="E75" s="652">
        <f>F75-5</f>
        <v>43668</v>
      </c>
      <c r="F75" s="622">
        <f>F74+7</f>
        <v>43673</v>
      </c>
      <c r="G75" s="622">
        <f>F75+48</f>
        <v>43721</v>
      </c>
    </row>
    <row r="76" spans="1:7" s="539" customFormat="1" ht="15" customHeight="1">
      <c r="A76" s="844"/>
      <c r="B76" s="597" t="s">
        <v>2867</v>
      </c>
      <c r="C76" s="597" t="s">
        <v>2826</v>
      </c>
      <c r="D76" s="770"/>
      <c r="E76" s="652">
        <f>F76-5</f>
        <v>43675</v>
      </c>
      <c r="F76" s="622">
        <f>F75+7</f>
        <v>43680</v>
      </c>
      <c r="G76" s="622">
        <f>F76+48</f>
        <v>43728</v>
      </c>
    </row>
    <row r="77" spans="1:7" s="539" customFormat="1" ht="15" hidden="1" customHeight="1">
      <c r="A77" s="844"/>
      <c r="B77" s="880" t="s">
        <v>726</v>
      </c>
      <c r="C77" s="851" t="s">
        <v>32</v>
      </c>
      <c r="D77" s="850" t="s">
        <v>8</v>
      </c>
      <c r="E77" s="848" t="s">
        <v>2450</v>
      </c>
      <c r="F77" s="849" t="s">
        <v>9</v>
      </c>
      <c r="G77" s="848" t="s">
        <v>2866</v>
      </c>
    </row>
    <row r="78" spans="1:7" s="539" customFormat="1" ht="15" hidden="1" customHeight="1">
      <c r="A78" s="844"/>
      <c r="B78" s="879"/>
      <c r="C78" s="869"/>
      <c r="D78" s="850"/>
      <c r="E78" s="848" t="s">
        <v>2449</v>
      </c>
      <c r="F78" s="849" t="s">
        <v>35</v>
      </c>
      <c r="G78" s="848" t="s">
        <v>36</v>
      </c>
    </row>
    <row r="79" spans="1:7" s="539" customFormat="1" ht="15" hidden="1" customHeight="1">
      <c r="A79" s="844"/>
      <c r="B79" s="597" t="s">
        <v>2865</v>
      </c>
      <c r="C79" s="593" t="s">
        <v>2845</v>
      </c>
      <c r="D79" s="770" t="s">
        <v>2085</v>
      </c>
      <c r="E79" s="652">
        <f>F79-5</f>
        <v>43556</v>
      </c>
      <c r="F79" s="622">
        <v>43561</v>
      </c>
      <c r="G79" s="622">
        <f>F79+44</f>
        <v>43605</v>
      </c>
    </row>
    <row r="80" spans="1:7" s="539" customFormat="1" ht="15" hidden="1" customHeight="1">
      <c r="A80" s="844"/>
      <c r="B80" s="597" t="s">
        <v>2864</v>
      </c>
      <c r="C80" s="593" t="s">
        <v>2817</v>
      </c>
      <c r="D80" s="770"/>
      <c r="E80" s="652">
        <f>F80-5</f>
        <v>43563</v>
      </c>
      <c r="F80" s="622">
        <f>F79+7</f>
        <v>43568</v>
      </c>
      <c r="G80" s="622">
        <f>F80+44</f>
        <v>43612</v>
      </c>
    </row>
    <row r="81" spans="1:7" s="539" customFormat="1" ht="15" hidden="1" customHeight="1">
      <c r="A81" s="844"/>
      <c r="B81" s="597" t="s">
        <v>2823</v>
      </c>
      <c r="C81" s="593" t="s">
        <v>73</v>
      </c>
      <c r="D81" s="770"/>
      <c r="E81" s="652">
        <f>F81-5</f>
        <v>43570</v>
      </c>
      <c r="F81" s="622">
        <f>F80+7</f>
        <v>43575</v>
      </c>
      <c r="G81" s="622">
        <f>F81+44</f>
        <v>43619</v>
      </c>
    </row>
    <row r="82" spans="1:7" s="539" customFormat="1" ht="15" hidden="1" customHeight="1">
      <c r="A82" s="844"/>
      <c r="B82" s="597" t="s">
        <v>2822</v>
      </c>
      <c r="C82" s="717" t="s">
        <v>73</v>
      </c>
      <c r="D82" s="770"/>
      <c r="E82" s="652">
        <f>F82-5</f>
        <v>43577</v>
      </c>
      <c r="F82" s="622">
        <f>F81+7</f>
        <v>43582</v>
      </c>
      <c r="G82" s="622">
        <f>F82+44</f>
        <v>43626</v>
      </c>
    </row>
    <row r="83" spans="1:7" s="539" customFormat="1" ht="15" hidden="1" customHeight="1">
      <c r="A83" s="844"/>
      <c r="B83" s="597" t="s">
        <v>2821</v>
      </c>
      <c r="C83" s="593" t="s">
        <v>379</v>
      </c>
      <c r="D83" s="770"/>
      <c r="E83" s="652">
        <f>F83-5</f>
        <v>43584</v>
      </c>
      <c r="F83" s="622">
        <f>F82+7</f>
        <v>43589</v>
      </c>
      <c r="G83" s="622">
        <f>F83+44</f>
        <v>43633</v>
      </c>
    </row>
    <row r="84" spans="1:7" s="556" customFormat="1" ht="15.95" customHeight="1">
      <c r="A84" s="857" t="s">
        <v>2863</v>
      </c>
      <c r="B84" s="857"/>
      <c r="C84" s="856"/>
      <c r="D84" s="855"/>
      <c r="E84" s="855"/>
      <c r="F84" s="854"/>
      <c r="G84" s="805"/>
    </row>
    <row r="85" spans="1:7" s="539" customFormat="1" ht="15" customHeight="1">
      <c r="A85" s="844"/>
      <c r="B85" s="852" t="s">
        <v>31</v>
      </c>
      <c r="C85" s="850" t="s">
        <v>32</v>
      </c>
      <c r="D85" s="850" t="s">
        <v>8</v>
      </c>
      <c r="E85" s="848" t="s">
        <v>2450</v>
      </c>
      <c r="F85" s="849" t="s">
        <v>9</v>
      </c>
      <c r="G85" s="848" t="s">
        <v>52</v>
      </c>
    </row>
    <row r="86" spans="1:7" s="539" customFormat="1" ht="15" customHeight="1">
      <c r="A86" s="844"/>
      <c r="B86" s="870"/>
      <c r="C86" s="851"/>
      <c r="D86" s="851"/>
      <c r="E86" s="848" t="s">
        <v>2449</v>
      </c>
      <c r="F86" s="878" t="s">
        <v>35</v>
      </c>
      <c r="G86" s="871" t="s">
        <v>36</v>
      </c>
    </row>
    <row r="87" spans="1:7" s="539" customFormat="1" ht="15" customHeight="1">
      <c r="A87" s="844"/>
      <c r="B87" s="604" t="s">
        <v>2860</v>
      </c>
      <c r="C87" s="604" t="s">
        <v>2859</v>
      </c>
      <c r="D87" s="877" t="s">
        <v>162</v>
      </c>
      <c r="E87" s="876">
        <f>F87-5</f>
        <v>43644</v>
      </c>
      <c r="F87" s="845">
        <v>43649</v>
      </c>
      <c r="G87" s="589">
        <f>F87+35</f>
        <v>43684</v>
      </c>
    </row>
    <row r="88" spans="1:7" s="539" customFormat="1" ht="15" customHeight="1">
      <c r="A88" s="844"/>
      <c r="B88" s="604" t="s">
        <v>2858</v>
      </c>
      <c r="C88" s="604" t="s">
        <v>2857</v>
      </c>
      <c r="D88" s="877"/>
      <c r="E88" s="876">
        <f>F88-5</f>
        <v>43651</v>
      </c>
      <c r="F88" s="589">
        <f>F87+7</f>
        <v>43656</v>
      </c>
      <c r="G88" s="589">
        <f>F88+32</f>
        <v>43688</v>
      </c>
    </row>
    <row r="89" spans="1:7" s="539" customFormat="1" ht="15" customHeight="1">
      <c r="A89" s="844"/>
      <c r="B89" s="604" t="s">
        <v>2856</v>
      </c>
      <c r="C89" s="604" t="s">
        <v>2855</v>
      </c>
      <c r="D89" s="877"/>
      <c r="E89" s="876">
        <f>F89-5</f>
        <v>43658</v>
      </c>
      <c r="F89" s="589">
        <f>F88+7</f>
        <v>43663</v>
      </c>
      <c r="G89" s="589">
        <f>F89+32</f>
        <v>43695</v>
      </c>
    </row>
    <row r="90" spans="1:7" s="539" customFormat="1" ht="15" customHeight="1">
      <c r="A90" s="844"/>
      <c r="B90" s="604" t="s">
        <v>2854</v>
      </c>
      <c r="C90" s="604" t="s">
        <v>2853</v>
      </c>
      <c r="D90" s="877"/>
      <c r="E90" s="876">
        <f>F90-5</f>
        <v>43665</v>
      </c>
      <c r="F90" s="589">
        <f>F89+7</f>
        <v>43670</v>
      </c>
      <c r="G90" s="589">
        <f>F90+32</f>
        <v>43702</v>
      </c>
    </row>
    <row r="91" spans="1:7" s="539" customFormat="1" ht="15" customHeight="1">
      <c r="A91" s="844"/>
      <c r="B91" s="604" t="s">
        <v>2852</v>
      </c>
      <c r="C91" s="604" t="s">
        <v>2851</v>
      </c>
      <c r="D91" s="877"/>
      <c r="E91" s="876">
        <f>F91-5</f>
        <v>43672</v>
      </c>
      <c r="F91" s="589">
        <f>F90+7</f>
        <v>43677</v>
      </c>
      <c r="G91" s="589">
        <f>F91+32</f>
        <v>43709</v>
      </c>
    </row>
    <row r="92" spans="1:7" s="556" customFormat="1" ht="15" customHeight="1">
      <c r="A92" s="857" t="s">
        <v>2862</v>
      </c>
      <c r="B92" s="857"/>
      <c r="C92" s="872"/>
      <c r="D92" s="855"/>
      <c r="E92" s="855"/>
      <c r="F92" s="854"/>
      <c r="G92" s="875"/>
    </row>
    <row r="93" spans="1:7" s="539" customFormat="1" ht="15" customHeight="1">
      <c r="A93" s="844"/>
      <c r="B93" s="852" t="s">
        <v>31</v>
      </c>
      <c r="C93" s="851" t="s">
        <v>32</v>
      </c>
      <c r="D93" s="850" t="s">
        <v>8</v>
      </c>
      <c r="E93" s="848" t="s">
        <v>2450</v>
      </c>
      <c r="F93" s="849" t="s">
        <v>9</v>
      </c>
      <c r="G93" s="848" t="s">
        <v>2861</v>
      </c>
    </row>
    <row r="94" spans="1:7" s="539" customFormat="1" ht="15" customHeight="1">
      <c r="A94" s="844"/>
      <c r="B94" s="870"/>
      <c r="C94" s="869"/>
      <c r="D94" s="850"/>
      <c r="E94" s="848" t="s">
        <v>2449</v>
      </c>
      <c r="F94" s="849" t="s">
        <v>35</v>
      </c>
      <c r="G94" s="874" t="s">
        <v>36</v>
      </c>
    </row>
    <row r="95" spans="1:7" s="539" customFormat="1" ht="15" customHeight="1">
      <c r="A95" s="844"/>
      <c r="B95" s="604" t="s">
        <v>2860</v>
      </c>
      <c r="C95" s="604" t="s">
        <v>2859</v>
      </c>
      <c r="D95" s="873" t="s">
        <v>2219</v>
      </c>
      <c r="E95" s="627">
        <f>F95-5</f>
        <v>43644</v>
      </c>
      <c r="F95" s="622">
        <v>43649</v>
      </c>
      <c r="G95" s="622">
        <f>F95+40</f>
        <v>43689</v>
      </c>
    </row>
    <row r="96" spans="1:7" s="539" customFormat="1" ht="15" customHeight="1">
      <c r="A96" s="844"/>
      <c r="B96" s="604" t="s">
        <v>2858</v>
      </c>
      <c r="C96" s="604" t="s">
        <v>2857</v>
      </c>
      <c r="D96" s="873"/>
      <c r="E96" s="627">
        <f>F96-5</f>
        <v>43651</v>
      </c>
      <c r="F96" s="622">
        <f>F95+7</f>
        <v>43656</v>
      </c>
      <c r="G96" s="622">
        <f>F96+40</f>
        <v>43696</v>
      </c>
    </row>
    <row r="97" spans="1:11" s="539" customFormat="1" ht="15" customHeight="1">
      <c r="A97" s="844"/>
      <c r="B97" s="604" t="s">
        <v>2856</v>
      </c>
      <c r="C97" s="604" t="s">
        <v>2855</v>
      </c>
      <c r="D97" s="873"/>
      <c r="E97" s="627">
        <f>F97-5</f>
        <v>43658</v>
      </c>
      <c r="F97" s="622">
        <f>F96+7</f>
        <v>43663</v>
      </c>
      <c r="G97" s="622">
        <f>F97+40</f>
        <v>43703</v>
      </c>
    </row>
    <row r="98" spans="1:11" s="539" customFormat="1" ht="15" customHeight="1">
      <c r="A98" s="844"/>
      <c r="B98" s="604" t="s">
        <v>2854</v>
      </c>
      <c r="C98" s="604" t="s">
        <v>2853</v>
      </c>
      <c r="D98" s="873"/>
      <c r="E98" s="627">
        <f>F98-5</f>
        <v>43665</v>
      </c>
      <c r="F98" s="622">
        <f>F97+7</f>
        <v>43670</v>
      </c>
      <c r="G98" s="622">
        <f>F98+40</f>
        <v>43710</v>
      </c>
    </row>
    <row r="99" spans="1:11" s="539" customFormat="1" ht="15" customHeight="1">
      <c r="A99" s="844"/>
      <c r="B99" s="604" t="s">
        <v>2852</v>
      </c>
      <c r="C99" s="604" t="s">
        <v>2851</v>
      </c>
      <c r="D99" s="873"/>
      <c r="E99" s="627">
        <f>F99-5</f>
        <v>43672</v>
      </c>
      <c r="F99" s="622">
        <f>F98+7</f>
        <v>43677</v>
      </c>
      <c r="G99" s="622">
        <f>F99+40</f>
        <v>43717</v>
      </c>
    </row>
    <row r="100" spans="1:11" s="556" customFormat="1" ht="17.25" customHeight="1">
      <c r="A100" s="857" t="s">
        <v>2850</v>
      </c>
      <c r="B100" s="857"/>
      <c r="C100" s="872"/>
      <c r="D100" s="855"/>
      <c r="E100" s="855"/>
      <c r="F100" s="854"/>
      <c r="G100" s="854"/>
      <c r="H100" s="792"/>
    </row>
    <row r="101" spans="1:11" s="539" customFormat="1" ht="15" customHeight="1">
      <c r="A101" s="844"/>
      <c r="B101" s="852" t="s">
        <v>31</v>
      </c>
      <c r="C101" s="851" t="s">
        <v>32</v>
      </c>
      <c r="D101" s="851" t="s">
        <v>8</v>
      </c>
      <c r="E101" s="871" t="s">
        <v>2450</v>
      </c>
      <c r="F101" s="849" t="s">
        <v>9</v>
      </c>
      <c r="G101" s="871" t="s">
        <v>2850</v>
      </c>
      <c r="H101" s="842"/>
    </row>
    <row r="102" spans="1:11" s="539" customFormat="1" ht="15" customHeight="1">
      <c r="A102" s="844"/>
      <c r="B102" s="870"/>
      <c r="C102" s="869"/>
      <c r="D102" s="868"/>
      <c r="E102" s="848" t="s">
        <v>2449</v>
      </c>
      <c r="F102" s="867" t="s">
        <v>35</v>
      </c>
      <c r="G102" s="848" t="s">
        <v>36</v>
      </c>
      <c r="H102" s="786"/>
    </row>
    <row r="103" spans="1:11" s="539" customFormat="1" ht="15" customHeight="1">
      <c r="A103" s="844"/>
      <c r="B103" s="630" t="s">
        <v>2849</v>
      </c>
      <c r="C103" s="630" t="s">
        <v>2658</v>
      </c>
      <c r="D103" s="770" t="s">
        <v>105</v>
      </c>
      <c r="E103" s="865">
        <f>F103-5</f>
        <v>43647</v>
      </c>
      <c r="F103" s="866">
        <v>43652</v>
      </c>
      <c r="G103" s="864">
        <f>F103+40</f>
        <v>43692</v>
      </c>
    </row>
    <row r="104" spans="1:11" s="539" customFormat="1" ht="15" customHeight="1">
      <c r="A104" s="844"/>
      <c r="B104" s="630" t="s">
        <v>2848</v>
      </c>
      <c r="C104" s="630" t="s">
        <v>2845</v>
      </c>
      <c r="D104" s="770"/>
      <c r="E104" s="865">
        <f>F104-5</f>
        <v>43654</v>
      </c>
      <c r="F104" s="864">
        <f>F103+7</f>
        <v>43659</v>
      </c>
      <c r="G104" s="864">
        <f>F104+40</f>
        <v>43699</v>
      </c>
    </row>
    <row r="105" spans="1:11" s="539" customFormat="1" ht="15" customHeight="1">
      <c r="A105" s="844"/>
      <c r="B105" s="630" t="s">
        <v>2847</v>
      </c>
      <c r="C105" s="630" t="s">
        <v>2519</v>
      </c>
      <c r="D105" s="770"/>
      <c r="E105" s="865">
        <f>F105-5</f>
        <v>43661</v>
      </c>
      <c r="F105" s="864">
        <f>F104+7</f>
        <v>43666</v>
      </c>
      <c r="G105" s="864">
        <f>F105+40</f>
        <v>43706</v>
      </c>
    </row>
    <row r="106" spans="1:11" s="539" customFormat="1" ht="15">
      <c r="A106" s="844"/>
      <c r="B106" s="630" t="s">
        <v>2846</v>
      </c>
      <c r="C106" s="750" t="s">
        <v>2845</v>
      </c>
      <c r="D106" s="770"/>
      <c r="E106" s="865">
        <f>F106-5</f>
        <v>43668</v>
      </c>
      <c r="F106" s="864">
        <f>F105+7</f>
        <v>43673</v>
      </c>
      <c r="G106" s="864">
        <f>F106+40</f>
        <v>43713</v>
      </c>
      <c r="H106" s="786"/>
      <c r="I106" s="786"/>
      <c r="J106" s="786"/>
      <c r="K106" s="786"/>
    </row>
    <row r="107" spans="1:11" s="539" customFormat="1" ht="15">
      <c r="A107" s="844"/>
      <c r="B107" s="630" t="s">
        <v>2844</v>
      </c>
      <c r="C107" s="750" t="s">
        <v>2519</v>
      </c>
      <c r="D107" s="770"/>
      <c r="E107" s="865">
        <f>F107-5</f>
        <v>43675</v>
      </c>
      <c r="F107" s="864">
        <f>F106+7</f>
        <v>43680</v>
      </c>
      <c r="G107" s="864">
        <f>F107+40</f>
        <v>43720</v>
      </c>
      <c r="H107" s="786"/>
      <c r="I107" s="786"/>
      <c r="J107" s="786"/>
      <c r="K107" s="786"/>
    </row>
    <row r="108" spans="1:11" s="556" customFormat="1" ht="15">
      <c r="A108" s="857" t="s">
        <v>2843</v>
      </c>
      <c r="B108" s="857"/>
      <c r="C108" s="856"/>
      <c r="D108" s="855"/>
      <c r="E108" s="855"/>
      <c r="F108" s="854"/>
      <c r="G108" s="854"/>
      <c r="H108" s="792"/>
      <c r="I108" s="792"/>
      <c r="J108" s="792"/>
      <c r="K108" s="792"/>
    </row>
    <row r="109" spans="1:11" s="539" customFormat="1" ht="15">
      <c r="A109" s="844"/>
      <c r="B109" s="853" t="s">
        <v>31</v>
      </c>
      <c r="C109" s="850" t="s">
        <v>32</v>
      </c>
      <c r="D109" s="850" t="s">
        <v>8</v>
      </c>
      <c r="E109" s="848" t="s">
        <v>2450</v>
      </c>
      <c r="F109" s="849" t="s">
        <v>9</v>
      </c>
      <c r="G109" s="848" t="s">
        <v>2842</v>
      </c>
      <c r="H109" s="786"/>
      <c r="I109" s="786"/>
      <c r="J109" s="786"/>
      <c r="K109" s="786"/>
    </row>
    <row r="110" spans="1:11" s="539" customFormat="1" ht="15">
      <c r="A110" s="844"/>
      <c r="B110" s="852"/>
      <c r="C110" s="851"/>
      <c r="D110" s="850"/>
      <c r="E110" s="848" t="s">
        <v>2449</v>
      </c>
      <c r="F110" s="849" t="s">
        <v>35</v>
      </c>
      <c r="G110" s="848" t="s">
        <v>36</v>
      </c>
      <c r="H110" s="847"/>
      <c r="I110" s="786"/>
      <c r="J110" s="786"/>
      <c r="K110" s="786"/>
    </row>
    <row r="111" spans="1:11" s="539" customFormat="1" ht="15">
      <c r="A111" s="844"/>
      <c r="B111" s="604" t="s">
        <v>2841</v>
      </c>
      <c r="C111" s="750" t="s">
        <v>2836</v>
      </c>
      <c r="D111" s="846" t="s">
        <v>2203</v>
      </c>
      <c r="E111" s="627">
        <f>F111-5</f>
        <v>43644</v>
      </c>
      <c r="F111" s="845">
        <v>43649</v>
      </c>
      <c r="G111" s="622">
        <f>F111+35</f>
        <v>43684</v>
      </c>
      <c r="H111" s="786"/>
      <c r="I111" s="786"/>
      <c r="J111" s="786"/>
      <c r="K111" s="786"/>
    </row>
    <row r="112" spans="1:11" s="539" customFormat="1" ht="15">
      <c r="A112" s="844"/>
      <c r="B112" s="604" t="s">
        <v>2840</v>
      </c>
      <c r="C112" s="750" t="s">
        <v>2519</v>
      </c>
      <c r="D112" s="843"/>
      <c r="E112" s="627">
        <f>F112-5</f>
        <v>43651</v>
      </c>
      <c r="F112" s="622">
        <f>F111+7</f>
        <v>43656</v>
      </c>
      <c r="G112" s="622">
        <f>F112+35</f>
        <v>43691</v>
      </c>
      <c r="H112" s="786"/>
      <c r="I112" s="786"/>
      <c r="J112" s="786"/>
      <c r="K112" s="786"/>
    </row>
    <row r="113" spans="1:11" s="539" customFormat="1" ht="15">
      <c r="A113" s="844"/>
      <c r="B113" s="604" t="s">
        <v>2839</v>
      </c>
      <c r="C113" s="750" t="s">
        <v>2838</v>
      </c>
      <c r="D113" s="843"/>
      <c r="E113" s="627">
        <f>F113-5</f>
        <v>43658</v>
      </c>
      <c r="F113" s="622">
        <f>F112+7</f>
        <v>43663</v>
      </c>
      <c r="G113" s="622">
        <f>F113+35</f>
        <v>43698</v>
      </c>
      <c r="H113" s="786"/>
      <c r="I113" s="786"/>
      <c r="J113" s="786"/>
      <c r="K113" s="786"/>
    </row>
    <row r="114" spans="1:11" s="534" customFormat="1">
      <c r="A114" s="651"/>
      <c r="B114" s="604" t="s">
        <v>2837</v>
      </c>
      <c r="C114" s="750" t="s">
        <v>2836</v>
      </c>
      <c r="D114" s="843"/>
      <c r="E114" s="627">
        <f>F114-5</f>
        <v>43665</v>
      </c>
      <c r="F114" s="622">
        <f>F113+7</f>
        <v>43670</v>
      </c>
      <c r="G114" s="622">
        <f>F114+35</f>
        <v>43705</v>
      </c>
      <c r="H114" s="842"/>
      <c r="I114" s="795"/>
      <c r="J114" s="795"/>
      <c r="K114" s="795"/>
    </row>
    <row r="115" spans="1:11">
      <c r="B115" s="604" t="s">
        <v>2835</v>
      </c>
      <c r="C115" s="750" t="s">
        <v>2834</v>
      </c>
      <c r="D115" s="841"/>
      <c r="E115" s="627">
        <f>F115-5</f>
        <v>43672</v>
      </c>
      <c r="F115" s="622">
        <f>F114+7</f>
        <v>43677</v>
      </c>
      <c r="G115" s="622">
        <f>F115+35</f>
        <v>43712</v>
      </c>
    </row>
    <row r="116" spans="1:11" s="556" customFormat="1" ht="14.1" customHeight="1">
      <c r="A116" s="857" t="s">
        <v>2833</v>
      </c>
      <c r="B116" s="857"/>
      <c r="C116" s="856"/>
      <c r="D116" s="855"/>
      <c r="E116" s="855"/>
      <c r="F116" s="854"/>
      <c r="G116" s="854"/>
      <c r="H116" s="792"/>
      <c r="I116" s="792"/>
      <c r="J116" s="792"/>
      <c r="K116" s="792"/>
    </row>
    <row r="117" spans="1:11" s="539" customFormat="1" ht="15">
      <c r="A117" s="844"/>
      <c r="B117" s="853" t="s">
        <v>31</v>
      </c>
      <c r="C117" s="850" t="s">
        <v>32</v>
      </c>
      <c r="D117" s="850" t="s">
        <v>8</v>
      </c>
      <c r="E117" s="848" t="s">
        <v>2450</v>
      </c>
      <c r="F117" s="849" t="s">
        <v>9</v>
      </c>
      <c r="G117" s="848" t="s">
        <v>20</v>
      </c>
      <c r="H117" s="786"/>
      <c r="I117" s="786"/>
      <c r="J117" s="786"/>
      <c r="K117" s="786"/>
    </row>
    <row r="118" spans="1:11" s="539" customFormat="1" ht="15">
      <c r="A118" s="844"/>
      <c r="B118" s="852"/>
      <c r="C118" s="851"/>
      <c r="D118" s="850"/>
      <c r="E118" s="848" t="s">
        <v>2449</v>
      </c>
      <c r="F118" s="849" t="s">
        <v>35</v>
      </c>
      <c r="G118" s="848" t="s">
        <v>36</v>
      </c>
      <c r="H118" s="847"/>
      <c r="I118" s="786"/>
      <c r="J118" s="786"/>
      <c r="K118" s="786"/>
    </row>
    <row r="119" spans="1:11" s="539" customFormat="1" ht="15">
      <c r="A119" s="844"/>
      <c r="B119" s="604" t="s">
        <v>2832</v>
      </c>
      <c r="C119" s="604" t="s">
        <v>2496</v>
      </c>
      <c r="D119" s="846" t="s">
        <v>186</v>
      </c>
      <c r="E119" s="627">
        <f>F119-5</f>
        <v>43644</v>
      </c>
      <c r="F119" s="845">
        <v>43649</v>
      </c>
      <c r="G119" s="622">
        <f>F119+34</f>
        <v>43683</v>
      </c>
      <c r="H119" s="786"/>
      <c r="I119" s="786"/>
      <c r="J119" s="786"/>
      <c r="K119" s="786"/>
    </row>
    <row r="120" spans="1:11" s="539" customFormat="1" ht="15">
      <c r="A120" s="844"/>
      <c r="B120" s="604" t="s">
        <v>2831</v>
      </c>
      <c r="C120" s="604" t="s">
        <v>2494</v>
      </c>
      <c r="D120" s="843"/>
      <c r="E120" s="627">
        <f>F120-5</f>
        <v>43651</v>
      </c>
      <c r="F120" s="622">
        <f>F119+7</f>
        <v>43656</v>
      </c>
      <c r="G120" s="622">
        <f>F120+34</f>
        <v>43690</v>
      </c>
      <c r="H120" s="786"/>
      <c r="I120" s="786"/>
      <c r="J120" s="786"/>
      <c r="K120" s="786"/>
    </row>
    <row r="121" spans="1:11" s="539" customFormat="1" ht="15">
      <c r="A121" s="844"/>
      <c r="B121" s="604" t="s">
        <v>2830</v>
      </c>
      <c r="C121" s="604" t="s">
        <v>2829</v>
      </c>
      <c r="D121" s="843"/>
      <c r="E121" s="627">
        <f>F121-5</f>
        <v>43658</v>
      </c>
      <c r="F121" s="622">
        <f>F120+7</f>
        <v>43663</v>
      </c>
      <c r="G121" s="622">
        <f>F121+34</f>
        <v>43697</v>
      </c>
      <c r="H121" s="786"/>
      <c r="I121" s="786"/>
      <c r="J121" s="786"/>
      <c r="K121" s="786"/>
    </row>
    <row r="122" spans="1:11" s="534" customFormat="1">
      <c r="A122" s="651"/>
      <c r="B122" s="604" t="s">
        <v>2828</v>
      </c>
      <c r="C122" s="604" t="s">
        <v>2492</v>
      </c>
      <c r="D122" s="843"/>
      <c r="E122" s="627">
        <f>F122-5</f>
        <v>43665</v>
      </c>
      <c r="F122" s="622">
        <f>F121+7</f>
        <v>43670</v>
      </c>
      <c r="G122" s="622">
        <f>F122+34</f>
        <v>43704</v>
      </c>
      <c r="H122" s="842"/>
      <c r="I122" s="795"/>
      <c r="J122" s="795"/>
      <c r="K122" s="795"/>
    </row>
    <row r="123" spans="1:11">
      <c r="B123" s="604" t="s">
        <v>2827</v>
      </c>
      <c r="C123" s="683" t="s">
        <v>2826</v>
      </c>
      <c r="D123" s="841"/>
      <c r="E123" s="627">
        <f>F123-5</f>
        <v>43672</v>
      </c>
      <c r="F123" s="622">
        <f>F122+7</f>
        <v>43677</v>
      </c>
      <c r="G123" s="622">
        <f>F123+34</f>
        <v>43711</v>
      </c>
    </row>
    <row r="124" spans="1:11" s="858" customFormat="1">
      <c r="A124" s="863"/>
      <c r="B124" s="862"/>
      <c r="C124" s="861"/>
      <c r="D124" s="860"/>
      <c r="E124" s="859"/>
      <c r="F124" s="690"/>
      <c r="G124" s="690"/>
    </row>
    <row r="125" spans="1:11" s="539" customFormat="1" ht="15">
      <c r="A125" s="844"/>
      <c r="B125" s="853" t="s">
        <v>726</v>
      </c>
      <c r="C125" s="850" t="s">
        <v>32</v>
      </c>
      <c r="D125" s="850" t="s">
        <v>8</v>
      </c>
      <c r="E125" s="848" t="s">
        <v>2450</v>
      </c>
      <c r="F125" s="849" t="s">
        <v>9</v>
      </c>
      <c r="G125" s="848" t="s">
        <v>20</v>
      </c>
      <c r="H125" s="786"/>
      <c r="I125" s="786"/>
      <c r="J125" s="786"/>
      <c r="K125" s="786"/>
    </row>
    <row r="126" spans="1:11" s="539" customFormat="1" ht="15">
      <c r="A126" s="844"/>
      <c r="B126" s="852"/>
      <c r="C126" s="851"/>
      <c r="D126" s="850"/>
      <c r="E126" s="848" t="s">
        <v>2449</v>
      </c>
      <c r="F126" s="849" t="s">
        <v>35</v>
      </c>
      <c r="G126" s="848" t="s">
        <v>36</v>
      </c>
      <c r="H126" s="847"/>
      <c r="I126" s="786"/>
      <c r="J126" s="786"/>
      <c r="K126" s="786"/>
    </row>
    <row r="127" spans="1:11" s="539" customFormat="1" ht="15">
      <c r="A127" s="844"/>
      <c r="B127" s="604" t="s">
        <v>2825</v>
      </c>
      <c r="C127" s="604" t="s">
        <v>2817</v>
      </c>
      <c r="D127" s="846" t="s">
        <v>2085</v>
      </c>
      <c r="E127" s="627">
        <f>F127-5</f>
        <v>43647</v>
      </c>
      <c r="F127" s="845">
        <v>43652</v>
      </c>
      <c r="G127" s="622">
        <f>F127+34</f>
        <v>43686</v>
      </c>
      <c r="H127" s="786"/>
      <c r="I127" s="786"/>
      <c r="J127" s="786"/>
      <c r="K127" s="786"/>
    </row>
    <row r="128" spans="1:11" s="539" customFormat="1" ht="15">
      <c r="A128" s="844"/>
      <c r="B128" s="604" t="s">
        <v>2824</v>
      </c>
      <c r="C128" s="604" t="s">
        <v>78</v>
      </c>
      <c r="D128" s="843"/>
      <c r="E128" s="627">
        <f>F128-5</f>
        <v>43654</v>
      </c>
      <c r="F128" s="622">
        <f>F127+7</f>
        <v>43659</v>
      </c>
      <c r="G128" s="622">
        <f>F128+34</f>
        <v>43693</v>
      </c>
      <c r="H128" s="786"/>
      <c r="I128" s="786"/>
      <c r="J128" s="786"/>
      <c r="K128" s="786"/>
    </row>
    <row r="129" spans="1:11" s="539" customFormat="1" ht="15">
      <c r="A129" s="844"/>
      <c r="B129" s="604" t="s">
        <v>2823</v>
      </c>
      <c r="C129" s="604" t="s">
        <v>78</v>
      </c>
      <c r="D129" s="843"/>
      <c r="E129" s="627">
        <f>F129-5</f>
        <v>43661</v>
      </c>
      <c r="F129" s="622">
        <f>F128+7</f>
        <v>43666</v>
      </c>
      <c r="G129" s="622">
        <f>F129+34</f>
        <v>43700</v>
      </c>
      <c r="H129" s="786"/>
      <c r="I129" s="786"/>
      <c r="J129" s="786"/>
      <c r="K129" s="786"/>
    </row>
    <row r="130" spans="1:11" s="534" customFormat="1">
      <c r="A130" s="651"/>
      <c r="B130" s="604" t="s">
        <v>2822</v>
      </c>
      <c r="C130" s="604" t="s">
        <v>78</v>
      </c>
      <c r="D130" s="843"/>
      <c r="E130" s="627">
        <f>F130-5</f>
        <v>43668</v>
      </c>
      <c r="F130" s="622">
        <f>F129+7</f>
        <v>43673</v>
      </c>
      <c r="G130" s="622">
        <f>F130+34</f>
        <v>43707</v>
      </c>
      <c r="H130" s="842"/>
      <c r="I130" s="795"/>
      <c r="J130" s="795"/>
      <c r="K130" s="795"/>
    </row>
    <row r="131" spans="1:11">
      <c r="B131" s="604" t="s">
        <v>2821</v>
      </c>
      <c r="C131" s="683" t="s">
        <v>2817</v>
      </c>
      <c r="D131" s="841"/>
      <c r="E131" s="627">
        <f>F131-5</f>
        <v>43675</v>
      </c>
      <c r="F131" s="622">
        <f>F130+7</f>
        <v>43680</v>
      </c>
      <c r="G131" s="622">
        <f>F131+34</f>
        <v>43714</v>
      </c>
    </row>
    <row r="132" spans="1:11" s="556" customFormat="1" ht="14.1" customHeight="1">
      <c r="A132" s="857" t="s">
        <v>2325</v>
      </c>
      <c r="B132" s="857"/>
      <c r="C132" s="856"/>
      <c r="D132" s="855"/>
      <c r="E132" s="855"/>
      <c r="F132" s="854"/>
      <c r="G132" s="854"/>
      <c r="H132" s="792"/>
      <c r="I132" s="792"/>
      <c r="J132" s="792"/>
      <c r="K132" s="792"/>
    </row>
    <row r="133" spans="1:11" s="539" customFormat="1" ht="15">
      <c r="A133" s="844"/>
      <c r="B133" s="853" t="s">
        <v>31</v>
      </c>
      <c r="C133" s="850" t="s">
        <v>32</v>
      </c>
      <c r="D133" s="850" t="s">
        <v>8</v>
      </c>
      <c r="E133" s="848" t="s">
        <v>2450</v>
      </c>
      <c r="F133" s="849" t="s">
        <v>9</v>
      </c>
      <c r="G133" s="848" t="s">
        <v>183</v>
      </c>
      <c r="H133" s="786"/>
      <c r="I133" s="786"/>
      <c r="J133" s="786"/>
      <c r="K133" s="786"/>
    </row>
    <row r="134" spans="1:11" s="539" customFormat="1" ht="15">
      <c r="A134" s="844"/>
      <c r="B134" s="852"/>
      <c r="C134" s="851"/>
      <c r="D134" s="850"/>
      <c r="E134" s="848" t="s">
        <v>2449</v>
      </c>
      <c r="F134" s="849" t="s">
        <v>35</v>
      </c>
      <c r="G134" s="848" t="s">
        <v>36</v>
      </c>
      <c r="H134" s="847"/>
      <c r="I134" s="786"/>
      <c r="J134" s="786"/>
      <c r="K134" s="786"/>
    </row>
    <row r="135" spans="1:11" s="539" customFormat="1" ht="15">
      <c r="A135" s="844"/>
      <c r="B135" s="683" t="s">
        <v>2820</v>
      </c>
      <c r="C135" s="604" t="s">
        <v>100</v>
      </c>
      <c r="D135" s="846" t="s">
        <v>2203</v>
      </c>
      <c r="E135" s="627">
        <f>F135-5</f>
        <v>43643</v>
      </c>
      <c r="F135" s="845">
        <v>43648</v>
      </c>
      <c r="G135" s="622">
        <f>F135+30</f>
        <v>43678</v>
      </c>
      <c r="H135" s="786"/>
      <c r="I135" s="786"/>
      <c r="J135" s="786"/>
      <c r="K135" s="786"/>
    </row>
    <row r="136" spans="1:11" s="539" customFormat="1" ht="15">
      <c r="A136" s="844"/>
      <c r="B136" s="683" t="s">
        <v>2819</v>
      </c>
      <c r="C136" s="604" t="s">
        <v>37</v>
      </c>
      <c r="D136" s="843"/>
      <c r="E136" s="627">
        <f>F136-5</f>
        <v>43650</v>
      </c>
      <c r="F136" s="622">
        <f>F135+7</f>
        <v>43655</v>
      </c>
      <c r="G136" s="622">
        <f>F136+30</f>
        <v>43685</v>
      </c>
      <c r="H136" s="786"/>
      <c r="I136" s="786"/>
      <c r="J136" s="786"/>
      <c r="K136" s="786"/>
    </row>
    <row r="137" spans="1:11" s="539" customFormat="1" ht="15">
      <c r="A137" s="844"/>
      <c r="B137" s="604" t="s">
        <v>2818</v>
      </c>
      <c r="C137" s="604" t="s">
        <v>2817</v>
      </c>
      <c r="D137" s="843"/>
      <c r="E137" s="627">
        <f>F137-5</f>
        <v>43657</v>
      </c>
      <c r="F137" s="622">
        <f>F136+7</f>
        <v>43662</v>
      </c>
      <c r="G137" s="622">
        <f>F137+30</f>
        <v>43692</v>
      </c>
      <c r="H137" s="786"/>
      <c r="I137" s="786"/>
      <c r="J137" s="786"/>
      <c r="K137" s="786"/>
    </row>
    <row r="138" spans="1:11" s="534" customFormat="1">
      <c r="A138" s="651"/>
      <c r="B138" s="604" t="s">
        <v>2816</v>
      </c>
      <c r="C138" s="604" t="s">
        <v>2489</v>
      </c>
      <c r="D138" s="843"/>
      <c r="E138" s="627">
        <f>F138-5</f>
        <v>43664</v>
      </c>
      <c r="F138" s="622">
        <f>F137+7</f>
        <v>43669</v>
      </c>
      <c r="G138" s="622">
        <f>F138+30</f>
        <v>43699</v>
      </c>
      <c r="H138" s="842"/>
      <c r="I138" s="795"/>
      <c r="J138" s="795"/>
      <c r="K138" s="795"/>
    </row>
    <row r="139" spans="1:11">
      <c r="B139" s="604" t="s">
        <v>2815</v>
      </c>
      <c r="C139" s="604" t="s">
        <v>2507</v>
      </c>
      <c r="D139" s="841"/>
      <c r="E139" s="627">
        <f>F139-5</f>
        <v>43671</v>
      </c>
      <c r="F139" s="622">
        <f>F138+7</f>
        <v>43676</v>
      </c>
      <c r="G139" s="622">
        <f>F139+30</f>
        <v>43706</v>
      </c>
    </row>
    <row r="140" spans="1:11" s="534" customFormat="1" ht="15">
      <c r="A140" s="764" t="s">
        <v>2814</v>
      </c>
      <c r="B140" s="764"/>
      <c r="C140" s="764"/>
      <c r="D140" s="764"/>
      <c r="E140" s="764"/>
      <c r="F140" s="764"/>
      <c r="G140" s="764"/>
    </row>
    <row r="141" spans="1:11" s="556" customFormat="1" ht="15">
      <c r="A141" s="687" t="s">
        <v>2813</v>
      </c>
      <c r="B141" s="687"/>
      <c r="C141" s="779"/>
      <c r="F141" s="779"/>
      <c r="G141" s="779"/>
      <c r="H141" s="792"/>
      <c r="I141" s="792"/>
      <c r="J141" s="792"/>
      <c r="K141" s="792"/>
    </row>
    <row r="142" spans="1:11" s="539" customFormat="1" ht="15" customHeight="1">
      <c r="A142" s="672"/>
      <c r="B142" s="689" t="s">
        <v>31</v>
      </c>
      <c r="C142" s="681" t="s">
        <v>32</v>
      </c>
      <c r="D142" s="681" t="s">
        <v>8</v>
      </c>
      <c r="E142" s="593" t="s">
        <v>2450</v>
      </c>
      <c r="F142" s="593" t="s">
        <v>9</v>
      </c>
      <c r="G142" s="593" t="s">
        <v>2805</v>
      </c>
      <c r="H142" s="829"/>
      <c r="I142" s="786"/>
      <c r="J142" s="786"/>
      <c r="K142" s="786"/>
    </row>
    <row r="143" spans="1:11" s="539" customFormat="1" ht="15" customHeight="1">
      <c r="A143" s="672"/>
      <c r="B143" s="833"/>
      <c r="C143" s="832"/>
      <c r="D143" s="832"/>
      <c r="E143" s="701" t="s">
        <v>2449</v>
      </c>
      <c r="F143" s="701" t="s">
        <v>35</v>
      </c>
      <c r="G143" s="701" t="s">
        <v>36</v>
      </c>
      <c r="H143" s="829"/>
      <c r="I143" s="786"/>
      <c r="J143" s="786"/>
      <c r="K143" s="786"/>
    </row>
    <row r="144" spans="1:11" s="539" customFormat="1" ht="15" customHeight="1">
      <c r="A144" s="672"/>
      <c r="B144" s="637" t="s">
        <v>2812</v>
      </c>
      <c r="C144" s="637" t="s">
        <v>1169</v>
      </c>
      <c r="D144" s="688" t="s">
        <v>2203</v>
      </c>
      <c r="E144" s="589">
        <f>F144-5</f>
        <v>43646</v>
      </c>
      <c r="F144" s="622">
        <v>43651</v>
      </c>
      <c r="G144" s="622">
        <f>F144+32</f>
        <v>43683</v>
      </c>
      <c r="H144" s="829"/>
      <c r="I144" s="786"/>
      <c r="J144" s="786"/>
      <c r="K144" s="786"/>
    </row>
    <row r="145" spans="1:11" s="539" customFormat="1" ht="15" customHeight="1">
      <c r="A145" s="672"/>
      <c r="B145" s="725" t="s">
        <v>2811</v>
      </c>
      <c r="C145" s="728" t="s">
        <v>356</v>
      </c>
      <c r="D145" s="658"/>
      <c r="E145" s="589">
        <f>F145-5</f>
        <v>43653</v>
      </c>
      <c r="F145" s="622">
        <f>F144+7</f>
        <v>43658</v>
      </c>
      <c r="G145" s="622">
        <f>F145+32</f>
        <v>43690</v>
      </c>
      <c r="H145" s="829"/>
      <c r="I145" s="786"/>
      <c r="J145" s="786"/>
      <c r="K145" s="786"/>
    </row>
    <row r="146" spans="1:11" s="539" customFormat="1" ht="15" customHeight="1">
      <c r="A146" s="672"/>
      <c r="B146" s="637" t="s">
        <v>2810</v>
      </c>
      <c r="C146" s="637" t="s">
        <v>1166</v>
      </c>
      <c r="D146" s="658"/>
      <c r="E146" s="589">
        <f>F146-5</f>
        <v>43660</v>
      </c>
      <c r="F146" s="622">
        <f>F145+7</f>
        <v>43665</v>
      </c>
      <c r="G146" s="622">
        <f>F146+32</f>
        <v>43697</v>
      </c>
      <c r="H146" s="829"/>
      <c r="I146" s="786"/>
      <c r="J146" s="786"/>
      <c r="K146" s="786"/>
    </row>
    <row r="147" spans="1:11" s="539" customFormat="1" ht="15" customHeight="1">
      <c r="A147" s="672"/>
      <c r="B147" s="637" t="s">
        <v>2809</v>
      </c>
      <c r="C147" s="637" t="s">
        <v>2808</v>
      </c>
      <c r="D147" s="658"/>
      <c r="E147" s="589">
        <f>F147-5</f>
        <v>43667</v>
      </c>
      <c r="F147" s="622">
        <f>F146+7</f>
        <v>43672</v>
      </c>
      <c r="G147" s="622">
        <f>F147+32</f>
        <v>43704</v>
      </c>
      <c r="H147" s="829"/>
      <c r="I147" s="786"/>
      <c r="J147" s="786"/>
      <c r="K147" s="786"/>
    </row>
    <row r="148" spans="1:11" s="539" customFormat="1" ht="15" customHeight="1">
      <c r="A148" s="672"/>
      <c r="B148" s="637" t="s">
        <v>2807</v>
      </c>
      <c r="C148" s="637" t="s">
        <v>2806</v>
      </c>
      <c r="D148" s="656"/>
      <c r="E148" s="589">
        <f>F148-5</f>
        <v>43674</v>
      </c>
      <c r="F148" s="622">
        <f>F147+7</f>
        <v>43679</v>
      </c>
      <c r="G148" s="622">
        <f>F148+32</f>
        <v>43711</v>
      </c>
      <c r="H148" s="829"/>
      <c r="I148" s="786"/>
      <c r="J148" s="786"/>
      <c r="K148" s="786"/>
    </row>
    <row r="149" spans="1:11" s="786" customFormat="1" ht="15" customHeight="1">
      <c r="A149" s="672"/>
      <c r="B149" s="840"/>
      <c r="C149" s="840"/>
      <c r="D149" s="839"/>
      <c r="E149" s="691"/>
      <c r="F149" s="690"/>
      <c r="G149" s="690"/>
      <c r="H149" s="829"/>
    </row>
    <row r="150" spans="1:11" s="539" customFormat="1" ht="15" customHeight="1">
      <c r="A150" s="672"/>
      <c r="B150" s="689" t="s">
        <v>31</v>
      </c>
      <c r="C150" s="681" t="s">
        <v>32</v>
      </c>
      <c r="D150" s="681" t="s">
        <v>8</v>
      </c>
      <c r="E150" s="593" t="s">
        <v>2450</v>
      </c>
      <c r="F150" s="593" t="s">
        <v>9</v>
      </c>
      <c r="G150" s="593" t="s">
        <v>2805</v>
      </c>
      <c r="H150" s="829"/>
      <c r="I150" s="786"/>
      <c r="J150" s="786"/>
      <c r="K150" s="786"/>
    </row>
    <row r="151" spans="1:11" s="539" customFormat="1" ht="15" customHeight="1">
      <c r="A151" s="672"/>
      <c r="B151" s="814"/>
      <c r="C151" s="832"/>
      <c r="D151" s="832"/>
      <c r="E151" s="701" t="s">
        <v>2449</v>
      </c>
      <c r="F151" s="701" t="s">
        <v>35</v>
      </c>
      <c r="G151" s="701" t="s">
        <v>36</v>
      </c>
      <c r="H151" s="829"/>
      <c r="I151" s="786"/>
      <c r="J151" s="786"/>
      <c r="K151" s="786"/>
    </row>
    <row r="152" spans="1:11" s="539" customFormat="1" ht="15" customHeight="1">
      <c r="A152" s="672"/>
      <c r="B152" s="713" t="s">
        <v>2804</v>
      </c>
      <c r="C152" s="725" t="s">
        <v>2739</v>
      </c>
      <c r="D152" s="671" t="s">
        <v>148</v>
      </c>
      <c r="E152" s="838">
        <f>F152-5</f>
        <v>43642</v>
      </c>
      <c r="F152" s="810">
        <v>43647</v>
      </c>
      <c r="G152" s="810">
        <f>F152+34</f>
        <v>43681</v>
      </c>
      <c r="H152" s="829"/>
      <c r="I152" s="786"/>
      <c r="J152" s="786"/>
      <c r="K152" s="786"/>
    </row>
    <row r="153" spans="1:11" s="539" customFormat="1" ht="15" customHeight="1">
      <c r="A153" s="672"/>
      <c r="B153" s="713" t="s">
        <v>2803</v>
      </c>
      <c r="C153" s="725" t="s">
        <v>2802</v>
      </c>
      <c r="D153" s="671"/>
      <c r="E153" s="838">
        <f>F153-5</f>
        <v>43649</v>
      </c>
      <c r="F153" s="810">
        <f>F152+7</f>
        <v>43654</v>
      </c>
      <c r="G153" s="810">
        <f>F153+34</f>
        <v>43688</v>
      </c>
      <c r="H153" s="829"/>
      <c r="I153" s="786"/>
      <c r="J153" s="786"/>
      <c r="K153" s="786"/>
    </row>
    <row r="154" spans="1:11" s="539" customFormat="1" ht="15" customHeight="1">
      <c r="A154" s="672"/>
      <c r="B154" s="713" t="s">
        <v>2801</v>
      </c>
      <c r="C154" s="725" t="s">
        <v>2800</v>
      </c>
      <c r="D154" s="671"/>
      <c r="E154" s="838">
        <f>F154-5</f>
        <v>43656</v>
      </c>
      <c r="F154" s="810">
        <f>F153+7</f>
        <v>43661</v>
      </c>
      <c r="G154" s="810">
        <f>F154+34</f>
        <v>43695</v>
      </c>
      <c r="H154" s="829"/>
      <c r="I154" s="786"/>
      <c r="J154" s="786"/>
      <c r="K154" s="786"/>
    </row>
    <row r="155" spans="1:11" s="539" customFormat="1" ht="15" customHeight="1">
      <c r="A155" s="672"/>
      <c r="B155" s="713" t="s">
        <v>2799</v>
      </c>
      <c r="C155" s="725" t="s">
        <v>2798</v>
      </c>
      <c r="D155" s="671"/>
      <c r="E155" s="838">
        <f>F155-5</f>
        <v>43663</v>
      </c>
      <c r="F155" s="810">
        <f>F154+7</f>
        <v>43668</v>
      </c>
      <c r="G155" s="810">
        <f>F155+34</f>
        <v>43702</v>
      </c>
      <c r="H155" s="829"/>
      <c r="I155" s="786"/>
      <c r="J155" s="786"/>
      <c r="K155" s="786"/>
    </row>
    <row r="156" spans="1:11" s="539" customFormat="1" ht="18" customHeight="1">
      <c r="A156" s="651"/>
      <c r="B156" s="713" t="s">
        <v>2797</v>
      </c>
      <c r="C156" s="725" t="s">
        <v>2796</v>
      </c>
      <c r="D156" s="671"/>
      <c r="E156" s="838">
        <f>F156-5</f>
        <v>43670</v>
      </c>
      <c r="F156" s="810">
        <f>F155+7</f>
        <v>43675</v>
      </c>
      <c r="G156" s="810">
        <f>F156+34</f>
        <v>43709</v>
      </c>
      <c r="H156" s="829"/>
      <c r="I156" s="786"/>
      <c r="J156" s="786"/>
      <c r="K156" s="786"/>
    </row>
    <row r="157" spans="1:11" s="556" customFormat="1" ht="15" customHeight="1">
      <c r="A157" s="707" t="s">
        <v>2795</v>
      </c>
      <c r="B157" s="837"/>
      <c r="C157" s="836"/>
      <c r="D157" s="635"/>
      <c r="E157" s="835"/>
      <c r="F157" s="779"/>
      <c r="G157" s="779"/>
      <c r="H157" s="834"/>
      <c r="I157" s="792"/>
      <c r="J157" s="792"/>
      <c r="K157" s="792"/>
    </row>
    <row r="158" spans="1:11" s="539" customFormat="1" ht="15" customHeight="1">
      <c r="A158" s="672"/>
      <c r="B158" s="689" t="s">
        <v>31</v>
      </c>
      <c r="C158" s="681" t="s">
        <v>32</v>
      </c>
      <c r="D158" s="681" t="s">
        <v>8</v>
      </c>
      <c r="E158" s="593" t="s">
        <v>2450</v>
      </c>
      <c r="F158" s="593" t="s">
        <v>9</v>
      </c>
      <c r="G158" s="593" t="s">
        <v>1232</v>
      </c>
      <c r="H158" s="829"/>
      <c r="I158" s="786"/>
      <c r="J158" s="786"/>
      <c r="K158" s="786"/>
    </row>
    <row r="159" spans="1:11" s="539" customFormat="1" ht="15" customHeight="1">
      <c r="A159" s="672"/>
      <c r="B159" s="833"/>
      <c r="C159" s="832"/>
      <c r="D159" s="832"/>
      <c r="E159" s="701" t="s">
        <v>2449</v>
      </c>
      <c r="F159" s="701" t="s">
        <v>35</v>
      </c>
      <c r="G159" s="701" t="s">
        <v>36</v>
      </c>
      <c r="H159" s="829"/>
      <c r="I159" s="786"/>
      <c r="J159" s="786"/>
      <c r="K159" s="786"/>
    </row>
    <row r="160" spans="1:11" s="539" customFormat="1" ht="15" customHeight="1">
      <c r="A160" s="672"/>
      <c r="B160" s="725" t="s">
        <v>551</v>
      </c>
      <c r="C160" s="725" t="s">
        <v>2794</v>
      </c>
      <c r="D160" s="676" t="s">
        <v>162</v>
      </c>
      <c r="E160" s="589">
        <f>F160-5</f>
        <v>43644</v>
      </c>
      <c r="F160" s="622">
        <v>43649</v>
      </c>
      <c r="G160" s="622">
        <f>F160+35</f>
        <v>43684</v>
      </c>
      <c r="H160" s="829"/>
      <c r="I160" s="786"/>
      <c r="J160" s="786"/>
      <c r="K160" s="786"/>
    </row>
    <row r="161" spans="1:11" s="539" customFormat="1" ht="15" customHeight="1">
      <c r="A161" s="672"/>
      <c r="B161" s="725" t="s">
        <v>2793</v>
      </c>
      <c r="C161" s="725" t="s">
        <v>2687</v>
      </c>
      <c r="D161" s="831"/>
      <c r="E161" s="589">
        <f>F161-5</f>
        <v>43651</v>
      </c>
      <c r="F161" s="622">
        <f>F160+7</f>
        <v>43656</v>
      </c>
      <c r="G161" s="622">
        <f>F161+35</f>
        <v>43691</v>
      </c>
      <c r="H161" s="829"/>
      <c r="I161" s="786"/>
      <c r="J161" s="786"/>
      <c r="K161" s="786"/>
    </row>
    <row r="162" spans="1:11" s="539" customFormat="1" ht="15" customHeight="1">
      <c r="A162" s="672"/>
      <c r="B162" s="725" t="s">
        <v>2792</v>
      </c>
      <c r="C162" s="725" t="s">
        <v>2791</v>
      </c>
      <c r="D162" s="831"/>
      <c r="E162" s="589">
        <f>F162-5</f>
        <v>43658</v>
      </c>
      <c r="F162" s="622">
        <f>F161+7</f>
        <v>43663</v>
      </c>
      <c r="G162" s="622">
        <f>F162+35</f>
        <v>43698</v>
      </c>
      <c r="H162" s="829"/>
      <c r="I162" s="786"/>
      <c r="J162" s="786"/>
      <c r="K162" s="786"/>
    </row>
    <row r="163" spans="1:11" s="539" customFormat="1" ht="15" customHeight="1">
      <c r="A163" s="672"/>
      <c r="B163" s="725" t="s">
        <v>2790</v>
      </c>
      <c r="C163" s="772" t="s">
        <v>2729</v>
      </c>
      <c r="D163" s="831"/>
      <c r="E163" s="589">
        <f>F163-5</f>
        <v>43665</v>
      </c>
      <c r="F163" s="622">
        <f>F162+7</f>
        <v>43670</v>
      </c>
      <c r="G163" s="622">
        <f>F163+35</f>
        <v>43705</v>
      </c>
      <c r="H163" s="829"/>
      <c r="I163" s="786"/>
      <c r="J163" s="786"/>
      <c r="K163" s="786"/>
    </row>
    <row r="164" spans="1:11" s="539" customFormat="1" ht="15" customHeight="1">
      <c r="A164" s="672"/>
      <c r="B164" s="772" t="s">
        <v>2789</v>
      </c>
      <c r="C164" s="725" t="s">
        <v>2679</v>
      </c>
      <c r="D164" s="830"/>
      <c r="E164" s="589">
        <f>F164-5</f>
        <v>43672</v>
      </c>
      <c r="F164" s="622">
        <f>F163+7</f>
        <v>43677</v>
      </c>
      <c r="G164" s="622">
        <f>F164+35</f>
        <v>43712</v>
      </c>
      <c r="H164" s="829"/>
      <c r="I164" s="786"/>
      <c r="J164" s="786"/>
      <c r="K164" s="786"/>
    </row>
    <row r="165" spans="1:11" s="535" customFormat="1" ht="15">
      <c r="A165" s="828" t="s">
        <v>2788</v>
      </c>
      <c r="B165" s="828"/>
      <c r="C165" s="828"/>
      <c r="D165" s="828"/>
      <c r="E165" s="828"/>
      <c r="F165" s="828"/>
      <c r="G165" s="828"/>
      <c r="H165" s="827"/>
      <c r="I165" s="826"/>
      <c r="J165" s="803"/>
      <c r="K165" s="803"/>
    </row>
    <row r="166" spans="1:11" s="535" customFormat="1" ht="15" customHeight="1">
      <c r="A166" s="812"/>
      <c r="B166" s="689" t="s">
        <v>31</v>
      </c>
      <c r="C166" s="671" t="s">
        <v>32</v>
      </c>
      <c r="D166" s="671" t="s">
        <v>8</v>
      </c>
      <c r="E166" s="713" t="s">
        <v>2450</v>
      </c>
      <c r="F166" s="713" t="s">
        <v>9</v>
      </c>
      <c r="G166" s="713" t="s">
        <v>2765</v>
      </c>
    </row>
    <row r="167" spans="1:11" s="535" customFormat="1" ht="15" customHeight="1">
      <c r="A167" s="812"/>
      <c r="B167" s="814"/>
      <c r="C167" s="813"/>
      <c r="D167" s="813"/>
      <c r="E167" s="713" t="s">
        <v>2449</v>
      </c>
      <c r="F167" s="713" t="s">
        <v>35</v>
      </c>
      <c r="G167" s="713" t="s">
        <v>36</v>
      </c>
    </row>
    <row r="168" spans="1:11" s="535" customFormat="1" ht="15" customHeight="1">
      <c r="A168" s="812"/>
      <c r="B168" s="713" t="s">
        <v>2749</v>
      </c>
      <c r="C168" s="604" t="s">
        <v>2751</v>
      </c>
      <c r="D168" s="770" t="s">
        <v>2750</v>
      </c>
      <c r="E168" s="811">
        <f>F168-5</f>
        <v>43642</v>
      </c>
      <c r="F168" s="810">
        <v>43647</v>
      </c>
      <c r="G168" s="810">
        <f>F168+15</f>
        <v>43662</v>
      </c>
    </row>
    <row r="169" spans="1:11" s="535" customFormat="1" ht="15" customHeight="1">
      <c r="A169" s="812"/>
      <c r="B169" s="713" t="s">
        <v>2749</v>
      </c>
      <c r="C169" s="604" t="s">
        <v>2465</v>
      </c>
      <c r="D169" s="770"/>
      <c r="E169" s="811">
        <f>F169-5</f>
        <v>43649</v>
      </c>
      <c r="F169" s="810">
        <f>F168+7</f>
        <v>43654</v>
      </c>
      <c r="G169" s="810">
        <f>F169+15</f>
        <v>43669</v>
      </c>
    </row>
    <row r="170" spans="1:11" s="535" customFormat="1" ht="15" customHeight="1">
      <c r="A170" s="812"/>
      <c r="B170" s="713" t="s">
        <v>2749</v>
      </c>
      <c r="C170" s="604" t="s">
        <v>346</v>
      </c>
      <c r="D170" s="770"/>
      <c r="E170" s="811">
        <f>F170-5</f>
        <v>43656</v>
      </c>
      <c r="F170" s="810">
        <f>F169+7</f>
        <v>43661</v>
      </c>
      <c r="G170" s="810">
        <f>F170+15</f>
        <v>43676</v>
      </c>
    </row>
    <row r="171" spans="1:11" s="535" customFormat="1" ht="15" customHeight="1">
      <c r="A171" s="812"/>
      <c r="B171" s="713" t="s">
        <v>2749</v>
      </c>
      <c r="C171" s="604" t="s">
        <v>347</v>
      </c>
      <c r="D171" s="770"/>
      <c r="E171" s="811">
        <f>F171-5</f>
        <v>43663</v>
      </c>
      <c r="F171" s="810">
        <f>F170+7</f>
        <v>43668</v>
      </c>
      <c r="G171" s="810">
        <f>F171+15</f>
        <v>43683</v>
      </c>
    </row>
    <row r="172" spans="1:11" s="535" customFormat="1" ht="15">
      <c r="A172" s="812"/>
      <c r="B172" s="713" t="s">
        <v>2749</v>
      </c>
      <c r="C172" s="604" t="s">
        <v>630</v>
      </c>
      <c r="D172" s="770"/>
      <c r="E172" s="811">
        <f>F172-5</f>
        <v>43670</v>
      </c>
      <c r="F172" s="810">
        <f>F171+7</f>
        <v>43675</v>
      </c>
      <c r="G172" s="810">
        <f>F172+15</f>
        <v>43690</v>
      </c>
    </row>
    <row r="173" spans="1:11" s="534" customFormat="1" ht="17.100000000000001" customHeight="1">
      <c r="A173" s="824"/>
      <c r="B173" s="817"/>
      <c r="C173" s="823"/>
      <c r="D173" s="822"/>
      <c r="E173" s="589"/>
      <c r="F173" s="622"/>
      <c r="G173" s="622"/>
    </row>
    <row r="174" spans="1:11" s="535" customFormat="1" ht="15" customHeight="1">
      <c r="A174" s="812"/>
      <c r="B174" s="689" t="s">
        <v>31</v>
      </c>
      <c r="C174" s="671" t="s">
        <v>32</v>
      </c>
      <c r="D174" s="671" t="s">
        <v>8</v>
      </c>
      <c r="E174" s="713" t="s">
        <v>2450</v>
      </c>
      <c r="F174" s="713" t="s">
        <v>9</v>
      </c>
      <c r="G174" s="713" t="s">
        <v>2765</v>
      </c>
    </row>
    <row r="175" spans="1:11" s="535" customFormat="1" ht="15" customHeight="1">
      <c r="A175" s="812"/>
      <c r="B175" s="814"/>
      <c r="C175" s="813"/>
      <c r="D175" s="813"/>
      <c r="E175" s="713" t="s">
        <v>2449</v>
      </c>
      <c r="F175" s="713" t="s">
        <v>35</v>
      </c>
      <c r="G175" s="713" t="s">
        <v>36</v>
      </c>
    </row>
    <row r="176" spans="1:11" s="535" customFormat="1" ht="15" customHeight="1">
      <c r="A176" s="812"/>
      <c r="B176" s="713" t="s">
        <v>2787</v>
      </c>
      <c r="C176" s="604" t="s">
        <v>2786</v>
      </c>
      <c r="D176" s="770" t="s">
        <v>2697</v>
      </c>
      <c r="E176" s="811">
        <f>F176-5</f>
        <v>43646</v>
      </c>
      <c r="F176" s="810">
        <v>43651</v>
      </c>
      <c r="G176" s="810">
        <f>F176+15</f>
        <v>43666</v>
      </c>
    </row>
    <row r="177" spans="1:7" s="535" customFormat="1" ht="15" customHeight="1">
      <c r="A177" s="812"/>
      <c r="B177" s="713" t="s">
        <v>2785</v>
      </c>
      <c r="C177" s="604" t="s">
        <v>2784</v>
      </c>
      <c r="D177" s="770"/>
      <c r="E177" s="811">
        <f>F177-5</f>
        <v>43653</v>
      </c>
      <c r="F177" s="810">
        <f>F176+7</f>
        <v>43658</v>
      </c>
      <c r="G177" s="810">
        <f>F177+15</f>
        <v>43673</v>
      </c>
    </row>
    <row r="178" spans="1:7" s="535" customFormat="1" ht="15" customHeight="1">
      <c r="A178" s="812"/>
      <c r="B178" s="825" t="s">
        <v>2783</v>
      </c>
      <c r="C178" s="604" t="s">
        <v>2782</v>
      </c>
      <c r="D178" s="770"/>
      <c r="E178" s="811">
        <f>F178-5</f>
        <v>43660</v>
      </c>
      <c r="F178" s="810">
        <f>F177+7</f>
        <v>43665</v>
      </c>
      <c r="G178" s="810">
        <f>F178+15</f>
        <v>43680</v>
      </c>
    </row>
    <row r="179" spans="1:7" s="535" customFormat="1" ht="15" customHeight="1">
      <c r="A179" s="812"/>
      <c r="B179" s="713" t="s">
        <v>2781</v>
      </c>
      <c r="C179" s="604" t="s">
        <v>2780</v>
      </c>
      <c r="D179" s="770"/>
      <c r="E179" s="811">
        <f>F179-5</f>
        <v>43667</v>
      </c>
      <c r="F179" s="810">
        <f>F178+7</f>
        <v>43672</v>
      </c>
      <c r="G179" s="810">
        <f>F179+15</f>
        <v>43687</v>
      </c>
    </row>
    <row r="180" spans="1:7" s="535" customFormat="1" ht="15">
      <c r="A180" s="812"/>
      <c r="B180" s="713" t="s">
        <v>2779</v>
      </c>
      <c r="C180" s="604" t="s">
        <v>2778</v>
      </c>
      <c r="D180" s="770"/>
      <c r="E180" s="811">
        <f>F180-5</f>
        <v>43674</v>
      </c>
      <c r="F180" s="810">
        <f>F179+7</f>
        <v>43679</v>
      </c>
      <c r="G180" s="810">
        <f>F180+15</f>
        <v>43694</v>
      </c>
    </row>
    <row r="181" spans="1:7" s="534" customFormat="1" ht="17.100000000000001" customHeight="1">
      <c r="A181" s="824"/>
      <c r="B181" s="817"/>
      <c r="C181" s="823"/>
      <c r="D181" s="822"/>
      <c r="E181" s="589"/>
      <c r="F181" s="622"/>
      <c r="G181" s="622"/>
    </row>
    <row r="182" spans="1:7" s="535" customFormat="1" ht="15" customHeight="1">
      <c r="A182" s="812"/>
      <c r="B182" s="689" t="s">
        <v>726</v>
      </c>
      <c r="C182" s="671" t="s">
        <v>32</v>
      </c>
      <c r="D182" s="671" t="s">
        <v>8</v>
      </c>
      <c r="E182" s="713" t="s">
        <v>2450</v>
      </c>
      <c r="F182" s="713" t="s">
        <v>9</v>
      </c>
      <c r="G182" s="713" t="s">
        <v>2765</v>
      </c>
    </row>
    <row r="183" spans="1:7" s="535" customFormat="1" ht="15" customHeight="1">
      <c r="A183" s="812"/>
      <c r="B183" s="814"/>
      <c r="C183" s="813"/>
      <c r="D183" s="813"/>
      <c r="E183" s="713" t="s">
        <v>2449</v>
      </c>
      <c r="F183" s="713" t="s">
        <v>35</v>
      </c>
      <c r="G183" s="713" t="s">
        <v>36</v>
      </c>
    </row>
    <row r="184" spans="1:7" s="535" customFormat="1" ht="15" customHeight="1">
      <c r="A184" s="812"/>
      <c r="B184" s="713" t="s">
        <v>2688</v>
      </c>
      <c r="C184" s="604" t="s">
        <v>2687</v>
      </c>
      <c r="D184" s="770" t="s">
        <v>2152</v>
      </c>
      <c r="E184" s="811">
        <f>F184-5</f>
        <v>43645</v>
      </c>
      <c r="F184" s="810">
        <v>43650</v>
      </c>
      <c r="G184" s="810">
        <f>F184+15</f>
        <v>43665</v>
      </c>
    </row>
    <row r="185" spans="1:7" s="535" customFormat="1" ht="15" customHeight="1">
      <c r="A185" s="812"/>
      <c r="B185" s="713" t="s">
        <v>2686</v>
      </c>
      <c r="C185" s="604" t="s">
        <v>2685</v>
      </c>
      <c r="D185" s="770"/>
      <c r="E185" s="811">
        <f>F185-5</f>
        <v>43652</v>
      </c>
      <c r="F185" s="810">
        <f>F184+7</f>
        <v>43657</v>
      </c>
      <c r="G185" s="810">
        <f>F185+15</f>
        <v>43672</v>
      </c>
    </row>
    <row r="186" spans="1:7" s="535" customFormat="1" ht="15" customHeight="1">
      <c r="A186" s="812"/>
      <c r="B186" s="713" t="s">
        <v>2684</v>
      </c>
      <c r="C186" s="604" t="s">
        <v>2683</v>
      </c>
      <c r="D186" s="770"/>
      <c r="E186" s="811">
        <f>F186-5</f>
        <v>43659</v>
      </c>
      <c r="F186" s="810">
        <f>F185+7</f>
        <v>43664</v>
      </c>
      <c r="G186" s="810">
        <f>F186+15</f>
        <v>43679</v>
      </c>
    </row>
    <row r="187" spans="1:7" s="535" customFormat="1" ht="15" customHeight="1">
      <c r="A187" s="812"/>
      <c r="B187" s="766" t="s">
        <v>2682</v>
      </c>
      <c r="C187" s="604" t="s">
        <v>2681</v>
      </c>
      <c r="D187" s="770"/>
      <c r="E187" s="811">
        <f>F187-5</f>
        <v>43666</v>
      </c>
      <c r="F187" s="810">
        <f>F186+7</f>
        <v>43671</v>
      </c>
      <c r="G187" s="810">
        <f>F187+15</f>
        <v>43686</v>
      </c>
    </row>
    <row r="188" spans="1:7" s="535" customFormat="1" ht="15">
      <c r="A188" s="812"/>
      <c r="B188" s="713" t="s">
        <v>2680</v>
      </c>
      <c r="C188" s="604" t="s">
        <v>2679</v>
      </c>
      <c r="D188" s="770"/>
      <c r="E188" s="811">
        <f>F188-5</f>
        <v>43673</v>
      </c>
      <c r="F188" s="810">
        <f>F187+7</f>
        <v>43678</v>
      </c>
      <c r="G188" s="810">
        <f>F188+15</f>
        <v>43693</v>
      </c>
    </row>
    <row r="189" spans="1:7" s="535" customFormat="1" ht="15" hidden="1">
      <c r="A189" s="812"/>
      <c r="B189" s="635"/>
      <c r="C189" s="821"/>
      <c r="D189" s="820"/>
      <c r="E189" s="811"/>
      <c r="F189" s="810"/>
      <c r="G189" s="810"/>
    </row>
    <row r="190" spans="1:7" s="535" customFormat="1" ht="15" hidden="1" customHeight="1">
      <c r="A190" s="812"/>
      <c r="B190" s="689" t="s">
        <v>31</v>
      </c>
      <c r="C190" s="671" t="s">
        <v>32</v>
      </c>
      <c r="D190" s="671" t="s">
        <v>8</v>
      </c>
      <c r="E190" s="713" t="s">
        <v>2450</v>
      </c>
      <c r="F190" s="713" t="s">
        <v>9</v>
      </c>
      <c r="G190" s="713" t="s">
        <v>2765</v>
      </c>
    </row>
    <row r="191" spans="1:7" s="535" customFormat="1" ht="15" hidden="1" customHeight="1">
      <c r="A191" s="812"/>
      <c r="B191" s="814"/>
      <c r="C191" s="813"/>
      <c r="D191" s="813"/>
      <c r="E191" s="713" t="s">
        <v>2449</v>
      </c>
      <c r="F191" s="713" t="s">
        <v>35</v>
      </c>
      <c r="G191" s="713" t="s">
        <v>36</v>
      </c>
    </row>
    <row r="192" spans="1:7" s="535" customFormat="1" ht="15" hidden="1" customHeight="1">
      <c r="A192" s="812"/>
      <c r="B192" s="713" t="s">
        <v>2712</v>
      </c>
      <c r="C192" s="604" t="s">
        <v>2711</v>
      </c>
      <c r="D192" s="770" t="s">
        <v>2250</v>
      </c>
      <c r="E192" s="811">
        <f>F192-5</f>
        <v>43583</v>
      </c>
      <c r="F192" s="810">
        <v>43588</v>
      </c>
      <c r="G192" s="810">
        <f>F192+15</f>
        <v>43603</v>
      </c>
    </row>
    <row r="193" spans="1:8" s="535" customFormat="1" ht="15" hidden="1" customHeight="1">
      <c r="A193" s="812"/>
      <c r="B193" s="713" t="s">
        <v>2710</v>
      </c>
      <c r="C193" s="604" t="s">
        <v>1174</v>
      </c>
      <c r="D193" s="770"/>
      <c r="E193" s="811">
        <f>F193-5</f>
        <v>43590</v>
      </c>
      <c r="F193" s="810">
        <f>F192+7</f>
        <v>43595</v>
      </c>
      <c r="G193" s="810">
        <f>F193+15</f>
        <v>43610</v>
      </c>
    </row>
    <row r="194" spans="1:8" s="535" customFormat="1" ht="15" hidden="1" customHeight="1">
      <c r="A194" s="812"/>
      <c r="B194" s="713" t="s">
        <v>1148</v>
      </c>
      <c r="C194" s="713" t="s">
        <v>1148</v>
      </c>
      <c r="D194" s="770"/>
      <c r="E194" s="811">
        <f>F194-5</f>
        <v>43597</v>
      </c>
      <c r="F194" s="810">
        <f>F193+7</f>
        <v>43602</v>
      </c>
      <c r="G194" s="810">
        <f>F194+15</f>
        <v>43617</v>
      </c>
    </row>
    <row r="195" spans="1:8" s="535" customFormat="1" ht="15" hidden="1" customHeight="1">
      <c r="A195" s="812"/>
      <c r="B195" s="713" t="s">
        <v>2709</v>
      </c>
      <c r="C195" s="604" t="s">
        <v>2708</v>
      </c>
      <c r="D195" s="770"/>
      <c r="E195" s="811">
        <f>F195-5</f>
        <v>43604</v>
      </c>
      <c r="F195" s="810">
        <f>F194+7</f>
        <v>43609</v>
      </c>
      <c r="G195" s="810">
        <f>F195+15</f>
        <v>43624</v>
      </c>
    </row>
    <row r="196" spans="1:8" s="535" customFormat="1" ht="15" hidden="1">
      <c r="A196" s="812"/>
      <c r="B196" s="713" t="s">
        <v>2707</v>
      </c>
      <c r="C196" s="604" t="s">
        <v>2685</v>
      </c>
      <c r="D196" s="770"/>
      <c r="E196" s="811">
        <f>F196-5</f>
        <v>43611</v>
      </c>
      <c r="F196" s="810">
        <f>F195+7</f>
        <v>43616</v>
      </c>
      <c r="G196" s="810">
        <f>F196+15</f>
        <v>43631</v>
      </c>
    </row>
    <row r="197" spans="1:8" s="535" customFormat="1" ht="15">
      <c r="A197" s="687" t="s">
        <v>2777</v>
      </c>
      <c r="B197" s="687"/>
      <c r="C197" s="687"/>
      <c r="D197" s="687"/>
      <c r="E197" s="687"/>
      <c r="F197" s="687"/>
      <c r="G197" s="687"/>
      <c r="H197" s="815"/>
    </row>
    <row r="198" spans="1:8" s="535" customFormat="1" ht="15" customHeight="1">
      <c r="A198" s="735"/>
      <c r="B198" s="819" t="s">
        <v>31</v>
      </c>
      <c r="C198" s="615" t="s">
        <v>32</v>
      </c>
      <c r="D198" s="615" t="s">
        <v>8</v>
      </c>
      <c r="E198" s="713" t="s">
        <v>2450</v>
      </c>
      <c r="F198" s="713" t="s">
        <v>9</v>
      </c>
      <c r="G198" s="713" t="s">
        <v>264</v>
      </c>
      <c r="H198" s="815"/>
    </row>
    <row r="199" spans="1:8" s="535" customFormat="1" ht="15" customHeight="1">
      <c r="A199" s="735"/>
      <c r="B199" s="818"/>
      <c r="C199" s="613"/>
      <c r="D199" s="613"/>
      <c r="E199" s="713" t="s">
        <v>2449</v>
      </c>
      <c r="F199" s="713" t="s">
        <v>35</v>
      </c>
      <c r="G199" s="713" t="s">
        <v>36</v>
      </c>
      <c r="H199" s="815"/>
    </row>
    <row r="200" spans="1:8" s="535" customFormat="1" ht="15" customHeight="1">
      <c r="A200" s="735"/>
      <c r="B200" s="713" t="s">
        <v>2776</v>
      </c>
      <c r="C200" s="604" t="s">
        <v>2775</v>
      </c>
      <c r="D200" s="770" t="s">
        <v>187</v>
      </c>
      <c r="E200" s="790">
        <f>F200-5</f>
        <v>43646</v>
      </c>
      <c r="F200" s="785">
        <v>43651</v>
      </c>
      <c r="G200" s="785">
        <f>F200+23</f>
        <v>43674</v>
      </c>
      <c r="H200" s="815"/>
    </row>
    <row r="201" spans="1:8" s="535" customFormat="1" ht="15" customHeight="1">
      <c r="A201" s="735"/>
      <c r="B201" s="713" t="s">
        <v>2774</v>
      </c>
      <c r="C201" s="604" t="s">
        <v>2773</v>
      </c>
      <c r="D201" s="770"/>
      <c r="E201" s="790">
        <f>F201-5</f>
        <v>43653</v>
      </c>
      <c r="F201" s="785">
        <f>F200+7</f>
        <v>43658</v>
      </c>
      <c r="G201" s="785">
        <f>F201+23</f>
        <v>43681</v>
      </c>
      <c r="H201" s="815"/>
    </row>
    <row r="202" spans="1:8" s="535" customFormat="1" ht="15" customHeight="1">
      <c r="A202" s="735"/>
      <c r="B202" s="713" t="s">
        <v>2772</v>
      </c>
      <c r="C202" s="713" t="s">
        <v>2771</v>
      </c>
      <c r="D202" s="770"/>
      <c r="E202" s="790">
        <f>F202-5</f>
        <v>43660</v>
      </c>
      <c r="F202" s="785">
        <f>F201+7</f>
        <v>43665</v>
      </c>
      <c r="G202" s="785">
        <f>F202+23</f>
        <v>43688</v>
      </c>
      <c r="H202" s="815"/>
    </row>
    <row r="203" spans="1:8" s="535" customFormat="1" ht="15" customHeight="1">
      <c r="A203" s="735"/>
      <c r="B203" s="713" t="s">
        <v>2770</v>
      </c>
      <c r="C203" s="604" t="s">
        <v>2769</v>
      </c>
      <c r="D203" s="770"/>
      <c r="E203" s="790">
        <f>F203-5</f>
        <v>43667</v>
      </c>
      <c r="F203" s="785">
        <f>F202+7</f>
        <v>43672</v>
      </c>
      <c r="G203" s="785">
        <f>F203+23</f>
        <v>43695</v>
      </c>
      <c r="H203" s="815"/>
    </row>
    <row r="204" spans="1:8" s="535" customFormat="1" ht="15.95" customHeight="1">
      <c r="A204" s="735"/>
      <c r="B204" s="713" t="s">
        <v>2768</v>
      </c>
      <c r="C204" s="604" t="s">
        <v>2767</v>
      </c>
      <c r="D204" s="770"/>
      <c r="E204" s="790">
        <f>F204-5</f>
        <v>43674</v>
      </c>
      <c r="F204" s="785">
        <f>F203+7</f>
        <v>43679</v>
      </c>
      <c r="G204" s="785">
        <f>F204+23</f>
        <v>43702</v>
      </c>
      <c r="H204" s="815"/>
    </row>
    <row r="205" spans="1:8" s="535" customFormat="1" ht="15.95" customHeight="1">
      <c r="A205" s="735"/>
      <c r="B205" s="817"/>
      <c r="C205" s="817"/>
      <c r="D205" s="816"/>
      <c r="E205" s="633"/>
      <c r="F205" s="793"/>
      <c r="G205" s="793"/>
      <c r="H205" s="815"/>
    </row>
    <row r="206" spans="1:8" s="535" customFormat="1" ht="15" customHeight="1">
      <c r="A206" s="735"/>
      <c r="B206" s="689" t="s">
        <v>31</v>
      </c>
      <c r="C206" s="671" t="s">
        <v>32</v>
      </c>
      <c r="D206" s="671" t="s">
        <v>8</v>
      </c>
      <c r="E206" s="713" t="s">
        <v>2450</v>
      </c>
      <c r="F206" s="713" t="s">
        <v>9</v>
      </c>
      <c r="G206" s="713" t="s">
        <v>264</v>
      </c>
      <c r="H206" s="815"/>
    </row>
    <row r="207" spans="1:8" s="535" customFormat="1" ht="15" customHeight="1">
      <c r="A207" s="735"/>
      <c r="B207" s="768"/>
      <c r="C207" s="771"/>
      <c r="D207" s="813"/>
      <c r="E207" s="713" t="s">
        <v>2449</v>
      </c>
      <c r="F207" s="713" t="s">
        <v>35</v>
      </c>
      <c r="G207" s="713" t="s">
        <v>36</v>
      </c>
      <c r="H207" s="815"/>
    </row>
    <row r="208" spans="1:8" s="535" customFormat="1" ht="15" customHeight="1">
      <c r="A208" s="735"/>
      <c r="B208" s="772" t="s">
        <v>2758</v>
      </c>
      <c r="C208" s="772" t="s">
        <v>354</v>
      </c>
      <c r="D208" s="770" t="s">
        <v>2590</v>
      </c>
      <c r="E208" s="790">
        <f>F208-5</f>
        <v>43648</v>
      </c>
      <c r="F208" s="785">
        <v>43653</v>
      </c>
      <c r="G208" s="785">
        <f>F208+20</f>
        <v>43673</v>
      </c>
      <c r="H208" s="815"/>
    </row>
    <row r="209" spans="1:8" s="535" customFormat="1" ht="15" customHeight="1">
      <c r="A209" s="735"/>
      <c r="B209" s="630" t="s">
        <v>2757</v>
      </c>
      <c r="C209" s="630" t="s">
        <v>236</v>
      </c>
      <c r="D209" s="770"/>
      <c r="E209" s="790">
        <f>F209-5</f>
        <v>43655</v>
      </c>
      <c r="F209" s="785">
        <f>F208+7</f>
        <v>43660</v>
      </c>
      <c r="G209" s="785">
        <f>F209+23</f>
        <v>43683</v>
      </c>
      <c r="H209" s="815"/>
    </row>
    <row r="210" spans="1:8" s="535" customFormat="1" ht="15" customHeight="1">
      <c r="A210" s="735"/>
      <c r="B210" s="597" t="s">
        <v>2756</v>
      </c>
      <c r="C210" s="597" t="s">
        <v>1211</v>
      </c>
      <c r="D210" s="770"/>
      <c r="E210" s="790">
        <f>F210-5</f>
        <v>43662</v>
      </c>
      <c r="F210" s="785">
        <f>F209+7</f>
        <v>43667</v>
      </c>
      <c r="G210" s="785">
        <f>F210+23</f>
        <v>43690</v>
      </c>
      <c r="H210" s="815"/>
    </row>
    <row r="211" spans="1:8" s="535" customFormat="1" ht="15" customHeight="1">
      <c r="A211" s="735"/>
      <c r="B211" s="597" t="s">
        <v>2755</v>
      </c>
      <c r="C211" s="597" t="s">
        <v>2754</v>
      </c>
      <c r="D211" s="770"/>
      <c r="E211" s="790">
        <f>F211-5</f>
        <v>43669</v>
      </c>
      <c r="F211" s="785">
        <f>F210+7</f>
        <v>43674</v>
      </c>
      <c r="G211" s="785">
        <f>F211+23</f>
        <v>43697</v>
      </c>
      <c r="H211" s="815"/>
    </row>
    <row r="212" spans="1:8" s="535" customFormat="1" ht="15.95" customHeight="1">
      <c r="A212" s="735"/>
      <c r="B212" s="597" t="s">
        <v>2753</v>
      </c>
      <c r="C212" s="630" t="s">
        <v>1289</v>
      </c>
      <c r="D212" s="770"/>
      <c r="E212" s="790">
        <f>F212-5</f>
        <v>43676</v>
      </c>
      <c r="F212" s="785">
        <f>F211+7</f>
        <v>43681</v>
      </c>
      <c r="G212" s="785">
        <f>F212+23</f>
        <v>43704</v>
      </c>
      <c r="H212" s="815"/>
    </row>
    <row r="213" spans="1:8" s="535" customFormat="1" ht="16.5" customHeight="1">
      <c r="A213" s="687" t="s">
        <v>2766</v>
      </c>
      <c r="B213" s="687"/>
      <c r="C213" s="687"/>
      <c r="D213" s="687"/>
      <c r="E213" s="687"/>
      <c r="F213" s="687"/>
      <c r="G213" s="687"/>
      <c r="H213" s="815"/>
    </row>
    <row r="214" spans="1:8" s="535" customFormat="1" ht="15" hidden="1" customHeight="1">
      <c r="A214" s="812"/>
      <c r="B214" s="689" t="s">
        <v>31</v>
      </c>
      <c r="C214" s="671" t="s">
        <v>32</v>
      </c>
      <c r="D214" s="671" t="s">
        <v>8</v>
      </c>
      <c r="E214" s="713" t="s">
        <v>2450</v>
      </c>
      <c r="F214" s="713" t="s">
        <v>9</v>
      </c>
      <c r="G214" s="713" t="s">
        <v>2765</v>
      </c>
    </row>
    <row r="215" spans="1:8" s="535" customFormat="1" ht="15" hidden="1" customHeight="1">
      <c r="A215" s="812"/>
      <c r="B215" s="814"/>
      <c r="C215" s="813"/>
      <c r="D215" s="813"/>
      <c r="E215" s="713" t="s">
        <v>2449</v>
      </c>
      <c r="F215" s="713" t="s">
        <v>35</v>
      </c>
      <c r="G215" s="713" t="s">
        <v>36</v>
      </c>
    </row>
    <row r="216" spans="1:8" s="535" customFormat="1" ht="15" hidden="1" customHeight="1">
      <c r="A216" s="812"/>
      <c r="B216" s="713" t="s">
        <v>2712</v>
      </c>
      <c r="C216" s="604" t="s">
        <v>2711</v>
      </c>
      <c r="D216" s="770" t="s">
        <v>2250</v>
      </c>
      <c r="E216" s="811">
        <f>F216-5</f>
        <v>43583</v>
      </c>
      <c r="F216" s="810">
        <v>43588</v>
      </c>
      <c r="G216" s="810">
        <f>F216+15</f>
        <v>43603</v>
      </c>
    </row>
    <row r="217" spans="1:8" s="535" customFormat="1" ht="15" hidden="1" customHeight="1">
      <c r="A217" s="812"/>
      <c r="B217" s="713" t="s">
        <v>2710</v>
      </c>
      <c r="C217" s="604" t="s">
        <v>1174</v>
      </c>
      <c r="D217" s="770"/>
      <c r="E217" s="811">
        <f>F217-5</f>
        <v>43590</v>
      </c>
      <c r="F217" s="810">
        <f>F216+7</f>
        <v>43595</v>
      </c>
      <c r="G217" s="810">
        <f>F217+15</f>
        <v>43610</v>
      </c>
    </row>
    <row r="218" spans="1:8" s="535" customFormat="1" ht="15" hidden="1" customHeight="1">
      <c r="A218" s="812"/>
      <c r="B218" s="713" t="s">
        <v>1148</v>
      </c>
      <c r="C218" s="713" t="s">
        <v>1148</v>
      </c>
      <c r="D218" s="770"/>
      <c r="E218" s="811">
        <f>F218-5</f>
        <v>43597</v>
      </c>
      <c r="F218" s="810">
        <f>F217+7</f>
        <v>43602</v>
      </c>
      <c r="G218" s="810">
        <f>F218+15</f>
        <v>43617</v>
      </c>
    </row>
    <row r="219" spans="1:8" s="535" customFormat="1" ht="15" hidden="1" customHeight="1">
      <c r="A219" s="812"/>
      <c r="B219" s="713" t="s">
        <v>2709</v>
      </c>
      <c r="C219" s="604" t="s">
        <v>2708</v>
      </c>
      <c r="D219" s="770"/>
      <c r="E219" s="811">
        <f>F219-5</f>
        <v>43604</v>
      </c>
      <c r="F219" s="810">
        <f>F218+7</f>
        <v>43609</v>
      </c>
      <c r="G219" s="810">
        <f>F219+15</f>
        <v>43624</v>
      </c>
    </row>
    <row r="220" spans="1:8" s="535" customFormat="1" ht="15" hidden="1">
      <c r="A220" s="812"/>
      <c r="B220" s="713" t="s">
        <v>2707</v>
      </c>
      <c r="C220" s="604" t="s">
        <v>2685</v>
      </c>
      <c r="D220" s="770"/>
      <c r="E220" s="811">
        <f>F220-5</f>
        <v>43611</v>
      </c>
      <c r="F220" s="810">
        <f>F219+7</f>
        <v>43616</v>
      </c>
      <c r="G220" s="810">
        <f>F220+15</f>
        <v>43631</v>
      </c>
    </row>
    <row r="221" spans="1:8" s="534" customFormat="1" ht="15">
      <c r="A221" s="672"/>
      <c r="B221" s="689" t="s">
        <v>31</v>
      </c>
      <c r="C221" s="681" t="s">
        <v>32</v>
      </c>
      <c r="D221" s="681" t="s">
        <v>8</v>
      </c>
      <c r="E221" s="593" t="s">
        <v>2450</v>
      </c>
      <c r="F221" s="593" t="s">
        <v>9</v>
      </c>
      <c r="G221" s="593" t="s">
        <v>1251</v>
      </c>
      <c r="H221" s="809"/>
    </row>
    <row r="222" spans="1:8" s="534" customFormat="1" ht="15">
      <c r="A222" s="672"/>
      <c r="B222" s="729"/>
      <c r="C222" s="731"/>
      <c r="D222" s="731"/>
      <c r="E222" s="593" t="s">
        <v>2449</v>
      </c>
      <c r="F222" s="593" t="s">
        <v>35</v>
      </c>
      <c r="G222" s="593" t="s">
        <v>36</v>
      </c>
      <c r="H222" s="809"/>
    </row>
    <row r="223" spans="1:8" s="534" customFormat="1" ht="15" customHeight="1">
      <c r="A223" s="672"/>
      <c r="B223" s="725" t="s">
        <v>2764</v>
      </c>
      <c r="C223" s="725" t="s">
        <v>1249</v>
      </c>
      <c r="D223" s="808" t="s">
        <v>2085</v>
      </c>
      <c r="E223" s="589">
        <f>F223-5</f>
        <v>43642</v>
      </c>
      <c r="F223" s="622">
        <v>43647</v>
      </c>
      <c r="G223" s="622">
        <f>F223+27</f>
        <v>43674</v>
      </c>
    </row>
    <row r="224" spans="1:8" s="534" customFormat="1" ht="15" customHeight="1">
      <c r="A224" s="672"/>
      <c r="B224" s="725" t="s">
        <v>2763</v>
      </c>
      <c r="C224" s="725" t="s">
        <v>1246</v>
      </c>
      <c r="D224" s="807"/>
      <c r="E224" s="589">
        <f>F224-5</f>
        <v>43649</v>
      </c>
      <c r="F224" s="622">
        <f>F223+7</f>
        <v>43654</v>
      </c>
      <c r="G224" s="622">
        <f>F224+27</f>
        <v>43681</v>
      </c>
    </row>
    <row r="225" spans="1:11" s="534" customFormat="1" ht="15" customHeight="1">
      <c r="A225" s="672"/>
      <c r="B225" s="725" t="s">
        <v>2762</v>
      </c>
      <c r="C225" s="725" t="s">
        <v>244</v>
      </c>
      <c r="D225" s="807"/>
      <c r="E225" s="589">
        <f>F225-5</f>
        <v>43656</v>
      </c>
      <c r="F225" s="622">
        <f>F224+7</f>
        <v>43661</v>
      </c>
      <c r="G225" s="622">
        <f>F225+27</f>
        <v>43688</v>
      </c>
    </row>
    <row r="226" spans="1:11" s="534" customFormat="1" ht="15" customHeight="1">
      <c r="A226" s="672"/>
      <c r="B226" s="725" t="s">
        <v>2761</v>
      </c>
      <c r="C226" s="725" t="s">
        <v>1139</v>
      </c>
      <c r="D226" s="807"/>
      <c r="E226" s="589">
        <f>F226-5</f>
        <v>43663</v>
      </c>
      <c r="F226" s="622">
        <f>F225+7</f>
        <v>43668</v>
      </c>
      <c r="G226" s="622">
        <f>F226+27</f>
        <v>43695</v>
      </c>
    </row>
    <row r="227" spans="1:11" s="534" customFormat="1" ht="15" customHeight="1">
      <c r="A227" s="651"/>
      <c r="B227" s="725" t="s">
        <v>2760</v>
      </c>
      <c r="C227" s="725" t="s">
        <v>245</v>
      </c>
      <c r="D227" s="806"/>
      <c r="E227" s="589">
        <f>F227-5</f>
        <v>43670</v>
      </c>
      <c r="F227" s="622">
        <f>F226+7</f>
        <v>43675</v>
      </c>
      <c r="G227" s="622">
        <f>F227+27</f>
        <v>43702</v>
      </c>
    </row>
    <row r="228" spans="1:11" s="535" customFormat="1" ht="14.1" customHeight="1">
      <c r="A228" s="687" t="s">
        <v>2759</v>
      </c>
      <c r="B228" s="732"/>
      <c r="C228" s="781"/>
      <c r="D228" s="780"/>
      <c r="E228" s="600"/>
      <c r="F228" s="779"/>
      <c r="G228" s="779"/>
      <c r="H228" s="719"/>
    </row>
    <row r="229" spans="1:11" s="534" customFormat="1" ht="15" customHeight="1">
      <c r="A229" s="672"/>
      <c r="B229" s="689" t="s">
        <v>31</v>
      </c>
      <c r="C229" s="681" t="s">
        <v>32</v>
      </c>
      <c r="D229" s="681" t="s">
        <v>8</v>
      </c>
      <c r="E229" s="593" t="s">
        <v>2450</v>
      </c>
      <c r="F229" s="801" t="s">
        <v>9</v>
      </c>
      <c r="G229" s="593" t="s">
        <v>1243</v>
      </c>
      <c r="H229" s="800"/>
    </row>
    <row r="230" spans="1:11" s="534" customFormat="1" ht="15" customHeight="1">
      <c r="A230" s="672"/>
      <c r="B230" s="768"/>
      <c r="C230" s="767"/>
      <c r="D230" s="731"/>
      <c r="E230" s="593" t="s">
        <v>2449</v>
      </c>
      <c r="F230" s="801" t="s">
        <v>35</v>
      </c>
      <c r="G230" s="593" t="s">
        <v>36</v>
      </c>
      <c r="H230" s="800"/>
    </row>
    <row r="231" spans="1:11" s="534" customFormat="1" ht="15" customHeight="1">
      <c r="A231" s="672"/>
      <c r="B231" s="772" t="s">
        <v>2758</v>
      </c>
      <c r="C231" s="772" t="s">
        <v>354</v>
      </c>
      <c r="D231" s="799" t="s">
        <v>2203</v>
      </c>
      <c r="E231" s="589">
        <f>F231-5</f>
        <v>43648</v>
      </c>
      <c r="F231" s="622">
        <v>43653</v>
      </c>
      <c r="G231" s="622">
        <f>F231+13</f>
        <v>43666</v>
      </c>
      <c r="H231" s="796"/>
    </row>
    <row r="232" spans="1:11" s="534" customFormat="1" ht="15" customHeight="1">
      <c r="A232" s="672"/>
      <c r="B232" s="630" t="s">
        <v>2757</v>
      </c>
      <c r="C232" s="630" t="s">
        <v>236</v>
      </c>
      <c r="D232" s="798"/>
      <c r="E232" s="589">
        <f>F232-5</f>
        <v>43655</v>
      </c>
      <c r="F232" s="622">
        <f>F231+7</f>
        <v>43660</v>
      </c>
      <c r="G232" s="622">
        <f>F232+13</f>
        <v>43673</v>
      </c>
      <c r="H232" s="796"/>
      <c r="I232" s="795"/>
      <c r="J232" s="795"/>
      <c r="K232" s="795"/>
    </row>
    <row r="233" spans="1:11" s="534" customFormat="1" ht="15" customHeight="1">
      <c r="A233" s="672"/>
      <c r="B233" s="597" t="s">
        <v>2756</v>
      </c>
      <c r="C233" s="597" t="s">
        <v>1211</v>
      </c>
      <c r="D233" s="798"/>
      <c r="E233" s="589">
        <f>F233-5</f>
        <v>43662</v>
      </c>
      <c r="F233" s="622">
        <f>F232+7</f>
        <v>43667</v>
      </c>
      <c r="G233" s="622">
        <f>F233+13</f>
        <v>43680</v>
      </c>
      <c r="H233" s="796"/>
      <c r="I233" s="795"/>
      <c r="J233" s="795"/>
      <c r="K233" s="795"/>
    </row>
    <row r="234" spans="1:11" s="534" customFormat="1" ht="15" customHeight="1">
      <c r="A234" s="672"/>
      <c r="B234" s="597" t="s">
        <v>2755</v>
      </c>
      <c r="C234" s="597" t="s">
        <v>2754</v>
      </c>
      <c r="D234" s="798"/>
      <c r="E234" s="589">
        <f>F234-5</f>
        <v>43669</v>
      </c>
      <c r="F234" s="622">
        <f>F233+7</f>
        <v>43674</v>
      </c>
      <c r="G234" s="622">
        <f>F234+13</f>
        <v>43687</v>
      </c>
      <c r="H234" s="796"/>
      <c r="I234" s="795"/>
      <c r="J234" s="795"/>
      <c r="K234" s="795"/>
    </row>
    <row r="235" spans="1:11" s="534" customFormat="1" ht="15" customHeight="1">
      <c r="A235" s="672"/>
      <c r="B235" s="597" t="s">
        <v>2753</v>
      </c>
      <c r="C235" s="630" t="s">
        <v>1289</v>
      </c>
      <c r="D235" s="797"/>
      <c r="E235" s="589">
        <f>F235-5</f>
        <v>43676</v>
      </c>
      <c r="F235" s="622">
        <f>F234+7</f>
        <v>43681</v>
      </c>
      <c r="G235" s="622">
        <f>F235+13</f>
        <v>43694</v>
      </c>
      <c r="H235" s="796"/>
      <c r="I235" s="795"/>
      <c r="J235" s="795"/>
      <c r="K235" s="795"/>
    </row>
    <row r="236" spans="1:11" s="535" customFormat="1" ht="15.75" customHeight="1">
      <c r="A236" s="687" t="s">
        <v>2752</v>
      </c>
      <c r="B236" s="732"/>
      <c r="C236" s="781"/>
      <c r="D236" s="780"/>
      <c r="E236" s="600"/>
      <c r="F236" s="779"/>
      <c r="G236" s="805"/>
      <c r="H236" s="804"/>
      <c r="I236" s="803"/>
      <c r="J236" s="803"/>
      <c r="K236" s="803"/>
    </row>
    <row r="237" spans="1:11" s="534" customFormat="1" ht="15" customHeight="1">
      <c r="A237" s="672"/>
      <c r="B237" s="689" t="s">
        <v>31</v>
      </c>
      <c r="C237" s="681" t="s">
        <v>32</v>
      </c>
      <c r="D237" s="681" t="s">
        <v>8</v>
      </c>
      <c r="E237" s="593" t="s">
        <v>2450</v>
      </c>
      <c r="F237" s="801" t="s">
        <v>9</v>
      </c>
      <c r="G237" s="593" t="s">
        <v>1145</v>
      </c>
      <c r="H237" s="800"/>
      <c r="I237" s="795"/>
      <c r="J237" s="795"/>
      <c r="K237" s="795"/>
    </row>
    <row r="238" spans="1:11" s="534" customFormat="1" ht="15" customHeight="1">
      <c r="A238" s="672"/>
      <c r="B238" s="729"/>
      <c r="C238" s="731"/>
      <c r="D238" s="731"/>
      <c r="E238" s="593" t="s">
        <v>2449</v>
      </c>
      <c r="F238" s="801" t="s">
        <v>35</v>
      </c>
      <c r="G238" s="701" t="s">
        <v>36</v>
      </c>
      <c r="H238" s="800"/>
      <c r="I238" s="795"/>
      <c r="J238" s="795"/>
      <c r="K238" s="795"/>
    </row>
    <row r="239" spans="1:11" s="534" customFormat="1" ht="15" customHeight="1">
      <c r="A239" s="672"/>
      <c r="B239" s="713" t="s">
        <v>2749</v>
      </c>
      <c r="C239" s="604" t="s">
        <v>2751</v>
      </c>
      <c r="D239" s="784" t="s">
        <v>2750</v>
      </c>
      <c r="E239" s="589">
        <f>F239-5</f>
        <v>43642</v>
      </c>
      <c r="F239" s="622">
        <v>43647</v>
      </c>
      <c r="G239" s="622">
        <f>F239+14</f>
        <v>43661</v>
      </c>
      <c r="H239" s="796"/>
    </row>
    <row r="240" spans="1:11" s="534" customFormat="1" ht="15" customHeight="1">
      <c r="A240" s="672"/>
      <c r="B240" s="713" t="s">
        <v>2749</v>
      </c>
      <c r="C240" s="604" t="s">
        <v>2465</v>
      </c>
      <c r="D240" s="783"/>
      <c r="E240" s="589">
        <f>F240-5</f>
        <v>43649</v>
      </c>
      <c r="F240" s="622">
        <f>F239+7</f>
        <v>43654</v>
      </c>
      <c r="G240" s="622">
        <f>F240+14</f>
        <v>43668</v>
      </c>
      <c r="H240" s="796"/>
      <c r="I240" s="795"/>
      <c r="J240" s="795"/>
      <c r="K240" s="795"/>
    </row>
    <row r="241" spans="1:11" s="534" customFormat="1" ht="15" customHeight="1">
      <c r="A241" s="672"/>
      <c r="B241" s="713" t="s">
        <v>2749</v>
      </c>
      <c r="C241" s="604" t="s">
        <v>346</v>
      </c>
      <c r="D241" s="783"/>
      <c r="E241" s="589">
        <f>F241-5</f>
        <v>43656</v>
      </c>
      <c r="F241" s="622">
        <f>F240+7</f>
        <v>43661</v>
      </c>
      <c r="G241" s="622">
        <f>F241+14</f>
        <v>43675</v>
      </c>
      <c r="H241" s="796"/>
      <c r="I241" s="795"/>
      <c r="J241" s="795"/>
      <c r="K241" s="795"/>
    </row>
    <row r="242" spans="1:11" s="534" customFormat="1" ht="15" customHeight="1">
      <c r="A242" s="672"/>
      <c r="B242" s="713" t="s">
        <v>2749</v>
      </c>
      <c r="C242" s="604" t="s">
        <v>347</v>
      </c>
      <c r="D242" s="783"/>
      <c r="E242" s="589">
        <f>F242-5</f>
        <v>43663</v>
      </c>
      <c r="F242" s="622">
        <f>F241+7</f>
        <v>43668</v>
      </c>
      <c r="G242" s="622">
        <f>F242+14</f>
        <v>43682</v>
      </c>
      <c r="H242" s="796"/>
      <c r="I242" s="795"/>
      <c r="J242" s="795"/>
      <c r="K242" s="795"/>
    </row>
    <row r="243" spans="1:11" s="534" customFormat="1" ht="15" customHeight="1">
      <c r="A243" s="672"/>
      <c r="B243" s="713" t="s">
        <v>2749</v>
      </c>
      <c r="C243" s="604" t="s">
        <v>630</v>
      </c>
      <c r="D243" s="782"/>
      <c r="E243" s="589">
        <f>F243-5</f>
        <v>43670</v>
      </c>
      <c r="F243" s="622">
        <f>F242+7</f>
        <v>43675</v>
      </c>
      <c r="G243" s="622">
        <f>F243+14</f>
        <v>43689</v>
      </c>
      <c r="H243" s="796"/>
      <c r="I243" s="795"/>
      <c r="J243" s="795"/>
      <c r="K243" s="795"/>
    </row>
    <row r="244" spans="1:11" s="534" customFormat="1" ht="15" hidden="1" customHeight="1">
      <c r="A244" s="672"/>
      <c r="B244" s="671" t="s">
        <v>31</v>
      </c>
      <c r="C244" s="681" t="s">
        <v>32</v>
      </c>
      <c r="D244" s="681" t="s">
        <v>8</v>
      </c>
      <c r="E244" s="593" t="s">
        <v>2450</v>
      </c>
      <c r="F244" s="801" t="s">
        <v>9</v>
      </c>
      <c r="G244" s="593" t="s">
        <v>1145</v>
      </c>
      <c r="H244" s="800"/>
      <c r="I244" s="795"/>
      <c r="J244" s="795"/>
      <c r="K244" s="795"/>
    </row>
    <row r="245" spans="1:11" s="534" customFormat="1" ht="15" hidden="1" customHeight="1">
      <c r="A245" s="672"/>
      <c r="B245" s="802"/>
      <c r="C245" s="731"/>
      <c r="D245" s="731"/>
      <c r="E245" s="593" t="s">
        <v>2449</v>
      </c>
      <c r="F245" s="801" t="s">
        <v>35</v>
      </c>
      <c r="G245" s="701" t="s">
        <v>36</v>
      </c>
      <c r="H245" s="800"/>
      <c r="I245" s="795"/>
      <c r="J245" s="795"/>
      <c r="K245" s="795"/>
    </row>
    <row r="246" spans="1:11" s="534" customFormat="1" ht="15" hidden="1" customHeight="1">
      <c r="A246" s="672"/>
      <c r="B246" s="772" t="s">
        <v>2732</v>
      </c>
      <c r="C246" s="772" t="s">
        <v>2731</v>
      </c>
      <c r="D246" s="799" t="s">
        <v>2203</v>
      </c>
      <c r="E246" s="589">
        <f>F246-5</f>
        <v>43557</v>
      </c>
      <c r="F246" s="622">
        <v>43562</v>
      </c>
      <c r="G246" s="622">
        <f>F246+14</f>
        <v>43576</v>
      </c>
      <c r="H246" s="796"/>
    </row>
    <row r="247" spans="1:11" s="534" customFormat="1" ht="15" hidden="1" customHeight="1">
      <c r="A247" s="672"/>
      <c r="B247" s="630" t="s">
        <v>2730</v>
      </c>
      <c r="C247" s="630" t="s">
        <v>2729</v>
      </c>
      <c r="D247" s="798"/>
      <c r="E247" s="589">
        <f>F247-5</f>
        <v>43564</v>
      </c>
      <c r="F247" s="622">
        <f>F246+7</f>
        <v>43569</v>
      </c>
      <c r="G247" s="622">
        <f>F247+14</f>
        <v>43583</v>
      </c>
      <c r="H247" s="796"/>
      <c r="I247" s="795"/>
      <c r="J247" s="795"/>
      <c r="K247" s="795"/>
    </row>
    <row r="248" spans="1:11" s="534" customFormat="1" ht="15" hidden="1" customHeight="1">
      <c r="A248" s="672"/>
      <c r="B248" s="597" t="s">
        <v>2728</v>
      </c>
      <c r="C248" s="597" t="s">
        <v>1185</v>
      </c>
      <c r="D248" s="798"/>
      <c r="E248" s="589">
        <f>F248-5</f>
        <v>43571</v>
      </c>
      <c r="F248" s="622">
        <f>F247+7</f>
        <v>43576</v>
      </c>
      <c r="G248" s="622">
        <f>F248+14</f>
        <v>43590</v>
      </c>
      <c r="H248" s="796"/>
      <c r="I248" s="795"/>
      <c r="J248" s="795"/>
      <c r="K248" s="795"/>
    </row>
    <row r="249" spans="1:11" s="534" customFormat="1" ht="15" hidden="1" customHeight="1">
      <c r="A249" s="672"/>
      <c r="B249" s="597" t="s">
        <v>2727</v>
      </c>
      <c r="C249" s="597" t="s">
        <v>2726</v>
      </c>
      <c r="D249" s="798"/>
      <c r="E249" s="589">
        <f>F249-5</f>
        <v>43578</v>
      </c>
      <c r="F249" s="622">
        <f>F248+7</f>
        <v>43583</v>
      </c>
      <c r="G249" s="622">
        <f>F249+14</f>
        <v>43597</v>
      </c>
      <c r="H249" s="796"/>
      <c r="I249" s="795"/>
      <c r="J249" s="795"/>
      <c r="K249" s="795"/>
    </row>
    <row r="250" spans="1:11" s="534" customFormat="1" ht="15" hidden="1" customHeight="1">
      <c r="A250" s="672"/>
      <c r="B250" s="597" t="s">
        <v>2725</v>
      </c>
      <c r="C250" s="630" t="s">
        <v>2724</v>
      </c>
      <c r="D250" s="797"/>
      <c r="E250" s="589">
        <f>F250-5</f>
        <v>43585</v>
      </c>
      <c r="F250" s="622">
        <f>F249+7</f>
        <v>43590</v>
      </c>
      <c r="G250" s="622">
        <f>F250+14</f>
        <v>43604</v>
      </c>
      <c r="H250" s="796"/>
      <c r="I250" s="795"/>
      <c r="J250" s="795"/>
      <c r="K250" s="795"/>
    </row>
    <row r="251" spans="1:11" s="556" customFormat="1" ht="15" customHeight="1">
      <c r="A251" s="687" t="s">
        <v>1107</v>
      </c>
      <c r="B251" s="732"/>
      <c r="C251" s="781"/>
      <c r="D251" s="780"/>
      <c r="E251" s="600"/>
      <c r="F251" s="779"/>
      <c r="G251" s="779"/>
      <c r="H251" s="778"/>
      <c r="I251" s="792"/>
      <c r="J251" s="792"/>
      <c r="K251" s="792"/>
    </row>
    <row r="252" spans="1:11" s="539" customFormat="1" ht="15" hidden="1" customHeight="1">
      <c r="A252" s="672"/>
      <c r="B252" s="752" t="s">
        <v>31</v>
      </c>
      <c r="C252" s="681" t="s">
        <v>32</v>
      </c>
      <c r="D252" s="791" t="s">
        <v>8</v>
      </c>
      <c r="E252" s="679" t="s">
        <v>2450</v>
      </c>
      <c r="F252" s="679" t="s">
        <v>9</v>
      </c>
      <c r="G252" s="679" t="s">
        <v>283</v>
      </c>
      <c r="H252" s="765"/>
      <c r="I252" s="786"/>
      <c r="J252" s="786"/>
      <c r="K252" s="786"/>
    </row>
    <row r="253" spans="1:11" s="539" customFormat="1" ht="15" hidden="1" customHeight="1">
      <c r="A253" s="672"/>
      <c r="B253" s="788"/>
      <c r="C253" s="787"/>
      <c r="D253" s="747"/>
      <c r="E253" s="694" t="s">
        <v>2449</v>
      </c>
      <c r="F253" s="694" t="s">
        <v>35</v>
      </c>
      <c r="G253" s="694" t="s">
        <v>36</v>
      </c>
      <c r="H253" s="765"/>
      <c r="I253" s="786"/>
      <c r="J253" s="786"/>
      <c r="K253" s="786"/>
    </row>
    <row r="254" spans="1:11" s="539" customFormat="1" ht="15" hidden="1" customHeight="1">
      <c r="A254" s="672"/>
      <c r="B254" s="772" t="s">
        <v>2709</v>
      </c>
      <c r="C254" s="772" t="s">
        <v>2748</v>
      </c>
      <c r="D254" s="784" t="s">
        <v>2747</v>
      </c>
      <c r="E254" s="790">
        <f>F254-5</f>
        <v>43553</v>
      </c>
      <c r="F254" s="785">
        <v>43558</v>
      </c>
      <c r="G254" s="785">
        <f>F254+24</f>
        <v>43582</v>
      </c>
      <c r="H254" s="765"/>
      <c r="I254" s="786"/>
      <c r="J254" s="786"/>
      <c r="K254" s="786"/>
    </row>
    <row r="255" spans="1:11" s="539" customFormat="1" ht="15" hidden="1" customHeight="1">
      <c r="A255" s="672"/>
      <c r="B255" s="630" t="s">
        <v>2737</v>
      </c>
      <c r="C255" s="630" t="s">
        <v>2746</v>
      </c>
      <c r="D255" s="783"/>
      <c r="E255" s="790">
        <f>F255-5</f>
        <v>43560</v>
      </c>
      <c r="F255" s="785">
        <f>F254+7</f>
        <v>43565</v>
      </c>
      <c r="G255" s="785">
        <f>F255+24</f>
        <v>43589</v>
      </c>
      <c r="H255" s="765"/>
      <c r="I255" s="786"/>
      <c r="J255" s="786"/>
      <c r="K255" s="786"/>
    </row>
    <row r="256" spans="1:11" s="539" customFormat="1" ht="15" hidden="1" customHeight="1">
      <c r="A256" s="672"/>
      <c r="B256" s="597" t="s">
        <v>2745</v>
      </c>
      <c r="C256" s="597" t="s">
        <v>2744</v>
      </c>
      <c r="D256" s="783"/>
      <c r="E256" s="790">
        <f>F256-5</f>
        <v>43567</v>
      </c>
      <c r="F256" s="785">
        <f>F255+7</f>
        <v>43572</v>
      </c>
      <c r="G256" s="785">
        <f>F256+24</f>
        <v>43596</v>
      </c>
      <c r="H256" s="765"/>
      <c r="I256" s="786"/>
      <c r="J256" s="786"/>
      <c r="K256" s="786"/>
    </row>
    <row r="257" spans="1:11" s="539" customFormat="1" ht="15" hidden="1" customHeight="1">
      <c r="A257" s="672"/>
      <c r="B257" s="597" t="s">
        <v>2743</v>
      </c>
      <c r="C257" s="597" t="s">
        <v>2742</v>
      </c>
      <c r="D257" s="783"/>
      <c r="E257" s="790">
        <f>F257-5</f>
        <v>43574</v>
      </c>
      <c r="F257" s="785">
        <f>F256+7</f>
        <v>43579</v>
      </c>
      <c r="G257" s="785">
        <f>F257+24</f>
        <v>43603</v>
      </c>
      <c r="H257" s="765"/>
      <c r="I257" s="786"/>
      <c r="J257" s="786"/>
      <c r="K257" s="786"/>
    </row>
    <row r="258" spans="1:11" s="539" customFormat="1" ht="15" hidden="1" customHeight="1">
      <c r="A258" s="672"/>
      <c r="B258" s="597" t="s">
        <v>2712</v>
      </c>
      <c r="C258" s="630" t="s">
        <v>2711</v>
      </c>
      <c r="D258" s="782"/>
      <c r="E258" s="790">
        <f>F258-5</f>
        <v>43581</v>
      </c>
      <c r="F258" s="785">
        <f>F257+7</f>
        <v>43586</v>
      </c>
      <c r="G258" s="785">
        <f>F258+24</f>
        <v>43610</v>
      </c>
      <c r="H258" s="765"/>
      <c r="I258" s="786"/>
      <c r="J258" s="786"/>
      <c r="K258" s="786"/>
    </row>
    <row r="259" spans="1:11" s="539" customFormat="1" ht="15" hidden="1" customHeight="1">
      <c r="A259" s="672"/>
      <c r="B259" s="597"/>
      <c r="C259" s="630"/>
      <c r="D259" s="794"/>
      <c r="E259" s="633"/>
      <c r="F259" s="793"/>
      <c r="G259" s="793"/>
      <c r="H259" s="765"/>
      <c r="I259" s="786"/>
      <c r="J259" s="786"/>
      <c r="K259" s="786"/>
    </row>
    <row r="260" spans="1:11" s="539" customFormat="1" ht="15" customHeight="1">
      <c r="A260" s="672"/>
      <c r="B260" s="689" t="s">
        <v>31</v>
      </c>
      <c r="C260" s="681" t="s">
        <v>32</v>
      </c>
      <c r="D260" s="791" t="s">
        <v>8</v>
      </c>
      <c r="E260" s="679" t="s">
        <v>2450</v>
      </c>
      <c r="F260" s="679" t="s">
        <v>9</v>
      </c>
      <c r="G260" s="679" t="s">
        <v>283</v>
      </c>
      <c r="H260" s="765"/>
      <c r="I260" s="786"/>
      <c r="J260" s="786"/>
      <c r="K260" s="786"/>
    </row>
    <row r="261" spans="1:11" s="539" customFormat="1" ht="15" customHeight="1">
      <c r="A261" s="672"/>
      <c r="B261" s="789"/>
      <c r="C261" s="787"/>
      <c r="D261" s="747"/>
      <c r="E261" s="694" t="s">
        <v>2449</v>
      </c>
      <c r="F261" s="694" t="s">
        <v>35</v>
      </c>
      <c r="G261" s="694" t="s">
        <v>36</v>
      </c>
      <c r="H261" s="765"/>
      <c r="I261" s="786"/>
      <c r="J261" s="786"/>
      <c r="K261" s="786"/>
    </row>
    <row r="262" spans="1:11" s="539" customFormat="1" ht="15" customHeight="1">
      <c r="A262" s="672"/>
      <c r="B262" s="772" t="s">
        <v>2740</v>
      </c>
      <c r="C262" s="772" t="s">
        <v>2739</v>
      </c>
      <c r="D262" s="784" t="s">
        <v>2085</v>
      </c>
      <c r="E262" s="790">
        <f>F262-5</f>
        <v>43648</v>
      </c>
      <c r="F262" s="785">
        <v>43653</v>
      </c>
      <c r="G262" s="785">
        <f>F262+24</f>
        <v>43677</v>
      </c>
      <c r="H262" s="765"/>
      <c r="I262" s="786"/>
      <c r="J262" s="786"/>
      <c r="K262" s="786"/>
    </row>
    <row r="263" spans="1:11" s="539" customFormat="1" ht="15" customHeight="1">
      <c r="A263" s="672"/>
      <c r="B263" s="630" t="s">
        <v>2473</v>
      </c>
      <c r="C263" s="630" t="s">
        <v>2473</v>
      </c>
      <c r="D263" s="783"/>
      <c r="E263" s="790">
        <f>F263-5</f>
        <v>43655</v>
      </c>
      <c r="F263" s="785">
        <f>F262+7</f>
        <v>43660</v>
      </c>
      <c r="G263" s="785">
        <f>F263+24</f>
        <v>43684</v>
      </c>
      <c r="H263" s="765"/>
      <c r="I263" s="786"/>
      <c r="J263" s="786"/>
      <c r="K263" s="786"/>
    </row>
    <row r="264" spans="1:11" s="539" customFormat="1" ht="15" customHeight="1">
      <c r="A264" s="672"/>
      <c r="B264" s="597" t="s">
        <v>2728</v>
      </c>
      <c r="C264" s="597" t="s">
        <v>2738</v>
      </c>
      <c r="D264" s="783"/>
      <c r="E264" s="790">
        <f>F264-5</f>
        <v>43662</v>
      </c>
      <c r="F264" s="785">
        <f>F263+7</f>
        <v>43667</v>
      </c>
      <c r="G264" s="785">
        <f>F264+24</f>
        <v>43691</v>
      </c>
      <c r="H264" s="765"/>
      <c r="I264" s="786"/>
      <c r="J264" s="786"/>
      <c r="K264" s="786"/>
    </row>
    <row r="265" spans="1:11" s="539" customFormat="1" ht="15" customHeight="1">
      <c r="A265" s="672"/>
      <c r="B265" s="597" t="s">
        <v>2727</v>
      </c>
      <c r="C265" s="597" t="s">
        <v>1185</v>
      </c>
      <c r="D265" s="783"/>
      <c r="E265" s="790">
        <f>F265-5</f>
        <v>43669</v>
      </c>
      <c r="F265" s="785">
        <f>F264+7</f>
        <v>43674</v>
      </c>
      <c r="G265" s="785">
        <f>F265+24</f>
        <v>43698</v>
      </c>
      <c r="H265" s="765"/>
      <c r="I265" s="786"/>
      <c r="J265" s="786"/>
      <c r="K265" s="786"/>
    </row>
    <row r="266" spans="1:11" s="539" customFormat="1" ht="15" customHeight="1">
      <c r="A266" s="672"/>
      <c r="B266" s="597" t="s">
        <v>2725</v>
      </c>
      <c r="C266" s="630" t="s">
        <v>1127</v>
      </c>
      <c r="D266" s="782"/>
      <c r="E266" s="790">
        <f>F266-5</f>
        <v>43676</v>
      </c>
      <c r="F266" s="785">
        <f>F265+7</f>
        <v>43681</v>
      </c>
      <c r="G266" s="785">
        <f>F266+24</f>
        <v>43705</v>
      </c>
      <c r="H266" s="765"/>
      <c r="I266" s="786"/>
      <c r="J266" s="786"/>
      <c r="K266" s="786"/>
    </row>
    <row r="267" spans="1:11" s="539" customFormat="1" ht="15" customHeight="1">
      <c r="A267" s="672"/>
      <c r="B267" s="689" t="s">
        <v>31</v>
      </c>
      <c r="C267" s="681" t="s">
        <v>32</v>
      </c>
      <c r="D267" s="791" t="s">
        <v>8</v>
      </c>
      <c r="E267" s="679" t="s">
        <v>2450</v>
      </c>
      <c r="F267" s="679" t="s">
        <v>9</v>
      </c>
      <c r="G267" s="679" t="s">
        <v>283</v>
      </c>
      <c r="H267" s="765"/>
      <c r="I267" s="786"/>
      <c r="J267" s="786"/>
      <c r="K267" s="786"/>
    </row>
    <row r="268" spans="1:11" s="539" customFormat="1" ht="15" customHeight="1">
      <c r="A268" s="672"/>
      <c r="B268" s="789"/>
      <c r="C268" s="787"/>
      <c r="D268" s="747"/>
      <c r="E268" s="694" t="s">
        <v>2449</v>
      </c>
      <c r="F268" s="694" t="s">
        <v>35</v>
      </c>
      <c r="G268" s="694" t="s">
        <v>36</v>
      </c>
      <c r="H268" s="765"/>
      <c r="I268" s="786"/>
      <c r="J268" s="786"/>
      <c r="K268" s="786"/>
    </row>
    <row r="269" spans="1:11" s="539" customFormat="1" ht="15" customHeight="1">
      <c r="A269" s="672"/>
      <c r="B269" s="772" t="s">
        <v>2737</v>
      </c>
      <c r="C269" s="772" t="s">
        <v>1132</v>
      </c>
      <c r="D269" s="784" t="s">
        <v>2736</v>
      </c>
      <c r="E269" s="790">
        <f>F269-5</f>
        <v>43645</v>
      </c>
      <c r="F269" s="785">
        <v>43650</v>
      </c>
      <c r="G269" s="785">
        <f>F269+24</f>
        <v>43674</v>
      </c>
      <c r="H269" s="765"/>
      <c r="I269" s="786"/>
      <c r="J269" s="786"/>
      <c r="K269" s="786"/>
    </row>
    <row r="270" spans="1:11" s="539" customFormat="1" ht="15" customHeight="1">
      <c r="A270" s="672"/>
      <c r="B270" s="630" t="s">
        <v>2709</v>
      </c>
      <c r="C270" s="630" t="s">
        <v>2735</v>
      </c>
      <c r="D270" s="783"/>
      <c r="E270" s="790">
        <f>F270-5</f>
        <v>43652</v>
      </c>
      <c r="F270" s="785">
        <f>F269+7</f>
        <v>43657</v>
      </c>
      <c r="G270" s="785">
        <f>F270+24</f>
        <v>43681</v>
      </c>
      <c r="H270" s="765"/>
      <c r="I270" s="786"/>
      <c r="J270" s="786"/>
      <c r="K270" s="786"/>
    </row>
    <row r="271" spans="1:11" s="539" customFormat="1" ht="15" customHeight="1">
      <c r="A271" s="672"/>
      <c r="B271" s="597" t="s">
        <v>2707</v>
      </c>
      <c r="C271" s="597" t="s">
        <v>1127</v>
      </c>
      <c r="D271" s="783"/>
      <c r="E271" s="790">
        <f>F271-5</f>
        <v>43659</v>
      </c>
      <c r="F271" s="785">
        <f>F270+7</f>
        <v>43664</v>
      </c>
      <c r="G271" s="785">
        <f>F271+24</f>
        <v>43688</v>
      </c>
      <c r="H271" s="765"/>
      <c r="I271" s="786"/>
      <c r="J271" s="786"/>
      <c r="K271" s="786"/>
    </row>
    <row r="272" spans="1:11" s="539" customFormat="1" ht="15" customHeight="1">
      <c r="A272" s="672"/>
      <c r="B272" s="597" t="s">
        <v>2734</v>
      </c>
      <c r="C272" s="597" t="s">
        <v>1125</v>
      </c>
      <c r="D272" s="783"/>
      <c r="E272" s="790">
        <f>F272-5</f>
        <v>43666</v>
      </c>
      <c r="F272" s="785">
        <f>F271+7</f>
        <v>43671</v>
      </c>
      <c r="G272" s="785">
        <f>F272+24</f>
        <v>43695</v>
      </c>
      <c r="H272" s="765"/>
      <c r="I272" s="786"/>
      <c r="J272" s="786"/>
      <c r="K272" s="786"/>
    </row>
    <row r="273" spans="1:11" s="539" customFormat="1" ht="15" customHeight="1">
      <c r="A273" s="672"/>
      <c r="B273" s="597" t="s">
        <v>2345</v>
      </c>
      <c r="C273" s="630" t="s">
        <v>2733</v>
      </c>
      <c r="D273" s="782"/>
      <c r="E273" s="790">
        <f>F273-5</f>
        <v>43673</v>
      </c>
      <c r="F273" s="785">
        <f>F272+7</f>
        <v>43678</v>
      </c>
      <c r="G273" s="785">
        <f>F273+24</f>
        <v>43702</v>
      </c>
      <c r="H273" s="765"/>
      <c r="I273" s="786"/>
      <c r="J273" s="786"/>
      <c r="K273" s="786"/>
    </row>
    <row r="274" spans="1:11" s="556" customFormat="1" ht="15" customHeight="1">
      <c r="A274" s="687" t="s">
        <v>2741</v>
      </c>
      <c r="B274" s="732"/>
      <c r="C274" s="781"/>
      <c r="D274" s="780"/>
      <c r="E274" s="600"/>
      <c r="F274" s="779"/>
      <c r="G274" s="779"/>
      <c r="H274" s="778"/>
      <c r="I274" s="792"/>
      <c r="J274" s="792"/>
      <c r="K274" s="792"/>
    </row>
    <row r="275" spans="1:11" s="539" customFormat="1" ht="15" customHeight="1">
      <c r="A275" s="672"/>
      <c r="B275" s="689" t="s">
        <v>31</v>
      </c>
      <c r="C275" s="681" t="s">
        <v>32</v>
      </c>
      <c r="D275" s="791" t="s">
        <v>8</v>
      </c>
      <c r="E275" s="679" t="s">
        <v>2450</v>
      </c>
      <c r="F275" s="679" t="s">
        <v>9</v>
      </c>
      <c r="G275" s="679" t="s">
        <v>283</v>
      </c>
      <c r="H275" s="765"/>
      <c r="I275" s="786"/>
      <c r="J275" s="786"/>
      <c r="K275" s="786"/>
    </row>
    <row r="276" spans="1:11" s="539" customFormat="1" ht="15" customHeight="1">
      <c r="A276" s="672"/>
      <c r="B276" s="789"/>
      <c r="C276" s="787"/>
      <c r="D276" s="747"/>
      <c r="E276" s="694" t="s">
        <v>2449</v>
      </c>
      <c r="F276" s="694" t="s">
        <v>35</v>
      </c>
      <c r="G276" s="694" t="s">
        <v>36</v>
      </c>
      <c r="H276" s="765"/>
      <c r="I276" s="786"/>
      <c r="J276" s="786"/>
      <c r="K276" s="786"/>
    </row>
    <row r="277" spans="1:11" s="539" customFormat="1" ht="15" customHeight="1">
      <c r="A277" s="672"/>
      <c r="B277" s="772" t="s">
        <v>2740</v>
      </c>
      <c r="C277" s="772" t="s">
        <v>2739</v>
      </c>
      <c r="D277" s="784" t="s">
        <v>2085</v>
      </c>
      <c r="E277" s="790">
        <f>F277-5</f>
        <v>43648</v>
      </c>
      <c r="F277" s="785">
        <v>43653</v>
      </c>
      <c r="G277" s="785">
        <f>F277+24</f>
        <v>43677</v>
      </c>
      <c r="H277" s="765"/>
      <c r="I277" s="786"/>
      <c r="J277" s="786"/>
      <c r="K277" s="786"/>
    </row>
    <row r="278" spans="1:11" s="539" customFormat="1" ht="15" customHeight="1">
      <c r="A278" s="672"/>
      <c r="B278" s="630" t="s">
        <v>2473</v>
      </c>
      <c r="C278" s="630" t="s">
        <v>2473</v>
      </c>
      <c r="D278" s="783"/>
      <c r="E278" s="790">
        <f>F278-5</f>
        <v>43655</v>
      </c>
      <c r="F278" s="785">
        <f>F277+7</f>
        <v>43660</v>
      </c>
      <c r="G278" s="785">
        <f>F278+24</f>
        <v>43684</v>
      </c>
      <c r="H278" s="765"/>
      <c r="I278" s="786"/>
      <c r="J278" s="786"/>
      <c r="K278" s="786"/>
    </row>
    <row r="279" spans="1:11" s="539" customFormat="1" ht="15" customHeight="1">
      <c r="A279" s="672"/>
      <c r="B279" s="597" t="s">
        <v>2728</v>
      </c>
      <c r="C279" s="597" t="s">
        <v>2738</v>
      </c>
      <c r="D279" s="783"/>
      <c r="E279" s="790">
        <f>F279-5</f>
        <v>43662</v>
      </c>
      <c r="F279" s="785">
        <f>F278+7</f>
        <v>43667</v>
      </c>
      <c r="G279" s="785">
        <f>F279+24</f>
        <v>43691</v>
      </c>
      <c r="H279" s="765"/>
      <c r="I279" s="786"/>
      <c r="J279" s="786"/>
      <c r="K279" s="786"/>
    </row>
    <row r="280" spans="1:11" s="539" customFormat="1" ht="15" customHeight="1">
      <c r="A280" s="672"/>
      <c r="B280" s="597" t="s">
        <v>2727</v>
      </c>
      <c r="C280" s="597" t="s">
        <v>1185</v>
      </c>
      <c r="D280" s="783"/>
      <c r="E280" s="790">
        <f>F280-5</f>
        <v>43669</v>
      </c>
      <c r="F280" s="785">
        <f>F279+7</f>
        <v>43674</v>
      </c>
      <c r="G280" s="785">
        <f>F280+24</f>
        <v>43698</v>
      </c>
      <c r="H280" s="765"/>
      <c r="I280" s="786"/>
      <c r="J280" s="786"/>
      <c r="K280" s="786"/>
    </row>
    <row r="281" spans="1:11" s="539" customFormat="1" ht="15" customHeight="1">
      <c r="A281" s="672"/>
      <c r="B281" s="597" t="s">
        <v>2725</v>
      </c>
      <c r="C281" s="630" t="s">
        <v>1127</v>
      </c>
      <c r="D281" s="782"/>
      <c r="E281" s="790">
        <f>F281-5</f>
        <v>43676</v>
      </c>
      <c r="F281" s="785">
        <f>F280+7</f>
        <v>43681</v>
      </c>
      <c r="G281" s="785">
        <f>F281+24</f>
        <v>43705</v>
      </c>
      <c r="H281" s="765"/>
      <c r="I281" s="786"/>
      <c r="J281" s="786"/>
      <c r="K281" s="786"/>
    </row>
    <row r="282" spans="1:11" s="539" customFormat="1" ht="15" customHeight="1">
      <c r="A282" s="672"/>
      <c r="B282" s="689" t="s">
        <v>726</v>
      </c>
      <c r="C282" s="681" t="s">
        <v>32</v>
      </c>
      <c r="D282" s="769" t="s">
        <v>8</v>
      </c>
      <c r="E282" s="679" t="s">
        <v>2450</v>
      </c>
      <c r="F282" s="679" t="s">
        <v>9</v>
      </c>
      <c r="G282" s="679" t="s">
        <v>1136</v>
      </c>
      <c r="H282" s="765"/>
      <c r="I282" s="786"/>
      <c r="J282" s="786"/>
      <c r="K282" s="786"/>
    </row>
    <row r="283" spans="1:11" s="539" customFormat="1" ht="15" customHeight="1">
      <c r="A283" s="672"/>
      <c r="B283" s="789"/>
      <c r="C283" s="787"/>
      <c r="D283" s="739"/>
      <c r="E283" s="694" t="s">
        <v>2449</v>
      </c>
      <c r="F283" s="694" t="s">
        <v>35</v>
      </c>
      <c r="G283" s="694" t="s">
        <v>36</v>
      </c>
      <c r="H283" s="765"/>
      <c r="I283" s="786"/>
      <c r="J283" s="786"/>
      <c r="K283" s="786"/>
    </row>
    <row r="284" spans="1:11" s="539" customFormat="1" ht="15" customHeight="1">
      <c r="A284" s="672"/>
      <c r="B284" s="772" t="s">
        <v>2737</v>
      </c>
      <c r="C284" s="772" t="s">
        <v>1132</v>
      </c>
      <c r="D284" s="784" t="s">
        <v>2736</v>
      </c>
      <c r="E284" s="655">
        <f>F284-5</f>
        <v>43645</v>
      </c>
      <c r="F284" s="785">
        <v>43650</v>
      </c>
      <c r="G284" s="785">
        <f>F284+25</f>
        <v>43675</v>
      </c>
      <c r="H284" s="765"/>
      <c r="I284" s="786"/>
      <c r="J284" s="786"/>
      <c r="K284" s="786"/>
    </row>
    <row r="285" spans="1:11" s="539" customFormat="1" ht="15" customHeight="1">
      <c r="A285" s="672"/>
      <c r="B285" s="630" t="s">
        <v>2709</v>
      </c>
      <c r="C285" s="630" t="s">
        <v>2735</v>
      </c>
      <c r="D285" s="783"/>
      <c r="E285" s="655">
        <f>F285-5</f>
        <v>43652</v>
      </c>
      <c r="F285" s="785">
        <f>F284+7</f>
        <v>43657</v>
      </c>
      <c r="G285" s="785">
        <f>F285+25</f>
        <v>43682</v>
      </c>
      <c r="H285" s="765"/>
      <c r="I285" s="786"/>
      <c r="J285" s="786"/>
      <c r="K285" s="786"/>
    </row>
    <row r="286" spans="1:11" s="539" customFormat="1" ht="15" customHeight="1">
      <c r="A286" s="672"/>
      <c r="B286" s="597" t="s">
        <v>2707</v>
      </c>
      <c r="C286" s="597" t="s">
        <v>1127</v>
      </c>
      <c r="D286" s="783"/>
      <c r="E286" s="655">
        <f>F286-5</f>
        <v>43659</v>
      </c>
      <c r="F286" s="785">
        <f>F285+7</f>
        <v>43664</v>
      </c>
      <c r="G286" s="785">
        <f>F286+25</f>
        <v>43689</v>
      </c>
      <c r="H286" s="765"/>
      <c r="I286" s="786"/>
      <c r="J286" s="786"/>
      <c r="K286" s="786"/>
    </row>
    <row r="287" spans="1:11" s="539" customFormat="1" ht="15" customHeight="1">
      <c r="A287" s="672"/>
      <c r="B287" s="597" t="s">
        <v>2734</v>
      </c>
      <c r="C287" s="597" t="s">
        <v>1125</v>
      </c>
      <c r="D287" s="783"/>
      <c r="E287" s="655">
        <f>F287-5</f>
        <v>43666</v>
      </c>
      <c r="F287" s="785">
        <f>F286+7</f>
        <v>43671</v>
      </c>
      <c r="G287" s="785">
        <f>F287+25</f>
        <v>43696</v>
      </c>
      <c r="H287" s="765"/>
    </row>
    <row r="288" spans="1:11" s="539" customFormat="1" ht="15" customHeight="1">
      <c r="A288" s="672"/>
      <c r="B288" s="597" t="s">
        <v>2345</v>
      </c>
      <c r="C288" s="630" t="s">
        <v>2733</v>
      </c>
      <c r="D288" s="782"/>
      <c r="E288" s="655">
        <f>F288-5</f>
        <v>43673</v>
      </c>
      <c r="F288" s="785">
        <f>F287+7</f>
        <v>43678</v>
      </c>
      <c r="G288" s="785">
        <f>F288+25</f>
        <v>43703</v>
      </c>
      <c r="H288" s="765"/>
    </row>
    <row r="289" spans="1:11" s="539" customFormat="1" ht="15" hidden="1" customHeight="1">
      <c r="A289" s="672"/>
      <c r="B289" s="752" t="s">
        <v>726</v>
      </c>
      <c r="C289" s="681" t="s">
        <v>32</v>
      </c>
      <c r="D289" s="769" t="s">
        <v>8</v>
      </c>
      <c r="E289" s="679" t="s">
        <v>2450</v>
      </c>
      <c r="F289" s="679" t="s">
        <v>9</v>
      </c>
      <c r="G289" s="679" t="s">
        <v>1136</v>
      </c>
      <c r="H289" s="765"/>
      <c r="I289" s="786"/>
      <c r="J289" s="786"/>
      <c r="K289" s="786"/>
    </row>
    <row r="290" spans="1:11" s="539" customFormat="1" ht="15" hidden="1" customHeight="1">
      <c r="A290" s="672"/>
      <c r="B290" s="788"/>
      <c r="C290" s="787"/>
      <c r="D290" s="739"/>
      <c r="E290" s="694" t="s">
        <v>2449</v>
      </c>
      <c r="F290" s="694" t="s">
        <v>35</v>
      </c>
      <c r="G290" s="694" t="s">
        <v>36</v>
      </c>
      <c r="H290" s="765"/>
      <c r="I290" s="786"/>
      <c r="J290" s="786"/>
      <c r="K290" s="786"/>
    </row>
    <row r="291" spans="1:11" s="539" customFormat="1" ht="15" hidden="1" customHeight="1">
      <c r="A291" s="672"/>
      <c r="B291" s="772" t="s">
        <v>2732</v>
      </c>
      <c r="C291" s="772" t="s">
        <v>2731</v>
      </c>
      <c r="D291" s="662" t="s">
        <v>2085</v>
      </c>
      <c r="E291" s="655">
        <f>F291-5</f>
        <v>43557</v>
      </c>
      <c r="F291" s="785">
        <v>43562</v>
      </c>
      <c r="G291" s="785">
        <f>F291+25</f>
        <v>43587</v>
      </c>
      <c r="H291" s="765"/>
      <c r="I291" s="786"/>
      <c r="J291" s="786"/>
      <c r="K291" s="786"/>
    </row>
    <row r="292" spans="1:11" s="539" customFormat="1" ht="15" hidden="1" customHeight="1">
      <c r="A292" s="672"/>
      <c r="B292" s="630" t="s">
        <v>2730</v>
      </c>
      <c r="C292" s="630" t="s">
        <v>2729</v>
      </c>
      <c r="D292" s="662"/>
      <c r="E292" s="655">
        <f>F292-5</f>
        <v>43564</v>
      </c>
      <c r="F292" s="785">
        <f>F291+7</f>
        <v>43569</v>
      </c>
      <c r="G292" s="785">
        <f>F292+25</f>
        <v>43594</v>
      </c>
      <c r="H292" s="765"/>
      <c r="I292" s="786"/>
      <c r="J292" s="786"/>
      <c r="K292" s="786"/>
    </row>
    <row r="293" spans="1:11" s="539" customFormat="1" ht="15" hidden="1" customHeight="1">
      <c r="A293" s="672"/>
      <c r="B293" s="597" t="s">
        <v>2728</v>
      </c>
      <c r="C293" s="597" t="s">
        <v>1185</v>
      </c>
      <c r="D293" s="662"/>
      <c r="E293" s="655">
        <f>F293-5</f>
        <v>43571</v>
      </c>
      <c r="F293" s="785">
        <f>F292+7</f>
        <v>43576</v>
      </c>
      <c r="G293" s="785">
        <f>F293+25</f>
        <v>43601</v>
      </c>
      <c r="H293" s="765"/>
      <c r="I293" s="786"/>
      <c r="J293" s="786"/>
      <c r="K293" s="786"/>
    </row>
    <row r="294" spans="1:11" s="539" customFormat="1" ht="15" hidden="1" customHeight="1">
      <c r="A294" s="672"/>
      <c r="B294" s="597" t="s">
        <v>2727</v>
      </c>
      <c r="C294" s="597" t="s">
        <v>2726</v>
      </c>
      <c r="D294" s="662"/>
      <c r="E294" s="655">
        <f>F294-5</f>
        <v>43578</v>
      </c>
      <c r="F294" s="785">
        <f>F293+7</f>
        <v>43583</v>
      </c>
      <c r="G294" s="785">
        <f>F294+25</f>
        <v>43608</v>
      </c>
      <c r="H294" s="765"/>
    </row>
    <row r="295" spans="1:11" s="539" customFormat="1" ht="15" hidden="1" customHeight="1">
      <c r="A295" s="672"/>
      <c r="B295" s="597" t="s">
        <v>2725</v>
      </c>
      <c r="C295" s="630" t="s">
        <v>2724</v>
      </c>
      <c r="D295" s="662"/>
      <c r="E295" s="655">
        <f>F295-5</f>
        <v>43585</v>
      </c>
      <c r="F295" s="785">
        <f>F294+7</f>
        <v>43590</v>
      </c>
      <c r="G295" s="785">
        <f>F295+25</f>
        <v>43615</v>
      </c>
      <c r="H295" s="765"/>
    </row>
    <row r="296" spans="1:11" s="556" customFormat="1" ht="15" customHeight="1">
      <c r="A296" s="687" t="s">
        <v>2723</v>
      </c>
      <c r="B296" s="732"/>
      <c r="C296" s="781"/>
      <c r="D296" s="780"/>
      <c r="E296" s="600"/>
      <c r="F296" s="779"/>
      <c r="G296" s="779"/>
      <c r="H296" s="778"/>
    </row>
    <row r="297" spans="1:11" s="539" customFormat="1" ht="15" customHeight="1">
      <c r="A297" s="672"/>
      <c r="B297" s="689" t="s">
        <v>31</v>
      </c>
      <c r="C297" s="681" t="s">
        <v>32</v>
      </c>
      <c r="D297" s="769" t="s">
        <v>8</v>
      </c>
      <c r="E297" s="679" t="s">
        <v>2450</v>
      </c>
      <c r="F297" s="679" t="s">
        <v>9</v>
      </c>
      <c r="G297" s="679" t="s">
        <v>266</v>
      </c>
      <c r="H297" s="765"/>
    </row>
    <row r="298" spans="1:11" s="539" customFormat="1" ht="15" customHeight="1">
      <c r="A298" s="672"/>
      <c r="B298" s="768"/>
      <c r="C298" s="767"/>
      <c r="D298" s="739"/>
      <c r="E298" s="694" t="s">
        <v>2449</v>
      </c>
      <c r="F298" s="694" t="s">
        <v>35</v>
      </c>
      <c r="G298" s="694" t="s">
        <v>36</v>
      </c>
      <c r="H298" s="765"/>
    </row>
    <row r="299" spans="1:11" s="539" customFormat="1" ht="15" customHeight="1">
      <c r="A299" s="672"/>
      <c r="B299" s="713" t="s">
        <v>2722</v>
      </c>
      <c r="C299" s="725" t="s">
        <v>2721</v>
      </c>
      <c r="D299" s="671" t="s">
        <v>187</v>
      </c>
      <c r="E299" s="590">
        <f>F299-5</f>
        <v>43644</v>
      </c>
      <c r="F299" s="622">
        <v>43649</v>
      </c>
      <c r="G299" s="622">
        <f>F299+35</f>
        <v>43684</v>
      </c>
      <c r="H299" s="765"/>
    </row>
    <row r="300" spans="1:11" s="539" customFormat="1" ht="15" customHeight="1">
      <c r="A300" s="672"/>
      <c r="B300" s="713" t="s">
        <v>175</v>
      </c>
      <c r="C300" s="725" t="s">
        <v>2720</v>
      </c>
      <c r="D300" s="671"/>
      <c r="E300" s="590">
        <f>F300-5</f>
        <v>43651</v>
      </c>
      <c r="F300" s="622">
        <f>F299+7</f>
        <v>43656</v>
      </c>
      <c r="G300" s="622">
        <f>F300+35</f>
        <v>43691</v>
      </c>
      <c r="H300" s="765"/>
    </row>
    <row r="301" spans="1:11" s="539" customFormat="1" ht="15" customHeight="1">
      <c r="A301" s="672"/>
      <c r="B301" s="713" t="s">
        <v>2719</v>
      </c>
      <c r="C301" s="725" t="s">
        <v>2718</v>
      </c>
      <c r="D301" s="671"/>
      <c r="E301" s="590">
        <f>F301-5</f>
        <v>43658</v>
      </c>
      <c r="F301" s="622">
        <f>F300+7</f>
        <v>43663</v>
      </c>
      <c r="G301" s="622">
        <f>F301+35</f>
        <v>43698</v>
      </c>
      <c r="H301" s="765"/>
    </row>
    <row r="302" spans="1:11" s="539" customFormat="1" ht="15" customHeight="1">
      <c r="A302" s="672"/>
      <c r="B302" s="713" t="s">
        <v>2717</v>
      </c>
      <c r="C302" s="725" t="s">
        <v>2716</v>
      </c>
      <c r="D302" s="671"/>
      <c r="E302" s="590">
        <f>F302-5</f>
        <v>43665</v>
      </c>
      <c r="F302" s="622">
        <f>F301+7</f>
        <v>43670</v>
      </c>
      <c r="G302" s="622">
        <f>F302+35</f>
        <v>43705</v>
      </c>
      <c r="H302" s="765"/>
    </row>
    <row r="303" spans="1:11" s="539" customFormat="1" ht="15" customHeight="1">
      <c r="A303" s="672"/>
      <c r="B303" s="713" t="s">
        <v>2715</v>
      </c>
      <c r="C303" s="725" t="s">
        <v>2714</v>
      </c>
      <c r="D303" s="671"/>
      <c r="E303" s="590">
        <f>F303-5</f>
        <v>43672</v>
      </c>
      <c r="F303" s="622">
        <f>F302+7</f>
        <v>43677</v>
      </c>
      <c r="G303" s="622">
        <f>F303+35</f>
        <v>43712</v>
      </c>
      <c r="H303" s="765"/>
    </row>
    <row r="304" spans="1:11" s="556" customFormat="1" ht="15" customHeight="1">
      <c r="A304" s="687" t="s">
        <v>2713</v>
      </c>
      <c r="B304" s="732"/>
      <c r="C304" s="781"/>
      <c r="D304" s="780"/>
      <c r="E304" s="600"/>
      <c r="F304" s="779"/>
      <c r="G304" s="779"/>
      <c r="H304" s="778"/>
    </row>
    <row r="305" spans="1:8" s="539" customFormat="1" ht="15" hidden="1" customHeight="1">
      <c r="A305" s="672"/>
      <c r="B305" s="689" t="s">
        <v>31</v>
      </c>
      <c r="C305" s="681" t="s">
        <v>32</v>
      </c>
      <c r="D305" s="769" t="s">
        <v>8</v>
      </c>
      <c r="E305" s="679" t="s">
        <v>2450</v>
      </c>
      <c r="F305" s="679" t="s">
        <v>9</v>
      </c>
      <c r="G305" s="679" t="s">
        <v>2689</v>
      </c>
      <c r="H305" s="765"/>
    </row>
    <row r="306" spans="1:8" s="539" customFormat="1" ht="15" hidden="1" customHeight="1">
      <c r="A306" s="672"/>
      <c r="B306" s="768"/>
      <c r="C306" s="767"/>
      <c r="D306" s="739"/>
      <c r="E306" s="694" t="s">
        <v>2449</v>
      </c>
      <c r="F306" s="694" t="s">
        <v>35</v>
      </c>
      <c r="G306" s="694" t="s">
        <v>36</v>
      </c>
      <c r="H306" s="765"/>
    </row>
    <row r="307" spans="1:8" s="539" customFormat="1" ht="15" hidden="1" customHeight="1">
      <c r="A307" s="672"/>
      <c r="B307" s="772" t="s">
        <v>2712</v>
      </c>
      <c r="C307" s="772" t="s">
        <v>2711</v>
      </c>
      <c r="D307" s="784" t="s">
        <v>2250</v>
      </c>
      <c r="E307" s="590">
        <f>F307-5</f>
        <v>43583</v>
      </c>
      <c r="F307" s="622">
        <v>43588</v>
      </c>
      <c r="G307" s="622">
        <f>F307+31</f>
        <v>43619</v>
      </c>
      <c r="H307" s="765"/>
    </row>
    <row r="308" spans="1:8" s="539" customFormat="1" ht="15" hidden="1" customHeight="1">
      <c r="A308" s="672"/>
      <c r="B308" s="630" t="s">
        <v>2710</v>
      </c>
      <c r="C308" s="630" t="s">
        <v>1174</v>
      </c>
      <c r="D308" s="783"/>
      <c r="E308" s="590">
        <f>F308-5</f>
        <v>43590</v>
      </c>
      <c r="F308" s="622">
        <f>F307+7</f>
        <v>43595</v>
      </c>
      <c r="G308" s="622">
        <f>F308+31</f>
        <v>43626</v>
      </c>
      <c r="H308" s="765"/>
    </row>
    <row r="309" spans="1:8" s="539" customFormat="1" ht="15" hidden="1" customHeight="1">
      <c r="A309" s="672"/>
      <c r="B309" s="597" t="s">
        <v>1148</v>
      </c>
      <c r="C309" s="597" t="s">
        <v>1148</v>
      </c>
      <c r="D309" s="783"/>
      <c r="E309" s="590">
        <f>F309-5</f>
        <v>43597</v>
      </c>
      <c r="F309" s="622">
        <f>F308+7</f>
        <v>43602</v>
      </c>
      <c r="G309" s="622">
        <f>F309+31</f>
        <v>43633</v>
      </c>
      <c r="H309" s="765"/>
    </row>
    <row r="310" spans="1:8" s="539" customFormat="1" ht="15" hidden="1" customHeight="1">
      <c r="A310" s="672"/>
      <c r="B310" s="597" t="s">
        <v>2709</v>
      </c>
      <c r="C310" s="597" t="s">
        <v>2708</v>
      </c>
      <c r="D310" s="783"/>
      <c r="E310" s="590">
        <f>F310-5</f>
        <v>43604</v>
      </c>
      <c r="F310" s="622">
        <f>F309+7</f>
        <v>43609</v>
      </c>
      <c r="G310" s="622">
        <f>F310+31</f>
        <v>43640</v>
      </c>
      <c r="H310" s="765"/>
    </row>
    <row r="311" spans="1:8" s="539" customFormat="1" ht="15" hidden="1" customHeight="1">
      <c r="A311" s="672"/>
      <c r="B311" s="597" t="s">
        <v>2707</v>
      </c>
      <c r="C311" s="630" t="s">
        <v>2685</v>
      </c>
      <c r="D311" s="782"/>
      <c r="E311" s="590">
        <f>F311-5</f>
        <v>43611</v>
      </c>
      <c r="F311" s="622">
        <f>F310+7</f>
        <v>43616</v>
      </c>
      <c r="G311" s="622">
        <f>F311+31</f>
        <v>43647</v>
      </c>
      <c r="H311" s="765"/>
    </row>
    <row r="312" spans="1:8" s="539" customFormat="1" ht="15" hidden="1" customHeight="1">
      <c r="A312" s="672"/>
      <c r="B312" s="671" t="s">
        <v>31</v>
      </c>
      <c r="C312" s="681" t="s">
        <v>32</v>
      </c>
      <c r="D312" s="769" t="s">
        <v>8</v>
      </c>
      <c r="E312" s="679" t="s">
        <v>2450</v>
      </c>
      <c r="F312" s="679" t="s">
        <v>9</v>
      </c>
      <c r="G312" s="679" t="s">
        <v>2689</v>
      </c>
      <c r="H312" s="765"/>
    </row>
    <row r="313" spans="1:8" s="539" customFormat="1" ht="15" hidden="1" customHeight="1">
      <c r="A313" s="672"/>
      <c r="B313" s="771"/>
      <c r="C313" s="767"/>
      <c r="D313" s="739"/>
      <c r="E313" s="694" t="s">
        <v>2449</v>
      </c>
      <c r="F313" s="694" t="s">
        <v>35</v>
      </c>
      <c r="G313" s="694" t="s">
        <v>36</v>
      </c>
      <c r="H313" s="765"/>
    </row>
    <row r="314" spans="1:8" s="539" customFormat="1" ht="15" hidden="1" customHeight="1">
      <c r="A314" s="672"/>
      <c r="B314" s="713" t="s">
        <v>2698</v>
      </c>
      <c r="C314" s="604" t="s">
        <v>2692</v>
      </c>
      <c r="D314" s="770" t="s">
        <v>2697</v>
      </c>
      <c r="E314" s="590">
        <f>F314-5</f>
        <v>43555</v>
      </c>
      <c r="F314" s="622">
        <v>43560</v>
      </c>
      <c r="G314" s="622">
        <f>F314+31</f>
        <v>43591</v>
      </c>
      <c r="H314" s="765"/>
    </row>
    <row r="315" spans="1:8" s="539" customFormat="1" ht="15" hidden="1" customHeight="1">
      <c r="A315" s="672"/>
      <c r="B315" s="713" t="s">
        <v>2696</v>
      </c>
      <c r="C315" s="604" t="s">
        <v>2690</v>
      </c>
      <c r="D315" s="770"/>
      <c r="E315" s="590">
        <f>F315-5</f>
        <v>43562</v>
      </c>
      <c r="F315" s="622">
        <f>F314+7</f>
        <v>43567</v>
      </c>
      <c r="G315" s="622">
        <f>F315+31</f>
        <v>43598</v>
      </c>
      <c r="H315" s="765"/>
    </row>
    <row r="316" spans="1:8" s="539" customFormat="1" ht="15" hidden="1" customHeight="1">
      <c r="A316" s="672"/>
      <c r="B316" s="713" t="s">
        <v>2695</v>
      </c>
      <c r="C316" s="604" t="s">
        <v>2694</v>
      </c>
      <c r="D316" s="770"/>
      <c r="E316" s="590">
        <f>F316-5</f>
        <v>43569</v>
      </c>
      <c r="F316" s="622">
        <f>F315+7</f>
        <v>43574</v>
      </c>
      <c r="G316" s="622">
        <f>F316+31</f>
        <v>43605</v>
      </c>
      <c r="H316" s="765"/>
    </row>
    <row r="317" spans="1:8" s="539" customFormat="1" ht="15" hidden="1" customHeight="1">
      <c r="A317" s="672"/>
      <c r="B317" s="713" t="s">
        <v>2693</v>
      </c>
      <c r="C317" s="604" t="s">
        <v>2692</v>
      </c>
      <c r="D317" s="770"/>
      <c r="E317" s="590">
        <f>F317-5</f>
        <v>43576</v>
      </c>
      <c r="F317" s="622">
        <f>F316+7</f>
        <v>43581</v>
      </c>
      <c r="G317" s="622">
        <f>F317+31</f>
        <v>43612</v>
      </c>
      <c r="H317" s="765"/>
    </row>
    <row r="318" spans="1:8" s="539" customFormat="1" ht="15" hidden="1" customHeight="1">
      <c r="A318" s="672"/>
      <c r="B318" s="713" t="s">
        <v>2691</v>
      </c>
      <c r="C318" s="604" t="s">
        <v>2690</v>
      </c>
      <c r="D318" s="770"/>
      <c r="E318" s="590">
        <f>F318-5</f>
        <v>43583</v>
      </c>
      <c r="F318" s="622">
        <f>F317+7</f>
        <v>43588</v>
      </c>
      <c r="G318" s="622">
        <f>F318+31</f>
        <v>43619</v>
      </c>
      <c r="H318" s="765"/>
    </row>
    <row r="319" spans="1:8" s="539" customFormat="1" ht="15" customHeight="1">
      <c r="A319" s="672"/>
      <c r="B319" s="689" t="s">
        <v>31</v>
      </c>
      <c r="C319" s="681" t="s">
        <v>32</v>
      </c>
      <c r="D319" s="769" t="s">
        <v>8</v>
      </c>
      <c r="E319" s="679" t="s">
        <v>2450</v>
      </c>
      <c r="F319" s="679" t="s">
        <v>9</v>
      </c>
      <c r="G319" s="679" t="s">
        <v>2689</v>
      </c>
      <c r="H319" s="765"/>
    </row>
    <row r="320" spans="1:8" s="539" customFormat="1" ht="15" customHeight="1">
      <c r="A320" s="672"/>
      <c r="B320" s="768"/>
      <c r="C320" s="767"/>
      <c r="D320" s="739"/>
      <c r="E320" s="694" t="s">
        <v>2449</v>
      </c>
      <c r="F320" s="694" t="s">
        <v>35</v>
      </c>
      <c r="G320" s="694" t="s">
        <v>36</v>
      </c>
      <c r="H320" s="765"/>
    </row>
    <row r="321" spans="1:8" s="539" customFormat="1" ht="15" customHeight="1">
      <c r="A321" s="672"/>
      <c r="B321" s="713" t="s">
        <v>2688</v>
      </c>
      <c r="C321" s="604" t="s">
        <v>2687</v>
      </c>
      <c r="D321" s="671" t="s">
        <v>2152</v>
      </c>
      <c r="E321" s="590">
        <f>F321-5</f>
        <v>43645</v>
      </c>
      <c r="F321" s="622">
        <v>43650</v>
      </c>
      <c r="G321" s="622">
        <f>F321+31</f>
        <v>43681</v>
      </c>
      <c r="H321" s="765"/>
    </row>
    <row r="322" spans="1:8" s="539" customFormat="1" ht="15" customHeight="1">
      <c r="A322" s="672"/>
      <c r="B322" s="713" t="s">
        <v>2686</v>
      </c>
      <c r="C322" s="604" t="s">
        <v>2685</v>
      </c>
      <c r="D322" s="671"/>
      <c r="E322" s="590">
        <f>F322-5</f>
        <v>43652</v>
      </c>
      <c r="F322" s="622">
        <f>F321+7</f>
        <v>43657</v>
      </c>
      <c r="G322" s="622">
        <f>F322+31</f>
        <v>43688</v>
      </c>
      <c r="H322" s="765"/>
    </row>
    <row r="323" spans="1:8" s="539" customFormat="1" ht="15" customHeight="1">
      <c r="A323" s="672"/>
      <c r="B323" s="713" t="s">
        <v>2684</v>
      </c>
      <c r="C323" s="604" t="s">
        <v>2683</v>
      </c>
      <c r="D323" s="671"/>
      <c r="E323" s="590">
        <f>F323-5</f>
        <v>43659</v>
      </c>
      <c r="F323" s="622">
        <f>F322+7</f>
        <v>43664</v>
      </c>
      <c r="G323" s="622">
        <f>F323+31</f>
        <v>43695</v>
      </c>
      <c r="H323" s="765"/>
    </row>
    <row r="324" spans="1:8" s="539" customFormat="1" ht="15" customHeight="1">
      <c r="A324" s="672"/>
      <c r="B324" s="766" t="s">
        <v>2682</v>
      </c>
      <c r="C324" s="604" t="s">
        <v>2681</v>
      </c>
      <c r="D324" s="671"/>
      <c r="E324" s="590">
        <f>F324-5</f>
        <v>43666</v>
      </c>
      <c r="F324" s="622">
        <f>F323+7</f>
        <v>43671</v>
      </c>
      <c r="G324" s="622">
        <f>F324+31</f>
        <v>43702</v>
      </c>
      <c r="H324" s="765"/>
    </row>
    <row r="325" spans="1:8" s="539" customFormat="1" ht="15" customHeight="1">
      <c r="A325" s="672"/>
      <c r="B325" s="713" t="s">
        <v>2680</v>
      </c>
      <c r="C325" s="604" t="s">
        <v>2679</v>
      </c>
      <c r="D325" s="671"/>
      <c r="E325" s="590">
        <f>F325-5</f>
        <v>43673</v>
      </c>
      <c r="F325" s="622">
        <f>F324+7</f>
        <v>43678</v>
      </c>
      <c r="G325" s="622">
        <f>F325+31</f>
        <v>43709</v>
      </c>
      <c r="H325" s="765"/>
    </row>
    <row r="326" spans="1:8" s="556" customFormat="1" ht="15" customHeight="1">
      <c r="A326" s="687" t="s">
        <v>2706</v>
      </c>
      <c r="B326" s="687"/>
      <c r="C326" s="781"/>
      <c r="D326" s="780"/>
      <c r="E326" s="600"/>
      <c r="F326" s="779"/>
      <c r="G326" s="779"/>
      <c r="H326" s="778"/>
    </row>
    <row r="327" spans="1:8" s="539" customFormat="1" ht="15" hidden="1" customHeight="1">
      <c r="A327" s="672"/>
      <c r="B327" s="777" t="s">
        <v>31</v>
      </c>
      <c r="C327" s="776" t="s">
        <v>32</v>
      </c>
      <c r="D327" s="699" t="s">
        <v>8</v>
      </c>
      <c r="E327" s="679" t="s">
        <v>2450</v>
      </c>
      <c r="F327" s="679" t="s">
        <v>9</v>
      </c>
      <c r="G327" s="679" t="s">
        <v>2699</v>
      </c>
      <c r="H327" s="765"/>
    </row>
    <row r="328" spans="1:8" s="539" customFormat="1" ht="15" hidden="1" customHeight="1">
      <c r="A328" s="672"/>
      <c r="B328" s="775"/>
      <c r="C328" s="774"/>
      <c r="D328" s="773"/>
      <c r="E328" s="694" t="s">
        <v>2449</v>
      </c>
      <c r="F328" s="694" t="s">
        <v>35</v>
      </c>
      <c r="G328" s="694" t="s">
        <v>36</v>
      </c>
      <c r="H328" s="765"/>
    </row>
    <row r="329" spans="1:8" s="539" customFormat="1" ht="15" hidden="1" customHeight="1">
      <c r="A329" s="672"/>
      <c r="B329" s="713" t="s">
        <v>2705</v>
      </c>
      <c r="C329" s="772" t="s">
        <v>2704</v>
      </c>
      <c r="D329" s="671" t="s">
        <v>2152</v>
      </c>
      <c r="E329" s="590">
        <f>F329-5</f>
        <v>43554</v>
      </c>
      <c r="F329" s="622">
        <v>43559</v>
      </c>
      <c r="G329" s="622">
        <f>F329+33</f>
        <v>43592</v>
      </c>
      <c r="H329" s="765"/>
    </row>
    <row r="330" spans="1:8" s="539" customFormat="1" ht="15" hidden="1" customHeight="1">
      <c r="A330" s="672"/>
      <c r="B330" s="630" t="s">
        <v>2473</v>
      </c>
      <c r="C330" s="630" t="s">
        <v>2703</v>
      </c>
      <c r="D330" s="671"/>
      <c r="E330" s="590">
        <f>F330-5</f>
        <v>43561</v>
      </c>
      <c r="F330" s="622">
        <f>F329+7</f>
        <v>43566</v>
      </c>
      <c r="G330" s="622">
        <f>F330+33</f>
        <v>43599</v>
      </c>
      <c r="H330" s="765"/>
    </row>
    <row r="331" spans="1:8" s="539" customFormat="1" ht="15" hidden="1" customHeight="1">
      <c r="A331" s="672"/>
      <c r="B331" s="597" t="s">
        <v>163</v>
      </c>
      <c r="C331" s="597" t="s">
        <v>2687</v>
      </c>
      <c r="D331" s="671"/>
      <c r="E331" s="590">
        <f>F331-5</f>
        <v>43568</v>
      </c>
      <c r="F331" s="622">
        <f>F330+7</f>
        <v>43573</v>
      </c>
      <c r="G331" s="622">
        <f>F331+33</f>
        <v>43606</v>
      </c>
      <c r="H331" s="765"/>
    </row>
    <row r="332" spans="1:8" s="539" customFormat="1" ht="15" hidden="1" customHeight="1">
      <c r="A332" s="672"/>
      <c r="B332" s="597" t="s">
        <v>2702</v>
      </c>
      <c r="C332" s="597" t="s">
        <v>2701</v>
      </c>
      <c r="D332" s="671"/>
      <c r="E332" s="590">
        <f>F332-5</f>
        <v>43575</v>
      </c>
      <c r="F332" s="622">
        <f>F331+7</f>
        <v>43580</v>
      </c>
      <c r="G332" s="622">
        <f>F332+33</f>
        <v>43613</v>
      </c>
      <c r="H332" s="765"/>
    </row>
    <row r="333" spans="1:8" s="539" customFormat="1" ht="15" hidden="1" customHeight="1">
      <c r="A333" s="672"/>
      <c r="B333" s="597" t="s">
        <v>552</v>
      </c>
      <c r="C333" s="630" t="s">
        <v>2700</v>
      </c>
      <c r="D333" s="671"/>
      <c r="E333" s="590">
        <f>F333-5</f>
        <v>43582</v>
      </c>
      <c r="F333" s="622">
        <f>F332+7</f>
        <v>43587</v>
      </c>
      <c r="G333" s="622">
        <f>F333+33</f>
        <v>43620</v>
      </c>
      <c r="H333" s="765"/>
    </row>
    <row r="334" spans="1:8" s="539" customFormat="1" ht="15" hidden="1" customHeight="1">
      <c r="A334" s="672"/>
      <c r="B334" s="671" t="s">
        <v>31</v>
      </c>
      <c r="C334" s="681" t="s">
        <v>32</v>
      </c>
      <c r="D334" s="769" t="s">
        <v>8</v>
      </c>
      <c r="E334" s="679" t="s">
        <v>2450</v>
      </c>
      <c r="F334" s="679" t="s">
        <v>9</v>
      </c>
      <c r="G334" s="679" t="s">
        <v>2699</v>
      </c>
      <c r="H334" s="765"/>
    </row>
    <row r="335" spans="1:8" s="539" customFormat="1" ht="15" hidden="1" customHeight="1">
      <c r="A335" s="672"/>
      <c r="B335" s="771"/>
      <c r="C335" s="767"/>
      <c r="D335" s="739"/>
      <c r="E335" s="694" t="s">
        <v>2449</v>
      </c>
      <c r="F335" s="694" t="s">
        <v>35</v>
      </c>
      <c r="G335" s="694" t="s">
        <v>36</v>
      </c>
      <c r="H335" s="765"/>
    </row>
    <row r="336" spans="1:8" s="539" customFormat="1" ht="15" hidden="1" customHeight="1">
      <c r="A336" s="672"/>
      <c r="B336" s="713" t="s">
        <v>2698</v>
      </c>
      <c r="C336" s="604" t="s">
        <v>2692</v>
      </c>
      <c r="D336" s="770" t="s">
        <v>2697</v>
      </c>
      <c r="E336" s="590">
        <f>F336-5</f>
        <v>43555</v>
      </c>
      <c r="F336" s="622">
        <v>43560</v>
      </c>
      <c r="G336" s="622">
        <f>F336+33</f>
        <v>43593</v>
      </c>
      <c r="H336" s="765"/>
    </row>
    <row r="337" spans="1:8" s="539" customFormat="1" ht="15" hidden="1" customHeight="1">
      <c r="A337" s="672"/>
      <c r="B337" s="713" t="s">
        <v>2696</v>
      </c>
      <c r="C337" s="604" t="s">
        <v>2690</v>
      </c>
      <c r="D337" s="770"/>
      <c r="E337" s="590">
        <f>F337-5</f>
        <v>43562</v>
      </c>
      <c r="F337" s="622">
        <f>F336+7</f>
        <v>43567</v>
      </c>
      <c r="G337" s="622">
        <f>F337+33</f>
        <v>43600</v>
      </c>
      <c r="H337" s="765"/>
    </row>
    <row r="338" spans="1:8" s="539" customFormat="1" ht="15" hidden="1" customHeight="1">
      <c r="A338" s="672"/>
      <c r="B338" s="713" t="s">
        <v>2695</v>
      </c>
      <c r="C338" s="604" t="s">
        <v>2694</v>
      </c>
      <c r="D338" s="770"/>
      <c r="E338" s="590">
        <f>F338-5</f>
        <v>43569</v>
      </c>
      <c r="F338" s="622">
        <f>F337+7</f>
        <v>43574</v>
      </c>
      <c r="G338" s="622">
        <f>F338+33</f>
        <v>43607</v>
      </c>
      <c r="H338" s="765"/>
    </row>
    <row r="339" spans="1:8" s="539" customFormat="1" ht="15" hidden="1" customHeight="1">
      <c r="A339" s="672"/>
      <c r="B339" s="713" t="s">
        <v>2693</v>
      </c>
      <c r="C339" s="604" t="s">
        <v>2692</v>
      </c>
      <c r="D339" s="770"/>
      <c r="E339" s="590">
        <f>F339-5</f>
        <v>43576</v>
      </c>
      <c r="F339" s="622">
        <f>F338+7</f>
        <v>43581</v>
      </c>
      <c r="G339" s="622">
        <f>F339+33</f>
        <v>43614</v>
      </c>
      <c r="H339" s="765"/>
    </row>
    <row r="340" spans="1:8" s="539" customFormat="1" ht="15" hidden="1" customHeight="1">
      <c r="A340" s="672"/>
      <c r="B340" s="713" t="s">
        <v>2691</v>
      </c>
      <c r="C340" s="604" t="s">
        <v>2690</v>
      </c>
      <c r="D340" s="770"/>
      <c r="E340" s="590">
        <f>F340-5</f>
        <v>43583</v>
      </c>
      <c r="F340" s="622">
        <f>F339+7</f>
        <v>43588</v>
      </c>
      <c r="G340" s="622">
        <f>F340+33</f>
        <v>43621</v>
      </c>
      <c r="H340" s="765"/>
    </row>
    <row r="341" spans="1:8" s="539" customFormat="1" ht="15" customHeight="1">
      <c r="A341" s="672"/>
      <c r="B341" s="689" t="s">
        <v>31</v>
      </c>
      <c r="C341" s="681" t="s">
        <v>32</v>
      </c>
      <c r="D341" s="769" t="s">
        <v>8</v>
      </c>
      <c r="E341" s="679" t="s">
        <v>2450</v>
      </c>
      <c r="F341" s="679" t="s">
        <v>9</v>
      </c>
      <c r="G341" s="679" t="s">
        <v>2689</v>
      </c>
      <c r="H341" s="765"/>
    </row>
    <row r="342" spans="1:8" s="539" customFormat="1" ht="15" customHeight="1">
      <c r="A342" s="672"/>
      <c r="B342" s="768"/>
      <c r="C342" s="767"/>
      <c r="D342" s="739"/>
      <c r="E342" s="694" t="s">
        <v>2449</v>
      </c>
      <c r="F342" s="694" t="s">
        <v>35</v>
      </c>
      <c r="G342" s="694" t="s">
        <v>36</v>
      </c>
      <c r="H342" s="765"/>
    </row>
    <row r="343" spans="1:8" s="539" customFormat="1" ht="15" customHeight="1">
      <c r="A343" s="672"/>
      <c r="B343" s="713" t="s">
        <v>2688</v>
      </c>
      <c r="C343" s="604" t="s">
        <v>2687</v>
      </c>
      <c r="D343" s="671" t="s">
        <v>2152</v>
      </c>
      <c r="E343" s="590">
        <f>F343-5</f>
        <v>43645</v>
      </c>
      <c r="F343" s="622">
        <v>43650</v>
      </c>
      <c r="G343" s="622">
        <f>F343+31</f>
        <v>43681</v>
      </c>
      <c r="H343" s="765"/>
    </row>
    <row r="344" spans="1:8" s="539" customFormat="1" ht="15" customHeight="1">
      <c r="A344" s="672"/>
      <c r="B344" s="713" t="s">
        <v>2686</v>
      </c>
      <c r="C344" s="604" t="s">
        <v>2685</v>
      </c>
      <c r="D344" s="671"/>
      <c r="E344" s="590">
        <f>F344-5</f>
        <v>43652</v>
      </c>
      <c r="F344" s="622">
        <f>F343+7</f>
        <v>43657</v>
      </c>
      <c r="G344" s="622">
        <f>F344+31</f>
        <v>43688</v>
      </c>
      <c r="H344" s="765"/>
    </row>
    <row r="345" spans="1:8" s="539" customFormat="1" ht="15" customHeight="1">
      <c r="A345" s="672"/>
      <c r="B345" s="713" t="s">
        <v>2684</v>
      </c>
      <c r="C345" s="604" t="s">
        <v>2683</v>
      </c>
      <c r="D345" s="671"/>
      <c r="E345" s="590">
        <f>F345-5</f>
        <v>43659</v>
      </c>
      <c r="F345" s="622">
        <f>F344+7</f>
        <v>43664</v>
      </c>
      <c r="G345" s="622">
        <f>F345+31</f>
        <v>43695</v>
      </c>
      <c r="H345" s="765"/>
    </row>
    <row r="346" spans="1:8" s="539" customFormat="1" ht="15" customHeight="1">
      <c r="A346" s="672"/>
      <c r="B346" s="766" t="s">
        <v>2682</v>
      </c>
      <c r="C346" s="604" t="s">
        <v>2681</v>
      </c>
      <c r="D346" s="671"/>
      <c r="E346" s="590">
        <f>F346-5</f>
        <v>43666</v>
      </c>
      <c r="F346" s="622">
        <f>F345+7</f>
        <v>43671</v>
      </c>
      <c r="G346" s="622">
        <f>F346+31</f>
        <v>43702</v>
      </c>
      <c r="H346" s="765"/>
    </row>
    <row r="347" spans="1:8" s="539" customFormat="1" ht="15" customHeight="1">
      <c r="A347" s="672"/>
      <c r="B347" s="713" t="s">
        <v>2680</v>
      </c>
      <c r="C347" s="604" t="s">
        <v>2679</v>
      </c>
      <c r="D347" s="671"/>
      <c r="E347" s="590">
        <f>F347-5</f>
        <v>43673</v>
      </c>
      <c r="F347" s="622">
        <f>F346+7</f>
        <v>43678</v>
      </c>
      <c r="G347" s="622">
        <f>F347+31</f>
        <v>43709</v>
      </c>
      <c r="H347" s="765"/>
    </row>
    <row r="348" spans="1:8" s="534" customFormat="1" ht="15">
      <c r="A348" s="764" t="s">
        <v>128</v>
      </c>
      <c r="B348" s="764"/>
      <c r="C348" s="764"/>
      <c r="D348" s="764"/>
      <c r="E348" s="764"/>
      <c r="F348" s="764"/>
      <c r="G348" s="764"/>
    </row>
    <row r="349" spans="1:8" s="719" customFormat="1" ht="15">
      <c r="A349" s="687" t="s">
        <v>2207</v>
      </c>
      <c r="B349" s="687"/>
      <c r="C349" s="686"/>
      <c r="D349" s="685"/>
      <c r="E349" s="685"/>
      <c r="F349" s="684"/>
      <c r="G349" s="684"/>
    </row>
    <row r="350" spans="1:8" s="710" customFormat="1" ht="15">
      <c r="A350" s="757"/>
      <c r="B350" s="763" t="s">
        <v>31</v>
      </c>
      <c r="C350" s="762" t="s">
        <v>32</v>
      </c>
      <c r="D350" s="761" t="s">
        <v>8</v>
      </c>
      <c r="E350" s="593" t="s">
        <v>2450</v>
      </c>
      <c r="F350" s="741" t="s">
        <v>9</v>
      </c>
      <c r="G350" s="741" t="s">
        <v>133</v>
      </c>
    </row>
    <row r="351" spans="1:8" s="710" customFormat="1" ht="15">
      <c r="A351" s="757"/>
      <c r="B351" s="760"/>
      <c r="C351" s="759"/>
      <c r="D351" s="758"/>
      <c r="E351" s="593" t="s">
        <v>2449</v>
      </c>
      <c r="F351" s="737" t="s">
        <v>35</v>
      </c>
      <c r="G351" s="737" t="s">
        <v>36</v>
      </c>
    </row>
    <row r="352" spans="1:8" s="710" customFormat="1" ht="15">
      <c r="A352" s="757"/>
      <c r="B352" s="637" t="s">
        <v>2667</v>
      </c>
      <c r="C352" s="597" t="s">
        <v>390</v>
      </c>
      <c r="D352" s="688" t="s">
        <v>130</v>
      </c>
      <c r="E352" s="590">
        <f>F352-5</f>
        <v>43647</v>
      </c>
      <c r="F352" s="712">
        <v>43652</v>
      </c>
      <c r="G352" s="756">
        <f>F352+46</f>
        <v>43698</v>
      </c>
    </row>
    <row r="353" spans="1:8" s="710" customFormat="1" ht="15" customHeight="1">
      <c r="A353" s="757"/>
      <c r="B353" s="637" t="s">
        <v>2665</v>
      </c>
      <c r="C353" s="630" t="s">
        <v>608</v>
      </c>
      <c r="D353" s="658"/>
      <c r="E353" s="590">
        <f>F353-5</f>
        <v>43654</v>
      </c>
      <c r="F353" s="712">
        <f>F352+7</f>
        <v>43659</v>
      </c>
      <c r="G353" s="756">
        <f>F353+46</f>
        <v>43705</v>
      </c>
      <c r="H353" s="719"/>
    </row>
    <row r="354" spans="1:8" s="710" customFormat="1" ht="15" customHeight="1">
      <c r="A354" s="757"/>
      <c r="B354" s="637" t="s">
        <v>2664</v>
      </c>
      <c r="C354" s="597" t="s">
        <v>652</v>
      </c>
      <c r="D354" s="658"/>
      <c r="E354" s="590">
        <f>F354-5</f>
        <v>43661</v>
      </c>
      <c r="F354" s="712">
        <f>F353+7</f>
        <v>43666</v>
      </c>
      <c r="G354" s="756">
        <f>F354+46</f>
        <v>43712</v>
      </c>
    </row>
    <row r="355" spans="1:8" s="710" customFormat="1" ht="15.75" customHeight="1">
      <c r="A355" s="757"/>
      <c r="B355" s="637" t="s">
        <v>2663</v>
      </c>
      <c r="C355" s="597" t="s">
        <v>653</v>
      </c>
      <c r="D355" s="658"/>
      <c r="E355" s="590">
        <f>F355-5</f>
        <v>43668</v>
      </c>
      <c r="F355" s="712">
        <f>F354+7</f>
        <v>43673</v>
      </c>
      <c r="G355" s="756">
        <f>F355+46</f>
        <v>43719</v>
      </c>
    </row>
    <row r="356" spans="1:8" s="710" customFormat="1" ht="15.75" customHeight="1">
      <c r="A356" s="757"/>
      <c r="B356" s="713" t="s">
        <v>1148</v>
      </c>
      <c r="C356" s="597" t="s">
        <v>1148</v>
      </c>
      <c r="D356" s="656"/>
      <c r="E356" s="590">
        <f>F356-5</f>
        <v>43675</v>
      </c>
      <c r="F356" s="712">
        <f>F355+7</f>
        <v>43680</v>
      </c>
      <c r="G356" s="756">
        <f>F356+46</f>
        <v>43726</v>
      </c>
    </row>
    <row r="357" spans="1:8" s="719" customFormat="1" ht="15" customHeight="1">
      <c r="A357" s="687" t="s">
        <v>2678</v>
      </c>
      <c r="B357" s="732"/>
      <c r="C357" s="686"/>
      <c r="D357" s="685"/>
      <c r="E357" s="685"/>
      <c r="F357" s="684"/>
      <c r="G357" s="684"/>
    </row>
    <row r="358" spans="1:8" s="710" customFormat="1" ht="15">
      <c r="A358" s="757"/>
      <c r="B358" s="689" t="s">
        <v>31</v>
      </c>
      <c r="C358" s="591" t="s">
        <v>32</v>
      </c>
      <c r="D358" s="591" t="s">
        <v>8</v>
      </c>
      <c r="E358" s="593" t="s">
        <v>2450</v>
      </c>
      <c r="F358" s="637" t="s">
        <v>9</v>
      </c>
      <c r="G358" s="637" t="s">
        <v>135</v>
      </c>
    </row>
    <row r="359" spans="1:8" s="710" customFormat="1" ht="15">
      <c r="A359" s="757"/>
      <c r="B359" s="729"/>
      <c r="C359" s="731"/>
      <c r="D359" s="731"/>
      <c r="E359" s="593" t="s">
        <v>2449</v>
      </c>
      <c r="F359" s="637" t="s">
        <v>35</v>
      </c>
      <c r="G359" s="637" t="s">
        <v>36</v>
      </c>
    </row>
    <row r="360" spans="1:8" s="710" customFormat="1" ht="18" customHeight="1">
      <c r="A360" s="757"/>
      <c r="B360" s="637" t="s">
        <v>2677</v>
      </c>
      <c r="C360" s="637" t="s">
        <v>2676</v>
      </c>
      <c r="D360" s="615" t="s">
        <v>105</v>
      </c>
      <c r="E360" s="590">
        <f>F360-5</f>
        <v>43645</v>
      </c>
      <c r="F360" s="712">
        <v>43650</v>
      </c>
      <c r="G360" s="756">
        <f>F360+36</f>
        <v>43686</v>
      </c>
    </row>
    <row r="361" spans="1:8" s="710" customFormat="1" ht="15.75" customHeight="1">
      <c r="A361" s="757"/>
      <c r="B361" s="637" t="s">
        <v>2675</v>
      </c>
      <c r="C361" s="637" t="s">
        <v>2674</v>
      </c>
      <c r="D361" s="614"/>
      <c r="E361" s="590">
        <f>F361-5</f>
        <v>43652</v>
      </c>
      <c r="F361" s="712">
        <f>F360+7</f>
        <v>43657</v>
      </c>
      <c r="G361" s="756">
        <f>F361+36</f>
        <v>43693</v>
      </c>
      <c r="H361" s="719"/>
    </row>
    <row r="362" spans="1:8" s="710" customFormat="1" ht="15">
      <c r="A362" s="637"/>
      <c r="B362" s="637" t="s">
        <v>2673</v>
      </c>
      <c r="C362" s="637" t="s">
        <v>2672</v>
      </c>
      <c r="D362" s="614"/>
      <c r="E362" s="590">
        <f>F362-5</f>
        <v>43659</v>
      </c>
      <c r="F362" s="712">
        <f>F361+7</f>
        <v>43664</v>
      </c>
      <c r="G362" s="756">
        <f>F362+36</f>
        <v>43700</v>
      </c>
    </row>
    <row r="363" spans="1:8" s="710" customFormat="1" ht="15">
      <c r="A363" s="757"/>
      <c r="B363" s="637" t="s">
        <v>2671</v>
      </c>
      <c r="C363" s="637" t="s">
        <v>2670</v>
      </c>
      <c r="D363" s="614"/>
      <c r="E363" s="590">
        <f>F363-5</f>
        <v>43666</v>
      </c>
      <c r="F363" s="712">
        <f>F362+7</f>
        <v>43671</v>
      </c>
      <c r="G363" s="756">
        <f>F363+36</f>
        <v>43707</v>
      </c>
    </row>
    <row r="364" spans="1:8" s="710" customFormat="1" ht="15">
      <c r="A364" s="757"/>
      <c r="B364" s="637" t="s">
        <v>2669</v>
      </c>
      <c r="C364" s="637" t="s">
        <v>2668</v>
      </c>
      <c r="D364" s="613"/>
      <c r="E364" s="590">
        <f>F364-5</f>
        <v>43673</v>
      </c>
      <c r="F364" s="712">
        <f>F363+7</f>
        <v>43678</v>
      </c>
      <c r="G364" s="756">
        <f>F364+36</f>
        <v>43714</v>
      </c>
    </row>
    <row r="365" spans="1:8" s="719" customFormat="1" ht="15">
      <c r="A365" s="687" t="s">
        <v>2206</v>
      </c>
      <c r="B365" s="732"/>
      <c r="C365" s="735"/>
      <c r="D365" s="635"/>
      <c r="E365" s="600"/>
      <c r="F365" s="647"/>
      <c r="G365" s="647"/>
    </row>
    <row r="366" spans="1:8" s="710" customFormat="1" ht="15">
      <c r="A366" s="730"/>
      <c r="B366" s="689" t="s">
        <v>31</v>
      </c>
      <c r="C366" s="591" t="s">
        <v>32</v>
      </c>
      <c r="D366" s="755" t="s">
        <v>8</v>
      </c>
      <c r="E366" s="593" t="s">
        <v>2450</v>
      </c>
      <c r="F366" s="637" t="s">
        <v>9</v>
      </c>
      <c r="G366" s="748" t="s">
        <v>131</v>
      </c>
    </row>
    <row r="367" spans="1:8" s="710" customFormat="1" ht="15">
      <c r="A367" s="730"/>
      <c r="B367" s="729"/>
      <c r="C367" s="731"/>
      <c r="D367" s="754"/>
      <c r="E367" s="593" t="s">
        <v>2449</v>
      </c>
      <c r="F367" s="637" t="s">
        <v>35</v>
      </c>
      <c r="G367" s="737" t="s">
        <v>36</v>
      </c>
    </row>
    <row r="368" spans="1:8" s="710" customFormat="1" ht="15">
      <c r="A368" s="730"/>
      <c r="B368" s="637" t="s">
        <v>2667</v>
      </c>
      <c r="C368" s="597" t="s">
        <v>390</v>
      </c>
      <c r="D368" s="688" t="s">
        <v>2666</v>
      </c>
      <c r="E368" s="590">
        <f>F368-5</f>
        <v>43647</v>
      </c>
      <c r="F368" s="712">
        <v>43652</v>
      </c>
      <c r="G368" s="712">
        <f>F368+43</f>
        <v>43695</v>
      </c>
    </row>
    <row r="369" spans="1:8" s="710" customFormat="1" ht="15.75" customHeight="1">
      <c r="A369" s="730"/>
      <c r="B369" s="637" t="s">
        <v>2665</v>
      </c>
      <c r="C369" s="630" t="s">
        <v>608</v>
      </c>
      <c r="D369" s="658"/>
      <c r="E369" s="590">
        <f>F369-5</f>
        <v>43654</v>
      </c>
      <c r="F369" s="712">
        <f>F368+7</f>
        <v>43659</v>
      </c>
      <c r="G369" s="712">
        <f>F369+43</f>
        <v>43702</v>
      </c>
    </row>
    <row r="370" spans="1:8" s="710" customFormat="1" ht="15" customHeight="1">
      <c r="A370" s="730"/>
      <c r="B370" s="637" t="s">
        <v>2664</v>
      </c>
      <c r="C370" s="597" t="s">
        <v>652</v>
      </c>
      <c r="D370" s="658"/>
      <c r="E370" s="590">
        <f>F370-5</f>
        <v>43661</v>
      </c>
      <c r="F370" s="712">
        <f>F369+7</f>
        <v>43666</v>
      </c>
      <c r="G370" s="712">
        <f>F370+43</f>
        <v>43709</v>
      </c>
      <c r="H370" s="719"/>
    </row>
    <row r="371" spans="1:8" s="710" customFormat="1" ht="15" customHeight="1">
      <c r="A371" s="730"/>
      <c r="B371" s="637" t="s">
        <v>2663</v>
      </c>
      <c r="C371" s="597" t="s">
        <v>653</v>
      </c>
      <c r="D371" s="658"/>
      <c r="E371" s="590">
        <f>F371-5</f>
        <v>43668</v>
      </c>
      <c r="F371" s="712">
        <f>F370+7</f>
        <v>43673</v>
      </c>
      <c r="G371" s="712">
        <f>F371+43</f>
        <v>43716</v>
      </c>
    </row>
    <row r="372" spans="1:8" s="710" customFormat="1" ht="15" customHeight="1">
      <c r="A372" s="730"/>
      <c r="B372" s="713" t="s">
        <v>1148</v>
      </c>
      <c r="C372" s="597" t="s">
        <v>1148</v>
      </c>
      <c r="D372" s="656"/>
      <c r="E372" s="590">
        <f>F372-5</f>
        <v>43675</v>
      </c>
      <c r="F372" s="712">
        <f>F371+7</f>
        <v>43680</v>
      </c>
      <c r="G372" s="712">
        <f>F372+43</f>
        <v>43723</v>
      </c>
    </row>
    <row r="373" spans="1:8" s="753" customFormat="1" ht="17.100000000000001" customHeight="1">
      <c r="A373" s="687" t="s">
        <v>2186</v>
      </c>
      <c r="B373" s="732"/>
      <c r="C373" s="686"/>
      <c r="D373" s="685"/>
      <c r="E373" s="685"/>
      <c r="F373" s="684"/>
      <c r="G373" s="684"/>
    </row>
    <row r="374" spans="1:8" s="710" customFormat="1" ht="15" hidden="1">
      <c r="A374" s="730"/>
      <c r="B374" s="752" t="s">
        <v>31</v>
      </c>
      <c r="C374" s="749" t="s">
        <v>32</v>
      </c>
      <c r="D374" s="742" t="s">
        <v>8</v>
      </c>
      <c r="E374" s="593" t="s">
        <v>2450</v>
      </c>
      <c r="F374" s="741" t="s">
        <v>9</v>
      </c>
      <c r="G374" s="748" t="s">
        <v>1350</v>
      </c>
    </row>
    <row r="375" spans="1:8" s="710" customFormat="1" ht="15" hidden="1">
      <c r="A375" s="730"/>
      <c r="B375" s="751"/>
      <c r="C375" s="747"/>
      <c r="D375" s="739"/>
      <c r="E375" s="674" t="s">
        <v>2449</v>
      </c>
      <c r="F375" s="746" t="s">
        <v>35</v>
      </c>
      <c r="G375" s="737" t="s">
        <v>36</v>
      </c>
    </row>
    <row r="376" spans="1:8" s="710" customFormat="1" ht="15" hidden="1" customHeight="1">
      <c r="A376" s="730"/>
      <c r="B376" s="630" t="s">
        <v>2662</v>
      </c>
      <c r="C376" s="630" t="s">
        <v>2659</v>
      </c>
      <c r="D376" s="615" t="s">
        <v>105</v>
      </c>
      <c r="E376" s="589">
        <f>F376-5</f>
        <v>43554</v>
      </c>
      <c r="F376" s="712">
        <v>43559</v>
      </c>
      <c r="G376" s="712">
        <f>F376+40</f>
        <v>43599</v>
      </c>
    </row>
    <row r="377" spans="1:8" s="710" customFormat="1" ht="15" hidden="1">
      <c r="A377" s="730"/>
      <c r="B377" s="630" t="s">
        <v>2661</v>
      </c>
      <c r="C377" s="630" t="s">
        <v>2660</v>
      </c>
      <c r="D377" s="614"/>
      <c r="E377" s="589">
        <f>F377-5</f>
        <v>43561</v>
      </c>
      <c r="F377" s="712">
        <f>F376+7</f>
        <v>43566</v>
      </c>
      <c r="G377" s="712">
        <f>F377+40</f>
        <v>43606</v>
      </c>
    </row>
    <row r="378" spans="1:8" s="710" customFormat="1" ht="15" hidden="1">
      <c r="A378" s="730"/>
      <c r="B378" s="630" t="s">
        <v>455</v>
      </c>
      <c r="C378" s="630" t="s">
        <v>2659</v>
      </c>
      <c r="D378" s="614"/>
      <c r="E378" s="589">
        <f>F378-5</f>
        <v>43568</v>
      </c>
      <c r="F378" s="712">
        <f>F377+7</f>
        <v>43573</v>
      </c>
      <c r="G378" s="712">
        <f>F378+40</f>
        <v>43613</v>
      </c>
    </row>
    <row r="379" spans="1:8" s="710" customFormat="1" ht="15" hidden="1">
      <c r="A379" s="730"/>
      <c r="B379" s="630" t="s">
        <v>456</v>
      </c>
      <c r="C379" s="750" t="s">
        <v>2519</v>
      </c>
      <c r="D379" s="614"/>
      <c r="E379" s="589">
        <f>F379-5</f>
        <v>43575</v>
      </c>
      <c r="F379" s="712">
        <f>F378+7</f>
        <v>43580</v>
      </c>
      <c r="G379" s="712">
        <f>F379+40</f>
        <v>43620</v>
      </c>
    </row>
    <row r="380" spans="1:8" s="710" customFormat="1" ht="15" hidden="1">
      <c r="A380" s="730"/>
      <c r="B380" s="630" t="s">
        <v>457</v>
      </c>
      <c r="C380" s="750" t="s">
        <v>2658</v>
      </c>
      <c r="D380" s="613"/>
      <c r="E380" s="589">
        <f>F380-5</f>
        <v>43582</v>
      </c>
      <c r="F380" s="712">
        <f>F379+7</f>
        <v>43587</v>
      </c>
      <c r="G380" s="712">
        <f>F380+40</f>
        <v>43627</v>
      </c>
    </row>
    <row r="381" spans="1:8" s="710" customFormat="1" ht="15">
      <c r="A381" s="730"/>
      <c r="B381" s="689" t="s">
        <v>31</v>
      </c>
      <c r="C381" s="749" t="s">
        <v>32</v>
      </c>
      <c r="D381" s="742" t="s">
        <v>8</v>
      </c>
      <c r="E381" s="593" t="s">
        <v>2450</v>
      </c>
      <c r="F381" s="741" t="s">
        <v>9</v>
      </c>
      <c r="G381" s="748" t="s">
        <v>1350</v>
      </c>
    </row>
    <row r="382" spans="1:8" s="710" customFormat="1" ht="15">
      <c r="A382" s="730"/>
      <c r="B382" s="729"/>
      <c r="C382" s="747"/>
      <c r="D382" s="739"/>
      <c r="E382" s="674" t="s">
        <v>2449</v>
      </c>
      <c r="F382" s="746" t="s">
        <v>35</v>
      </c>
      <c r="G382" s="737" t="s">
        <v>36</v>
      </c>
    </row>
    <row r="383" spans="1:8" s="710" customFormat="1" ht="15">
      <c r="A383" s="730"/>
      <c r="B383" s="597" t="s">
        <v>2657</v>
      </c>
      <c r="C383" s="593" t="s">
        <v>386</v>
      </c>
      <c r="D383" s="615" t="s">
        <v>2085</v>
      </c>
      <c r="E383" s="589">
        <f>F383-5</f>
        <v>43646</v>
      </c>
      <c r="F383" s="712">
        <v>43651</v>
      </c>
      <c r="G383" s="712">
        <f>F383+36</f>
        <v>43687</v>
      </c>
    </row>
    <row r="384" spans="1:8" s="710" customFormat="1" ht="15">
      <c r="A384" s="730"/>
      <c r="B384" s="597" t="s">
        <v>2656</v>
      </c>
      <c r="C384" s="593" t="s">
        <v>387</v>
      </c>
      <c r="D384" s="614"/>
      <c r="E384" s="589">
        <f>F384-5</f>
        <v>43653</v>
      </c>
      <c r="F384" s="712">
        <f>F383+7</f>
        <v>43658</v>
      </c>
      <c r="G384" s="712">
        <f>F384+36</f>
        <v>43694</v>
      </c>
    </row>
    <row r="385" spans="1:8" s="710" customFormat="1" ht="15">
      <c r="A385" s="730"/>
      <c r="B385" s="597" t="s">
        <v>2655</v>
      </c>
      <c r="C385" s="597" t="s">
        <v>429</v>
      </c>
      <c r="D385" s="614"/>
      <c r="E385" s="589">
        <f>F385-5</f>
        <v>43660</v>
      </c>
      <c r="F385" s="712">
        <f>F384+7</f>
        <v>43665</v>
      </c>
      <c r="G385" s="712">
        <f>F385+36</f>
        <v>43701</v>
      </c>
    </row>
    <row r="386" spans="1:8" s="710" customFormat="1" ht="15">
      <c r="A386" s="730"/>
      <c r="B386" s="597" t="s">
        <v>2654</v>
      </c>
      <c r="C386" s="597" t="s">
        <v>687</v>
      </c>
      <c r="D386" s="614"/>
      <c r="E386" s="589">
        <f>F386-5</f>
        <v>43667</v>
      </c>
      <c r="F386" s="712">
        <f>F385+7</f>
        <v>43672</v>
      </c>
      <c r="G386" s="712">
        <f>F386+36</f>
        <v>43708</v>
      </c>
    </row>
    <row r="387" spans="1:8" s="710" customFormat="1" ht="15">
      <c r="A387" s="730"/>
      <c r="B387" s="597" t="s">
        <v>2653</v>
      </c>
      <c r="C387" s="597" t="s">
        <v>430</v>
      </c>
      <c r="D387" s="613"/>
      <c r="E387" s="589">
        <f>F387-5</f>
        <v>43674</v>
      </c>
      <c r="F387" s="712">
        <f>F386+7</f>
        <v>43679</v>
      </c>
      <c r="G387" s="712">
        <f>F387+36</f>
        <v>43715</v>
      </c>
    </row>
    <row r="388" spans="1:8" s="719" customFormat="1" ht="14.1" customHeight="1">
      <c r="A388" s="687" t="s">
        <v>240</v>
      </c>
      <c r="B388" s="732"/>
      <c r="C388" s="686"/>
      <c r="D388" s="685"/>
      <c r="E388" s="685"/>
      <c r="F388" s="684"/>
      <c r="G388" s="684"/>
    </row>
    <row r="389" spans="1:8" s="710" customFormat="1" ht="15">
      <c r="A389" s="730"/>
      <c r="B389" s="744" t="s">
        <v>31</v>
      </c>
      <c r="C389" s="743" t="s">
        <v>32</v>
      </c>
      <c r="D389" s="742" t="s">
        <v>8</v>
      </c>
      <c r="E389" s="593" t="s">
        <v>2450</v>
      </c>
      <c r="F389" s="741" t="s">
        <v>9</v>
      </c>
      <c r="G389" s="741" t="s">
        <v>240</v>
      </c>
    </row>
    <row r="390" spans="1:8" s="710" customFormat="1" ht="15">
      <c r="A390" s="730"/>
      <c r="B390" s="740"/>
      <c r="C390" s="739"/>
      <c r="D390" s="738"/>
      <c r="E390" s="593" t="s">
        <v>2449</v>
      </c>
      <c r="F390" s="737" t="s">
        <v>35</v>
      </c>
      <c r="G390" s="737" t="s">
        <v>36</v>
      </c>
    </row>
    <row r="391" spans="1:8" s="710" customFormat="1" ht="15">
      <c r="A391" s="730"/>
      <c r="B391" s="728" t="s">
        <v>2647</v>
      </c>
      <c r="C391" s="597" t="s">
        <v>2646</v>
      </c>
      <c r="D391" s="688" t="s">
        <v>105</v>
      </c>
      <c r="E391" s="736">
        <f>F391-5</f>
        <v>43647</v>
      </c>
      <c r="F391" s="712">
        <v>43652</v>
      </c>
      <c r="G391" s="745">
        <f>F391+28</f>
        <v>43680</v>
      </c>
    </row>
    <row r="392" spans="1:8" s="710" customFormat="1" ht="15">
      <c r="A392" s="730"/>
      <c r="B392" s="637" t="s">
        <v>2645</v>
      </c>
      <c r="C392" s="597" t="s">
        <v>2644</v>
      </c>
      <c r="D392" s="658"/>
      <c r="E392" s="736">
        <f>F392-5</f>
        <v>43654</v>
      </c>
      <c r="F392" s="712">
        <f>F391+7</f>
        <v>43659</v>
      </c>
      <c r="G392" s="745">
        <f>F392+28</f>
        <v>43687</v>
      </c>
    </row>
    <row r="393" spans="1:8" s="710" customFormat="1" ht="15">
      <c r="A393" s="730"/>
      <c r="B393" s="637" t="s">
        <v>2643</v>
      </c>
      <c r="C393" s="597" t="s">
        <v>2642</v>
      </c>
      <c r="D393" s="658"/>
      <c r="E393" s="736">
        <f>F393-5</f>
        <v>43661</v>
      </c>
      <c r="F393" s="712">
        <f>F392+7</f>
        <v>43666</v>
      </c>
      <c r="G393" s="745">
        <f>F393+28</f>
        <v>43694</v>
      </c>
    </row>
    <row r="394" spans="1:8" s="710" customFormat="1" ht="15">
      <c r="A394" s="730"/>
      <c r="B394" s="637" t="s">
        <v>2641</v>
      </c>
      <c r="C394" s="630" t="s">
        <v>2640</v>
      </c>
      <c r="D394" s="658"/>
      <c r="E394" s="736">
        <f>F394-5</f>
        <v>43668</v>
      </c>
      <c r="F394" s="712">
        <f>F393+7</f>
        <v>43673</v>
      </c>
      <c r="G394" s="745">
        <f>F394+28</f>
        <v>43701</v>
      </c>
      <c r="H394" s="719"/>
    </row>
    <row r="395" spans="1:8" s="710" customFormat="1" ht="15">
      <c r="A395" s="730"/>
      <c r="B395" s="637" t="s">
        <v>2639</v>
      </c>
      <c r="C395" s="630" t="s">
        <v>2638</v>
      </c>
      <c r="D395" s="656"/>
      <c r="E395" s="736">
        <f>F395-5</f>
        <v>43675</v>
      </c>
      <c r="F395" s="712">
        <f>F394+7</f>
        <v>43680</v>
      </c>
      <c r="G395" s="745">
        <f>F395+28</f>
        <v>43708</v>
      </c>
      <c r="H395" s="719"/>
    </row>
    <row r="396" spans="1:8" s="719" customFormat="1" ht="15">
      <c r="A396" s="687" t="s">
        <v>2652</v>
      </c>
      <c r="B396" s="732"/>
      <c r="C396" s="686"/>
      <c r="D396" s="685"/>
      <c r="E396" s="685"/>
      <c r="F396" s="684"/>
      <c r="G396" s="684"/>
    </row>
    <row r="397" spans="1:8" s="710" customFormat="1" ht="15">
      <c r="A397" s="730"/>
      <c r="B397" s="744" t="s">
        <v>726</v>
      </c>
      <c r="C397" s="743" t="s">
        <v>32</v>
      </c>
      <c r="D397" s="742" t="s">
        <v>8</v>
      </c>
      <c r="E397" s="593" t="s">
        <v>2450</v>
      </c>
      <c r="F397" s="741" t="s">
        <v>9</v>
      </c>
      <c r="G397" s="741" t="s">
        <v>140</v>
      </c>
    </row>
    <row r="398" spans="1:8" s="710" customFormat="1" ht="15">
      <c r="A398" s="730"/>
      <c r="B398" s="740"/>
      <c r="C398" s="739"/>
      <c r="D398" s="738"/>
      <c r="E398" s="593" t="s">
        <v>2449</v>
      </c>
      <c r="F398" s="737" t="s">
        <v>35</v>
      </c>
      <c r="G398" s="737" t="s">
        <v>36</v>
      </c>
    </row>
    <row r="399" spans="1:8" s="710" customFormat="1" ht="15">
      <c r="A399" s="730"/>
      <c r="B399" s="637" t="s">
        <v>2651</v>
      </c>
      <c r="C399" s="597" t="s">
        <v>390</v>
      </c>
      <c r="D399" s="639" t="s">
        <v>130</v>
      </c>
      <c r="E399" s="736">
        <f>F399-5</f>
        <v>43644</v>
      </c>
      <c r="F399" s="712">
        <v>43649</v>
      </c>
      <c r="G399" s="712">
        <f>F399+42</f>
        <v>43691</v>
      </c>
      <c r="H399" s="719"/>
    </row>
    <row r="400" spans="1:8" s="710" customFormat="1" ht="15" customHeight="1">
      <c r="A400" s="730"/>
      <c r="B400" s="637" t="s">
        <v>2650</v>
      </c>
      <c r="C400" s="597" t="s">
        <v>608</v>
      </c>
      <c r="D400" s="638"/>
      <c r="E400" s="736">
        <f>F400-5</f>
        <v>43651</v>
      </c>
      <c r="F400" s="712">
        <f>F399+7</f>
        <v>43656</v>
      </c>
      <c r="G400" s="712">
        <f>F400+42</f>
        <v>43698</v>
      </c>
    </row>
    <row r="401" spans="1:8" s="710" customFormat="1" ht="15" customHeight="1">
      <c r="A401" s="730"/>
      <c r="B401" s="637" t="s">
        <v>2649</v>
      </c>
      <c r="C401" s="597" t="s">
        <v>652</v>
      </c>
      <c r="D401" s="638"/>
      <c r="E401" s="736">
        <f>F401-5</f>
        <v>43658</v>
      </c>
      <c r="F401" s="712">
        <f>F400+7</f>
        <v>43663</v>
      </c>
      <c r="G401" s="712">
        <f>F401+42</f>
        <v>43705</v>
      </c>
    </row>
    <row r="402" spans="1:8" s="710" customFormat="1" ht="15" customHeight="1">
      <c r="A402" s="730"/>
      <c r="B402" s="713" t="s">
        <v>1148</v>
      </c>
      <c r="C402" s="597" t="s">
        <v>1148</v>
      </c>
      <c r="D402" s="638"/>
      <c r="E402" s="736">
        <f>F402-5</f>
        <v>43665</v>
      </c>
      <c r="F402" s="712">
        <f>F401+7</f>
        <v>43670</v>
      </c>
      <c r="G402" s="712">
        <f>F402+42</f>
        <v>43712</v>
      </c>
    </row>
    <row r="403" spans="1:8" s="719" customFormat="1" ht="15.75" customHeight="1">
      <c r="A403" s="735"/>
      <c r="B403" s="713" t="s">
        <v>1148</v>
      </c>
      <c r="C403" s="597" t="s">
        <v>1148</v>
      </c>
      <c r="D403" s="613"/>
      <c r="E403" s="734">
        <f>F403-5</f>
        <v>43672</v>
      </c>
      <c r="F403" s="733">
        <f>F402+7</f>
        <v>43677</v>
      </c>
      <c r="G403" s="712">
        <f>F403+42</f>
        <v>43719</v>
      </c>
    </row>
    <row r="404" spans="1:8" s="719" customFormat="1" ht="15">
      <c r="A404" s="687" t="s">
        <v>2648</v>
      </c>
      <c r="B404" s="732"/>
      <c r="C404" s="686"/>
      <c r="D404" s="685"/>
      <c r="E404" s="685"/>
      <c r="F404" s="684"/>
      <c r="G404" s="684"/>
    </row>
    <row r="405" spans="1:8" s="710" customFormat="1" ht="15">
      <c r="A405" s="730"/>
      <c r="B405" s="744" t="s">
        <v>726</v>
      </c>
      <c r="C405" s="743" t="s">
        <v>32</v>
      </c>
      <c r="D405" s="742" t="s">
        <v>8</v>
      </c>
      <c r="E405" s="593" t="s">
        <v>2450</v>
      </c>
      <c r="F405" s="741" t="s">
        <v>9</v>
      </c>
      <c r="G405" s="741" t="s">
        <v>140</v>
      </c>
    </row>
    <row r="406" spans="1:8" s="710" customFormat="1" ht="15">
      <c r="A406" s="730"/>
      <c r="B406" s="740"/>
      <c r="C406" s="739"/>
      <c r="D406" s="738"/>
      <c r="E406" s="593" t="s">
        <v>2449</v>
      </c>
      <c r="F406" s="737" t="s">
        <v>35</v>
      </c>
      <c r="G406" s="737" t="s">
        <v>36</v>
      </c>
    </row>
    <row r="407" spans="1:8" s="710" customFormat="1" ht="15">
      <c r="A407" s="730"/>
      <c r="B407" s="728" t="s">
        <v>2647</v>
      </c>
      <c r="C407" s="597" t="s">
        <v>2646</v>
      </c>
      <c r="D407" s="639" t="s">
        <v>105</v>
      </c>
      <c r="E407" s="736">
        <f>F407-5</f>
        <v>43647</v>
      </c>
      <c r="F407" s="712">
        <v>43652</v>
      </c>
      <c r="G407" s="712">
        <f>F407+33</f>
        <v>43685</v>
      </c>
      <c r="H407" s="719"/>
    </row>
    <row r="408" spans="1:8" s="710" customFormat="1" ht="15" customHeight="1">
      <c r="A408" s="730"/>
      <c r="B408" s="637" t="s">
        <v>2645</v>
      </c>
      <c r="C408" s="597" t="s">
        <v>2644</v>
      </c>
      <c r="D408" s="638"/>
      <c r="E408" s="736">
        <f>F408-5</f>
        <v>43654</v>
      </c>
      <c r="F408" s="712">
        <f>F407+7</f>
        <v>43659</v>
      </c>
      <c r="G408" s="712">
        <f>F408+33</f>
        <v>43692</v>
      </c>
    </row>
    <row r="409" spans="1:8" s="710" customFormat="1" ht="15" customHeight="1">
      <c r="A409" s="730"/>
      <c r="B409" s="637" t="s">
        <v>2643</v>
      </c>
      <c r="C409" s="597" t="s">
        <v>2642</v>
      </c>
      <c r="D409" s="638"/>
      <c r="E409" s="736">
        <f>F409-5</f>
        <v>43661</v>
      </c>
      <c r="F409" s="712">
        <f>F408+7</f>
        <v>43666</v>
      </c>
      <c r="G409" s="712">
        <f>F409+33</f>
        <v>43699</v>
      </c>
    </row>
    <row r="410" spans="1:8" s="710" customFormat="1" ht="15" customHeight="1">
      <c r="A410" s="730"/>
      <c r="B410" s="637" t="s">
        <v>2641</v>
      </c>
      <c r="C410" s="630" t="s">
        <v>2640</v>
      </c>
      <c r="D410" s="638"/>
      <c r="E410" s="736">
        <f>F410-5</f>
        <v>43668</v>
      </c>
      <c r="F410" s="712">
        <f>F409+7</f>
        <v>43673</v>
      </c>
      <c r="G410" s="712">
        <f>F410+33</f>
        <v>43706</v>
      </c>
    </row>
    <row r="411" spans="1:8" s="719" customFormat="1" ht="15.75" customHeight="1">
      <c r="A411" s="735"/>
      <c r="B411" s="637" t="s">
        <v>2639</v>
      </c>
      <c r="C411" s="630" t="s">
        <v>2638</v>
      </c>
      <c r="D411" s="613"/>
      <c r="E411" s="734">
        <f>F411-5</f>
        <v>43675</v>
      </c>
      <c r="F411" s="733">
        <f>F410+7</f>
        <v>43680</v>
      </c>
      <c r="G411" s="712">
        <f>F411+33</f>
        <v>43713</v>
      </c>
    </row>
    <row r="412" spans="1:8" s="719" customFormat="1" ht="15">
      <c r="A412" s="687" t="s">
        <v>142</v>
      </c>
      <c r="B412" s="732"/>
      <c r="C412" s="686"/>
      <c r="D412" s="685" t="s">
        <v>359</v>
      </c>
      <c r="E412" s="685"/>
      <c r="F412" s="684"/>
      <c r="G412" s="684"/>
    </row>
    <row r="413" spans="1:8" s="710" customFormat="1" ht="15">
      <c r="A413" s="730"/>
      <c r="B413" s="689" t="s">
        <v>31</v>
      </c>
      <c r="C413" s="591" t="s">
        <v>32</v>
      </c>
      <c r="D413" s="591" t="s">
        <v>8</v>
      </c>
      <c r="E413" s="593" t="s">
        <v>2450</v>
      </c>
      <c r="F413" s="637" t="s">
        <v>9</v>
      </c>
      <c r="G413" s="637" t="s">
        <v>142</v>
      </c>
      <c r="H413" s="719"/>
    </row>
    <row r="414" spans="1:8" s="710" customFormat="1" ht="15">
      <c r="A414" s="730"/>
      <c r="B414" s="729"/>
      <c r="C414" s="731"/>
      <c r="D414" s="731"/>
      <c r="E414" s="593" t="s">
        <v>2449</v>
      </c>
      <c r="F414" s="637" t="s">
        <v>35</v>
      </c>
      <c r="G414" s="637" t="s">
        <v>36</v>
      </c>
    </row>
    <row r="415" spans="1:8" s="710" customFormat="1" ht="15">
      <c r="A415" s="730"/>
      <c r="B415" s="728" t="s">
        <v>2637</v>
      </c>
      <c r="C415" s="597" t="s">
        <v>2636</v>
      </c>
      <c r="D415" s="615" t="s">
        <v>130</v>
      </c>
      <c r="E415" s="590">
        <f>F415-5</f>
        <v>43643</v>
      </c>
      <c r="F415" s="712">
        <v>43648</v>
      </c>
      <c r="G415" s="712">
        <f>F415+19</f>
        <v>43667</v>
      </c>
    </row>
    <row r="416" spans="1:8" s="710" customFormat="1" ht="15">
      <c r="A416" s="730"/>
      <c r="B416" s="637" t="s">
        <v>2635</v>
      </c>
      <c r="C416" s="597" t="s">
        <v>398</v>
      </c>
      <c r="D416" s="614"/>
      <c r="E416" s="590">
        <f>F416-5</f>
        <v>43650</v>
      </c>
      <c r="F416" s="712">
        <f>F415+7</f>
        <v>43655</v>
      </c>
      <c r="G416" s="712">
        <f>F416+19</f>
        <v>43674</v>
      </c>
    </row>
    <row r="417" spans="1:9" s="710" customFormat="1" ht="15">
      <c r="A417" s="730"/>
      <c r="B417" s="637" t="s">
        <v>2634</v>
      </c>
      <c r="C417" s="597" t="s">
        <v>522</v>
      </c>
      <c r="D417" s="614"/>
      <c r="E417" s="590">
        <f>F417-5</f>
        <v>43657</v>
      </c>
      <c r="F417" s="712">
        <f>F416+7</f>
        <v>43662</v>
      </c>
      <c r="G417" s="712">
        <f>F417+19</f>
        <v>43681</v>
      </c>
    </row>
    <row r="418" spans="1:9" s="710" customFormat="1" ht="15">
      <c r="A418" s="730"/>
      <c r="B418" s="713" t="s">
        <v>1148</v>
      </c>
      <c r="C418" s="597" t="s">
        <v>1148</v>
      </c>
      <c r="D418" s="614"/>
      <c r="E418" s="590">
        <f>F418-5</f>
        <v>43664</v>
      </c>
      <c r="F418" s="712">
        <f>F417+7</f>
        <v>43669</v>
      </c>
      <c r="G418" s="712">
        <f>F418+19</f>
        <v>43688</v>
      </c>
    </row>
    <row r="419" spans="1:9" s="710" customFormat="1" ht="15">
      <c r="A419" s="730"/>
      <c r="B419" s="713" t="s">
        <v>1148</v>
      </c>
      <c r="C419" s="630" t="s">
        <v>1148</v>
      </c>
      <c r="D419" s="613"/>
      <c r="E419" s="590">
        <f>F419-5</f>
        <v>43671</v>
      </c>
      <c r="F419" s="712">
        <f>F418+7</f>
        <v>43676</v>
      </c>
      <c r="G419" s="712">
        <f>F419+19</f>
        <v>43695</v>
      </c>
    </row>
    <row r="420" spans="1:9" s="719" customFormat="1" ht="15">
      <c r="A420" s="724" t="s">
        <v>2633</v>
      </c>
      <c r="B420" s="723"/>
      <c r="C420" s="722"/>
      <c r="D420" s="721"/>
      <c r="E420" s="721"/>
      <c r="F420" s="720"/>
      <c r="G420" s="720"/>
    </row>
    <row r="421" spans="1:9" s="710" customFormat="1" ht="15">
      <c r="A421" s="715"/>
      <c r="B421" s="689" t="s">
        <v>31</v>
      </c>
      <c r="C421" s="718" t="s">
        <v>32</v>
      </c>
      <c r="D421" s="718" t="s">
        <v>8</v>
      </c>
      <c r="E421" s="717" t="s">
        <v>2450</v>
      </c>
      <c r="F421" s="716" t="s">
        <v>9</v>
      </c>
      <c r="G421" s="716" t="s">
        <v>1294</v>
      </c>
      <c r="H421" s="719"/>
    </row>
    <row r="422" spans="1:9" s="710" customFormat="1" ht="15">
      <c r="A422" s="715"/>
      <c r="B422" s="729"/>
      <c r="C422" s="718"/>
      <c r="D422" s="718"/>
      <c r="E422" s="717" t="s">
        <v>2449</v>
      </c>
      <c r="F422" s="716" t="s">
        <v>35</v>
      </c>
      <c r="G422" s="716" t="s">
        <v>36</v>
      </c>
    </row>
    <row r="423" spans="1:9" s="710" customFormat="1" ht="15">
      <c r="A423" s="715"/>
      <c r="B423" s="637" t="s">
        <v>2632</v>
      </c>
      <c r="C423" s="727" t="s">
        <v>2631</v>
      </c>
      <c r="D423" s="650" t="s">
        <v>186</v>
      </c>
      <c r="E423" s="589">
        <f>F423-5</f>
        <v>43643</v>
      </c>
      <c r="F423" s="712">
        <v>43648</v>
      </c>
      <c r="G423" s="712">
        <f>F423+29</f>
        <v>43677</v>
      </c>
    </row>
    <row r="424" spans="1:9" s="710" customFormat="1" ht="15">
      <c r="A424" s="715"/>
      <c r="B424" s="728" t="s">
        <v>2630</v>
      </c>
      <c r="C424" s="727" t="s">
        <v>2629</v>
      </c>
      <c r="D424" s="650"/>
      <c r="E424" s="589">
        <f>F424-5</f>
        <v>43650</v>
      </c>
      <c r="F424" s="712">
        <f>F423+7</f>
        <v>43655</v>
      </c>
      <c r="G424" s="712">
        <f>F424+32</f>
        <v>43687</v>
      </c>
    </row>
    <row r="425" spans="1:9" s="710" customFormat="1" ht="15">
      <c r="A425" s="715"/>
      <c r="B425" s="637" t="s">
        <v>2628</v>
      </c>
      <c r="C425" s="726" t="s">
        <v>2627</v>
      </c>
      <c r="D425" s="650"/>
      <c r="E425" s="589">
        <f>F425-5</f>
        <v>43657</v>
      </c>
      <c r="F425" s="712">
        <f>F424+7</f>
        <v>43662</v>
      </c>
      <c r="G425" s="712">
        <f>F425+32</f>
        <v>43694</v>
      </c>
      <c r="H425" s="708"/>
    </row>
    <row r="426" spans="1:9" s="710" customFormat="1" ht="15">
      <c r="A426" s="715"/>
      <c r="B426" s="637" t="s">
        <v>2626</v>
      </c>
      <c r="C426" s="726" t="s">
        <v>2625</v>
      </c>
      <c r="D426" s="650"/>
      <c r="E426" s="589">
        <f>F426-5</f>
        <v>43664</v>
      </c>
      <c r="F426" s="712">
        <f>F425+7</f>
        <v>43669</v>
      </c>
      <c r="G426" s="712">
        <f>F426+32</f>
        <v>43701</v>
      </c>
      <c r="H426" s="539"/>
    </row>
    <row r="427" spans="1:9" s="710" customFormat="1" ht="15" customHeight="1">
      <c r="A427" s="714"/>
      <c r="B427" s="637" t="s">
        <v>2624</v>
      </c>
      <c r="C427" s="726" t="s">
        <v>2623</v>
      </c>
      <c r="D427" s="650"/>
      <c r="E427" s="589">
        <f>F427-5</f>
        <v>43671</v>
      </c>
      <c r="F427" s="712">
        <f>F426+7</f>
        <v>43676</v>
      </c>
      <c r="G427" s="712">
        <f>F427+32</f>
        <v>43708</v>
      </c>
      <c r="H427" s="539"/>
      <c r="I427" s="711"/>
    </row>
    <row r="428" spans="1:9" s="719" customFormat="1" ht="15">
      <c r="A428" s="724" t="s">
        <v>2622</v>
      </c>
      <c r="B428" s="723"/>
      <c r="C428" s="722"/>
      <c r="D428" s="721"/>
      <c r="E428" s="721"/>
      <c r="F428" s="720"/>
      <c r="G428" s="720"/>
    </row>
    <row r="429" spans="1:9" s="710" customFormat="1" ht="15">
      <c r="A429" s="715"/>
      <c r="B429" s="703" t="s">
        <v>31</v>
      </c>
      <c r="C429" s="718" t="s">
        <v>32</v>
      </c>
      <c r="D429" s="718" t="s">
        <v>8</v>
      </c>
      <c r="E429" s="717" t="s">
        <v>2450</v>
      </c>
      <c r="F429" s="716" t="s">
        <v>9</v>
      </c>
      <c r="G429" s="716" t="s">
        <v>1749</v>
      </c>
      <c r="H429" s="719"/>
    </row>
    <row r="430" spans="1:9" s="710" customFormat="1" ht="15">
      <c r="A430" s="715"/>
      <c r="B430" s="702"/>
      <c r="C430" s="718"/>
      <c r="D430" s="718"/>
      <c r="E430" s="717" t="s">
        <v>2449</v>
      </c>
      <c r="F430" s="716" t="s">
        <v>35</v>
      </c>
      <c r="G430" s="716" t="s">
        <v>36</v>
      </c>
    </row>
    <row r="431" spans="1:9" s="710" customFormat="1" ht="15">
      <c r="A431" s="715"/>
      <c r="B431" s="713" t="s">
        <v>2551</v>
      </c>
      <c r="C431" s="713" t="s">
        <v>2620</v>
      </c>
      <c r="D431" s="650" t="s">
        <v>2621</v>
      </c>
      <c r="E431" s="589">
        <f>F431-5</f>
        <v>43646</v>
      </c>
      <c r="F431" s="712">
        <v>43651</v>
      </c>
      <c r="G431" s="712">
        <f>F431+6</f>
        <v>43657</v>
      </c>
    </row>
    <row r="432" spans="1:9" s="710" customFormat="1" ht="15">
      <c r="A432" s="715"/>
      <c r="B432" s="713" t="s">
        <v>2619</v>
      </c>
      <c r="C432" s="713" t="s">
        <v>2620</v>
      </c>
      <c r="D432" s="650"/>
      <c r="E432" s="589">
        <f>F432-5</f>
        <v>43653</v>
      </c>
      <c r="F432" s="712">
        <f>F431+7</f>
        <v>43658</v>
      </c>
      <c r="G432" s="712">
        <f>F432+6</f>
        <v>43664</v>
      </c>
    </row>
    <row r="433" spans="1:9" s="710" customFormat="1" ht="15">
      <c r="A433" s="715"/>
      <c r="B433" s="725" t="s">
        <v>2617</v>
      </c>
      <c r="C433" s="713" t="s">
        <v>2618</v>
      </c>
      <c r="D433" s="650"/>
      <c r="E433" s="589">
        <f>F433-5</f>
        <v>43660</v>
      </c>
      <c r="F433" s="712">
        <f>F432+7</f>
        <v>43665</v>
      </c>
      <c r="G433" s="712">
        <f>F433+6</f>
        <v>43671</v>
      </c>
      <c r="H433" s="708"/>
    </row>
    <row r="434" spans="1:9" s="710" customFormat="1" ht="15">
      <c r="A434" s="715"/>
      <c r="B434" s="713" t="s">
        <v>2619</v>
      </c>
      <c r="C434" s="713" t="s">
        <v>2618</v>
      </c>
      <c r="D434" s="650"/>
      <c r="E434" s="589">
        <f>F434-5</f>
        <v>43667</v>
      </c>
      <c r="F434" s="712">
        <f>F433+7</f>
        <v>43672</v>
      </c>
      <c r="G434" s="712">
        <f>F434+6</f>
        <v>43678</v>
      </c>
      <c r="H434" s="539"/>
    </row>
    <row r="435" spans="1:9" s="710" customFormat="1" ht="15" customHeight="1">
      <c r="A435" s="714"/>
      <c r="B435" s="725" t="s">
        <v>2617</v>
      </c>
      <c r="C435" s="713" t="s">
        <v>2616</v>
      </c>
      <c r="D435" s="650"/>
      <c r="E435" s="589">
        <f>F435-5</f>
        <v>43674</v>
      </c>
      <c r="F435" s="712">
        <f>F434+7</f>
        <v>43679</v>
      </c>
      <c r="G435" s="712">
        <f>F435+6</f>
        <v>43685</v>
      </c>
      <c r="H435" s="539"/>
      <c r="I435" s="711"/>
    </row>
    <row r="436" spans="1:9" s="719" customFormat="1" ht="15">
      <c r="A436" s="724"/>
      <c r="B436" s="723"/>
      <c r="C436" s="722"/>
      <c r="D436" s="721"/>
      <c r="E436" s="721"/>
      <c r="F436" s="720"/>
      <c r="G436" s="720"/>
    </row>
    <row r="437" spans="1:9" s="710" customFormat="1" ht="15">
      <c r="A437" s="715"/>
      <c r="B437" s="703" t="s">
        <v>31</v>
      </c>
      <c r="C437" s="718" t="s">
        <v>32</v>
      </c>
      <c r="D437" s="718" t="s">
        <v>8</v>
      </c>
      <c r="E437" s="717" t="s">
        <v>2450</v>
      </c>
      <c r="F437" s="716" t="s">
        <v>9</v>
      </c>
      <c r="G437" s="716" t="s">
        <v>1749</v>
      </c>
      <c r="H437" s="719"/>
    </row>
    <row r="438" spans="1:9" s="710" customFormat="1" ht="15">
      <c r="A438" s="715"/>
      <c r="B438" s="702"/>
      <c r="C438" s="718"/>
      <c r="D438" s="718"/>
      <c r="E438" s="717" t="s">
        <v>2449</v>
      </c>
      <c r="F438" s="716" t="s">
        <v>35</v>
      </c>
      <c r="G438" s="716" t="s">
        <v>36</v>
      </c>
    </row>
    <row r="439" spans="1:9" s="710" customFormat="1" ht="15">
      <c r="A439" s="715"/>
      <c r="B439" s="713" t="s">
        <v>2615</v>
      </c>
      <c r="C439" s="713" t="s">
        <v>2614</v>
      </c>
      <c r="D439" s="650" t="s">
        <v>165</v>
      </c>
      <c r="E439" s="589">
        <f>F439-5</f>
        <v>43643</v>
      </c>
      <c r="F439" s="712">
        <v>43648</v>
      </c>
      <c r="G439" s="712">
        <f>F439+3</f>
        <v>43651</v>
      </c>
    </row>
    <row r="440" spans="1:9" s="710" customFormat="1" ht="15">
      <c r="A440" s="715"/>
      <c r="B440" s="713" t="s">
        <v>2613</v>
      </c>
      <c r="C440" s="713" t="s">
        <v>2612</v>
      </c>
      <c r="D440" s="650"/>
      <c r="E440" s="589">
        <f>F440-5</f>
        <v>43650</v>
      </c>
      <c r="F440" s="712">
        <f>F439+7</f>
        <v>43655</v>
      </c>
      <c r="G440" s="712">
        <f>F440+3</f>
        <v>43658</v>
      </c>
    </row>
    <row r="441" spans="1:9" s="710" customFormat="1" ht="15">
      <c r="A441" s="715"/>
      <c r="B441" s="713" t="s">
        <v>2611</v>
      </c>
      <c r="C441" s="713" t="s">
        <v>2610</v>
      </c>
      <c r="D441" s="650"/>
      <c r="E441" s="589">
        <f>F441-5</f>
        <v>43657</v>
      </c>
      <c r="F441" s="712">
        <f>F440+7</f>
        <v>43662</v>
      </c>
      <c r="G441" s="712">
        <f>F441+3</f>
        <v>43665</v>
      </c>
      <c r="H441" s="708"/>
    </row>
    <row r="442" spans="1:9" s="710" customFormat="1" ht="15">
      <c r="A442" s="715"/>
      <c r="B442" s="713" t="s">
        <v>2609</v>
      </c>
      <c r="C442" s="713" t="s">
        <v>2608</v>
      </c>
      <c r="D442" s="650"/>
      <c r="E442" s="589">
        <f>F442-5</f>
        <v>43664</v>
      </c>
      <c r="F442" s="712">
        <f>F441+7</f>
        <v>43669</v>
      </c>
      <c r="G442" s="712">
        <f>F442+3</f>
        <v>43672</v>
      </c>
      <c r="H442" s="539"/>
    </row>
    <row r="443" spans="1:9" s="710" customFormat="1" ht="15" customHeight="1">
      <c r="A443" s="714"/>
      <c r="B443" s="713" t="s">
        <v>2607</v>
      </c>
      <c r="C443" s="713" t="s">
        <v>2606</v>
      </c>
      <c r="D443" s="650"/>
      <c r="E443" s="589">
        <f>F443-5</f>
        <v>43671</v>
      </c>
      <c r="F443" s="712">
        <f>F442+7</f>
        <v>43676</v>
      </c>
      <c r="G443" s="712">
        <f>F443+3</f>
        <v>43679</v>
      </c>
      <c r="H443" s="539"/>
      <c r="I443" s="711"/>
    </row>
    <row r="444" spans="1:9" s="708" customFormat="1" ht="15">
      <c r="A444" s="709" t="s">
        <v>86</v>
      </c>
      <c r="B444" s="709"/>
      <c r="C444" s="709"/>
      <c r="D444" s="709"/>
      <c r="E444" s="709"/>
      <c r="F444" s="709"/>
      <c r="G444" s="709"/>
      <c r="H444" s="539"/>
    </row>
    <row r="445" spans="1:9" s="616" customFormat="1" ht="15.75" customHeight="1">
      <c r="A445" s="707" t="s">
        <v>97</v>
      </c>
      <c r="B445" s="707"/>
      <c r="C445" s="706"/>
      <c r="D445" s="705"/>
      <c r="E445" s="705"/>
      <c r="F445" s="704"/>
      <c r="G445" s="704"/>
    </row>
    <row r="446" spans="1:9" s="539" customFormat="1" ht="15">
      <c r="A446" s="672"/>
      <c r="B446" s="703" t="s">
        <v>31</v>
      </c>
      <c r="C446" s="681" t="s">
        <v>32</v>
      </c>
      <c r="D446" s="680" t="s">
        <v>8</v>
      </c>
      <c r="E446" s="593" t="s">
        <v>2450</v>
      </c>
      <c r="F446" s="593" t="s">
        <v>9</v>
      </c>
      <c r="G446" s="593" t="s">
        <v>97</v>
      </c>
    </row>
    <row r="447" spans="1:9" s="539" customFormat="1" ht="15">
      <c r="A447" s="672"/>
      <c r="B447" s="702"/>
      <c r="C447" s="676"/>
      <c r="D447" s="675"/>
      <c r="E447" s="701" t="s">
        <v>2449</v>
      </c>
      <c r="F447" s="701" t="s">
        <v>35</v>
      </c>
      <c r="G447" s="701" t="s">
        <v>36</v>
      </c>
    </row>
    <row r="448" spans="1:9" s="539" customFormat="1" ht="15">
      <c r="A448" s="672"/>
      <c r="B448" s="597" t="s">
        <v>2605</v>
      </c>
      <c r="C448" s="597" t="s">
        <v>2604</v>
      </c>
      <c r="D448" s="650" t="s">
        <v>91</v>
      </c>
      <c r="E448" s="589">
        <f>F448-5</f>
        <v>43647</v>
      </c>
      <c r="F448" s="627">
        <v>43652</v>
      </c>
      <c r="G448" s="627">
        <f>F448+11</f>
        <v>43663</v>
      </c>
      <c r="H448" s="539" t="s">
        <v>359</v>
      </c>
    </row>
    <row r="449" spans="1:8" s="539" customFormat="1" ht="15">
      <c r="A449" s="672"/>
      <c r="B449" s="597" t="s">
        <v>2603</v>
      </c>
      <c r="C449" s="597" t="s">
        <v>2600</v>
      </c>
      <c r="D449" s="650"/>
      <c r="E449" s="589">
        <f>F449-5</f>
        <v>43654</v>
      </c>
      <c r="F449" s="627">
        <f>F448+7</f>
        <v>43659</v>
      </c>
      <c r="G449" s="627">
        <f>F449+11</f>
        <v>43670</v>
      </c>
      <c r="H449" s="534"/>
    </row>
    <row r="450" spans="1:8" s="539" customFormat="1" ht="15">
      <c r="A450" s="672"/>
      <c r="B450" s="597" t="s">
        <v>2602</v>
      </c>
      <c r="C450" s="597" t="s">
        <v>2600</v>
      </c>
      <c r="D450" s="650"/>
      <c r="E450" s="589">
        <f>F450-5</f>
        <v>43661</v>
      </c>
      <c r="F450" s="627">
        <f>F449+7</f>
        <v>43666</v>
      </c>
      <c r="G450" s="627">
        <f>F450+11</f>
        <v>43677</v>
      </c>
      <c r="H450" s="534"/>
    </row>
    <row r="451" spans="1:8" s="539" customFormat="1" ht="15">
      <c r="A451" s="672"/>
      <c r="B451" s="597" t="s">
        <v>2601</v>
      </c>
      <c r="C451" s="597" t="s">
        <v>2600</v>
      </c>
      <c r="D451" s="650"/>
      <c r="E451" s="589">
        <f>F451-5</f>
        <v>43668</v>
      </c>
      <c r="F451" s="627">
        <f>F450+7</f>
        <v>43673</v>
      </c>
      <c r="G451" s="627">
        <f>F451+11</f>
        <v>43684</v>
      </c>
      <c r="H451" s="534"/>
    </row>
    <row r="452" spans="1:8" s="539" customFormat="1" ht="15">
      <c r="A452" s="672"/>
      <c r="B452" s="597" t="s">
        <v>1148</v>
      </c>
      <c r="C452" s="597" t="s">
        <v>1148</v>
      </c>
      <c r="D452" s="650"/>
      <c r="E452" s="589">
        <f>F452-5</f>
        <v>43675</v>
      </c>
      <c r="F452" s="627">
        <f>F451+7</f>
        <v>43680</v>
      </c>
      <c r="G452" s="627">
        <f>F452+11</f>
        <v>43691</v>
      </c>
      <c r="H452" s="534"/>
    </row>
    <row r="453" spans="1:8" s="535" customFormat="1" ht="15">
      <c r="A453" s="687" t="s">
        <v>2599</v>
      </c>
      <c r="B453" s="687"/>
      <c r="C453" s="686"/>
      <c r="D453" s="685" t="s">
        <v>359</v>
      </c>
      <c r="E453" s="685"/>
      <c r="F453" s="684"/>
      <c r="G453" s="684"/>
    </row>
    <row r="454" spans="1:8" s="534" customFormat="1" ht="15" hidden="1">
      <c r="A454" s="672"/>
      <c r="B454" s="700" t="s">
        <v>31</v>
      </c>
      <c r="C454" s="699" t="s">
        <v>32</v>
      </c>
      <c r="D454" s="698" t="s">
        <v>8</v>
      </c>
      <c r="E454" s="593" t="s">
        <v>2450</v>
      </c>
      <c r="F454" s="679" t="s">
        <v>9</v>
      </c>
      <c r="G454" s="679" t="s">
        <v>247</v>
      </c>
    </row>
    <row r="455" spans="1:8" s="534" customFormat="1" ht="15" hidden="1">
      <c r="A455" s="672"/>
      <c r="B455" s="697"/>
      <c r="C455" s="696"/>
      <c r="D455" s="696"/>
      <c r="E455" s="674" t="s">
        <v>2449</v>
      </c>
      <c r="F455" s="695" t="s">
        <v>35</v>
      </c>
      <c r="G455" s="694" t="s">
        <v>36</v>
      </c>
    </row>
    <row r="456" spans="1:8" s="534" customFormat="1" ht="15" hidden="1">
      <c r="B456" s="604" t="s">
        <v>2484</v>
      </c>
      <c r="C456" s="608" t="s">
        <v>2483</v>
      </c>
      <c r="D456" s="650" t="s">
        <v>2085</v>
      </c>
      <c r="E456" s="670">
        <f>F456-5</f>
        <v>43557</v>
      </c>
      <c r="F456" s="669">
        <v>43562</v>
      </c>
      <c r="G456" s="669">
        <f>F456+11</f>
        <v>43573</v>
      </c>
    </row>
    <row r="457" spans="1:8" s="534" customFormat="1" ht="15" hidden="1">
      <c r="A457" s="672"/>
      <c r="B457" s="604" t="s">
        <v>2482</v>
      </c>
      <c r="C457" s="597" t="s">
        <v>2583</v>
      </c>
      <c r="D457" s="650"/>
      <c r="E457" s="670">
        <f>F457-5</f>
        <v>43564</v>
      </c>
      <c r="F457" s="669">
        <f>F456+7</f>
        <v>43569</v>
      </c>
      <c r="G457" s="669">
        <f>F457+11</f>
        <v>43580</v>
      </c>
    </row>
    <row r="458" spans="1:8" s="534" customFormat="1" ht="15" hidden="1">
      <c r="A458" s="672"/>
      <c r="B458" s="604" t="s">
        <v>2582</v>
      </c>
      <c r="C458" s="606" t="s">
        <v>2581</v>
      </c>
      <c r="D458" s="650"/>
      <c r="E458" s="670">
        <f>F458-5</f>
        <v>43571</v>
      </c>
      <c r="F458" s="669">
        <f>F457+7</f>
        <v>43576</v>
      </c>
      <c r="G458" s="669">
        <f>F458+11</f>
        <v>43587</v>
      </c>
    </row>
    <row r="459" spans="1:8" s="534" customFormat="1" ht="15" hidden="1">
      <c r="A459" s="672"/>
      <c r="B459" s="604" t="s">
        <v>2580</v>
      </c>
      <c r="C459" s="606" t="s">
        <v>2519</v>
      </c>
      <c r="D459" s="650"/>
      <c r="E459" s="670">
        <f>F459-5</f>
        <v>43578</v>
      </c>
      <c r="F459" s="669">
        <f>F458+7</f>
        <v>43583</v>
      </c>
      <c r="G459" s="669">
        <f>F459+11</f>
        <v>43594</v>
      </c>
    </row>
    <row r="460" spans="1:8" s="534" customFormat="1" ht="15" hidden="1">
      <c r="A460" s="672"/>
      <c r="B460" s="604" t="s">
        <v>2484</v>
      </c>
      <c r="C460" s="606" t="s">
        <v>2483</v>
      </c>
      <c r="D460" s="650"/>
      <c r="E460" s="670">
        <f>F460-5</f>
        <v>43585</v>
      </c>
      <c r="F460" s="669">
        <f>F459+7</f>
        <v>43590</v>
      </c>
      <c r="G460" s="669">
        <f>F460+11</f>
        <v>43601</v>
      </c>
    </row>
    <row r="461" spans="1:8" s="534" customFormat="1" ht="15" hidden="1" customHeight="1">
      <c r="A461" s="672"/>
      <c r="B461" s="693"/>
      <c r="C461" s="692"/>
      <c r="D461" s="664"/>
      <c r="E461" s="691"/>
      <c r="F461" s="690"/>
      <c r="G461" s="690"/>
      <c r="H461" s="539"/>
    </row>
    <row r="462" spans="1:8" s="534" customFormat="1" ht="15">
      <c r="A462" s="672"/>
      <c r="B462" s="689" t="s">
        <v>31</v>
      </c>
      <c r="C462" s="681" t="s">
        <v>32</v>
      </c>
      <c r="D462" s="681" t="s">
        <v>8</v>
      </c>
      <c r="E462" s="593" t="s">
        <v>2450</v>
      </c>
      <c r="F462" s="593" t="s">
        <v>9</v>
      </c>
      <c r="G462" s="593" t="s">
        <v>247</v>
      </c>
    </row>
    <row r="463" spans="1:8" s="534" customFormat="1" ht="15">
      <c r="A463" s="672"/>
      <c r="B463" s="689"/>
      <c r="C463" s="676"/>
      <c r="D463" s="681"/>
      <c r="E463" s="593" t="s">
        <v>2449</v>
      </c>
      <c r="F463" s="593" t="s">
        <v>35</v>
      </c>
      <c r="G463" s="593" t="s">
        <v>36</v>
      </c>
    </row>
    <row r="464" spans="1:8" s="534" customFormat="1" ht="15.75" customHeight="1">
      <c r="A464" s="672"/>
      <c r="B464" s="604" t="s">
        <v>2490</v>
      </c>
      <c r="C464" s="608" t="s">
        <v>2489</v>
      </c>
      <c r="D464" s="688" t="s">
        <v>148</v>
      </c>
      <c r="E464" s="589">
        <f>F464-5</f>
        <v>43648</v>
      </c>
      <c r="F464" s="622">
        <v>43653</v>
      </c>
      <c r="G464" s="622">
        <f>F464+10</f>
        <v>43663</v>
      </c>
    </row>
    <row r="465" spans="1:8" s="534" customFormat="1" ht="15">
      <c r="A465" s="672"/>
      <c r="B465" s="604" t="s">
        <v>2488</v>
      </c>
      <c r="C465" s="597" t="s">
        <v>2487</v>
      </c>
      <c r="D465" s="658"/>
      <c r="E465" s="589">
        <f>F465-5</f>
        <v>43655</v>
      </c>
      <c r="F465" s="622">
        <f>F464+7</f>
        <v>43660</v>
      </c>
      <c r="G465" s="622">
        <f>F465+10</f>
        <v>43670</v>
      </c>
      <c r="H465" s="539"/>
    </row>
    <row r="466" spans="1:8" s="534" customFormat="1" ht="15">
      <c r="A466" s="672"/>
      <c r="B466" s="604" t="s">
        <v>2486</v>
      </c>
      <c r="C466" s="597" t="s">
        <v>2485</v>
      </c>
      <c r="D466" s="658"/>
      <c r="E466" s="589">
        <f>F466-5</f>
        <v>43662</v>
      </c>
      <c r="F466" s="622">
        <f>F465+7</f>
        <v>43667</v>
      </c>
      <c r="G466" s="622">
        <f>F466+10</f>
        <v>43677</v>
      </c>
      <c r="H466" s="539"/>
    </row>
    <row r="467" spans="1:8" s="534" customFormat="1" ht="15">
      <c r="A467" s="672"/>
      <c r="B467" s="604" t="s">
        <v>2484</v>
      </c>
      <c r="C467" s="597" t="s">
        <v>2483</v>
      </c>
      <c r="D467" s="658"/>
      <c r="E467" s="589">
        <f>F467-5</f>
        <v>43669</v>
      </c>
      <c r="F467" s="622">
        <f>F466+7</f>
        <v>43674</v>
      </c>
      <c r="G467" s="622">
        <f>F467+10</f>
        <v>43684</v>
      </c>
      <c r="H467" s="539"/>
    </row>
    <row r="468" spans="1:8" s="534" customFormat="1" ht="15" customHeight="1">
      <c r="A468" s="672"/>
      <c r="B468" s="604" t="s">
        <v>2482</v>
      </c>
      <c r="C468" s="597" t="s">
        <v>2381</v>
      </c>
      <c r="D468" s="656"/>
      <c r="E468" s="589">
        <f>F468-5</f>
        <v>43676</v>
      </c>
      <c r="F468" s="622">
        <f>F467+7</f>
        <v>43681</v>
      </c>
      <c r="G468" s="622">
        <f>F468+10</f>
        <v>43691</v>
      </c>
      <c r="H468" s="539"/>
    </row>
    <row r="469" spans="1:8" s="534" customFormat="1" ht="15" customHeight="1">
      <c r="A469" s="672"/>
      <c r="B469" s="693"/>
      <c r="C469" s="692"/>
      <c r="D469" s="664"/>
      <c r="E469" s="691"/>
      <c r="F469" s="690"/>
      <c r="G469" s="690"/>
      <c r="H469" s="539"/>
    </row>
    <row r="470" spans="1:8" s="534" customFormat="1" ht="15">
      <c r="A470" s="672"/>
      <c r="B470" s="689" t="s">
        <v>31</v>
      </c>
      <c r="C470" s="681" t="s">
        <v>32</v>
      </c>
      <c r="D470" s="681" t="s">
        <v>8</v>
      </c>
      <c r="E470" s="593" t="s">
        <v>2450</v>
      </c>
      <c r="F470" s="593" t="s">
        <v>9</v>
      </c>
      <c r="G470" s="593" t="s">
        <v>247</v>
      </c>
    </row>
    <row r="471" spans="1:8" s="534" customFormat="1" ht="15">
      <c r="A471" s="672"/>
      <c r="B471" s="689"/>
      <c r="C471" s="676"/>
      <c r="D471" s="681"/>
      <c r="E471" s="593" t="s">
        <v>2449</v>
      </c>
      <c r="F471" s="593" t="s">
        <v>35</v>
      </c>
      <c r="G471" s="593" t="s">
        <v>36</v>
      </c>
    </row>
    <row r="472" spans="1:8" s="534" customFormat="1" ht="15.75" customHeight="1">
      <c r="A472" s="672"/>
      <c r="B472" s="597" t="s">
        <v>2598</v>
      </c>
      <c r="C472" s="597" t="s">
        <v>2597</v>
      </c>
      <c r="D472" s="688" t="s">
        <v>202</v>
      </c>
      <c r="E472" s="589">
        <f>F472-5</f>
        <v>43646</v>
      </c>
      <c r="F472" s="622">
        <v>43651</v>
      </c>
      <c r="G472" s="622">
        <f>F472+10</f>
        <v>43661</v>
      </c>
    </row>
    <row r="473" spans="1:8" s="534" customFormat="1" ht="15">
      <c r="A473" s="672"/>
      <c r="B473" s="597" t="s">
        <v>2473</v>
      </c>
      <c r="C473" s="597" t="s">
        <v>2473</v>
      </c>
      <c r="D473" s="658"/>
      <c r="E473" s="589">
        <f>F473-5</f>
        <v>43653</v>
      </c>
      <c r="F473" s="622">
        <f>F472+7</f>
        <v>43658</v>
      </c>
      <c r="G473" s="622">
        <f>F473+10</f>
        <v>43668</v>
      </c>
      <c r="H473" s="539"/>
    </row>
    <row r="474" spans="1:8" s="534" customFormat="1" ht="15">
      <c r="A474" s="672"/>
      <c r="B474" s="597" t="s">
        <v>2596</v>
      </c>
      <c r="C474" s="597" t="s">
        <v>2509</v>
      </c>
      <c r="D474" s="658"/>
      <c r="E474" s="589">
        <f>F474-5</f>
        <v>43660</v>
      </c>
      <c r="F474" s="622">
        <f>F473+7</f>
        <v>43665</v>
      </c>
      <c r="G474" s="622">
        <f>F474+10</f>
        <v>43675</v>
      </c>
      <c r="H474" s="539"/>
    </row>
    <row r="475" spans="1:8" s="534" customFormat="1" ht="15">
      <c r="A475" s="672"/>
      <c r="B475" s="597" t="s">
        <v>2595</v>
      </c>
      <c r="C475" s="597" t="s">
        <v>2516</v>
      </c>
      <c r="D475" s="658"/>
      <c r="E475" s="589">
        <f>F475-5</f>
        <v>43667</v>
      </c>
      <c r="F475" s="622">
        <f>F474+7</f>
        <v>43672</v>
      </c>
      <c r="G475" s="622">
        <f>F475+10</f>
        <v>43682</v>
      </c>
      <c r="H475" s="539"/>
    </row>
    <row r="476" spans="1:8" s="534" customFormat="1" ht="15" customHeight="1">
      <c r="A476" s="672"/>
      <c r="B476" s="597" t="s">
        <v>2594</v>
      </c>
      <c r="C476" s="597" t="s">
        <v>2593</v>
      </c>
      <c r="D476" s="656"/>
      <c r="E476" s="589">
        <f>F476-5</f>
        <v>43674</v>
      </c>
      <c r="F476" s="622">
        <f>F475+7</f>
        <v>43679</v>
      </c>
      <c r="G476" s="622">
        <f>F476+10</f>
        <v>43689</v>
      </c>
      <c r="H476" s="539"/>
    </row>
    <row r="477" spans="1:8" s="556" customFormat="1" ht="15">
      <c r="A477" s="687" t="s">
        <v>2592</v>
      </c>
      <c r="B477" s="687"/>
      <c r="C477" s="686"/>
      <c r="D477" s="685"/>
      <c r="E477" s="685"/>
      <c r="F477" s="684"/>
      <c r="G477" s="684"/>
    </row>
    <row r="478" spans="1:8" s="539" customFormat="1" ht="15">
      <c r="A478" s="672"/>
      <c r="B478" s="572" t="s">
        <v>31</v>
      </c>
      <c r="C478" s="681" t="s">
        <v>32</v>
      </c>
      <c r="D478" s="680" t="s">
        <v>8</v>
      </c>
      <c r="E478" s="593" t="s">
        <v>2450</v>
      </c>
      <c r="F478" s="679" t="s">
        <v>9</v>
      </c>
      <c r="G478" s="678" t="s">
        <v>2584</v>
      </c>
    </row>
    <row r="479" spans="1:8" s="539" customFormat="1" ht="15">
      <c r="A479" s="672"/>
      <c r="B479" s="599"/>
      <c r="C479" s="676"/>
      <c r="D479" s="675"/>
      <c r="E479" s="593" t="s">
        <v>2449</v>
      </c>
      <c r="F479" s="674" t="s">
        <v>35</v>
      </c>
      <c r="G479" s="673" t="s">
        <v>36</v>
      </c>
    </row>
    <row r="480" spans="1:8" s="539" customFormat="1" ht="15">
      <c r="A480" s="672"/>
      <c r="B480" s="604" t="s">
        <v>2591</v>
      </c>
      <c r="C480" s="608" t="s">
        <v>213</v>
      </c>
      <c r="D480" s="671" t="s">
        <v>2590</v>
      </c>
      <c r="E480" s="670">
        <f>F480-5</f>
        <v>43648</v>
      </c>
      <c r="F480" s="669">
        <v>43653</v>
      </c>
      <c r="G480" s="669">
        <f>F480+20</f>
        <v>43673</v>
      </c>
    </row>
    <row r="481" spans="1:8" s="539" customFormat="1" ht="15">
      <c r="A481" s="672"/>
      <c r="B481" s="604" t="s">
        <v>2589</v>
      </c>
      <c r="C481" s="608" t="s">
        <v>39</v>
      </c>
      <c r="D481" s="671"/>
      <c r="E481" s="670">
        <f>F481-5</f>
        <v>43655</v>
      </c>
      <c r="F481" s="669">
        <f>F480+7</f>
        <v>43660</v>
      </c>
      <c r="G481" s="669">
        <f>F481+20</f>
        <v>43680</v>
      </c>
    </row>
    <row r="482" spans="1:8" s="539" customFormat="1" ht="15">
      <c r="A482" s="672"/>
      <c r="B482" s="604" t="s">
        <v>2588</v>
      </c>
      <c r="C482" s="608" t="s">
        <v>1364</v>
      </c>
      <c r="D482" s="671"/>
      <c r="E482" s="670">
        <f>F482-5</f>
        <v>43662</v>
      </c>
      <c r="F482" s="669">
        <f>F481+7</f>
        <v>43667</v>
      </c>
      <c r="G482" s="669">
        <f>F482+20</f>
        <v>43687</v>
      </c>
    </row>
    <row r="483" spans="1:8" s="539" customFormat="1" ht="15">
      <c r="A483" s="672"/>
      <c r="B483" s="683" t="s">
        <v>2587</v>
      </c>
      <c r="C483" s="608" t="s">
        <v>2586</v>
      </c>
      <c r="D483" s="671"/>
      <c r="E483" s="670">
        <f>F483-5</f>
        <v>43669</v>
      </c>
      <c r="F483" s="669">
        <f>F482+7</f>
        <v>43674</v>
      </c>
      <c r="G483" s="669">
        <f>F483+20</f>
        <v>43694</v>
      </c>
    </row>
    <row r="484" spans="1:8" s="539" customFormat="1" ht="15">
      <c r="A484" s="672"/>
      <c r="B484" s="604" t="s">
        <v>2585</v>
      </c>
      <c r="C484" s="608" t="s">
        <v>214</v>
      </c>
      <c r="D484" s="671"/>
      <c r="E484" s="670">
        <f>F484-5</f>
        <v>43676</v>
      </c>
      <c r="F484" s="669">
        <f>F483+7</f>
        <v>43681</v>
      </c>
      <c r="G484" s="669">
        <f>F484+20</f>
        <v>43701</v>
      </c>
    </row>
    <row r="485" spans="1:8" s="539" customFormat="1" ht="15" hidden="1">
      <c r="A485" s="672"/>
      <c r="B485" s="682" t="s">
        <v>31</v>
      </c>
      <c r="C485" s="681" t="s">
        <v>32</v>
      </c>
      <c r="D485" s="680" t="s">
        <v>8</v>
      </c>
      <c r="E485" s="593" t="s">
        <v>2450</v>
      </c>
      <c r="F485" s="679" t="s">
        <v>9</v>
      </c>
      <c r="G485" s="678" t="s">
        <v>2584</v>
      </c>
    </row>
    <row r="486" spans="1:8" s="539" customFormat="1" ht="15" hidden="1">
      <c r="A486" s="672"/>
      <c r="B486" s="677"/>
      <c r="C486" s="676"/>
      <c r="D486" s="675"/>
      <c r="E486" s="593" t="s">
        <v>2449</v>
      </c>
      <c r="F486" s="674" t="s">
        <v>35</v>
      </c>
      <c r="G486" s="673" t="s">
        <v>36</v>
      </c>
    </row>
    <row r="487" spans="1:8" s="539" customFormat="1" ht="15" hidden="1">
      <c r="A487" s="672"/>
      <c r="B487" s="604" t="s">
        <v>2484</v>
      </c>
      <c r="C487" s="608" t="s">
        <v>2483</v>
      </c>
      <c r="D487" s="671" t="s">
        <v>148</v>
      </c>
      <c r="E487" s="670">
        <f>F487-5</f>
        <v>43557</v>
      </c>
      <c r="F487" s="669">
        <v>43562</v>
      </c>
      <c r="G487" s="669">
        <f>F487+19</f>
        <v>43581</v>
      </c>
    </row>
    <row r="488" spans="1:8" s="539" customFormat="1" ht="15" hidden="1">
      <c r="A488" s="672"/>
      <c r="B488" s="604" t="s">
        <v>2482</v>
      </c>
      <c r="C488" s="597" t="s">
        <v>2583</v>
      </c>
      <c r="D488" s="671"/>
      <c r="E488" s="670">
        <f>F488-5</f>
        <v>43564</v>
      </c>
      <c r="F488" s="669">
        <f>F487+7</f>
        <v>43569</v>
      </c>
      <c r="G488" s="669">
        <f>F488+19</f>
        <v>43588</v>
      </c>
    </row>
    <row r="489" spans="1:8" s="539" customFormat="1" ht="15" hidden="1">
      <c r="A489" s="672"/>
      <c r="B489" s="604" t="s">
        <v>2582</v>
      </c>
      <c r="C489" s="606" t="s">
        <v>2581</v>
      </c>
      <c r="D489" s="671"/>
      <c r="E489" s="670">
        <f>F489-5</f>
        <v>43571</v>
      </c>
      <c r="F489" s="669">
        <f>F488+7</f>
        <v>43576</v>
      </c>
      <c r="G489" s="669">
        <f>F489+19</f>
        <v>43595</v>
      </c>
    </row>
    <row r="490" spans="1:8" s="539" customFormat="1" ht="15" hidden="1">
      <c r="A490" s="672"/>
      <c r="B490" s="604" t="s">
        <v>2580</v>
      </c>
      <c r="C490" s="606" t="s">
        <v>2519</v>
      </c>
      <c r="D490" s="671"/>
      <c r="E490" s="670">
        <f>F490-5</f>
        <v>43578</v>
      </c>
      <c r="F490" s="669">
        <f>F489+7</f>
        <v>43583</v>
      </c>
      <c r="G490" s="669">
        <f>F490+19</f>
        <v>43602</v>
      </c>
    </row>
    <row r="491" spans="1:8" s="539" customFormat="1" ht="15" hidden="1">
      <c r="A491" s="672"/>
      <c r="B491" s="604" t="s">
        <v>2484</v>
      </c>
      <c r="C491" s="606" t="s">
        <v>2483</v>
      </c>
      <c r="D491" s="671"/>
      <c r="E491" s="670">
        <f>F491-5</f>
        <v>43585</v>
      </c>
      <c r="F491" s="669">
        <f>F490+7</f>
        <v>43590</v>
      </c>
      <c r="G491" s="669">
        <f>F491+19</f>
        <v>43609</v>
      </c>
    </row>
    <row r="492" spans="1:8" s="535" customFormat="1" ht="15.75" customHeight="1">
      <c r="A492" s="668" t="s">
        <v>2579</v>
      </c>
      <c r="B492" s="668"/>
      <c r="C492" s="667"/>
    </row>
    <row r="493" spans="1:8" s="534" customFormat="1" ht="15">
      <c r="A493" s="657"/>
      <c r="B493" s="572" t="s">
        <v>726</v>
      </c>
      <c r="C493" s="662" t="s">
        <v>32</v>
      </c>
      <c r="D493" s="663" t="s">
        <v>8</v>
      </c>
      <c r="E493" s="568" t="s">
        <v>2450</v>
      </c>
      <c r="F493" s="568" t="s">
        <v>9</v>
      </c>
      <c r="G493" s="568" t="s">
        <v>2571</v>
      </c>
    </row>
    <row r="494" spans="1:8" s="534" customFormat="1" ht="15">
      <c r="A494" s="657"/>
      <c r="B494" s="599"/>
      <c r="C494" s="662"/>
      <c r="D494" s="661"/>
      <c r="E494" s="631" t="s">
        <v>2449</v>
      </c>
      <c r="F494" s="631" t="s">
        <v>35</v>
      </c>
      <c r="G494" s="631" t="s">
        <v>36</v>
      </c>
    </row>
    <row r="495" spans="1:8" s="534" customFormat="1" ht="15">
      <c r="A495" s="657"/>
      <c r="B495" s="604" t="s">
        <v>2575</v>
      </c>
      <c r="C495" s="597" t="s">
        <v>2578</v>
      </c>
      <c r="D495" s="660" t="s">
        <v>148</v>
      </c>
      <c r="E495" s="655">
        <f>F495-5</f>
        <v>43643</v>
      </c>
      <c r="F495" s="654">
        <v>43648</v>
      </c>
      <c r="G495" s="654">
        <f>F495+9</f>
        <v>43657</v>
      </c>
    </row>
    <row r="496" spans="1:8" s="534" customFormat="1">
      <c r="A496" s="657"/>
      <c r="B496" s="604" t="s">
        <v>2573</v>
      </c>
      <c r="C496" s="605" t="s">
        <v>2471</v>
      </c>
      <c r="D496" s="659"/>
      <c r="E496" s="655">
        <f>F496-5</f>
        <v>43650</v>
      </c>
      <c r="F496" s="654">
        <f>F495+7</f>
        <v>43655</v>
      </c>
      <c r="G496" s="654">
        <f>F496+8</f>
        <v>43663</v>
      </c>
      <c r="H496" s="651"/>
    </row>
    <row r="497" spans="1:8" s="534" customFormat="1" ht="15">
      <c r="A497" s="657"/>
      <c r="B497" s="604" t="s">
        <v>2577</v>
      </c>
      <c r="C497" s="605" t="s">
        <v>2576</v>
      </c>
      <c r="D497" s="659"/>
      <c r="E497" s="655">
        <f>F497-5</f>
        <v>43657</v>
      </c>
      <c r="F497" s="654">
        <f>F496+7</f>
        <v>43662</v>
      </c>
      <c r="G497" s="654">
        <f>F497+8</f>
        <v>43670</v>
      </c>
    </row>
    <row r="498" spans="1:8" s="534" customFormat="1" ht="15">
      <c r="A498" s="657"/>
      <c r="B498" s="604" t="s">
        <v>2575</v>
      </c>
      <c r="C498" s="605" t="s">
        <v>2574</v>
      </c>
      <c r="D498" s="658"/>
      <c r="E498" s="655">
        <f>F498-5</f>
        <v>43664</v>
      </c>
      <c r="F498" s="654">
        <f>F497+7</f>
        <v>43669</v>
      </c>
      <c r="G498" s="654">
        <f>F498+8</f>
        <v>43677</v>
      </c>
    </row>
    <row r="499" spans="1:8" s="534" customFormat="1" ht="15">
      <c r="A499" s="657"/>
      <c r="B499" s="604" t="s">
        <v>2573</v>
      </c>
      <c r="C499" s="605" t="s">
        <v>2572</v>
      </c>
      <c r="D499" s="656"/>
      <c r="E499" s="655">
        <f>F499-5</f>
        <v>43671</v>
      </c>
      <c r="F499" s="654">
        <f>F498+7</f>
        <v>43676</v>
      </c>
      <c r="G499" s="654">
        <f>F499+8</f>
        <v>43684</v>
      </c>
    </row>
    <row r="500" spans="1:8" s="534" customFormat="1" ht="15">
      <c r="A500" s="666"/>
      <c r="B500" s="665"/>
      <c r="C500" s="602"/>
      <c r="D500" s="664"/>
      <c r="E500" s="633"/>
      <c r="F500" s="632"/>
      <c r="G500" s="632"/>
    </row>
    <row r="501" spans="1:8" s="534" customFormat="1" ht="15">
      <c r="A501" s="657"/>
      <c r="B501" s="572" t="s">
        <v>31</v>
      </c>
      <c r="C501" s="662" t="s">
        <v>32</v>
      </c>
      <c r="D501" s="663" t="s">
        <v>8</v>
      </c>
      <c r="E501" s="568" t="s">
        <v>2450</v>
      </c>
      <c r="F501" s="568" t="s">
        <v>9</v>
      </c>
      <c r="G501" s="568" t="s">
        <v>2571</v>
      </c>
    </row>
    <row r="502" spans="1:8" s="534" customFormat="1" ht="15">
      <c r="A502" s="657"/>
      <c r="B502" s="599"/>
      <c r="C502" s="662"/>
      <c r="D502" s="661"/>
      <c r="E502" s="631" t="s">
        <v>2449</v>
      </c>
      <c r="F502" s="631" t="s">
        <v>35</v>
      </c>
      <c r="G502" s="631" t="s">
        <v>36</v>
      </c>
    </row>
    <row r="503" spans="1:8" s="534" customFormat="1" ht="15">
      <c r="A503" s="657"/>
      <c r="B503" s="597" t="s">
        <v>2570</v>
      </c>
      <c r="C503" s="597" t="s">
        <v>616</v>
      </c>
      <c r="D503" s="660" t="s">
        <v>187</v>
      </c>
      <c r="E503" s="655">
        <f>F503-5</f>
        <v>43647</v>
      </c>
      <c r="F503" s="654">
        <v>43652</v>
      </c>
      <c r="G503" s="654">
        <f>F503+7</f>
        <v>43659</v>
      </c>
    </row>
    <row r="504" spans="1:8" s="534" customFormat="1">
      <c r="A504" s="657"/>
      <c r="B504" s="597" t="s">
        <v>2569</v>
      </c>
      <c r="C504" s="605" t="s">
        <v>2568</v>
      </c>
      <c r="D504" s="659"/>
      <c r="E504" s="655">
        <f>F504-5</f>
        <v>43654</v>
      </c>
      <c r="F504" s="654">
        <f>F503+7</f>
        <v>43659</v>
      </c>
      <c r="G504" s="654">
        <f>F504+7</f>
        <v>43666</v>
      </c>
      <c r="H504" s="651"/>
    </row>
    <row r="505" spans="1:8" s="534" customFormat="1" ht="15">
      <c r="A505" s="657"/>
      <c r="B505" s="597" t="s">
        <v>2567</v>
      </c>
      <c r="C505" s="597" t="s">
        <v>2566</v>
      </c>
      <c r="D505" s="659"/>
      <c r="E505" s="655">
        <f>F505-5</f>
        <v>43661</v>
      </c>
      <c r="F505" s="654">
        <f>F504+7</f>
        <v>43666</v>
      </c>
      <c r="G505" s="654">
        <f>F505+7</f>
        <v>43673</v>
      </c>
    </row>
    <row r="506" spans="1:8" s="534" customFormat="1" ht="15">
      <c r="A506" s="657"/>
      <c r="B506" s="597" t="s">
        <v>2565</v>
      </c>
      <c r="C506" s="597" t="s">
        <v>10</v>
      </c>
      <c r="D506" s="658"/>
      <c r="E506" s="655">
        <f>F506-5</f>
        <v>43668</v>
      </c>
      <c r="F506" s="654">
        <f>F505+7</f>
        <v>43673</v>
      </c>
      <c r="G506" s="654">
        <f>F506+7</f>
        <v>43680</v>
      </c>
    </row>
    <row r="507" spans="1:8" s="534" customFormat="1" ht="15">
      <c r="A507" s="657"/>
      <c r="B507" s="597" t="s">
        <v>1148</v>
      </c>
      <c r="C507" s="605" t="s">
        <v>1148</v>
      </c>
      <c r="D507" s="656"/>
      <c r="E507" s="655">
        <f>F507-5</f>
        <v>43675</v>
      </c>
      <c r="F507" s="654">
        <f>F506+7</f>
        <v>43680</v>
      </c>
      <c r="G507" s="654">
        <f>F507+7</f>
        <v>43687</v>
      </c>
    </row>
    <row r="508" spans="1:8" s="556" customFormat="1" ht="15">
      <c r="A508" s="603" t="s">
        <v>2564</v>
      </c>
      <c r="B508" s="603"/>
      <c r="C508" s="653"/>
      <c r="D508" s="635"/>
      <c r="E508" s="600"/>
      <c r="F508" s="647"/>
      <c r="G508" s="647"/>
    </row>
    <row r="509" spans="1:8" s="539" customFormat="1" ht="15">
      <c r="A509" s="534"/>
      <c r="B509" s="572" t="s">
        <v>31</v>
      </c>
      <c r="C509" s="571" t="s">
        <v>32</v>
      </c>
      <c r="D509" s="571" t="s">
        <v>8</v>
      </c>
      <c r="E509" s="568" t="s">
        <v>2450</v>
      </c>
      <c r="F509" s="568" t="s">
        <v>9</v>
      </c>
      <c r="G509" s="568" t="s">
        <v>87</v>
      </c>
    </row>
    <row r="510" spans="1:8" s="539" customFormat="1" ht="15">
      <c r="A510" s="534"/>
      <c r="B510" s="599"/>
      <c r="C510" s="598"/>
      <c r="D510" s="598"/>
      <c r="E510" s="631" t="s">
        <v>2449</v>
      </c>
      <c r="F510" s="568" t="s">
        <v>35</v>
      </c>
      <c r="G510" s="568" t="s">
        <v>36</v>
      </c>
    </row>
    <row r="511" spans="1:8" s="539" customFormat="1" ht="15">
      <c r="A511" s="534"/>
      <c r="B511" s="597" t="s">
        <v>2563</v>
      </c>
      <c r="C511" s="605" t="s">
        <v>2562</v>
      </c>
      <c r="D511" s="650" t="s">
        <v>187</v>
      </c>
      <c r="E511" s="590">
        <f>F511-5</f>
        <v>43648</v>
      </c>
      <c r="F511" s="652">
        <v>43653</v>
      </c>
      <c r="G511" s="627">
        <f>F511+12</f>
        <v>43665</v>
      </c>
    </row>
    <row r="512" spans="1:8" s="539" customFormat="1" ht="15">
      <c r="A512" s="534"/>
      <c r="B512" s="597" t="s">
        <v>2561</v>
      </c>
      <c r="C512" s="605" t="s">
        <v>2560</v>
      </c>
      <c r="D512" s="650"/>
      <c r="E512" s="590">
        <f>F512-5</f>
        <v>43655</v>
      </c>
      <c r="F512" s="652">
        <f>F511+7</f>
        <v>43660</v>
      </c>
      <c r="G512" s="627">
        <f>F512+11</f>
        <v>43671</v>
      </c>
    </row>
    <row r="513" spans="1:7" s="539" customFormat="1" ht="15">
      <c r="A513" s="534"/>
      <c r="B513" s="597" t="s">
        <v>2559</v>
      </c>
      <c r="C513" s="605" t="s">
        <v>2558</v>
      </c>
      <c r="D513" s="650"/>
      <c r="E513" s="590">
        <f>F513-5</f>
        <v>43662</v>
      </c>
      <c r="F513" s="652">
        <f>F512+7</f>
        <v>43667</v>
      </c>
      <c r="G513" s="627">
        <f>F513+11</f>
        <v>43678</v>
      </c>
    </row>
    <row r="514" spans="1:7" s="539" customFormat="1" ht="15">
      <c r="A514" s="534"/>
      <c r="B514" s="597" t="s">
        <v>2557</v>
      </c>
      <c r="C514" s="605" t="s">
        <v>2556</v>
      </c>
      <c r="D514" s="650"/>
      <c r="E514" s="590">
        <f>F514-5</f>
        <v>43669</v>
      </c>
      <c r="F514" s="627">
        <f>F513+7</f>
        <v>43674</v>
      </c>
      <c r="G514" s="627">
        <f>F514+11</f>
        <v>43685</v>
      </c>
    </row>
    <row r="515" spans="1:7" s="649" customFormat="1" ht="14.1" customHeight="1">
      <c r="A515" s="651"/>
      <c r="B515" s="597" t="s">
        <v>1148</v>
      </c>
      <c r="C515" s="605" t="s">
        <v>1148</v>
      </c>
      <c r="D515" s="650"/>
      <c r="E515" s="590">
        <f>F515-5</f>
        <v>43676</v>
      </c>
      <c r="F515" s="627">
        <f>F514+7</f>
        <v>43681</v>
      </c>
      <c r="G515" s="627">
        <f>F515+11</f>
        <v>43692</v>
      </c>
    </row>
    <row r="516" spans="1:7" s="556" customFormat="1" ht="15">
      <c r="A516" s="648" t="s">
        <v>2555</v>
      </c>
      <c r="B516" s="648"/>
      <c r="C516" s="602"/>
      <c r="D516" s="635"/>
      <c r="E516" s="600"/>
      <c r="F516" s="647"/>
      <c r="G516" s="647"/>
    </row>
    <row r="517" spans="1:7" s="642" customFormat="1" ht="15">
      <c r="A517" s="646"/>
      <c r="B517" s="645" t="s">
        <v>31</v>
      </c>
      <c r="C517" s="644" t="s">
        <v>32</v>
      </c>
      <c r="D517" s="644" t="s">
        <v>8</v>
      </c>
      <c r="E517" s="643" t="s">
        <v>2450</v>
      </c>
      <c r="F517" s="643" t="s">
        <v>9</v>
      </c>
      <c r="G517" s="643" t="s">
        <v>206</v>
      </c>
    </row>
    <row r="518" spans="1:7" s="539" customFormat="1" ht="15">
      <c r="A518" s="534"/>
      <c r="B518" s="641"/>
      <c r="C518" s="640"/>
      <c r="D518" s="640"/>
      <c r="E518" s="631" t="s">
        <v>2449</v>
      </c>
      <c r="F518" s="631" t="s">
        <v>35</v>
      </c>
      <c r="G518" s="631" t="s">
        <v>36</v>
      </c>
    </row>
    <row r="519" spans="1:7" s="539" customFormat="1" ht="15">
      <c r="A519" s="534"/>
      <c r="B519" s="597" t="s">
        <v>2551</v>
      </c>
      <c r="C519" s="605" t="s">
        <v>2554</v>
      </c>
      <c r="D519" s="639" t="s">
        <v>187</v>
      </c>
      <c r="E519" s="590">
        <f>F519-5</f>
        <v>43646</v>
      </c>
      <c r="F519" s="627">
        <v>43651</v>
      </c>
      <c r="G519" s="627">
        <f>F519+7</f>
        <v>43658</v>
      </c>
    </row>
    <row r="520" spans="1:7" s="539" customFormat="1" ht="15">
      <c r="A520" s="534"/>
      <c r="B520" s="597" t="s">
        <v>2553</v>
      </c>
      <c r="C520" s="605" t="s">
        <v>2554</v>
      </c>
      <c r="D520" s="638"/>
      <c r="E520" s="590">
        <f>F520-5</f>
        <v>43653</v>
      </c>
      <c r="F520" s="627">
        <f>F519+7</f>
        <v>43658</v>
      </c>
      <c r="G520" s="627">
        <f>F520+7</f>
        <v>43665</v>
      </c>
    </row>
    <row r="521" spans="1:7" s="539" customFormat="1" ht="15">
      <c r="A521" s="534"/>
      <c r="B521" s="597" t="s">
        <v>2551</v>
      </c>
      <c r="C521" s="605" t="s">
        <v>2552</v>
      </c>
      <c r="D521" s="638"/>
      <c r="E521" s="590">
        <f>F521-5</f>
        <v>43660</v>
      </c>
      <c r="F521" s="627">
        <f>F520+7</f>
        <v>43665</v>
      </c>
      <c r="G521" s="627">
        <f>F521+7</f>
        <v>43672</v>
      </c>
    </row>
    <row r="522" spans="1:7" s="539" customFormat="1" ht="15">
      <c r="A522" s="534"/>
      <c r="B522" s="597" t="s">
        <v>2553</v>
      </c>
      <c r="C522" s="637" t="s">
        <v>2552</v>
      </c>
      <c r="D522" s="638"/>
      <c r="E522" s="590">
        <f>F522-5</f>
        <v>43667</v>
      </c>
      <c r="F522" s="627">
        <f>F521+7</f>
        <v>43672</v>
      </c>
      <c r="G522" s="627">
        <f>F522+7</f>
        <v>43679</v>
      </c>
    </row>
    <row r="523" spans="1:7" s="539" customFormat="1" ht="15" customHeight="1">
      <c r="A523" s="534"/>
      <c r="B523" s="597" t="s">
        <v>2551</v>
      </c>
      <c r="C523" s="637" t="s">
        <v>2550</v>
      </c>
      <c r="D523" s="636"/>
      <c r="E523" s="590">
        <f>F523-5</f>
        <v>43674</v>
      </c>
      <c r="F523" s="627">
        <f>F522+7</f>
        <v>43679</v>
      </c>
      <c r="G523" s="627">
        <f>F523+7</f>
        <v>43686</v>
      </c>
    </row>
    <row r="524" spans="1:7" s="556" customFormat="1" ht="18" customHeight="1">
      <c r="A524" s="603" t="s">
        <v>2286</v>
      </c>
      <c r="B524" s="603"/>
      <c r="C524" s="602"/>
      <c r="D524" s="635"/>
      <c r="E524" s="600"/>
      <c r="F524" s="600"/>
      <c r="G524" s="600"/>
    </row>
    <row r="525" spans="1:7" s="539" customFormat="1" ht="18" customHeight="1">
      <c r="A525" s="594"/>
      <c r="B525" s="572" t="s">
        <v>31</v>
      </c>
      <c r="C525" s="571" t="s">
        <v>32</v>
      </c>
      <c r="D525" s="571" t="s">
        <v>8</v>
      </c>
      <c r="E525" s="589" t="s">
        <v>2450</v>
      </c>
      <c r="F525" s="589" t="s">
        <v>9</v>
      </c>
      <c r="G525" s="589" t="s">
        <v>2285</v>
      </c>
    </row>
    <row r="526" spans="1:7" s="539" customFormat="1" ht="18" customHeight="1">
      <c r="A526" s="594"/>
      <c r="B526" s="599"/>
      <c r="C526" s="598"/>
      <c r="D526" s="598"/>
      <c r="E526" s="589" t="s">
        <v>2449</v>
      </c>
      <c r="F526" s="589" t="s">
        <v>35</v>
      </c>
      <c r="G526" s="589" t="s">
        <v>36</v>
      </c>
    </row>
    <row r="527" spans="1:7" s="539" customFormat="1" ht="17.25" customHeight="1">
      <c r="A527" s="594"/>
      <c r="B527" s="597" t="s">
        <v>2549</v>
      </c>
      <c r="C527" s="605" t="s">
        <v>2548</v>
      </c>
      <c r="D527" s="591" t="s">
        <v>202</v>
      </c>
      <c r="E527" s="589">
        <f>F527-5</f>
        <v>43647</v>
      </c>
      <c r="F527" s="622">
        <v>43652</v>
      </c>
      <c r="G527" s="622">
        <f>F527+14</f>
        <v>43666</v>
      </c>
    </row>
    <row r="528" spans="1:7" s="539" customFormat="1" ht="17.25" customHeight="1">
      <c r="A528" s="594"/>
      <c r="B528" s="597" t="s">
        <v>2547</v>
      </c>
      <c r="C528" s="605" t="s">
        <v>2545</v>
      </c>
      <c r="D528" s="591"/>
      <c r="E528" s="589">
        <f>F528-5</f>
        <v>43654</v>
      </c>
      <c r="F528" s="622">
        <f>F527+7</f>
        <v>43659</v>
      </c>
      <c r="G528" s="622">
        <f>F528+14</f>
        <v>43673</v>
      </c>
    </row>
    <row r="529" spans="1:7" s="539" customFormat="1" ht="17.25" customHeight="1">
      <c r="A529" s="594"/>
      <c r="B529" s="597" t="s">
        <v>2546</v>
      </c>
      <c r="C529" s="605" t="s">
        <v>2545</v>
      </c>
      <c r="D529" s="591"/>
      <c r="E529" s="589">
        <f>F529-5</f>
        <v>43661</v>
      </c>
      <c r="F529" s="622">
        <f>F528+7</f>
        <v>43666</v>
      </c>
      <c r="G529" s="622">
        <f>F529+14</f>
        <v>43680</v>
      </c>
    </row>
    <row r="530" spans="1:7" s="539" customFormat="1" ht="17.25" customHeight="1">
      <c r="A530" s="594"/>
      <c r="B530" s="597" t="s">
        <v>2544</v>
      </c>
      <c r="C530" s="605" t="s">
        <v>2543</v>
      </c>
      <c r="D530" s="591"/>
      <c r="E530" s="589">
        <f>F530-5</f>
        <v>43668</v>
      </c>
      <c r="F530" s="622">
        <f>F529+7</f>
        <v>43673</v>
      </c>
      <c r="G530" s="622">
        <f>F530+14</f>
        <v>43687</v>
      </c>
    </row>
    <row r="531" spans="1:7" s="539" customFormat="1" ht="17.25" customHeight="1">
      <c r="B531" s="597" t="s">
        <v>2542</v>
      </c>
      <c r="C531" s="605" t="s">
        <v>2541</v>
      </c>
      <c r="D531" s="591"/>
      <c r="E531" s="589">
        <f>F531-5</f>
        <v>43675</v>
      </c>
      <c r="F531" s="622">
        <f>F530+7</f>
        <v>43680</v>
      </c>
      <c r="G531" s="622">
        <f>F531+14</f>
        <v>43694</v>
      </c>
    </row>
    <row r="532" spans="1:7" s="556" customFormat="1" ht="18" customHeight="1">
      <c r="A532" s="603" t="s">
        <v>2540</v>
      </c>
      <c r="B532" s="603"/>
      <c r="C532" s="602"/>
      <c r="D532" s="635"/>
      <c r="E532" s="600"/>
      <c r="F532" s="600"/>
      <c r="G532" s="600"/>
    </row>
    <row r="533" spans="1:7" s="539" customFormat="1" ht="18" customHeight="1">
      <c r="A533" s="594"/>
      <c r="B533" s="572" t="s">
        <v>31</v>
      </c>
      <c r="C533" s="571" t="s">
        <v>32</v>
      </c>
      <c r="D533" s="571" t="s">
        <v>8</v>
      </c>
      <c r="E533" s="589" t="s">
        <v>2450</v>
      </c>
      <c r="F533" s="589" t="s">
        <v>9</v>
      </c>
      <c r="G533" s="589" t="s">
        <v>2285</v>
      </c>
    </row>
    <row r="534" spans="1:7" s="539" customFormat="1" ht="18" customHeight="1">
      <c r="A534" s="594"/>
      <c r="B534" s="599"/>
      <c r="C534" s="598"/>
      <c r="D534" s="598"/>
      <c r="E534" s="589" t="s">
        <v>2449</v>
      </c>
      <c r="F534" s="589" t="s">
        <v>35</v>
      </c>
      <c r="G534" s="589" t="s">
        <v>36</v>
      </c>
    </row>
    <row r="535" spans="1:7" s="539" customFormat="1" ht="17.25" customHeight="1">
      <c r="A535" s="594"/>
      <c r="B535" s="597" t="s">
        <v>2539</v>
      </c>
      <c r="C535" s="605" t="s">
        <v>2538</v>
      </c>
      <c r="D535" s="591" t="s">
        <v>187</v>
      </c>
      <c r="E535" s="589">
        <f>F535-5</f>
        <v>43648</v>
      </c>
      <c r="F535" s="622">
        <v>43653</v>
      </c>
      <c r="G535" s="622">
        <f>F535+9</f>
        <v>43662</v>
      </c>
    </row>
    <row r="536" spans="1:7" s="539" customFormat="1" ht="17.25" customHeight="1">
      <c r="A536" s="594"/>
      <c r="B536" s="597" t="s">
        <v>2537</v>
      </c>
      <c r="C536" s="605" t="s">
        <v>2536</v>
      </c>
      <c r="D536" s="591"/>
      <c r="E536" s="589">
        <f>F536-5</f>
        <v>43655</v>
      </c>
      <c r="F536" s="622">
        <f>F535+7</f>
        <v>43660</v>
      </c>
      <c r="G536" s="622">
        <f>F536+9</f>
        <v>43669</v>
      </c>
    </row>
    <row r="537" spans="1:7" s="539" customFormat="1" ht="17.25" customHeight="1">
      <c r="A537" s="594"/>
      <c r="B537" s="597" t="s">
        <v>2535</v>
      </c>
      <c r="C537" s="605" t="s">
        <v>2534</v>
      </c>
      <c r="D537" s="591"/>
      <c r="E537" s="589">
        <f>F537-5</f>
        <v>43662</v>
      </c>
      <c r="F537" s="622">
        <f>F536+7</f>
        <v>43667</v>
      </c>
      <c r="G537" s="622">
        <f>F537+9</f>
        <v>43676</v>
      </c>
    </row>
    <row r="538" spans="1:7" s="539" customFormat="1" ht="17.25" customHeight="1">
      <c r="A538" s="594"/>
      <c r="B538" s="597" t="s">
        <v>2533</v>
      </c>
      <c r="C538" s="605" t="s">
        <v>2532</v>
      </c>
      <c r="D538" s="591"/>
      <c r="E538" s="589">
        <f>F538-5</f>
        <v>43669</v>
      </c>
      <c r="F538" s="622">
        <f>F537+7</f>
        <v>43674</v>
      </c>
      <c r="G538" s="622">
        <f>F538+9</f>
        <v>43683</v>
      </c>
    </row>
    <row r="539" spans="1:7" s="539" customFormat="1" ht="17.100000000000001" customHeight="1">
      <c r="B539" s="597" t="s">
        <v>1148</v>
      </c>
      <c r="C539" s="605" t="s">
        <v>1148</v>
      </c>
      <c r="D539" s="591"/>
      <c r="E539" s="589">
        <f>F539-5</f>
        <v>43676</v>
      </c>
      <c r="F539" s="622">
        <f>F538+7</f>
        <v>43681</v>
      </c>
      <c r="G539" s="622">
        <f>F539+9</f>
        <v>43690</v>
      </c>
    </row>
    <row r="540" spans="1:7" s="616" customFormat="1" ht="15">
      <c r="A540" s="621" t="s">
        <v>2249</v>
      </c>
      <c r="B540" s="634"/>
      <c r="E540" s="633"/>
      <c r="F540" s="632"/>
      <c r="G540" s="632"/>
    </row>
    <row r="541" spans="1:7" s="539" customFormat="1" ht="15" customHeight="1">
      <c r="A541" s="534"/>
      <c r="B541" s="572" t="s">
        <v>31</v>
      </c>
      <c r="C541" s="571" t="s">
        <v>32</v>
      </c>
      <c r="D541" s="571" t="s">
        <v>8</v>
      </c>
      <c r="E541" s="568" t="s">
        <v>2450</v>
      </c>
      <c r="F541" s="568" t="s">
        <v>9</v>
      </c>
      <c r="G541" s="568" t="s">
        <v>221</v>
      </c>
    </row>
    <row r="542" spans="1:7" s="539" customFormat="1" ht="15">
      <c r="A542" s="534"/>
      <c r="B542" s="599"/>
      <c r="C542" s="598"/>
      <c r="D542" s="598"/>
      <c r="E542" s="631" t="s">
        <v>2449</v>
      </c>
      <c r="F542" s="631" t="s">
        <v>35</v>
      </c>
      <c r="G542" s="631" t="s">
        <v>36</v>
      </c>
    </row>
    <row r="543" spans="1:7" s="539" customFormat="1" ht="15">
      <c r="A543" s="534"/>
      <c r="B543" s="630" t="s">
        <v>2531</v>
      </c>
      <c r="C543" s="629" t="s">
        <v>2530</v>
      </c>
      <c r="D543" s="591" t="s">
        <v>2529</v>
      </c>
      <c r="E543" s="589">
        <f>F543-5</f>
        <v>43646</v>
      </c>
      <c r="F543" s="627">
        <v>43651</v>
      </c>
      <c r="G543" s="627">
        <f>F543+21</f>
        <v>43672</v>
      </c>
    </row>
    <row r="544" spans="1:7" s="539" customFormat="1" ht="15">
      <c r="A544" s="534"/>
      <c r="B544" s="630" t="s">
        <v>2528</v>
      </c>
      <c r="C544" s="629" t="s">
        <v>2527</v>
      </c>
      <c r="D544" s="591"/>
      <c r="E544" s="589">
        <f>F544-5</f>
        <v>43653</v>
      </c>
      <c r="F544" s="627">
        <f>F543+7</f>
        <v>43658</v>
      </c>
      <c r="G544" s="627">
        <f>F544+21</f>
        <v>43679</v>
      </c>
    </row>
    <row r="545" spans="1:7" s="539" customFormat="1" ht="15">
      <c r="A545" s="534"/>
      <c r="B545" s="628" t="s">
        <v>2526</v>
      </c>
      <c r="C545" s="629" t="s">
        <v>2525</v>
      </c>
      <c r="D545" s="591"/>
      <c r="E545" s="589">
        <f>F545-5</f>
        <v>43660</v>
      </c>
      <c r="F545" s="627">
        <f>F544+7</f>
        <v>43665</v>
      </c>
      <c r="G545" s="627">
        <f>F545+21</f>
        <v>43686</v>
      </c>
    </row>
    <row r="546" spans="1:7" s="539" customFormat="1" ht="15">
      <c r="A546" s="534"/>
      <c r="B546" s="628" t="s">
        <v>2524</v>
      </c>
      <c r="C546" s="605" t="s">
        <v>2523</v>
      </c>
      <c r="D546" s="591"/>
      <c r="E546" s="589">
        <f>F546-5</f>
        <v>43667</v>
      </c>
      <c r="F546" s="627">
        <f>F545+7</f>
        <v>43672</v>
      </c>
      <c r="G546" s="627">
        <f>F546+21</f>
        <v>43693</v>
      </c>
    </row>
    <row r="547" spans="1:7" s="539" customFormat="1" ht="15">
      <c r="A547" s="534"/>
      <c r="B547" s="628" t="s">
        <v>2522</v>
      </c>
      <c r="C547" s="605" t="s">
        <v>2521</v>
      </c>
      <c r="D547" s="591"/>
      <c r="E547" s="589">
        <f>F547-5</f>
        <v>43674</v>
      </c>
      <c r="F547" s="627">
        <f>F546+7</f>
        <v>43679</v>
      </c>
      <c r="G547" s="627">
        <f>F547+21</f>
        <v>43700</v>
      </c>
    </row>
    <row r="548" spans="1:7" s="623" customFormat="1" ht="18" customHeight="1">
      <c r="A548" s="603" t="s">
        <v>2</v>
      </c>
      <c r="B548" s="603"/>
      <c r="C548" s="626"/>
      <c r="D548" s="625"/>
      <c r="E548" s="624"/>
      <c r="F548" s="624"/>
      <c r="G548" s="624"/>
    </row>
    <row r="549" spans="1:7" s="539" customFormat="1" ht="18" hidden="1" customHeight="1">
      <c r="A549" s="594"/>
      <c r="B549" s="572" t="s">
        <v>31</v>
      </c>
      <c r="C549" s="571" t="s">
        <v>32</v>
      </c>
      <c r="D549" s="571" t="s">
        <v>8</v>
      </c>
      <c r="E549" s="589" t="s">
        <v>2450</v>
      </c>
      <c r="F549" s="589" t="s">
        <v>9</v>
      </c>
      <c r="G549" s="589" t="s">
        <v>2</v>
      </c>
    </row>
    <row r="550" spans="1:7" s="539" customFormat="1" ht="18" hidden="1" customHeight="1">
      <c r="A550" s="594"/>
      <c r="B550" s="599"/>
      <c r="C550" s="598"/>
      <c r="D550" s="598"/>
      <c r="E550" s="589" t="s">
        <v>2449</v>
      </c>
      <c r="F550" s="589" t="s">
        <v>35</v>
      </c>
      <c r="G550" s="589" t="s">
        <v>36</v>
      </c>
    </row>
    <row r="551" spans="1:7" s="539" customFormat="1" ht="17.25" hidden="1" customHeight="1">
      <c r="A551" s="594"/>
      <c r="B551" s="597" t="s">
        <v>2520</v>
      </c>
      <c r="C551" s="605" t="s">
        <v>2519</v>
      </c>
      <c r="D551" s="591" t="s">
        <v>215</v>
      </c>
      <c r="E551" s="589">
        <f>F551-5</f>
        <v>43585</v>
      </c>
      <c r="F551" s="622">
        <v>43590</v>
      </c>
      <c r="G551" s="622">
        <f>F551+18</f>
        <v>43608</v>
      </c>
    </row>
    <row r="552" spans="1:7" s="539" customFormat="1" ht="17.25" hidden="1" customHeight="1">
      <c r="A552" s="594"/>
      <c r="B552" s="597" t="s">
        <v>2518</v>
      </c>
      <c r="C552" s="605" t="s">
        <v>2513</v>
      </c>
      <c r="D552" s="591"/>
      <c r="E552" s="589">
        <f>F552-5</f>
        <v>43592</v>
      </c>
      <c r="F552" s="622">
        <f>F551+7</f>
        <v>43597</v>
      </c>
      <c r="G552" s="622">
        <f>F552+18</f>
        <v>43615</v>
      </c>
    </row>
    <row r="553" spans="1:7" s="539" customFormat="1" ht="17.25" hidden="1" customHeight="1">
      <c r="A553" s="594"/>
      <c r="B553" s="597" t="s">
        <v>2517</v>
      </c>
      <c r="C553" s="605" t="s">
        <v>2516</v>
      </c>
      <c r="D553" s="591"/>
      <c r="E553" s="589">
        <f>F553-5</f>
        <v>43599</v>
      </c>
      <c r="F553" s="622">
        <f>F552+7</f>
        <v>43604</v>
      </c>
      <c r="G553" s="622">
        <f>F553+18</f>
        <v>43622</v>
      </c>
    </row>
    <row r="554" spans="1:7" s="539" customFormat="1" ht="17.25" hidden="1" customHeight="1">
      <c r="A554" s="594"/>
      <c r="B554" s="597" t="s">
        <v>69</v>
      </c>
      <c r="C554" s="605" t="s">
        <v>2515</v>
      </c>
      <c r="D554" s="591"/>
      <c r="E554" s="589">
        <f>F554-5</f>
        <v>43606</v>
      </c>
      <c r="F554" s="622">
        <f>F553+7</f>
        <v>43611</v>
      </c>
      <c r="G554" s="622">
        <f>F554+18</f>
        <v>43629</v>
      </c>
    </row>
    <row r="555" spans="1:7" s="539" customFormat="1" ht="17.25" hidden="1" customHeight="1">
      <c r="B555" s="597" t="s">
        <v>1148</v>
      </c>
      <c r="C555" s="605" t="s">
        <v>1148</v>
      </c>
      <c r="D555" s="591"/>
      <c r="E555" s="589">
        <f>F555-5</f>
        <v>43613</v>
      </c>
      <c r="F555" s="622">
        <f>F554+7</f>
        <v>43618</v>
      </c>
      <c r="G555" s="622">
        <f>F555+18</f>
        <v>43636</v>
      </c>
    </row>
    <row r="556" spans="1:7" s="539" customFormat="1" ht="18" customHeight="1">
      <c r="A556" s="594"/>
      <c r="B556" s="572" t="s">
        <v>31</v>
      </c>
      <c r="C556" s="571" t="s">
        <v>32</v>
      </c>
      <c r="D556" s="571" t="s">
        <v>8</v>
      </c>
      <c r="E556" s="589" t="s">
        <v>2450</v>
      </c>
      <c r="F556" s="589" t="s">
        <v>9</v>
      </c>
      <c r="G556" s="589" t="s">
        <v>2</v>
      </c>
    </row>
    <row r="557" spans="1:7" s="539" customFormat="1" ht="18" customHeight="1">
      <c r="A557" s="594"/>
      <c r="B557" s="599"/>
      <c r="C557" s="598"/>
      <c r="D557" s="598"/>
      <c r="E557" s="589" t="s">
        <v>2449</v>
      </c>
      <c r="F557" s="589" t="s">
        <v>35</v>
      </c>
      <c r="G557" s="589" t="s">
        <v>36</v>
      </c>
    </row>
    <row r="558" spans="1:7" s="539" customFormat="1" ht="17.25" customHeight="1">
      <c r="A558" s="594"/>
      <c r="B558" s="597" t="s">
        <v>2514</v>
      </c>
      <c r="C558" s="597" t="s">
        <v>2513</v>
      </c>
      <c r="D558" s="591" t="s">
        <v>2512</v>
      </c>
      <c r="E558" s="589">
        <f>F558-5</f>
        <v>43648</v>
      </c>
      <c r="F558" s="622">
        <v>43653</v>
      </c>
      <c r="G558" s="622">
        <f>F558+18</f>
        <v>43671</v>
      </c>
    </row>
    <row r="559" spans="1:7" s="539" customFormat="1" ht="17.25" customHeight="1">
      <c r="A559" s="594"/>
      <c r="B559" s="597" t="s">
        <v>2511</v>
      </c>
      <c r="C559" s="597" t="s">
        <v>2510</v>
      </c>
      <c r="D559" s="591"/>
      <c r="E559" s="589">
        <f>F559-5</f>
        <v>43655</v>
      </c>
      <c r="F559" s="622">
        <f>F558+7</f>
        <v>43660</v>
      </c>
      <c r="G559" s="622">
        <f>F559+18</f>
        <v>43678</v>
      </c>
    </row>
    <row r="560" spans="1:7" s="539" customFormat="1" ht="17.25" customHeight="1">
      <c r="A560" s="594"/>
      <c r="B560" s="597" t="s">
        <v>2360</v>
      </c>
      <c r="C560" s="597" t="s">
        <v>2509</v>
      </c>
      <c r="D560" s="591"/>
      <c r="E560" s="589">
        <f>F560-5</f>
        <v>43662</v>
      </c>
      <c r="F560" s="622">
        <f>F559+7</f>
        <v>43667</v>
      </c>
      <c r="G560" s="622">
        <f>F560+18</f>
        <v>43685</v>
      </c>
    </row>
    <row r="561" spans="1:7" s="539" customFormat="1" ht="17.25" customHeight="1">
      <c r="A561" s="594"/>
      <c r="B561" s="597" t="s">
        <v>2508</v>
      </c>
      <c r="C561" s="597" t="s">
        <v>2507</v>
      </c>
      <c r="D561" s="591"/>
      <c r="E561" s="589">
        <f>F561-5</f>
        <v>43669</v>
      </c>
      <c r="F561" s="622">
        <f>F560+7</f>
        <v>43674</v>
      </c>
      <c r="G561" s="622">
        <f>F561+18</f>
        <v>43692</v>
      </c>
    </row>
    <row r="562" spans="1:7" s="539" customFormat="1" ht="17.25" customHeight="1">
      <c r="B562" s="597" t="s">
        <v>1148</v>
      </c>
      <c r="C562" s="605" t="s">
        <v>1148</v>
      </c>
      <c r="D562" s="591"/>
      <c r="E562" s="589">
        <f>F562-5</f>
        <v>43676</v>
      </c>
      <c r="F562" s="622">
        <f>F561+7</f>
        <v>43681</v>
      </c>
      <c r="G562" s="622">
        <f>F562+18</f>
        <v>43699</v>
      </c>
    </row>
    <row r="563" spans="1:7" s="616" customFormat="1">
      <c r="A563" s="621" t="s">
        <v>2261</v>
      </c>
      <c r="B563" s="621"/>
      <c r="C563" s="620"/>
      <c r="D563" s="619"/>
      <c r="E563" s="618"/>
      <c r="F563" s="617"/>
      <c r="G563" s="617"/>
    </row>
    <row r="564" spans="1:7" s="539" customFormat="1" ht="15">
      <c r="A564" s="607"/>
      <c r="B564" s="572" t="s">
        <v>31</v>
      </c>
      <c r="C564" s="571" t="s">
        <v>32</v>
      </c>
      <c r="D564" s="571" t="s">
        <v>8</v>
      </c>
      <c r="E564" s="589" t="s">
        <v>2450</v>
      </c>
      <c r="F564" s="589" t="s">
        <v>9</v>
      </c>
      <c r="G564" s="589" t="s">
        <v>226</v>
      </c>
    </row>
    <row r="565" spans="1:7" s="539" customFormat="1" ht="15">
      <c r="A565" s="607"/>
      <c r="B565" s="599"/>
      <c r="C565" s="598"/>
      <c r="D565" s="598"/>
      <c r="E565" s="589" t="s">
        <v>2449</v>
      </c>
      <c r="F565" s="589" t="s">
        <v>35</v>
      </c>
      <c r="G565" s="589" t="s">
        <v>36</v>
      </c>
    </row>
    <row r="566" spans="1:7" s="539" customFormat="1" ht="15">
      <c r="A566" s="607"/>
      <c r="B566" s="597" t="s">
        <v>2506</v>
      </c>
      <c r="C566" s="597" t="s">
        <v>2496</v>
      </c>
      <c r="D566" s="615" t="s">
        <v>148</v>
      </c>
      <c r="E566" s="590">
        <f>F566-5</f>
        <v>43643</v>
      </c>
      <c r="F566" s="589">
        <v>43648</v>
      </c>
      <c r="G566" s="589">
        <f>F566+21</f>
        <v>43669</v>
      </c>
    </row>
    <row r="567" spans="1:7" s="539" customFormat="1" ht="15">
      <c r="A567" s="607"/>
      <c r="B567" s="597" t="s">
        <v>2505</v>
      </c>
      <c r="C567" s="605" t="s">
        <v>2504</v>
      </c>
      <c r="D567" s="614"/>
      <c r="E567" s="590">
        <f>F567-5</f>
        <v>43650</v>
      </c>
      <c r="F567" s="589">
        <f>F566+7</f>
        <v>43655</v>
      </c>
      <c r="G567" s="589">
        <f>F567+17</f>
        <v>43672</v>
      </c>
    </row>
    <row r="568" spans="1:7" s="539" customFormat="1" ht="15">
      <c r="A568" s="607"/>
      <c r="B568" s="597" t="s">
        <v>2473</v>
      </c>
      <c r="C568" s="597" t="s">
        <v>2473</v>
      </c>
      <c r="D568" s="614"/>
      <c r="E568" s="590">
        <f>F568-5</f>
        <v>43657</v>
      </c>
      <c r="F568" s="589">
        <f>F567+7</f>
        <v>43662</v>
      </c>
      <c r="G568" s="589">
        <f>F568+17</f>
        <v>43679</v>
      </c>
    </row>
    <row r="569" spans="1:7" s="539" customFormat="1" ht="15">
      <c r="A569" s="607"/>
      <c r="B569" s="597" t="s">
        <v>2503</v>
      </c>
      <c r="C569" s="605" t="s">
        <v>2502</v>
      </c>
      <c r="D569" s="614"/>
      <c r="E569" s="590">
        <f>F569-5</f>
        <v>43664</v>
      </c>
      <c r="F569" s="589">
        <f>F568+7</f>
        <v>43669</v>
      </c>
      <c r="G569" s="589">
        <f>F569+17</f>
        <v>43686</v>
      </c>
    </row>
    <row r="570" spans="1:7" s="539" customFormat="1" ht="15.95" customHeight="1">
      <c r="A570" s="607"/>
      <c r="B570" s="597" t="s">
        <v>2501</v>
      </c>
      <c r="C570" s="605" t="s">
        <v>2500</v>
      </c>
      <c r="D570" s="613"/>
      <c r="E570" s="590">
        <f>F570-5</f>
        <v>43671</v>
      </c>
      <c r="F570" s="589">
        <f>F569+7</f>
        <v>43676</v>
      </c>
      <c r="G570" s="589">
        <f>F570+17</f>
        <v>43693</v>
      </c>
    </row>
    <row r="571" spans="1:7" s="556" customFormat="1">
      <c r="A571" s="603" t="s">
        <v>2266</v>
      </c>
      <c r="B571" s="603"/>
      <c r="C571" s="612"/>
      <c r="D571" s="611"/>
      <c r="E571" s="610"/>
      <c r="F571" s="609"/>
      <c r="G571" s="609"/>
    </row>
    <row r="572" spans="1:7" s="539" customFormat="1" ht="15">
      <c r="A572" s="607"/>
      <c r="B572" s="572" t="s">
        <v>31</v>
      </c>
      <c r="C572" s="571" t="s">
        <v>32</v>
      </c>
      <c r="D572" s="571" t="s">
        <v>8</v>
      </c>
      <c r="E572" s="589" t="s">
        <v>2450</v>
      </c>
      <c r="F572" s="589" t="s">
        <v>9</v>
      </c>
      <c r="G572" s="589" t="s">
        <v>224</v>
      </c>
    </row>
    <row r="573" spans="1:7" s="539" customFormat="1" ht="15">
      <c r="A573" s="607"/>
      <c r="B573" s="599"/>
      <c r="C573" s="598"/>
      <c r="D573" s="598"/>
      <c r="E573" s="589" t="s">
        <v>2449</v>
      </c>
      <c r="F573" s="589" t="s">
        <v>35</v>
      </c>
      <c r="G573" s="589" t="s">
        <v>36</v>
      </c>
    </row>
    <row r="574" spans="1:7" s="539" customFormat="1" ht="15">
      <c r="A574" s="607"/>
      <c r="B574" s="597" t="s">
        <v>2499</v>
      </c>
      <c r="C574" s="605" t="s">
        <v>2498</v>
      </c>
      <c r="D574" s="591" t="s">
        <v>148</v>
      </c>
      <c r="E574" s="590">
        <f>F574-5</f>
        <v>43644</v>
      </c>
      <c r="F574" s="589">
        <v>43649</v>
      </c>
      <c r="G574" s="589">
        <f>F574+21</f>
        <v>43670</v>
      </c>
    </row>
    <row r="575" spans="1:7" s="539" customFormat="1" ht="15">
      <c r="A575" s="607"/>
      <c r="B575" s="597" t="s">
        <v>2497</v>
      </c>
      <c r="C575" s="605" t="s">
        <v>2496</v>
      </c>
      <c r="D575" s="591"/>
      <c r="E575" s="590">
        <f>F575-5</f>
        <v>43651</v>
      </c>
      <c r="F575" s="589">
        <f>F574+7</f>
        <v>43656</v>
      </c>
      <c r="G575" s="589">
        <f>F575+21</f>
        <v>43677</v>
      </c>
    </row>
    <row r="576" spans="1:7" s="539" customFormat="1" ht="15">
      <c r="A576" s="607"/>
      <c r="B576" s="605" t="s">
        <v>2495</v>
      </c>
      <c r="C576" s="605" t="s">
        <v>2494</v>
      </c>
      <c r="D576" s="591"/>
      <c r="E576" s="590">
        <f>F576-5</f>
        <v>43658</v>
      </c>
      <c r="F576" s="589">
        <f>F575+7</f>
        <v>43663</v>
      </c>
      <c r="G576" s="589">
        <f>F576+21</f>
        <v>43684</v>
      </c>
    </row>
    <row r="577" spans="1:7" s="539" customFormat="1" ht="15">
      <c r="A577" s="607"/>
      <c r="B577" s="597" t="s">
        <v>2473</v>
      </c>
      <c r="C577" s="597" t="s">
        <v>2473</v>
      </c>
      <c r="D577" s="591"/>
      <c r="E577" s="590">
        <f>F577-5</f>
        <v>43665</v>
      </c>
      <c r="F577" s="589">
        <f>F576+7</f>
        <v>43670</v>
      </c>
      <c r="G577" s="589">
        <f>F577+21</f>
        <v>43691</v>
      </c>
    </row>
    <row r="578" spans="1:7" s="539" customFormat="1" ht="15">
      <c r="A578" s="607"/>
      <c r="B578" s="597" t="s">
        <v>2493</v>
      </c>
      <c r="C578" s="605" t="s">
        <v>2492</v>
      </c>
      <c r="D578" s="591"/>
      <c r="E578" s="590">
        <f>F578-5</f>
        <v>43672</v>
      </c>
      <c r="F578" s="589">
        <f>F577+7</f>
        <v>43677</v>
      </c>
      <c r="G578" s="589">
        <f>F578+21</f>
        <v>43698</v>
      </c>
    </row>
    <row r="579" spans="1:7" s="556" customFormat="1">
      <c r="A579" s="603" t="s">
        <v>2491</v>
      </c>
      <c r="B579" s="603"/>
      <c r="C579" s="612"/>
      <c r="D579" s="611"/>
      <c r="E579" s="610"/>
      <c r="F579" s="609"/>
      <c r="G579" s="609"/>
    </row>
    <row r="580" spans="1:7" s="539" customFormat="1" ht="15">
      <c r="A580" s="607"/>
      <c r="B580" s="572" t="s">
        <v>31</v>
      </c>
      <c r="C580" s="571" t="s">
        <v>32</v>
      </c>
      <c r="D580" s="571" t="s">
        <v>8</v>
      </c>
      <c r="E580" s="589" t="s">
        <v>2450</v>
      </c>
      <c r="F580" s="589" t="s">
        <v>9</v>
      </c>
      <c r="G580" s="589" t="s">
        <v>120</v>
      </c>
    </row>
    <row r="581" spans="1:7" s="539" customFormat="1" ht="15">
      <c r="A581" s="607"/>
      <c r="B581" s="599"/>
      <c r="C581" s="598"/>
      <c r="D581" s="598"/>
      <c r="E581" s="589" t="s">
        <v>2449</v>
      </c>
      <c r="F581" s="589" t="s">
        <v>35</v>
      </c>
      <c r="G581" s="589" t="s">
        <v>36</v>
      </c>
    </row>
    <row r="582" spans="1:7" s="539" customFormat="1" ht="15">
      <c r="A582" s="607"/>
      <c r="B582" s="597" t="s">
        <v>2490</v>
      </c>
      <c r="C582" s="608" t="s">
        <v>2489</v>
      </c>
      <c r="D582" s="591" t="s">
        <v>148</v>
      </c>
      <c r="E582" s="590">
        <f>F582-5</f>
        <v>43648</v>
      </c>
      <c r="F582" s="589">
        <v>43653</v>
      </c>
      <c r="G582" s="589">
        <f>F582+21</f>
        <v>43674</v>
      </c>
    </row>
    <row r="583" spans="1:7" s="539" customFormat="1" ht="15">
      <c r="A583" s="607"/>
      <c r="B583" s="597" t="s">
        <v>2488</v>
      </c>
      <c r="C583" s="597" t="s">
        <v>2487</v>
      </c>
      <c r="D583" s="591"/>
      <c r="E583" s="590">
        <f>F583-5</f>
        <v>43655</v>
      </c>
      <c r="F583" s="589">
        <f>F582+7</f>
        <v>43660</v>
      </c>
      <c r="G583" s="589">
        <f>F583+21</f>
        <v>43681</v>
      </c>
    </row>
    <row r="584" spans="1:7" s="539" customFormat="1" ht="15">
      <c r="A584" s="607"/>
      <c r="B584" s="597" t="s">
        <v>2486</v>
      </c>
      <c r="C584" s="606" t="s">
        <v>2485</v>
      </c>
      <c r="D584" s="591"/>
      <c r="E584" s="590">
        <f>F584-5</f>
        <v>43662</v>
      </c>
      <c r="F584" s="589">
        <f>F583+7</f>
        <v>43667</v>
      </c>
      <c r="G584" s="589">
        <f>F584+21</f>
        <v>43688</v>
      </c>
    </row>
    <row r="585" spans="1:7" s="539" customFormat="1" ht="15">
      <c r="A585" s="607"/>
      <c r="B585" s="597" t="s">
        <v>2484</v>
      </c>
      <c r="C585" s="606" t="s">
        <v>2483</v>
      </c>
      <c r="D585" s="591"/>
      <c r="E585" s="590">
        <f>F585-5</f>
        <v>43669</v>
      </c>
      <c r="F585" s="589">
        <f>F584+7</f>
        <v>43674</v>
      </c>
      <c r="G585" s="589">
        <f>F585+21</f>
        <v>43695</v>
      </c>
    </row>
    <row r="586" spans="1:7" s="539" customFormat="1" ht="15">
      <c r="A586" s="607"/>
      <c r="B586" s="597" t="s">
        <v>2482</v>
      </c>
      <c r="C586" s="606" t="s">
        <v>2381</v>
      </c>
      <c r="D586" s="591"/>
      <c r="E586" s="590">
        <f>F586-5</f>
        <v>43676</v>
      </c>
      <c r="F586" s="589">
        <f>F585+7</f>
        <v>43681</v>
      </c>
      <c r="G586" s="589">
        <f>F586+21</f>
        <v>43702</v>
      </c>
    </row>
    <row r="587" spans="1:7" s="556" customFormat="1" ht="15" customHeight="1">
      <c r="A587" s="603" t="s">
        <v>85</v>
      </c>
      <c r="B587" s="603"/>
      <c r="C587" s="602"/>
      <c r="D587" s="601"/>
      <c r="E587" s="600"/>
      <c r="F587" s="600"/>
      <c r="G587" s="600"/>
    </row>
    <row r="588" spans="1:7" s="539" customFormat="1" ht="15" customHeight="1">
      <c r="A588" s="594"/>
      <c r="B588" s="572" t="s">
        <v>31</v>
      </c>
      <c r="C588" s="571" t="s">
        <v>32</v>
      </c>
      <c r="D588" s="571" t="s">
        <v>8</v>
      </c>
      <c r="E588" s="589" t="s">
        <v>2450</v>
      </c>
      <c r="F588" s="589" t="s">
        <v>9</v>
      </c>
      <c r="G588" s="589" t="s">
        <v>85</v>
      </c>
    </row>
    <row r="589" spans="1:7" s="539" customFormat="1" ht="15" customHeight="1">
      <c r="A589" s="594"/>
      <c r="B589" s="599"/>
      <c r="C589" s="598"/>
      <c r="D589" s="598"/>
      <c r="E589" s="589" t="s">
        <v>2449</v>
      </c>
      <c r="F589" s="589" t="s">
        <v>35</v>
      </c>
      <c r="G589" s="589" t="s">
        <v>36</v>
      </c>
    </row>
    <row r="590" spans="1:7" s="539" customFormat="1" ht="15" customHeight="1">
      <c r="A590" s="594"/>
      <c r="B590" s="597" t="s">
        <v>2480</v>
      </c>
      <c r="C590" s="605" t="s">
        <v>2479</v>
      </c>
      <c r="D590" s="591" t="s">
        <v>130</v>
      </c>
      <c r="E590" s="590">
        <f>F590-5</f>
        <v>43642</v>
      </c>
      <c r="F590" s="589">
        <v>43647</v>
      </c>
      <c r="G590" s="589">
        <f>F590+17</f>
        <v>43664</v>
      </c>
    </row>
    <row r="591" spans="1:7" s="539" customFormat="1" ht="15" customHeight="1">
      <c r="A591" s="594"/>
      <c r="B591" s="597" t="s">
        <v>2478</v>
      </c>
      <c r="C591" s="605" t="s">
        <v>337</v>
      </c>
      <c r="D591" s="591"/>
      <c r="E591" s="590">
        <f>F591-5</f>
        <v>43649</v>
      </c>
      <c r="F591" s="589">
        <f>F590+7</f>
        <v>43654</v>
      </c>
      <c r="G591" s="589">
        <f>F591+17</f>
        <v>43671</v>
      </c>
    </row>
    <row r="592" spans="1:7" s="539" customFormat="1" ht="18" customHeight="1">
      <c r="A592" s="594"/>
      <c r="B592" s="597" t="s">
        <v>2477</v>
      </c>
      <c r="C592" s="605" t="s">
        <v>371</v>
      </c>
      <c r="D592" s="591"/>
      <c r="E592" s="590">
        <f>F592-5</f>
        <v>43656</v>
      </c>
      <c r="F592" s="589">
        <f>F591+7</f>
        <v>43661</v>
      </c>
      <c r="G592" s="589">
        <f>F592+17</f>
        <v>43678</v>
      </c>
    </row>
    <row r="593" spans="1:7" s="539" customFormat="1" ht="18" customHeight="1">
      <c r="A593" s="594"/>
      <c r="B593" s="597" t="s">
        <v>2476</v>
      </c>
      <c r="C593" s="605" t="s">
        <v>388</v>
      </c>
      <c r="D593" s="591"/>
      <c r="E593" s="590">
        <f>F593-5</f>
        <v>43663</v>
      </c>
      <c r="F593" s="589">
        <f>F592+7</f>
        <v>43668</v>
      </c>
      <c r="G593" s="589">
        <f>F593+17</f>
        <v>43685</v>
      </c>
    </row>
    <row r="594" spans="1:7" s="539" customFormat="1" ht="17.25" customHeight="1">
      <c r="A594" s="594"/>
      <c r="B594" s="604" t="s">
        <v>1148</v>
      </c>
      <c r="C594" s="597" t="s">
        <v>1148</v>
      </c>
      <c r="D594" s="591"/>
      <c r="E594" s="590">
        <f>F594-5</f>
        <v>43670</v>
      </c>
      <c r="F594" s="589">
        <f>F593+7</f>
        <v>43675</v>
      </c>
      <c r="G594" s="589">
        <f>F594+17</f>
        <v>43692</v>
      </c>
    </row>
    <row r="595" spans="1:7" s="556" customFormat="1" ht="15" customHeight="1">
      <c r="A595" s="603" t="s">
        <v>2481</v>
      </c>
      <c r="B595" s="603"/>
      <c r="C595" s="602"/>
      <c r="D595" s="601"/>
      <c r="E595" s="600"/>
      <c r="F595" s="600"/>
      <c r="G595" s="600"/>
    </row>
    <row r="596" spans="1:7" s="539" customFormat="1" ht="15" customHeight="1">
      <c r="A596" s="594"/>
      <c r="B596" s="572" t="s">
        <v>31</v>
      </c>
      <c r="C596" s="571" t="s">
        <v>32</v>
      </c>
      <c r="D596" s="571" t="s">
        <v>8</v>
      </c>
      <c r="E596" s="589" t="s">
        <v>2450</v>
      </c>
      <c r="F596" s="589" t="s">
        <v>9</v>
      </c>
      <c r="G596" s="589" t="s">
        <v>81</v>
      </c>
    </row>
    <row r="597" spans="1:7" s="539" customFormat="1" ht="15" customHeight="1">
      <c r="A597" s="594"/>
      <c r="B597" s="599"/>
      <c r="C597" s="598"/>
      <c r="D597" s="598"/>
      <c r="E597" s="589" t="s">
        <v>2449</v>
      </c>
      <c r="F597" s="589" t="s">
        <v>35</v>
      </c>
      <c r="G597" s="589" t="s">
        <v>36</v>
      </c>
    </row>
    <row r="598" spans="1:7" s="539" customFormat="1" ht="15" customHeight="1">
      <c r="A598" s="594"/>
      <c r="B598" s="597" t="s">
        <v>2480</v>
      </c>
      <c r="C598" s="605" t="s">
        <v>2479</v>
      </c>
      <c r="D598" s="591" t="s">
        <v>130</v>
      </c>
      <c r="E598" s="590">
        <f>F598-5</f>
        <v>43642</v>
      </c>
      <c r="F598" s="589">
        <v>43647</v>
      </c>
      <c r="G598" s="589">
        <f>F598+15</f>
        <v>43662</v>
      </c>
    </row>
    <row r="599" spans="1:7" s="539" customFormat="1" ht="15" customHeight="1">
      <c r="A599" s="594"/>
      <c r="B599" s="597" t="s">
        <v>2478</v>
      </c>
      <c r="C599" s="605" t="s">
        <v>337</v>
      </c>
      <c r="D599" s="591"/>
      <c r="E599" s="590">
        <f>F599-5</f>
        <v>43649</v>
      </c>
      <c r="F599" s="589">
        <f>F598+7</f>
        <v>43654</v>
      </c>
      <c r="G599" s="589">
        <f>F599+15</f>
        <v>43669</v>
      </c>
    </row>
    <row r="600" spans="1:7" s="539" customFormat="1" ht="18" customHeight="1">
      <c r="A600" s="594"/>
      <c r="B600" s="597" t="s">
        <v>2477</v>
      </c>
      <c r="C600" s="605" t="s">
        <v>371</v>
      </c>
      <c r="D600" s="591"/>
      <c r="E600" s="590">
        <f>F600-5</f>
        <v>43656</v>
      </c>
      <c r="F600" s="589">
        <f>F599+7</f>
        <v>43661</v>
      </c>
      <c r="G600" s="589">
        <f>F600+15</f>
        <v>43676</v>
      </c>
    </row>
    <row r="601" spans="1:7" s="539" customFormat="1" ht="18" customHeight="1">
      <c r="A601" s="594"/>
      <c r="B601" s="597" t="s">
        <v>2476</v>
      </c>
      <c r="C601" s="605" t="s">
        <v>388</v>
      </c>
      <c r="D601" s="591"/>
      <c r="E601" s="590">
        <f>F601-5</f>
        <v>43663</v>
      </c>
      <c r="F601" s="589">
        <f>F600+7</f>
        <v>43668</v>
      </c>
      <c r="G601" s="589">
        <f>F601+15</f>
        <v>43683</v>
      </c>
    </row>
    <row r="602" spans="1:7" s="539" customFormat="1" ht="17.25" customHeight="1">
      <c r="A602" s="594"/>
      <c r="B602" s="604" t="s">
        <v>1148</v>
      </c>
      <c r="C602" s="597" t="s">
        <v>1148</v>
      </c>
      <c r="D602" s="591"/>
      <c r="E602" s="590">
        <f>F602-5</f>
        <v>43670</v>
      </c>
      <c r="F602" s="589">
        <f>F601+7</f>
        <v>43675</v>
      </c>
      <c r="G602" s="589">
        <f>F602+15</f>
        <v>43690</v>
      </c>
    </row>
    <row r="603" spans="1:7" s="556" customFormat="1" ht="15" customHeight="1">
      <c r="A603" s="603" t="s">
        <v>2063</v>
      </c>
      <c r="B603" s="603"/>
      <c r="C603" s="602"/>
      <c r="D603" s="601"/>
      <c r="E603" s="600"/>
      <c r="F603" s="600"/>
      <c r="G603" s="600"/>
    </row>
    <row r="604" spans="1:7" s="539" customFormat="1" ht="15" customHeight="1">
      <c r="A604" s="594"/>
      <c r="B604" s="572" t="s">
        <v>31</v>
      </c>
      <c r="C604" s="571" t="s">
        <v>32</v>
      </c>
      <c r="D604" s="571" t="s">
        <v>8</v>
      </c>
      <c r="E604" s="589" t="s">
        <v>2450</v>
      </c>
      <c r="F604" s="589" t="s">
        <v>9</v>
      </c>
      <c r="G604" s="589" t="s">
        <v>83</v>
      </c>
    </row>
    <row r="605" spans="1:7" s="539" customFormat="1" ht="15" customHeight="1">
      <c r="A605" s="594"/>
      <c r="B605" s="599"/>
      <c r="C605" s="598"/>
      <c r="D605" s="598"/>
      <c r="E605" s="589" t="s">
        <v>2449</v>
      </c>
      <c r="F605" s="589" t="s">
        <v>35</v>
      </c>
      <c r="G605" s="589" t="s">
        <v>36</v>
      </c>
    </row>
    <row r="606" spans="1:7" s="539" customFormat="1" ht="15" customHeight="1">
      <c r="A606" s="594"/>
      <c r="B606" s="597" t="s">
        <v>2475</v>
      </c>
      <c r="C606" s="597" t="s">
        <v>2474</v>
      </c>
      <c r="D606" s="591" t="s">
        <v>162</v>
      </c>
      <c r="E606" s="590">
        <f>F606-5</f>
        <v>43648</v>
      </c>
      <c r="F606" s="589">
        <v>43653</v>
      </c>
      <c r="G606" s="589">
        <f>F606+17</f>
        <v>43670</v>
      </c>
    </row>
    <row r="607" spans="1:7" s="539" customFormat="1" ht="15" customHeight="1">
      <c r="A607" s="594"/>
      <c r="B607" s="597" t="s">
        <v>2473</v>
      </c>
      <c r="C607" s="597" t="s">
        <v>2473</v>
      </c>
      <c r="D607" s="591"/>
      <c r="E607" s="590">
        <f>F607-5</f>
        <v>43655</v>
      </c>
      <c r="F607" s="589">
        <f>F606+7</f>
        <v>43660</v>
      </c>
      <c r="G607" s="589">
        <f>F607+17</f>
        <v>43677</v>
      </c>
    </row>
    <row r="608" spans="1:7" s="539" customFormat="1" ht="18" customHeight="1">
      <c r="A608" s="594"/>
      <c r="B608" s="597" t="s">
        <v>2472</v>
      </c>
      <c r="C608" s="595" t="s">
        <v>2471</v>
      </c>
      <c r="D608" s="591"/>
      <c r="E608" s="590">
        <f>F608-5</f>
        <v>43662</v>
      </c>
      <c r="F608" s="589">
        <f>F607+7</f>
        <v>43667</v>
      </c>
      <c r="G608" s="589">
        <f>F608+17</f>
        <v>43684</v>
      </c>
    </row>
    <row r="609" spans="1:8" s="539" customFormat="1" ht="18" customHeight="1">
      <c r="A609" s="594"/>
      <c r="B609" s="596" t="s">
        <v>2470</v>
      </c>
      <c r="C609" s="595" t="s">
        <v>2469</v>
      </c>
      <c r="D609" s="591"/>
      <c r="E609" s="590">
        <f>F609-5</f>
        <v>43669</v>
      </c>
      <c r="F609" s="589">
        <f>F608+7</f>
        <v>43674</v>
      </c>
      <c r="G609" s="589">
        <f>F609+17</f>
        <v>43691</v>
      </c>
    </row>
    <row r="610" spans="1:8" s="539" customFormat="1" ht="19.5" customHeight="1">
      <c r="A610" s="594"/>
      <c r="B610" s="593" t="s">
        <v>2468</v>
      </c>
      <c r="C610" s="592" t="s">
        <v>2467</v>
      </c>
      <c r="D610" s="591"/>
      <c r="E610" s="590">
        <f>F610-5</f>
        <v>43676</v>
      </c>
      <c r="F610" s="589">
        <f>F609+7</f>
        <v>43681</v>
      </c>
      <c r="G610" s="589">
        <f>F610+17</f>
        <v>43698</v>
      </c>
    </row>
    <row r="611" spans="1:8" s="534" customFormat="1" ht="18" customHeight="1">
      <c r="A611" s="588" t="s">
        <v>2466</v>
      </c>
      <c r="B611" s="587"/>
      <c r="C611" s="586"/>
      <c r="D611" s="586"/>
      <c r="E611" s="586"/>
      <c r="F611" s="586"/>
      <c r="G611" s="586"/>
      <c r="H611" s="539"/>
    </row>
    <row r="612" spans="1:8" s="556" customFormat="1" ht="15.75" customHeight="1">
      <c r="A612" s="560" t="s">
        <v>108</v>
      </c>
      <c r="B612" s="560"/>
      <c r="C612" s="585"/>
      <c r="D612" s="558"/>
      <c r="E612" s="558"/>
      <c r="F612" s="557"/>
      <c r="G612" s="557"/>
    </row>
    <row r="613" spans="1:8" s="539" customFormat="1" ht="15">
      <c r="A613" s="545"/>
      <c r="B613" s="555" t="s">
        <v>31</v>
      </c>
      <c r="C613" s="584" t="s">
        <v>32</v>
      </c>
      <c r="D613" s="554" t="s">
        <v>8</v>
      </c>
      <c r="E613" s="550" t="s">
        <v>2450</v>
      </c>
      <c r="F613" s="549" t="s">
        <v>9</v>
      </c>
      <c r="G613" s="548" t="s">
        <v>108</v>
      </c>
    </row>
    <row r="614" spans="1:8" s="539" customFormat="1" ht="15">
      <c r="A614" s="545"/>
      <c r="B614" s="553"/>
      <c r="C614" s="583"/>
      <c r="D614" s="582"/>
      <c r="E614" s="550" t="s">
        <v>2449</v>
      </c>
      <c r="F614" s="549" t="s">
        <v>35</v>
      </c>
      <c r="G614" s="548" t="s">
        <v>36</v>
      </c>
    </row>
    <row r="615" spans="1:8" s="539" customFormat="1" ht="15">
      <c r="A615" s="545"/>
      <c r="B615" s="544" t="s">
        <v>2462</v>
      </c>
      <c r="C615" s="543" t="s">
        <v>2465</v>
      </c>
      <c r="D615" s="581" t="s">
        <v>2464</v>
      </c>
      <c r="E615" s="541">
        <f>F615-5</f>
        <v>43644</v>
      </c>
      <c r="F615" s="546">
        <v>43649</v>
      </c>
      <c r="G615" s="546">
        <f>F615+2</f>
        <v>43651</v>
      </c>
    </row>
    <row r="616" spans="1:8" s="539" customFormat="1" ht="15">
      <c r="A616" s="545"/>
      <c r="B616" s="544" t="s">
        <v>2462</v>
      </c>
      <c r="C616" s="543" t="s">
        <v>2463</v>
      </c>
      <c r="D616" s="565"/>
      <c r="E616" s="562">
        <f>F616-5</f>
        <v>43651</v>
      </c>
      <c r="F616" s="580">
        <f>F615+7</f>
        <v>43656</v>
      </c>
      <c r="G616" s="546">
        <f>F616+2</f>
        <v>43658</v>
      </c>
    </row>
    <row r="617" spans="1:8" s="539" customFormat="1" ht="15">
      <c r="A617" s="545"/>
      <c r="B617" s="544" t="s">
        <v>2462</v>
      </c>
      <c r="C617" s="543" t="s">
        <v>347</v>
      </c>
      <c r="D617" s="565"/>
      <c r="E617" s="562">
        <f>F617-5</f>
        <v>43658</v>
      </c>
      <c r="F617" s="579">
        <f>F616+7</f>
        <v>43663</v>
      </c>
      <c r="G617" s="566">
        <f>F617+2</f>
        <v>43665</v>
      </c>
    </row>
    <row r="618" spans="1:8" s="539" customFormat="1" ht="15">
      <c r="A618" s="545"/>
      <c r="B618" s="544" t="s">
        <v>2462</v>
      </c>
      <c r="C618" s="543" t="s">
        <v>630</v>
      </c>
      <c r="D618" s="565"/>
      <c r="E618" s="562">
        <f>F618-5</f>
        <v>43665</v>
      </c>
      <c r="F618" s="578">
        <f>F617+7</f>
        <v>43670</v>
      </c>
      <c r="G618" s="561">
        <f>F618+2</f>
        <v>43672</v>
      </c>
    </row>
    <row r="619" spans="1:8" s="539" customFormat="1" ht="15">
      <c r="A619" s="545"/>
      <c r="B619" s="544" t="s">
        <v>2462</v>
      </c>
      <c r="C619" s="543" t="s">
        <v>631</v>
      </c>
      <c r="D619" s="563"/>
      <c r="E619" s="562">
        <f>F619-5</f>
        <v>43672</v>
      </c>
      <c r="F619" s="578">
        <f>F618+7</f>
        <v>43677</v>
      </c>
      <c r="G619" s="561">
        <f>F619+2</f>
        <v>43679</v>
      </c>
    </row>
    <row r="620" spans="1:8" s="539" customFormat="1" ht="15">
      <c r="A620" s="545"/>
      <c r="B620" s="557"/>
      <c r="C620" s="577"/>
      <c r="D620" s="576"/>
      <c r="E620" s="575"/>
      <c r="F620" s="574"/>
      <c r="G620" s="573"/>
    </row>
    <row r="621" spans="1:8" s="539" customFormat="1" ht="15">
      <c r="A621" s="545"/>
      <c r="B621" s="572" t="s">
        <v>31</v>
      </c>
      <c r="C621" s="571" t="s">
        <v>32</v>
      </c>
      <c r="D621" s="571" t="s">
        <v>8</v>
      </c>
      <c r="E621" s="568" t="s">
        <v>2450</v>
      </c>
      <c r="F621" s="568" t="s">
        <v>9</v>
      </c>
      <c r="G621" s="568" t="s">
        <v>108</v>
      </c>
    </row>
    <row r="622" spans="1:8" s="539" customFormat="1" ht="15">
      <c r="A622" s="545"/>
      <c r="B622" s="570"/>
      <c r="C622" s="569"/>
      <c r="D622" s="569"/>
      <c r="E622" s="568" t="s">
        <v>2449</v>
      </c>
      <c r="F622" s="568" t="s">
        <v>35</v>
      </c>
      <c r="G622" s="568" t="s">
        <v>36</v>
      </c>
    </row>
    <row r="623" spans="1:8" s="539" customFormat="1" ht="15">
      <c r="A623" s="545"/>
      <c r="B623" s="559" t="s">
        <v>2461</v>
      </c>
      <c r="C623" s="564" t="s">
        <v>2460</v>
      </c>
      <c r="D623" s="567" t="s">
        <v>11</v>
      </c>
      <c r="E623" s="562">
        <f>F623-5</f>
        <v>43648</v>
      </c>
      <c r="F623" s="546">
        <v>43653</v>
      </c>
      <c r="G623" s="546">
        <f>F623+2</f>
        <v>43655</v>
      </c>
    </row>
    <row r="624" spans="1:8" s="539" customFormat="1" ht="15">
      <c r="A624" s="545"/>
      <c r="B624" s="559" t="s">
        <v>2459</v>
      </c>
      <c r="C624" s="564" t="s">
        <v>2458</v>
      </c>
      <c r="D624" s="565"/>
      <c r="E624" s="562">
        <f>F624-5</f>
        <v>43655</v>
      </c>
      <c r="F624" s="546">
        <f>F623+7</f>
        <v>43660</v>
      </c>
      <c r="G624" s="546">
        <f>F624+2</f>
        <v>43662</v>
      </c>
    </row>
    <row r="625" spans="1:8" s="539" customFormat="1" ht="15">
      <c r="A625" s="545"/>
      <c r="B625" s="559" t="s">
        <v>2457</v>
      </c>
      <c r="C625" s="564" t="s">
        <v>2456</v>
      </c>
      <c r="D625" s="565"/>
      <c r="E625" s="562">
        <f>F625-5</f>
        <v>43662</v>
      </c>
      <c r="F625" s="566">
        <f>F624+7</f>
        <v>43667</v>
      </c>
      <c r="G625" s="566">
        <f>F625+2</f>
        <v>43669</v>
      </c>
    </row>
    <row r="626" spans="1:8" s="539" customFormat="1" ht="15">
      <c r="A626" s="545"/>
      <c r="B626" s="559" t="s">
        <v>2455</v>
      </c>
      <c r="C626" s="564" t="s">
        <v>2454</v>
      </c>
      <c r="D626" s="565"/>
      <c r="E626" s="562">
        <f>F626-5</f>
        <v>43669</v>
      </c>
      <c r="F626" s="561">
        <f>F625+7</f>
        <v>43674</v>
      </c>
      <c r="G626" s="561">
        <f>F626+2</f>
        <v>43676</v>
      </c>
    </row>
    <row r="627" spans="1:8" s="539" customFormat="1" ht="15">
      <c r="A627" s="545"/>
      <c r="B627" s="559" t="s">
        <v>2453</v>
      </c>
      <c r="C627" s="564" t="s">
        <v>2452</v>
      </c>
      <c r="D627" s="563"/>
      <c r="E627" s="562">
        <f>F627-5</f>
        <v>43676</v>
      </c>
      <c r="F627" s="561">
        <f>F626+7</f>
        <v>43681</v>
      </c>
      <c r="G627" s="561">
        <f>F627+2</f>
        <v>43683</v>
      </c>
    </row>
    <row r="628" spans="1:8" s="556" customFormat="1" ht="15">
      <c r="A628" s="560" t="s">
        <v>2451</v>
      </c>
      <c r="B628" s="560"/>
      <c r="C628" s="559"/>
      <c r="D628" s="558"/>
      <c r="E628" s="558"/>
      <c r="F628" s="557"/>
      <c r="G628" s="557"/>
    </row>
    <row r="629" spans="1:8" s="539" customFormat="1" ht="15">
      <c r="A629" s="545"/>
      <c r="B629" s="555" t="s">
        <v>31</v>
      </c>
      <c r="C629" s="554" t="s">
        <v>32</v>
      </c>
      <c r="D629" s="551" t="s">
        <v>8</v>
      </c>
      <c r="E629" s="550" t="s">
        <v>2450</v>
      </c>
      <c r="F629" s="549" t="s">
        <v>9</v>
      </c>
      <c r="G629" s="548" t="s">
        <v>110</v>
      </c>
    </row>
    <row r="630" spans="1:8" s="539" customFormat="1" ht="15">
      <c r="A630" s="545"/>
      <c r="B630" s="553"/>
      <c r="C630" s="552"/>
      <c r="D630" s="551"/>
      <c r="E630" s="550" t="s">
        <v>2449</v>
      </c>
      <c r="F630" s="549" t="s">
        <v>35</v>
      </c>
      <c r="G630" s="548" t="s">
        <v>36</v>
      </c>
    </row>
    <row r="631" spans="1:8" s="539" customFormat="1" ht="15">
      <c r="A631" s="545"/>
      <c r="B631" s="544" t="s">
        <v>2442</v>
      </c>
      <c r="C631" s="543" t="s">
        <v>2448</v>
      </c>
      <c r="D631" s="547" t="s">
        <v>12</v>
      </c>
      <c r="E631" s="541">
        <f>F631-5</f>
        <v>43651</v>
      </c>
      <c r="F631" s="546">
        <v>43656</v>
      </c>
      <c r="G631" s="546">
        <f>F631+1</f>
        <v>43657</v>
      </c>
    </row>
    <row r="632" spans="1:8" s="539" customFormat="1" ht="15">
      <c r="A632" s="545"/>
      <c r="B632" s="544" t="s">
        <v>2442</v>
      </c>
      <c r="C632" s="543" t="s">
        <v>2447</v>
      </c>
      <c r="D632" s="547"/>
      <c r="E632" s="541">
        <f>F632-5</f>
        <v>43655</v>
      </c>
      <c r="F632" s="546">
        <f>F631+4</f>
        <v>43660</v>
      </c>
      <c r="G632" s="546">
        <f>F632+1</f>
        <v>43661</v>
      </c>
    </row>
    <row r="633" spans="1:8" s="539" customFormat="1" ht="15">
      <c r="A633" s="545"/>
      <c r="B633" s="544" t="s">
        <v>2442</v>
      </c>
      <c r="C633" s="543" t="s">
        <v>2446</v>
      </c>
      <c r="D633" s="547"/>
      <c r="E633" s="541">
        <f>F633-5</f>
        <v>43658</v>
      </c>
      <c r="F633" s="546">
        <f>F632+3</f>
        <v>43663</v>
      </c>
      <c r="G633" s="546">
        <f>F633+1</f>
        <v>43664</v>
      </c>
    </row>
    <row r="634" spans="1:8" s="539" customFormat="1" ht="15">
      <c r="A634" s="545"/>
      <c r="B634" s="544" t="s">
        <v>2442</v>
      </c>
      <c r="C634" s="543" t="s">
        <v>2445</v>
      </c>
      <c r="D634" s="547"/>
      <c r="E634" s="541">
        <f>F634-5</f>
        <v>43662</v>
      </c>
      <c r="F634" s="546">
        <f>F633+4</f>
        <v>43667</v>
      </c>
      <c r="G634" s="546">
        <f>F634+1</f>
        <v>43668</v>
      </c>
    </row>
    <row r="635" spans="1:8" s="539" customFormat="1" ht="15">
      <c r="A635" s="545"/>
      <c r="B635" s="544" t="s">
        <v>2442</v>
      </c>
      <c r="C635" s="543" t="s">
        <v>2444</v>
      </c>
      <c r="D635" s="547"/>
      <c r="E635" s="541">
        <f>F635-5</f>
        <v>43665</v>
      </c>
      <c r="F635" s="546">
        <f>F634+3</f>
        <v>43670</v>
      </c>
      <c r="G635" s="546">
        <f>F635+1</f>
        <v>43671</v>
      </c>
    </row>
    <row r="636" spans="1:8" s="539" customFormat="1" ht="15">
      <c r="A636" s="545"/>
      <c r="B636" s="544" t="s">
        <v>2442</v>
      </c>
      <c r="C636" s="543" t="s">
        <v>2443</v>
      </c>
      <c r="D636" s="547"/>
      <c r="E636" s="541">
        <f>F636-5</f>
        <v>43669</v>
      </c>
      <c r="F636" s="546">
        <f>F635+4</f>
        <v>43674</v>
      </c>
      <c r="G636" s="546">
        <f>F636+1</f>
        <v>43675</v>
      </c>
    </row>
    <row r="637" spans="1:8" s="539" customFormat="1" ht="15">
      <c r="A637" s="545"/>
      <c r="B637" s="544" t="s">
        <v>2442</v>
      </c>
      <c r="C637" s="543" t="s">
        <v>2441</v>
      </c>
      <c r="D637" s="542"/>
      <c r="E637" s="541">
        <f>F637-5</f>
        <v>43672</v>
      </c>
      <c r="F637" s="540">
        <f>F636+3</f>
        <v>43677</v>
      </c>
      <c r="G637" s="540">
        <f>F637+1</f>
        <v>43678</v>
      </c>
      <c r="H637" s="534"/>
    </row>
    <row r="638" spans="1:8" s="534" customFormat="1">
      <c r="A638" s="537"/>
      <c r="B638" s="538"/>
      <c r="C638" s="537"/>
      <c r="D638" s="537"/>
      <c r="E638" s="537"/>
      <c r="F638" s="537"/>
      <c r="G638" s="537"/>
      <c r="H638" s="533"/>
    </row>
    <row r="639" spans="1:8">
      <c r="A639" s="537"/>
      <c r="B639" s="538"/>
      <c r="C639" s="537"/>
      <c r="D639" s="537"/>
      <c r="E639" s="537"/>
      <c r="F639" s="537"/>
      <c r="G639" s="537"/>
    </row>
    <row r="640" spans="1:8">
      <c r="A640" s="537"/>
      <c r="B640" s="538"/>
      <c r="C640" s="537"/>
      <c r="D640" s="537"/>
      <c r="E640" s="537"/>
      <c r="F640" s="537"/>
      <c r="G640" s="537"/>
    </row>
    <row r="641" spans="1:7">
      <c r="A641" s="537"/>
      <c r="B641" s="538"/>
      <c r="D641" s="537"/>
      <c r="E641" s="537"/>
      <c r="F641" s="537"/>
      <c r="G641" s="537"/>
    </row>
    <row r="642" spans="1:7">
      <c r="A642" s="537"/>
      <c r="B642" s="538"/>
      <c r="C642" s="537"/>
      <c r="D642" s="537"/>
      <c r="E642" s="537"/>
      <c r="F642" s="537"/>
      <c r="G642" s="537"/>
    </row>
    <row r="643" spans="1:7">
      <c r="A643" s="537"/>
      <c r="B643" s="538"/>
      <c r="C643" s="537"/>
      <c r="D643" s="537"/>
      <c r="E643" s="537"/>
      <c r="F643" s="537"/>
      <c r="G643" s="537"/>
    </row>
    <row r="644" spans="1:7">
      <c r="A644" s="537"/>
      <c r="B644" s="538"/>
      <c r="C644" s="537"/>
      <c r="D644" s="537"/>
      <c r="E644" s="537"/>
      <c r="F644" s="537"/>
      <c r="G644" s="537"/>
    </row>
    <row r="645" spans="1:7">
      <c r="A645" s="537"/>
      <c r="B645" s="538"/>
      <c r="C645" s="537"/>
      <c r="D645" s="537"/>
      <c r="E645" s="537"/>
      <c r="F645" s="537"/>
      <c r="G645" s="537"/>
    </row>
    <row r="646" spans="1:7">
      <c r="A646" s="537"/>
      <c r="B646" s="538"/>
      <c r="C646" s="537"/>
      <c r="D646" s="537"/>
      <c r="E646" s="537"/>
      <c r="F646" s="537"/>
      <c r="G646" s="537"/>
    </row>
    <row r="647" spans="1:7">
      <c r="A647" s="537"/>
      <c r="B647" s="538"/>
      <c r="C647" s="537"/>
      <c r="D647" s="537"/>
      <c r="E647" s="537"/>
      <c r="F647" s="537"/>
      <c r="G647" s="537"/>
    </row>
    <row r="648" spans="1:7">
      <c r="A648" s="537"/>
      <c r="B648" s="538"/>
      <c r="C648" s="537"/>
      <c r="D648" s="537"/>
      <c r="E648" s="537"/>
      <c r="F648" s="537"/>
      <c r="G648" s="537"/>
    </row>
    <row r="649" spans="1:7">
      <c r="A649" s="537"/>
      <c r="B649" s="538"/>
      <c r="C649" s="537"/>
      <c r="D649" s="537"/>
      <c r="E649" s="537"/>
      <c r="F649" s="537"/>
      <c r="G649" s="537"/>
    </row>
    <row r="650" spans="1:7">
      <c r="A650" s="537"/>
      <c r="B650" s="538"/>
      <c r="C650" s="537"/>
      <c r="D650" s="537"/>
      <c r="E650" s="537"/>
      <c r="F650" s="537"/>
      <c r="G650" s="537"/>
    </row>
    <row r="651" spans="1:7">
      <c r="A651" s="537"/>
      <c r="B651" s="538"/>
      <c r="C651" s="537"/>
      <c r="D651" s="537"/>
      <c r="E651" s="537"/>
      <c r="F651" s="537"/>
      <c r="G651" s="537"/>
    </row>
    <row r="652" spans="1:7">
      <c r="A652" s="537"/>
      <c r="B652" s="538"/>
      <c r="C652" s="537"/>
      <c r="D652" s="537"/>
      <c r="E652" s="537"/>
      <c r="F652" s="537"/>
      <c r="G652" s="537"/>
    </row>
    <row r="653" spans="1:7">
      <c r="A653" s="534"/>
      <c r="D653" s="534"/>
      <c r="E653" s="534"/>
      <c r="F653" s="534"/>
      <c r="G653" s="534"/>
    </row>
    <row r="654" spans="1:7">
      <c r="A654" s="534"/>
      <c r="D654" s="534"/>
      <c r="E654" s="534"/>
      <c r="F654" s="534"/>
      <c r="G654" s="534"/>
    </row>
    <row r="655" spans="1:7">
      <c r="A655" s="534"/>
      <c r="D655" s="534"/>
      <c r="E655" s="534"/>
      <c r="F655" s="534"/>
      <c r="G655" s="534"/>
    </row>
    <row r="656" spans="1:7">
      <c r="A656" s="534"/>
      <c r="D656" s="534"/>
      <c r="E656" s="534"/>
      <c r="F656" s="534"/>
      <c r="G656" s="534"/>
    </row>
    <row r="657" spans="1:7">
      <c r="A657" s="534"/>
      <c r="D657" s="534"/>
      <c r="E657" s="534"/>
      <c r="F657" s="534"/>
      <c r="G657" s="534"/>
    </row>
    <row r="658" spans="1:7">
      <c r="A658" s="534"/>
      <c r="D658" s="534"/>
      <c r="E658" s="534"/>
      <c r="F658" s="534"/>
      <c r="G658" s="534"/>
    </row>
    <row r="659" spans="1:7">
      <c r="A659" s="534"/>
      <c r="D659" s="534"/>
      <c r="E659" s="534"/>
      <c r="F659" s="534"/>
      <c r="G659" s="534"/>
    </row>
    <row r="660" spans="1:7">
      <c r="A660" s="534"/>
      <c r="D660" s="534"/>
      <c r="E660" s="534"/>
      <c r="F660" s="534"/>
      <c r="G660" s="534"/>
    </row>
    <row r="661" spans="1:7">
      <c r="A661" s="534"/>
      <c r="D661" s="534"/>
      <c r="E661" s="534"/>
      <c r="F661" s="534"/>
      <c r="G661" s="534"/>
    </row>
    <row r="662" spans="1:7">
      <c r="A662" s="534"/>
      <c r="D662" s="534"/>
      <c r="E662" s="534"/>
      <c r="F662" s="534"/>
      <c r="G662" s="534"/>
    </row>
    <row r="663" spans="1:7">
      <c r="A663" s="534"/>
      <c r="D663" s="534"/>
      <c r="E663" s="534"/>
      <c r="F663" s="534"/>
      <c r="G663" s="534"/>
    </row>
    <row r="664" spans="1:7">
      <c r="A664" s="534"/>
      <c r="D664" s="534"/>
      <c r="E664" s="534"/>
      <c r="F664" s="534"/>
      <c r="G664" s="534"/>
    </row>
    <row r="665" spans="1:7">
      <c r="A665" s="534"/>
      <c r="D665" s="534"/>
      <c r="E665" s="534"/>
      <c r="F665" s="534"/>
      <c r="G665" s="534"/>
    </row>
    <row r="666" spans="1:7">
      <c r="A666" s="534"/>
      <c r="D666" s="534"/>
      <c r="E666" s="534"/>
      <c r="F666" s="534"/>
      <c r="G666" s="534"/>
    </row>
    <row r="667" spans="1:7">
      <c r="A667" s="534"/>
      <c r="D667" s="534"/>
      <c r="E667" s="534"/>
      <c r="F667" s="534"/>
      <c r="G667" s="534"/>
    </row>
    <row r="668" spans="1:7">
      <c r="A668" s="534"/>
      <c r="D668" s="534"/>
      <c r="E668" s="534"/>
      <c r="F668" s="534"/>
      <c r="G668" s="534"/>
    </row>
    <row r="669" spans="1:7">
      <c r="A669" s="534"/>
      <c r="D669" s="534"/>
      <c r="E669" s="534"/>
      <c r="F669" s="534"/>
      <c r="G669" s="534"/>
    </row>
    <row r="670" spans="1:7">
      <c r="A670" s="534"/>
      <c r="D670" s="534"/>
      <c r="E670" s="534"/>
      <c r="F670" s="534"/>
      <c r="G670" s="534"/>
    </row>
    <row r="671" spans="1:7">
      <c r="A671" s="534"/>
      <c r="D671" s="534"/>
      <c r="E671" s="534"/>
      <c r="F671" s="534"/>
      <c r="G671" s="534"/>
    </row>
    <row r="672" spans="1:7">
      <c r="A672" s="534"/>
      <c r="D672" s="534"/>
      <c r="E672" s="534"/>
      <c r="F672" s="534"/>
      <c r="G672" s="534"/>
    </row>
    <row r="673" spans="1:7">
      <c r="A673" s="534"/>
      <c r="D673" s="534"/>
      <c r="E673" s="534"/>
      <c r="F673" s="534"/>
      <c r="G673" s="534"/>
    </row>
    <row r="674" spans="1:7">
      <c r="A674" s="534"/>
      <c r="D674" s="534"/>
      <c r="E674" s="534"/>
      <c r="F674" s="534"/>
      <c r="G674" s="534"/>
    </row>
    <row r="675" spans="1:7">
      <c r="A675" s="534"/>
      <c r="D675" s="534"/>
      <c r="E675" s="534"/>
      <c r="F675" s="534"/>
      <c r="G675" s="534"/>
    </row>
    <row r="676" spans="1:7">
      <c r="A676" s="534"/>
      <c r="D676" s="534"/>
      <c r="E676" s="534"/>
      <c r="F676" s="534"/>
      <c r="G676" s="534"/>
    </row>
    <row r="677" spans="1:7">
      <c r="A677" s="534"/>
      <c r="D677" s="534"/>
      <c r="E677" s="534"/>
      <c r="F677" s="534"/>
      <c r="G677" s="534"/>
    </row>
    <row r="678" spans="1:7">
      <c r="A678" s="534"/>
      <c r="D678" s="534"/>
      <c r="E678" s="534"/>
      <c r="F678" s="534"/>
      <c r="G678" s="534"/>
    </row>
    <row r="679" spans="1:7">
      <c r="A679" s="534"/>
      <c r="D679" s="534"/>
      <c r="E679" s="534"/>
      <c r="F679" s="534"/>
      <c r="G679" s="534"/>
    </row>
    <row r="680" spans="1:7">
      <c r="A680" s="534"/>
      <c r="D680" s="534"/>
      <c r="E680" s="534"/>
      <c r="F680" s="534"/>
      <c r="G680" s="534"/>
    </row>
    <row r="681" spans="1:7">
      <c r="A681" s="534"/>
      <c r="D681" s="534"/>
      <c r="E681" s="534"/>
      <c r="F681" s="534"/>
      <c r="G681" s="534"/>
    </row>
    <row r="682" spans="1:7">
      <c r="A682" s="534"/>
      <c r="D682" s="534"/>
      <c r="E682" s="534"/>
      <c r="F682" s="534"/>
      <c r="G682" s="534"/>
    </row>
    <row r="683" spans="1:7">
      <c r="A683" s="534"/>
      <c r="D683" s="534"/>
      <c r="E683" s="534"/>
      <c r="F683" s="534"/>
      <c r="G683" s="534"/>
    </row>
    <row r="684" spans="1:7">
      <c r="A684" s="534"/>
      <c r="D684" s="534"/>
      <c r="E684" s="534"/>
      <c r="F684" s="534"/>
      <c r="G684" s="534"/>
    </row>
    <row r="685" spans="1:7">
      <c r="A685" s="534"/>
      <c r="D685" s="534"/>
      <c r="E685" s="534"/>
      <c r="F685" s="534"/>
      <c r="G685" s="534"/>
    </row>
    <row r="686" spans="1:7">
      <c r="A686" s="534"/>
      <c r="D686" s="534"/>
      <c r="E686" s="534"/>
      <c r="F686" s="534"/>
      <c r="G686" s="534"/>
    </row>
    <row r="687" spans="1:7">
      <c r="A687" s="534"/>
      <c r="D687" s="534"/>
      <c r="E687" s="534"/>
      <c r="F687" s="534"/>
      <c r="G687" s="534"/>
    </row>
    <row r="688" spans="1:7">
      <c r="A688" s="534"/>
      <c r="D688" s="534"/>
      <c r="E688" s="534"/>
      <c r="F688" s="534"/>
      <c r="G688" s="534"/>
    </row>
    <row r="689" spans="1:7">
      <c r="A689" s="534"/>
      <c r="D689" s="534"/>
      <c r="E689" s="534"/>
      <c r="F689" s="534"/>
      <c r="G689" s="534"/>
    </row>
    <row r="690" spans="1:7">
      <c r="A690" s="534"/>
      <c r="D690" s="534"/>
      <c r="E690" s="534"/>
      <c r="F690" s="534"/>
      <c r="G690" s="534"/>
    </row>
    <row r="691" spans="1:7">
      <c r="A691" s="534"/>
      <c r="D691" s="534"/>
      <c r="E691" s="534"/>
      <c r="F691" s="534"/>
      <c r="G691" s="534"/>
    </row>
    <row r="692" spans="1:7">
      <c r="A692" s="534"/>
      <c r="D692" s="534"/>
      <c r="E692" s="534"/>
      <c r="F692" s="534"/>
      <c r="G692" s="534"/>
    </row>
    <row r="693" spans="1:7">
      <c r="A693" s="534"/>
      <c r="D693" s="534"/>
      <c r="E693" s="534"/>
      <c r="F693" s="534"/>
      <c r="G693" s="534"/>
    </row>
    <row r="694" spans="1:7">
      <c r="A694" s="534"/>
      <c r="D694" s="534"/>
      <c r="E694" s="534"/>
      <c r="F694" s="534"/>
      <c r="G694" s="534"/>
    </row>
    <row r="695" spans="1:7">
      <c r="A695" s="534"/>
      <c r="D695" s="534"/>
      <c r="E695" s="534"/>
      <c r="F695" s="534"/>
      <c r="G695" s="534"/>
    </row>
    <row r="696" spans="1:7">
      <c r="A696" s="534"/>
      <c r="D696" s="534"/>
      <c r="E696" s="534"/>
      <c r="F696" s="534"/>
      <c r="G696" s="534"/>
    </row>
    <row r="697" spans="1:7">
      <c r="A697" s="534"/>
      <c r="D697" s="534"/>
      <c r="E697" s="534"/>
      <c r="F697" s="534"/>
      <c r="G697" s="534"/>
    </row>
    <row r="698" spans="1:7">
      <c r="A698" s="534"/>
      <c r="D698" s="534"/>
      <c r="E698" s="534"/>
      <c r="F698" s="534"/>
      <c r="G698" s="534"/>
    </row>
    <row r="699" spans="1:7">
      <c r="A699" s="534"/>
      <c r="D699" s="534"/>
      <c r="E699" s="534"/>
      <c r="F699" s="534"/>
      <c r="G699" s="534"/>
    </row>
    <row r="700" spans="1:7">
      <c r="A700" s="534"/>
      <c r="D700" s="534"/>
      <c r="E700" s="534"/>
      <c r="F700" s="534"/>
      <c r="G700" s="534"/>
    </row>
    <row r="701" spans="1:7">
      <c r="A701" s="534"/>
      <c r="D701" s="534"/>
      <c r="E701" s="534"/>
      <c r="F701" s="534"/>
      <c r="G701" s="534"/>
    </row>
    <row r="702" spans="1:7">
      <c r="A702" s="534"/>
      <c r="D702" s="534"/>
      <c r="E702" s="534"/>
      <c r="F702" s="534"/>
      <c r="G702" s="534"/>
    </row>
    <row r="703" spans="1:7">
      <c r="A703" s="534"/>
      <c r="D703" s="534"/>
      <c r="E703" s="534"/>
      <c r="F703" s="534"/>
      <c r="G703" s="534"/>
    </row>
    <row r="704" spans="1:7">
      <c r="A704" s="534"/>
      <c r="D704" s="534"/>
      <c r="E704" s="534"/>
      <c r="F704" s="534"/>
      <c r="G704" s="534"/>
    </row>
    <row r="705" spans="1:7">
      <c r="A705" s="534"/>
      <c r="D705" s="534"/>
      <c r="E705" s="534"/>
      <c r="F705" s="534"/>
      <c r="G705" s="534"/>
    </row>
    <row r="706" spans="1:7">
      <c r="A706" s="534"/>
      <c r="D706" s="534"/>
      <c r="E706" s="534"/>
      <c r="F706" s="534"/>
      <c r="G706" s="534"/>
    </row>
    <row r="707" spans="1:7">
      <c r="A707" s="534"/>
      <c r="D707" s="534"/>
      <c r="E707" s="534"/>
      <c r="F707" s="534"/>
      <c r="G707" s="534"/>
    </row>
    <row r="708" spans="1:7">
      <c r="A708" s="534"/>
      <c r="D708" s="534"/>
      <c r="E708" s="534"/>
      <c r="F708" s="534"/>
      <c r="G708" s="534"/>
    </row>
    <row r="709" spans="1:7">
      <c r="A709" s="534"/>
      <c r="D709" s="534"/>
      <c r="E709" s="534"/>
      <c r="F709" s="534"/>
      <c r="G709" s="534"/>
    </row>
    <row r="710" spans="1:7">
      <c r="A710" s="534"/>
      <c r="D710" s="534"/>
      <c r="E710" s="534"/>
      <c r="F710" s="534"/>
      <c r="G710" s="534"/>
    </row>
    <row r="711" spans="1:7">
      <c r="A711" s="534"/>
      <c r="D711" s="534"/>
      <c r="E711" s="534"/>
      <c r="F711" s="534"/>
      <c r="G711" s="534"/>
    </row>
    <row r="712" spans="1:7">
      <c r="A712" s="534"/>
      <c r="D712" s="534"/>
      <c r="E712" s="534"/>
      <c r="F712" s="534"/>
      <c r="G712" s="534"/>
    </row>
    <row r="713" spans="1:7">
      <c r="A713" s="534"/>
      <c r="D713" s="534"/>
      <c r="E713" s="534"/>
      <c r="F713" s="534"/>
      <c r="G713" s="534"/>
    </row>
    <row r="714" spans="1:7">
      <c r="A714" s="534"/>
      <c r="D714" s="534"/>
      <c r="E714" s="534"/>
      <c r="F714" s="534"/>
      <c r="G714" s="534"/>
    </row>
    <row r="715" spans="1:7">
      <c r="A715" s="534"/>
      <c r="D715" s="534"/>
      <c r="E715" s="534"/>
      <c r="F715" s="534"/>
      <c r="G715" s="534"/>
    </row>
    <row r="716" spans="1:7">
      <c r="A716" s="534"/>
      <c r="D716" s="534"/>
      <c r="E716" s="534"/>
      <c r="F716" s="534"/>
      <c r="G716" s="534"/>
    </row>
    <row r="717" spans="1:7">
      <c r="A717" s="534"/>
      <c r="D717" s="534"/>
      <c r="E717" s="534"/>
      <c r="F717" s="534"/>
      <c r="G717" s="534"/>
    </row>
    <row r="718" spans="1:7">
      <c r="A718" s="534"/>
      <c r="D718" s="534"/>
      <c r="E718" s="534"/>
      <c r="F718" s="534"/>
      <c r="G718" s="534"/>
    </row>
    <row r="719" spans="1:7">
      <c r="A719" s="534"/>
      <c r="D719" s="534"/>
      <c r="E719" s="534"/>
      <c r="F719" s="534"/>
      <c r="G719" s="534"/>
    </row>
    <row r="720" spans="1:7">
      <c r="A720" s="534"/>
      <c r="D720" s="534"/>
      <c r="E720" s="534"/>
      <c r="F720" s="534"/>
      <c r="G720" s="534"/>
    </row>
    <row r="721" spans="1:7">
      <c r="A721" s="534"/>
      <c r="D721" s="534"/>
      <c r="E721" s="534"/>
      <c r="F721" s="534"/>
      <c r="G721" s="534"/>
    </row>
    <row r="722" spans="1:7">
      <c r="A722" s="534"/>
      <c r="D722" s="534"/>
      <c r="E722" s="534"/>
      <c r="F722" s="534"/>
      <c r="G722" s="534"/>
    </row>
    <row r="723" spans="1:7">
      <c r="A723" s="534"/>
      <c r="D723" s="534"/>
      <c r="E723" s="534"/>
      <c r="F723" s="534"/>
      <c r="G723" s="534"/>
    </row>
    <row r="724" spans="1:7">
      <c r="A724" s="534"/>
      <c r="D724" s="534"/>
      <c r="E724" s="534"/>
      <c r="F724" s="534"/>
      <c r="G724" s="534"/>
    </row>
    <row r="725" spans="1:7">
      <c r="A725" s="534"/>
      <c r="D725" s="534"/>
      <c r="E725" s="534"/>
      <c r="F725" s="534"/>
      <c r="G725" s="534"/>
    </row>
    <row r="726" spans="1:7">
      <c r="A726" s="534"/>
      <c r="D726" s="534"/>
      <c r="E726" s="534"/>
      <c r="F726" s="534"/>
      <c r="G726" s="534"/>
    </row>
    <row r="727" spans="1:7">
      <c r="A727" s="534"/>
      <c r="D727" s="534"/>
      <c r="E727" s="534"/>
      <c r="F727" s="534"/>
      <c r="G727" s="534"/>
    </row>
    <row r="728" spans="1:7">
      <c r="A728" s="534"/>
      <c r="D728" s="534"/>
      <c r="E728" s="534"/>
      <c r="F728" s="534"/>
      <c r="G728" s="534"/>
    </row>
    <row r="729" spans="1:7">
      <c r="A729" s="534"/>
      <c r="D729" s="534"/>
      <c r="E729" s="534"/>
      <c r="F729" s="534"/>
      <c r="G729" s="534"/>
    </row>
    <row r="730" spans="1:7">
      <c r="A730" s="534"/>
      <c r="D730" s="534"/>
      <c r="E730" s="534"/>
      <c r="F730" s="534"/>
      <c r="G730" s="534"/>
    </row>
    <row r="731" spans="1:7">
      <c r="A731" s="534"/>
      <c r="D731" s="534"/>
      <c r="E731" s="534"/>
      <c r="F731" s="534"/>
      <c r="G731" s="534"/>
    </row>
    <row r="732" spans="1:7">
      <c r="A732" s="534"/>
      <c r="D732" s="534"/>
      <c r="E732" s="534"/>
      <c r="F732" s="534"/>
      <c r="G732" s="534"/>
    </row>
    <row r="733" spans="1:7">
      <c r="A733" s="534"/>
      <c r="D733" s="534"/>
      <c r="E733" s="534"/>
      <c r="F733" s="534"/>
      <c r="G733" s="534"/>
    </row>
    <row r="734" spans="1:7">
      <c r="A734" s="534"/>
      <c r="D734" s="534"/>
      <c r="E734" s="534"/>
      <c r="F734" s="534"/>
      <c r="G734" s="534"/>
    </row>
    <row r="735" spans="1:7">
      <c r="A735" s="534"/>
      <c r="D735" s="534"/>
      <c r="E735" s="534"/>
      <c r="F735" s="534"/>
      <c r="G735" s="534"/>
    </row>
    <row r="736" spans="1:7">
      <c r="A736" s="534"/>
      <c r="D736" s="534"/>
      <c r="E736" s="534"/>
      <c r="F736" s="534"/>
      <c r="G736" s="534"/>
    </row>
    <row r="737" spans="1:7">
      <c r="A737" s="534"/>
      <c r="D737" s="534"/>
      <c r="E737" s="534"/>
      <c r="F737" s="534"/>
      <c r="G737" s="534"/>
    </row>
    <row r="738" spans="1:7">
      <c r="A738" s="534"/>
      <c r="D738" s="534"/>
      <c r="E738" s="534"/>
      <c r="F738" s="534"/>
      <c r="G738" s="534"/>
    </row>
    <row r="739" spans="1:7">
      <c r="A739" s="534"/>
      <c r="D739" s="534"/>
      <c r="E739" s="534"/>
      <c r="F739" s="534"/>
      <c r="G739" s="534"/>
    </row>
    <row r="740" spans="1:7">
      <c r="A740" s="534"/>
      <c r="D740" s="534"/>
      <c r="E740" s="534"/>
      <c r="F740" s="534"/>
      <c r="G740" s="534"/>
    </row>
    <row r="741" spans="1:7">
      <c r="A741" s="534"/>
      <c r="D741" s="534"/>
      <c r="E741" s="534"/>
      <c r="F741" s="534"/>
      <c r="G741" s="534"/>
    </row>
    <row r="742" spans="1:7">
      <c r="A742" s="534"/>
      <c r="D742" s="534"/>
      <c r="E742" s="534"/>
      <c r="F742" s="534"/>
      <c r="G742" s="534"/>
    </row>
    <row r="743" spans="1:7">
      <c r="A743" s="534"/>
      <c r="D743" s="534"/>
      <c r="E743" s="534"/>
      <c r="F743" s="534"/>
      <c r="G743" s="534"/>
    </row>
    <row r="744" spans="1:7">
      <c r="A744" s="534"/>
      <c r="D744" s="534"/>
      <c r="E744" s="534"/>
      <c r="F744" s="534"/>
      <c r="G744" s="534"/>
    </row>
    <row r="745" spans="1:7">
      <c r="A745" s="534"/>
      <c r="D745" s="534"/>
      <c r="E745" s="534"/>
      <c r="F745" s="534"/>
      <c r="G745" s="534"/>
    </row>
    <row r="746" spans="1:7">
      <c r="A746" s="534"/>
      <c r="D746" s="534"/>
      <c r="E746" s="534"/>
      <c r="F746" s="534"/>
      <c r="G746" s="534"/>
    </row>
    <row r="747" spans="1:7">
      <c r="A747" s="534"/>
      <c r="D747" s="534"/>
      <c r="E747" s="534"/>
      <c r="F747" s="534"/>
      <c r="G747" s="534"/>
    </row>
    <row r="748" spans="1:7">
      <c r="A748" s="534"/>
      <c r="D748" s="534"/>
      <c r="E748" s="534"/>
      <c r="F748" s="534"/>
      <c r="G748" s="534"/>
    </row>
    <row r="749" spans="1:7">
      <c r="A749" s="534"/>
      <c r="D749" s="534"/>
      <c r="E749" s="534"/>
      <c r="F749" s="534"/>
      <c r="G749" s="534"/>
    </row>
    <row r="750" spans="1:7">
      <c r="A750" s="534"/>
      <c r="D750" s="534"/>
      <c r="E750" s="534"/>
      <c r="F750" s="534"/>
      <c r="G750" s="534"/>
    </row>
    <row r="751" spans="1:7">
      <c r="A751" s="534"/>
      <c r="D751" s="534"/>
      <c r="E751" s="534"/>
      <c r="F751" s="534"/>
      <c r="G751" s="534"/>
    </row>
    <row r="752" spans="1:7">
      <c r="A752" s="534"/>
      <c r="D752" s="534"/>
      <c r="E752" s="534"/>
      <c r="F752" s="534"/>
      <c r="G752" s="534"/>
    </row>
    <row r="753" spans="1:7">
      <c r="A753" s="534"/>
      <c r="D753" s="534"/>
      <c r="E753" s="534"/>
      <c r="F753" s="534"/>
      <c r="G753" s="534"/>
    </row>
    <row r="754" spans="1:7">
      <c r="A754" s="534"/>
      <c r="D754" s="534"/>
      <c r="E754" s="534"/>
      <c r="F754" s="534"/>
      <c r="G754" s="534"/>
    </row>
    <row r="755" spans="1:7">
      <c r="A755" s="534"/>
      <c r="D755" s="534"/>
      <c r="E755" s="534"/>
      <c r="F755" s="534"/>
      <c r="G755" s="534"/>
    </row>
    <row r="756" spans="1:7">
      <c r="A756" s="534"/>
      <c r="D756" s="534"/>
      <c r="E756" s="534"/>
      <c r="F756" s="534"/>
      <c r="G756" s="534"/>
    </row>
    <row r="757" spans="1:7">
      <c r="A757" s="534"/>
      <c r="D757" s="534"/>
      <c r="E757" s="534"/>
      <c r="F757" s="534"/>
      <c r="G757" s="534"/>
    </row>
    <row r="758" spans="1:7">
      <c r="A758" s="534"/>
      <c r="D758" s="534"/>
      <c r="E758" s="534"/>
      <c r="F758" s="534"/>
      <c r="G758" s="534"/>
    </row>
    <row r="759" spans="1:7">
      <c r="A759" s="534"/>
      <c r="D759" s="534"/>
      <c r="E759" s="534"/>
      <c r="F759" s="534"/>
      <c r="G759" s="534"/>
    </row>
    <row r="760" spans="1:7">
      <c r="A760" s="534"/>
      <c r="D760" s="534"/>
      <c r="E760" s="534"/>
      <c r="F760" s="534"/>
      <c r="G760" s="534"/>
    </row>
    <row r="761" spans="1:7">
      <c r="A761" s="534"/>
      <c r="D761" s="534"/>
      <c r="E761" s="534"/>
      <c r="F761" s="534"/>
      <c r="G761" s="534"/>
    </row>
    <row r="762" spans="1:7">
      <c r="A762" s="534"/>
      <c r="D762" s="534"/>
      <c r="E762" s="534"/>
      <c r="F762" s="534"/>
      <c r="G762" s="534"/>
    </row>
    <row r="763" spans="1:7">
      <c r="A763" s="534"/>
      <c r="D763" s="534"/>
      <c r="E763" s="534"/>
      <c r="F763" s="534"/>
      <c r="G763" s="534"/>
    </row>
    <row r="764" spans="1:7">
      <c r="A764" s="534"/>
      <c r="D764" s="534"/>
      <c r="E764" s="534"/>
      <c r="F764" s="534"/>
      <c r="G764" s="534"/>
    </row>
    <row r="765" spans="1:7">
      <c r="A765" s="534"/>
      <c r="D765" s="534"/>
      <c r="E765" s="534"/>
      <c r="F765" s="534"/>
      <c r="G765" s="534"/>
    </row>
    <row r="766" spans="1:7">
      <c r="A766" s="534"/>
      <c r="D766" s="534"/>
      <c r="E766" s="534"/>
      <c r="F766" s="534"/>
      <c r="G766" s="534"/>
    </row>
    <row r="767" spans="1:7">
      <c r="A767" s="534"/>
      <c r="D767" s="534"/>
      <c r="E767" s="534"/>
      <c r="F767" s="534"/>
      <c r="G767" s="534"/>
    </row>
    <row r="768" spans="1:7">
      <c r="A768" s="534"/>
      <c r="D768" s="534"/>
      <c r="E768" s="534"/>
      <c r="F768" s="534"/>
      <c r="G768" s="534"/>
    </row>
    <row r="769" spans="1:7">
      <c r="A769" s="534"/>
      <c r="D769" s="534"/>
      <c r="E769" s="534"/>
      <c r="F769" s="534"/>
      <c r="G769" s="534"/>
    </row>
    <row r="770" spans="1:7">
      <c r="A770" s="534"/>
      <c r="D770" s="534"/>
      <c r="E770" s="534"/>
      <c r="F770" s="534"/>
      <c r="G770" s="534"/>
    </row>
    <row r="771" spans="1:7">
      <c r="A771" s="534"/>
      <c r="D771" s="534"/>
      <c r="E771" s="534"/>
      <c r="F771" s="534"/>
      <c r="G771" s="534"/>
    </row>
    <row r="772" spans="1:7">
      <c r="A772" s="534"/>
      <c r="D772" s="534"/>
      <c r="E772" s="534"/>
      <c r="F772" s="534"/>
      <c r="G772" s="534"/>
    </row>
    <row r="773" spans="1:7">
      <c r="A773" s="534"/>
      <c r="D773" s="534"/>
      <c r="E773" s="534"/>
      <c r="F773" s="534"/>
      <c r="G773" s="534"/>
    </row>
    <row r="774" spans="1:7">
      <c r="A774" s="534"/>
      <c r="D774" s="534"/>
      <c r="E774" s="534"/>
      <c r="F774" s="534"/>
      <c r="G774" s="534"/>
    </row>
    <row r="775" spans="1:7">
      <c r="A775" s="534"/>
      <c r="D775" s="534"/>
      <c r="E775" s="534"/>
      <c r="F775" s="534"/>
      <c r="G775" s="534"/>
    </row>
    <row r="776" spans="1:7">
      <c r="A776" s="534"/>
      <c r="D776" s="534"/>
      <c r="E776" s="534"/>
      <c r="F776" s="534"/>
      <c r="G776" s="534"/>
    </row>
    <row r="777" spans="1:7">
      <c r="A777" s="534"/>
      <c r="D777" s="534"/>
      <c r="E777" s="534"/>
      <c r="F777" s="534"/>
      <c r="G777" s="534"/>
    </row>
    <row r="778" spans="1:7">
      <c r="A778" s="534"/>
      <c r="D778" s="534"/>
      <c r="E778" s="534"/>
      <c r="F778" s="534"/>
      <c r="G778" s="534"/>
    </row>
    <row r="779" spans="1:7">
      <c r="A779" s="534"/>
      <c r="D779" s="534"/>
      <c r="E779" s="534"/>
      <c r="F779" s="534"/>
      <c r="G779" s="534"/>
    </row>
    <row r="780" spans="1:7">
      <c r="A780" s="534"/>
      <c r="D780" s="534"/>
      <c r="E780" s="534"/>
      <c r="F780" s="534"/>
      <c r="G780" s="534"/>
    </row>
    <row r="781" spans="1:7">
      <c r="A781" s="534"/>
      <c r="D781" s="534"/>
      <c r="E781" s="534"/>
      <c r="F781" s="534"/>
      <c r="G781" s="534"/>
    </row>
    <row r="782" spans="1:7">
      <c r="A782" s="534"/>
      <c r="D782" s="534"/>
      <c r="E782" s="534"/>
      <c r="F782" s="534"/>
      <c r="G782" s="534"/>
    </row>
    <row r="783" spans="1:7">
      <c r="A783" s="534"/>
      <c r="D783" s="534"/>
      <c r="E783" s="534"/>
      <c r="F783" s="534"/>
      <c r="G783" s="534"/>
    </row>
    <row r="784" spans="1:7">
      <c r="A784" s="534"/>
      <c r="D784" s="534"/>
      <c r="E784" s="534"/>
      <c r="F784" s="534"/>
      <c r="G784" s="534"/>
    </row>
    <row r="785" spans="1:7">
      <c r="A785" s="534"/>
      <c r="D785" s="534"/>
      <c r="E785" s="534"/>
      <c r="F785" s="534"/>
      <c r="G785" s="534"/>
    </row>
    <row r="786" spans="1:7">
      <c r="A786" s="534"/>
      <c r="D786" s="534"/>
      <c r="E786" s="534"/>
      <c r="F786" s="534"/>
      <c r="G786" s="534"/>
    </row>
    <row r="787" spans="1:7">
      <c r="A787" s="534"/>
      <c r="D787" s="534"/>
      <c r="E787" s="534"/>
      <c r="F787" s="534"/>
      <c r="G787" s="534"/>
    </row>
    <row r="788" spans="1:7">
      <c r="A788" s="534"/>
      <c r="D788" s="534"/>
      <c r="E788" s="534"/>
      <c r="F788" s="534"/>
      <c r="G788" s="534"/>
    </row>
    <row r="789" spans="1:7">
      <c r="A789" s="534"/>
      <c r="D789" s="534"/>
      <c r="E789" s="534"/>
      <c r="F789" s="534"/>
      <c r="G789" s="534"/>
    </row>
    <row r="790" spans="1:7">
      <c r="A790" s="534"/>
      <c r="D790" s="534"/>
      <c r="E790" s="534"/>
      <c r="F790" s="534"/>
      <c r="G790" s="534"/>
    </row>
    <row r="791" spans="1:7">
      <c r="A791" s="534"/>
      <c r="D791" s="534"/>
      <c r="E791" s="534"/>
      <c r="F791" s="534"/>
      <c r="G791" s="534"/>
    </row>
    <row r="792" spans="1:7">
      <c r="A792" s="534"/>
      <c r="D792" s="534"/>
      <c r="E792" s="534"/>
      <c r="F792" s="534"/>
      <c r="G792" s="534"/>
    </row>
    <row r="793" spans="1:7">
      <c r="A793" s="534"/>
      <c r="D793" s="534"/>
      <c r="E793" s="534"/>
      <c r="F793" s="534"/>
      <c r="G793" s="534"/>
    </row>
    <row r="794" spans="1:7">
      <c r="A794" s="534"/>
      <c r="D794" s="534"/>
      <c r="E794" s="534"/>
      <c r="F794" s="534"/>
      <c r="G794" s="534"/>
    </row>
    <row r="795" spans="1:7">
      <c r="A795" s="534"/>
      <c r="D795" s="534"/>
      <c r="E795" s="534"/>
      <c r="F795" s="534"/>
      <c r="G795" s="534"/>
    </row>
    <row r="796" spans="1:7">
      <c r="A796" s="534"/>
      <c r="D796" s="534"/>
      <c r="E796" s="534"/>
      <c r="F796" s="534"/>
      <c r="G796" s="534"/>
    </row>
    <row r="797" spans="1:7">
      <c r="A797" s="534"/>
      <c r="D797" s="534"/>
      <c r="E797" s="534"/>
      <c r="F797" s="534"/>
      <c r="G797" s="534"/>
    </row>
    <row r="798" spans="1:7">
      <c r="A798" s="534"/>
      <c r="D798" s="534"/>
      <c r="E798" s="534"/>
      <c r="F798" s="534"/>
      <c r="G798" s="534"/>
    </row>
    <row r="799" spans="1:7">
      <c r="A799" s="533"/>
    </row>
    <row r="800" spans="1:7">
      <c r="A800" s="533"/>
    </row>
    <row r="801" s="533" customFormat="1"/>
    <row r="802" s="533" customFormat="1"/>
    <row r="803" s="533" customFormat="1"/>
    <row r="804" s="533" customFormat="1"/>
    <row r="805" s="533" customFormat="1"/>
    <row r="806" s="533" customFormat="1"/>
    <row r="807" s="533" customFormat="1"/>
    <row r="808" s="533" customFormat="1"/>
    <row r="809" s="533" customFormat="1"/>
    <row r="810" s="533" customFormat="1"/>
    <row r="811" s="533" customFormat="1"/>
    <row r="812" s="533" customFormat="1"/>
    <row r="813" s="533" customFormat="1"/>
    <row r="814" s="533" customFormat="1"/>
    <row r="815" s="533" customFormat="1"/>
    <row r="816" s="533" customFormat="1"/>
    <row r="817" spans="1:10">
      <c r="A817" s="533"/>
    </row>
    <row r="818" spans="1:10">
      <c r="A818" s="533"/>
    </row>
    <row r="819" spans="1:10">
      <c r="J819" s="533" t="s">
        <v>2440</v>
      </c>
    </row>
  </sheetData>
  <mergeCells count="384">
    <mergeCell ref="C182:C183"/>
    <mergeCell ref="C237:C238"/>
    <mergeCell ref="C252:C253"/>
    <mergeCell ref="C244:C245"/>
    <mergeCell ref="C198:C199"/>
    <mergeCell ref="D214:D215"/>
    <mergeCell ref="D198:D199"/>
    <mergeCell ref="C214:C215"/>
    <mergeCell ref="D221:D222"/>
    <mergeCell ref="C229:C230"/>
    <mergeCell ref="B237:B238"/>
    <mergeCell ref="B252:B253"/>
    <mergeCell ref="D182:D183"/>
    <mergeCell ref="D184:D188"/>
    <mergeCell ref="B190:B191"/>
    <mergeCell ref="C190:C191"/>
    <mergeCell ref="D190:D191"/>
    <mergeCell ref="B244:B245"/>
    <mergeCell ref="B214:B215"/>
    <mergeCell ref="B206:B207"/>
    <mergeCell ref="C327:C328"/>
    <mergeCell ref="C305:C306"/>
    <mergeCell ref="C289:C290"/>
    <mergeCell ref="B267:B268"/>
    <mergeCell ref="D192:D196"/>
    <mergeCell ref="C282:C283"/>
    <mergeCell ref="D267:D268"/>
    <mergeCell ref="D269:D273"/>
    <mergeCell ref="B260:B261"/>
    <mergeCell ref="C267:C268"/>
    <mergeCell ref="A92:B92"/>
    <mergeCell ref="B282:B283"/>
    <mergeCell ref="B297:B298"/>
    <mergeCell ref="C319:C320"/>
    <mergeCell ref="A304:B304"/>
    <mergeCell ref="B289:B290"/>
    <mergeCell ref="B305:B306"/>
    <mergeCell ref="B319:B320"/>
    <mergeCell ref="B312:B313"/>
    <mergeCell ref="C312:C313"/>
    <mergeCell ref="D24:D28"/>
    <mergeCell ref="B6:B7"/>
    <mergeCell ref="D6:D7"/>
    <mergeCell ref="D8:D12"/>
    <mergeCell ref="D14:D15"/>
    <mergeCell ref="C260:C261"/>
    <mergeCell ref="D254:D258"/>
    <mergeCell ref="B22:B23"/>
    <mergeCell ref="A29:B29"/>
    <mergeCell ref="B30:B31"/>
    <mergeCell ref="A37:B37"/>
    <mergeCell ref="A69:B69"/>
    <mergeCell ref="A1:G1"/>
    <mergeCell ref="A2:B2"/>
    <mergeCell ref="B3:G3"/>
    <mergeCell ref="A5:B5"/>
    <mergeCell ref="A13:B13"/>
    <mergeCell ref="B54:B55"/>
    <mergeCell ref="D32:D36"/>
    <mergeCell ref="D16:D20"/>
    <mergeCell ref="D22:D23"/>
    <mergeCell ref="C62:C63"/>
    <mergeCell ref="A21:B21"/>
    <mergeCell ref="B38:B39"/>
    <mergeCell ref="B77:B78"/>
    <mergeCell ref="C70:C71"/>
    <mergeCell ref="B62:B63"/>
    <mergeCell ref="B70:B71"/>
    <mergeCell ref="A45:B45"/>
    <mergeCell ref="A53:B53"/>
    <mergeCell ref="B46:B47"/>
    <mergeCell ref="A100:B100"/>
    <mergeCell ref="D133:D134"/>
    <mergeCell ref="A84:B84"/>
    <mergeCell ref="A108:B108"/>
    <mergeCell ref="B14:B15"/>
    <mergeCell ref="C101:C102"/>
    <mergeCell ref="C109:C110"/>
    <mergeCell ref="C117:C118"/>
    <mergeCell ref="B117:B118"/>
    <mergeCell ref="C54:C55"/>
    <mergeCell ref="D336:D340"/>
    <mergeCell ref="D358:D359"/>
    <mergeCell ref="C358:C359"/>
    <mergeCell ref="B341:B342"/>
    <mergeCell ref="D72:D76"/>
    <mergeCell ref="B229:B230"/>
    <mergeCell ref="A251:B251"/>
    <mergeCell ref="B93:B94"/>
    <mergeCell ref="B85:B86"/>
    <mergeCell ref="B133:B134"/>
    <mergeCell ref="D366:D367"/>
    <mergeCell ref="D368:D372"/>
    <mergeCell ref="B366:B367"/>
    <mergeCell ref="D389:D390"/>
    <mergeCell ref="C350:C351"/>
    <mergeCell ref="B334:B335"/>
    <mergeCell ref="B350:B351"/>
    <mergeCell ref="B358:B359"/>
    <mergeCell ref="C334:C335"/>
    <mergeCell ref="D334:D335"/>
    <mergeCell ref="D437:D438"/>
    <mergeCell ref="C437:C438"/>
    <mergeCell ref="A420:G420"/>
    <mergeCell ref="A428:G428"/>
    <mergeCell ref="D360:D364"/>
    <mergeCell ref="B405:B406"/>
    <mergeCell ref="A388:B388"/>
    <mergeCell ref="A396:B396"/>
    <mergeCell ref="C366:C367"/>
    <mergeCell ref="A365:B365"/>
    <mergeCell ref="D415:D419"/>
    <mergeCell ref="D405:D406"/>
    <mergeCell ref="D407:D411"/>
    <mergeCell ref="A373:B373"/>
    <mergeCell ref="A404:B404"/>
    <mergeCell ref="C405:C406"/>
    <mergeCell ref="D374:D375"/>
    <mergeCell ref="D376:D380"/>
    <mergeCell ref="B374:B375"/>
    <mergeCell ref="B485:B486"/>
    <mergeCell ref="A492:B492"/>
    <mergeCell ref="D423:D427"/>
    <mergeCell ref="B381:B382"/>
    <mergeCell ref="B397:B398"/>
    <mergeCell ref="A412:B412"/>
    <mergeCell ref="B389:B390"/>
    <mergeCell ref="A421:A426"/>
    <mergeCell ref="A429:A434"/>
    <mergeCell ref="B429:B430"/>
    <mergeCell ref="B421:B422"/>
    <mergeCell ref="B454:B455"/>
    <mergeCell ref="B462:B463"/>
    <mergeCell ref="B478:B479"/>
    <mergeCell ref="A436:G436"/>
    <mergeCell ref="B470:B471"/>
    <mergeCell ref="D439:D443"/>
    <mergeCell ref="D446:D447"/>
    <mergeCell ref="B446:B447"/>
    <mergeCell ref="D448:D452"/>
    <mergeCell ref="A116:B116"/>
    <mergeCell ref="A132:B132"/>
    <mergeCell ref="B166:B167"/>
    <mergeCell ref="B109:B110"/>
    <mergeCell ref="A141:B141"/>
    <mergeCell ref="B125:B126"/>
    <mergeCell ref="B158:B159"/>
    <mergeCell ref="A140:G140"/>
    <mergeCell ref="C158:C159"/>
    <mergeCell ref="A157:B157"/>
    <mergeCell ref="B182:B183"/>
    <mergeCell ref="B629:B630"/>
    <mergeCell ref="B549:B550"/>
    <mergeCell ref="B556:B557"/>
    <mergeCell ref="C556:C557"/>
    <mergeCell ref="A595:B595"/>
    <mergeCell ref="A628:B628"/>
    <mergeCell ref="A611:B611"/>
    <mergeCell ref="A612:B612"/>
    <mergeCell ref="A437:A442"/>
    <mergeCell ref="C6:C7"/>
    <mergeCell ref="C14:C15"/>
    <mergeCell ref="C22:C23"/>
    <mergeCell ref="C30:C31"/>
    <mergeCell ref="C38:C39"/>
    <mergeCell ref="C46:C47"/>
    <mergeCell ref="C166:C167"/>
    <mergeCell ref="B613:B614"/>
    <mergeCell ref="B517:B518"/>
    <mergeCell ref="B580:B581"/>
    <mergeCell ref="B588:B589"/>
    <mergeCell ref="B596:B597"/>
    <mergeCell ref="A453:B453"/>
    <mergeCell ref="B437:B438"/>
    <mergeCell ref="C478:C479"/>
    <mergeCell ref="B221:B222"/>
    <mergeCell ref="B621:B622"/>
    <mergeCell ref="A540:B540"/>
    <mergeCell ref="A563:B563"/>
    <mergeCell ref="A571:B571"/>
    <mergeCell ref="B525:B526"/>
    <mergeCell ref="B604:B605"/>
    <mergeCell ref="A603:B603"/>
    <mergeCell ref="A579:B579"/>
    <mergeCell ref="D352:D356"/>
    <mergeCell ref="B541:B542"/>
    <mergeCell ref="B564:B565"/>
    <mergeCell ref="C429:C430"/>
    <mergeCell ref="A477:B477"/>
    <mergeCell ref="D429:D430"/>
    <mergeCell ref="D431:D435"/>
    <mergeCell ref="A445:B445"/>
    <mergeCell ref="D413:D414"/>
    <mergeCell ref="B533:B534"/>
    <mergeCell ref="D77:D78"/>
    <mergeCell ref="D101:D102"/>
    <mergeCell ref="B101:B102"/>
    <mergeCell ref="C421:C422"/>
    <mergeCell ref="A296:B296"/>
    <mergeCell ref="D391:D395"/>
    <mergeCell ref="B150:B151"/>
    <mergeCell ref="C150:C151"/>
    <mergeCell ref="D168:D172"/>
    <mergeCell ref="C142:C143"/>
    <mergeCell ref="C77:C78"/>
    <mergeCell ref="C85:C86"/>
    <mergeCell ref="C93:C94"/>
    <mergeCell ref="A165:G165"/>
    <mergeCell ref="B142:B143"/>
    <mergeCell ref="C133:C134"/>
    <mergeCell ref="D160:D164"/>
    <mergeCell ref="D95:D99"/>
    <mergeCell ref="D103:D107"/>
    <mergeCell ref="D109:D110"/>
    <mergeCell ref="B509:B510"/>
    <mergeCell ref="A587:B587"/>
    <mergeCell ref="A548:B548"/>
    <mergeCell ref="B572:B573"/>
    <mergeCell ref="B501:B502"/>
    <mergeCell ref="A532:B532"/>
    <mergeCell ref="A508:B508"/>
    <mergeCell ref="A516:B516"/>
    <mergeCell ref="A524:B524"/>
    <mergeCell ref="C397:C398"/>
    <mergeCell ref="C413:C414"/>
    <mergeCell ref="D397:D398"/>
    <mergeCell ref="D399:D403"/>
    <mergeCell ref="C389:C390"/>
    <mergeCell ref="C613:C614"/>
    <mergeCell ref="C454:C455"/>
    <mergeCell ref="C470:C471"/>
    <mergeCell ref="C462:C463"/>
    <mergeCell ref="C446:C447"/>
    <mergeCell ref="B493:B494"/>
    <mergeCell ref="C541:C542"/>
    <mergeCell ref="C621:C622"/>
    <mergeCell ref="C629:C630"/>
    <mergeCell ref="C564:C565"/>
    <mergeCell ref="C572:C573"/>
    <mergeCell ref="C580:C581"/>
    <mergeCell ref="C588:C589"/>
    <mergeCell ref="C596:C597"/>
    <mergeCell ref="C604:C605"/>
    <mergeCell ref="D64:D68"/>
    <mergeCell ref="D70:D71"/>
    <mergeCell ref="C549:C550"/>
    <mergeCell ref="C525:C526"/>
    <mergeCell ref="C533:C534"/>
    <mergeCell ref="C485:C486"/>
    <mergeCell ref="C493:C494"/>
    <mergeCell ref="C501:C502"/>
    <mergeCell ref="C509:C510"/>
    <mergeCell ref="C517:C518"/>
    <mergeCell ref="D30:D31"/>
    <mergeCell ref="D54:D55"/>
    <mergeCell ref="D62:D63"/>
    <mergeCell ref="D46:D47"/>
    <mergeCell ref="D48:D52"/>
    <mergeCell ref="D38:D39"/>
    <mergeCell ref="D40:D44"/>
    <mergeCell ref="D56:D60"/>
    <mergeCell ref="D111:D115"/>
    <mergeCell ref="D79:D83"/>
    <mergeCell ref="D85:D86"/>
    <mergeCell ref="D87:D91"/>
    <mergeCell ref="D93:D94"/>
    <mergeCell ref="D135:D139"/>
    <mergeCell ref="D117:D118"/>
    <mergeCell ref="D119:D123"/>
    <mergeCell ref="D142:D143"/>
    <mergeCell ref="D144:D148"/>
    <mergeCell ref="A228:B228"/>
    <mergeCell ref="D223:D227"/>
    <mergeCell ref="D150:D151"/>
    <mergeCell ref="D152:D156"/>
    <mergeCell ref="D158:D159"/>
    <mergeCell ref="D200:D204"/>
    <mergeCell ref="D206:D207"/>
    <mergeCell ref="D166:D167"/>
    <mergeCell ref="B198:B199"/>
    <mergeCell ref="C206:C207"/>
    <mergeCell ref="C221:C222"/>
    <mergeCell ref="A197:G197"/>
    <mergeCell ref="C174:C175"/>
    <mergeCell ref="D174:D175"/>
    <mergeCell ref="D176:D180"/>
    <mergeCell ref="D208:D212"/>
    <mergeCell ref="A213:G213"/>
    <mergeCell ref="B174:B175"/>
    <mergeCell ref="D216:D220"/>
    <mergeCell ref="D262:D266"/>
    <mergeCell ref="D246:D250"/>
    <mergeCell ref="D252:D253"/>
    <mergeCell ref="D244:D245"/>
    <mergeCell ref="D229:D230"/>
    <mergeCell ref="D231:D235"/>
    <mergeCell ref="D237:D238"/>
    <mergeCell ref="D291:D295"/>
    <mergeCell ref="D312:D313"/>
    <mergeCell ref="D321:D325"/>
    <mergeCell ref="D319:D320"/>
    <mergeCell ref="D327:D328"/>
    <mergeCell ref="A236:B236"/>
    <mergeCell ref="C297:C298"/>
    <mergeCell ref="A274:B274"/>
    <mergeCell ref="B327:B328"/>
    <mergeCell ref="A326:B326"/>
    <mergeCell ref="D381:D382"/>
    <mergeCell ref="D383:D387"/>
    <mergeCell ref="D421:D422"/>
    <mergeCell ref="A348:G348"/>
    <mergeCell ref="A349:B349"/>
    <mergeCell ref="A357:B357"/>
    <mergeCell ref="D350:D351"/>
    <mergeCell ref="B413:B414"/>
    <mergeCell ref="C374:C375"/>
    <mergeCell ref="C381:C382"/>
    <mergeCell ref="D462:D463"/>
    <mergeCell ref="D509:D510"/>
    <mergeCell ref="D464:D468"/>
    <mergeCell ref="D470:D471"/>
    <mergeCell ref="D472:D476"/>
    <mergeCell ref="D478:D479"/>
    <mergeCell ref="D480:D484"/>
    <mergeCell ref="D485:D486"/>
    <mergeCell ref="D519:D523"/>
    <mergeCell ref="D541:D542"/>
    <mergeCell ref="D543:D547"/>
    <mergeCell ref="D564:D565"/>
    <mergeCell ref="D549:D550"/>
    <mergeCell ref="D533:D534"/>
    <mergeCell ref="D535:D539"/>
    <mergeCell ref="D556:D557"/>
    <mergeCell ref="D558:D562"/>
    <mergeCell ref="D629:D630"/>
    <mergeCell ref="D631:D637"/>
    <mergeCell ref="D613:D614"/>
    <mergeCell ref="D615:D619"/>
    <mergeCell ref="D621:D622"/>
    <mergeCell ref="D590:D594"/>
    <mergeCell ref="D596:D597"/>
    <mergeCell ref="D598:D602"/>
    <mergeCell ref="D604:D605"/>
    <mergeCell ref="D606:D610"/>
    <mergeCell ref="D623:D627"/>
    <mergeCell ref="D551:D555"/>
    <mergeCell ref="D525:D526"/>
    <mergeCell ref="D527:D531"/>
    <mergeCell ref="D566:D570"/>
    <mergeCell ref="D572:D573"/>
    <mergeCell ref="D574:D578"/>
    <mergeCell ref="D580:D581"/>
    <mergeCell ref="D582:D586"/>
    <mergeCell ref="D588:D589"/>
    <mergeCell ref="C125:C126"/>
    <mergeCell ref="D125:D126"/>
    <mergeCell ref="D127:D131"/>
    <mergeCell ref="D314:D318"/>
    <mergeCell ref="D305:D306"/>
    <mergeCell ref="D307:D311"/>
    <mergeCell ref="D282:D283"/>
    <mergeCell ref="D284:D288"/>
    <mergeCell ref="D239:D243"/>
    <mergeCell ref="D260:D261"/>
    <mergeCell ref="D343:D347"/>
    <mergeCell ref="D511:D515"/>
    <mergeCell ref="D517:D518"/>
    <mergeCell ref="D487:D491"/>
    <mergeCell ref="D493:D494"/>
    <mergeCell ref="D495:D499"/>
    <mergeCell ref="D501:D502"/>
    <mergeCell ref="D503:D507"/>
    <mergeCell ref="D454:D455"/>
    <mergeCell ref="D456:D460"/>
    <mergeCell ref="B275:B276"/>
    <mergeCell ref="C275:C276"/>
    <mergeCell ref="D275:D276"/>
    <mergeCell ref="D277:D281"/>
    <mergeCell ref="C341:C342"/>
    <mergeCell ref="D341:D342"/>
    <mergeCell ref="D329:D333"/>
    <mergeCell ref="D297:D298"/>
    <mergeCell ref="D299:D303"/>
    <mergeCell ref="D289:D290"/>
  </mergeCells>
  <phoneticPr fontId="11" type="noConversion"/>
  <hyperlinks>
    <hyperlink ref="B80" r:id="rId1" tooltip="Please click here for Schedule details." display="javascript:void(0);"/>
    <hyperlink ref="C80" r:id="rId2" tooltip="Please click here for Schedule details." display="javascript:void(0);"/>
  </hyperlinks>
  <pageMargins left="0.7" right="0.7" top="0.75" bottom="0.75" header="0.3" footer="0.3"/>
  <pageSetup paperSize="9" orientation="portrait" r:id="rId3"/>
  <headerFooter scaleWithDoc="0" alignWithMargins="0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56"/>
  <sheetViews>
    <sheetView workbookViewId="0">
      <selection activeCell="H138" sqref="H138"/>
    </sheetView>
  </sheetViews>
  <sheetFormatPr defaultRowHeight="15.75"/>
  <cols>
    <col min="1" max="1" width="5.25" style="910" customWidth="1"/>
    <col min="2" max="2" width="35.25" style="909" customWidth="1"/>
    <col min="3" max="3" width="13.125" style="909" customWidth="1"/>
    <col min="4" max="4" width="11" style="909" customWidth="1"/>
    <col min="5" max="5" width="12.625" style="909" customWidth="1"/>
    <col min="6" max="6" width="12" style="909" customWidth="1"/>
    <col min="7" max="7" width="15" style="909" customWidth="1"/>
    <col min="8" max="8" width="14.5" style="908" customWidth="1"/>
    <col min="9" max="9" width="13.875" style="908" customWidth="1"/>
    <col min="10" max="16384" width="9" style="908"/>
  </cols>
  <sheetData>
    <row r="1" spans="1:7" ht="67.5" customHeight="1">
      <c r="A1" s="1033" t="s">
        <v>3036</v>
      </c>
      <c r="B1" s="1033"/>
      <c r="C1" s="1033"/>
      <c r="D1" s="1033"/>
      <c r="E1" s="1033"/>
      <c r="F1" s="1033"/>
      <c r="G1" s="1033"/>
    </row>
    <row r="2" spans="1:7" ht="24.75" customHeight="1">
      <c r="A2" s="1029"/>
      <c r="B2" s="1032" t="s">
        <v>3035</v>
      </c>
      <c r="C2" s="1032"/>
      <c r="D2" s="1032"/>
      <c r="E2" s="1032"/>
      <c r="F2" s="1031"/>
      <c r="G2" s="1030">
        <v>43647</v>
      </c>
    </row>
    <row r="3" spans="1:7" ht="30.75" customHeight="1">
      <c r="A3" s="1029"/>
      <c r="B3" s="1028" t="s">
        <v>3034</v>
      </c>
      <c r="C3" s="1028"/>
      <c r="D3" s="1028"/>
      <c r="E3" s="1028"/>
      <c r="F3" s="1028"/>
      <c r="G3" s="1028"/>
    </row>
    <row r="4" spans="1:7" ht="30.75" customHeight="1">
      <c r="A4" s="1027" t="s">
        <v>3033</v>
      </c>
      <c r="B4" s="1027"/>
      <c r="C4" s="1026"/>
      <c r="D4" s="1026"/>
      <c r="E4" s="1026"/>
      <c r="F4" s="1026"/>
      <c r="G4" s="1026"/>
    </row>
    <row r="5" spans="1:7" s="993" customFormat="1">
      <c r="A5" s="978" t="s">
        <v>3032</v>
      </c>
      <c r="B5" s="978"/>
      <c r="C5" s="978"/>
      <c r="D5" s="978"/>
      <c r="E5" s="978"/>
      <c r="F5" s="978"/>
      <c r="G5" s="978"/>
    </row>
    <row r="6" spans="1:7">
      <c r="A6" s="930"/>
      <c r="B6" s="948" t="s">
        <v>31</v>
      </c>
      <c r="C6" s="948" t="s">
        <v>32</v>
      </c>
      <c r="D6" s="926" t="s">
        <v>8</v>
      </c>
      <c r="E6" s="1025" t="s">
        <v>17</v>
      </c>
      <c r="F6" s="925" t="s">
        <v>3017</v>
      </c>
      <c r="G6" s="924" t="s">
        <v>123</v>
      </c>
    </row>
    <row r="7" spans="1:7">
      <c r="A7" s="930"/>
      <c r="B7" s="939"/>
      <c r="C7" s="947"/>
      <c r="D7" s="922"/>
      <c r="E7" s="1025" t="s">
        <v>35</v>
      </c>
      <c r="F7" s="1025" t="s">
        <v>35</v>
      </c>
      <c r="G7" s="924" t="s">
        <v>36</v>
      </c>
    </row>
    <row r="8" spans="1:7" ht="17.25" customHeight="1">
      <c r="A8" s="930"/>
      <c r="B8" s="925" t="s">
        <v>3031</v>
      </c>
      <c r="C8" s="925" t="s">
        <v>3030</v>
      </c>
      <c r="D8" s="1024" t="s">
        <v>2175</v>
      </c>
      <c r="E8" s="960">
        <v>43651</v>
      </c>
      <c r="F8" s="960">
        <v>43656</v>
      </c>
      <c r="G8" s="960">
        <v>43670</v>
      </c>
    </row>
    <row r="9" spans="1:7">
      <c r="A9" s="930"/>
      <c r="B9" s="925" t="s">
        <v>3029</v>
      </c>
      <c r="C9" s="925" t="s">
        <v>3028</v>
      </c>
      <c r="D9" s="1023"/>
      <c r="E9" s="960">
        <v>43658</v>
      </c>
      <c r="F9" s="960">
        <v>43663</v>
      </c>
      <c r="G9" s="960">
        <v>43677</v>
      </c>
    </row>
    <row r="10" spans="1:7">
      <c r="A10" s="930"/>
      <c r="B10" s="925" t="s">
        <v>2947</v>
      </c>
      <c r="C10" s="925"/>
      <c r="D10" s="1023"/>
      <c r="E10" s="960">
        <v>43665</v>
      </c>
      <c r="F10" s="960">
        <v>43670</v>
      </c>
      <c r="G10" s="960">
        <v>43684</v>
      </c>
    </row>
    <row r="11" spans="1:7">
      <c r="A11" s="930"/>
      <c r="B11" s="925" t="s">
        <v>3027</v>
      </c>
      <c r="C11" s="925" t="s">
        <v>3026</v>
      </c>
      <c r="D11" s="1023"/>
      <c r="E11" s="960">
        <v>43672</v>
      </c>
      <c r="F11" s="960">
        <v>43677</v>
      </c>
      <c r="G11" s="960">
        <v>43691</v>
      </c>
    </row>
    <row r="12" spans="1:7">
      <c r="A12" s="930"/>
      <c r="B12" s="925"/>
      <c r="C12" s="925"/>
      <c r="D12" s="1022"/>
      <c r="E12" s="960"/>
      <c r="F12" s="960"/>
      <c r="G12" s="960"/>
    </row>
    <row r="13" spans="1:7">
      <c r="A13" s="930"/>
      <c r="B13" s="976"/>
      <c r="C13" s="976"/>
      <c r="D13" s="1014"/>
      <c r="E13" s="1013"/>
      <c r="F13" s="1013"/>
      <c r="G13" s="1013"/>
    </row>
    <row r="14" spans="1:7" s="993" customFormat="1" ht="12.75" customHeight="1">
      <c r="A14" s="928" t="s">
        <v>3025</v>
      </c>
      <c r="B14" s="928"/>
      <c r="C14" s="928"/>
      <c r="D14" s="928"/>
      <c r="E14" s="928"/>
      <c r="F14" s="928"/>
      <c r="G14" s="928"/>
    </row>
    <row r="15" spans="1:7" s="1019" customFormat="1">
      <c r="A15" s="1020"/>
      <c r="B15" s="948" t="s">
        <v>31</v>
      </c>
      <c r="C15" s="948" t="s">
        <v>32</v>
      </c>
      <c r="D15" s="948" t="s">
        <v>8</v>
      </c>
      <c r="E15" s="915" t="s">
        <v>17</v>
      </c>
      <c r="F15" s="915" t="s">
        <v>3017</v>
      </c>
      <c r="G15" s="915" t="s">
        <v>221</v>
      </c>
    </row>
    <row r="16" spans="1:7" s="1019" customFormat="1">
      <c r="A16" s="1020"/>
      <c r="B16" s="939"/>
      <c r="C16" s="947"/>
      <c r="D16" s="947"/>
      <c r="E16" s="915" t="s">
        <v>35</v>
      </c>
      <c r="F16" s="915" t="s">
        <v>35</v>
      </c>
      <c r="G16" s="915" t="s">
        <v>36</v>
      </c>
    </row>
    <row r="17" spans="1:7" s="1019" customFormat="1">
      <c r="A17" s="1020"/>
      <c r="B17" s="925" t="s">
        <v>3024</v>
      </c>
      <c r="C17" s="925" t="s">
        <v>2521</v>
      </c>
      <c r="D17" s="1021" t="s">
        <v>2122</v>
      </c>
      <c r="E17" s="960">
        <v>43651</v>
      </c>
      <c r="F17" s="960">
        <v>43657</v>
      </c>
      <c r="G17" s="960">
        <v>43669</v>
      </c>
    </row>
    <row r="18" spans="1:7" s="1019" customFormat="1">
      <c r="A18" s="1020"/>
      <c r="B18" s="925" t="s">
        <v>3023</v>
      </c>
      <c r="C18" s="925" t="s">
        <v>3015</v>
      </c>
      <c r="D18" s="1018"/>
      <c r="E18" s="960">
        <v>43658</v>
      </c>
      <c r="F18" s="960">
        <v>43664</v>
      </c>
      <c r="G18" s="960">
        <v>43676</v>
      </c>
    </row>
    <row r="19" spans="1:7" s="1019" customFormat="1" ht="16.5" customHeight="1">
      <c r="A19" s="1020"/>
      <c r="B19" s="925" t="s">
        <v>3022</v>
      </c>
      <c r="C19" s="925" t="s">
        <v>3021</v>
      </c>
      <c r="D19" s="1018"/>
      <c r="E19" s="960">
        <v>43665</v>
      </c>
      <c r="F19" s="960">
        <v>43671</v>
      </c>
      <c r="G19" s="960">
        <v>43683</v>
      </c>
    </row>
    <row r="20" spans="1:7" ht="15.95" customHeight="1">
      <c r="A20" s="930"/>
      <c r="B20" s="925" t="s">
        <v>3020</v>
      </c>
      <c r="C20" s="925" t="s">
        <v>3019</v>
      </c>
      <c r="D20" s="1018"/>
      <c r="E20" s="960">
        <v>43672</v>
      </c>
      <c r="F20" s="960">
        <v>43678</v>
      </c>
      <c r="G20" s="960">
        <v>43690</v>
      </c>
    </row>
    <row r="21" spans="1:7" ht="15.95" customHeight="1">
      <c r="A21" s="930"/>
      <c r="B21" s="1017"/>
      <c r="C21" s="1017"/>
      <c r="D21" s="1016"/>
      <c r="E21" s="960"/>
      <c r="F21" s="960"/>
      <c r="G21" s="960"/>
    </row>
    <row r="22" spans="1:7" s="993" customFormat="1">
      <c r="A22" s="928" t="s">
        <v>3018</v>
      </c>
      <c r="B22" s="928"/>
      <c r="C22" s="928"/>
      <c r="D22" s="928"/>
      <c r="E22" s="928"/>
      <c r="F22" s="928"/>
      <c r="G22" s="928"/>
    </row>
    <row r="23" spans="1:7">
      <c r="A23" s="930"/>
      <c r="B23" s="973" t="s">
        <v>31</v>
      </c>
      <c r="C23" s="973" t="s">
        <v>32</v>
      </c>
      <c r="D23" s="973" t="s">
        <v>8</v>
      </c>
      <c r="E23" s="925" t="s">
        <v>17</v>
      </c>
      <c r="F23" s="925" t="s">
        <v>3017</v>
      </c>
      <c r="G23" s="969" t="s">
        <v>2</v>
      </c>
    </row>
    <row r="24" spans="1:7">
      <c r="A24" s="930"/>
      <c r="B24" s="971"/>
      <c r="C24" s="971"/>
      <c r="D24" s="971"/>
      <c r="E24" s="925" t="s">
        <v>35</v>
      </c>
      <c r="F24" s="925" t="s">
        <v>35</v>
      </c>
      <c r="G24" s="969" t="s">
        <v>36</v>
      </c>
    </row>
    <row r="25" spans="1:7" ht="16.149999999999999" customHeight="1">
      <c r="A25" s="930"/>
      <c r="B25" s="914" t="s">
        <v>3016</v>
      </c>
      <c r="C25" s="909" t="s">
        <v>3015</v>
      </c>
      <c r="D25" s="913" t="s">
        <v>2122</v>
      </c>
      <c r="E25" s="960">
        <v>43650</v>
      </c>
      <c r="F25" s="960">
        <v>43654</v>
      </c>
      <c r="G25" s="960">
        <v>43665</v>
      </c>
    </row>
    <row r="26" spans="1:7" ht="16.149999999999999" customHeight="1">
      <c r="A26" s="930"/>
      <c r="B26" s="914" t="s">
        <v>3014</v>
      </c>
      <c r="C26" s="1015" t="s">
        <v>3013</v>
      </c>
      <c r="D26" s="913"/>
      <c r="E26" s="960">
        <v>43657</v>
      </c>
      <c r="F26" s="960">
        <v>43661</v>
      </c>
      <c r="G26" s="960">
        <v>43672</v>
      </c>
    </row>
    <row r="27" spans="1:7" ht="16.149999999999999" customHeight="1">
      <c r="A27" s="930"/>
      <c r="B27" s="914" t="s">
        <v>3012</v>
      </c>
      <c r="C27" s="909" t="s">
        <v>3011</v>
      </c>
      <c r="D27" s="913"/>
      <c r="E27" s="960">
        <v>43664</v>
      </c>
      <c r="F27" s="960">
        <v>43668</v>
      </c>
      <c r="G27" s="960">
        <v>43679</v>
      </c>
    </row>
    <row r="28" spans="1:7" ht="16.149999999999999" customHeight="1">
      <c r="A28" s="930"/>
      <c r="B28" s="925" t="s">
        <v>3010</v>
      </c>
      <c r="C28" s="970" t="s">
        <v>3009</v>
      </c>
      <c r="D28" s="913"/>
      <c r="E28" s="960">
        <v>43671</v>
      </c>
      <c r="F28" s="960">
        <v>43675</v>
      </c>
      <c r="G28" s="960">
        <v>43686</v>
      </c>
    </row>
    <row r="29" spans="1:7" ht="16.149999999999999" customHeight="1">
      <c r="A29" s="930"/>
      <c r="B29" s="914"/>
      <c r="C29" s="1015"/>
      <c r="D29" s="913"/>
      <c r="E29" s="960"/>
      <c r="F29" s="960"/>
      <c r="G29" s="960"/>
    </row>
    <row r="30" spans="1:7" ht="16.149999999999999" customHeight="1">
      <c r="A30" s="930"/>
      <c r="B30" s="976"/>
      <c r="C30" s="976"/>
      <c r="D30" s="1014"/>
      <c r="E30" s="1013"/>
      <c r="F30" s="1013"/>
      <c r="G30" s="1013"/>
    </row>
    <row r="31" spans="1:7" s="993" customFormat="1">
      <c r="A31" s="978" t="s">
        <v>3008</v>
      </c>
      <c r="B31" s="978"/>
      <c r="C31" s="978"/>
      <c r="D31" s="978"/>
      <c r="E31" s="978"/>
      <c r="F31" s="978"/>
      <c r="G31" s="978"/>
    </row>
    <row r="32" spans="1:7">
      <c r="A32" s="930"/>
      <c r="B32" s="1012" t="s">
        <v>31</v>
      </c>
      <c r="C32" s="1012" t="s">
        <v>32</v>
      </c>
      <c r="D32" s="1012" t="s">
        <v>8</v>
      </c>
      <c r="E32" s="1010" t="s">
        <v>17</v>
      </c>
      <c r="F32" s="1010" t="s">
        <v>21</v>
      </c>
      <c r="G32" s="1010" t="s">
        <v>224</v>
      </c>
    </row>
    <row r="33" spans="1:8">
      <c r="A33" s="930"/>
      <c r="B33" s="939"/>
      <c r="C33" s="1007"/>
      <c r="D33" s="1007"/>
      <c r="E33" s="1010" t="s">
        <v>35</v>
      </c>
      <c r="F33" s="1010" t="s">
        <v>35</v>
      </c>
      <c r="G33" s="1010" t="s">
        <v>36</v>
      </c>
    </row>
    <row r="34" spans="1:8" ht="16.149999999999999" customHeight="1">
      <c r="A34" s="930"/>
      <c r="B34" s="1010" t="s">
        <v>3007</v>
      </c>
      <c r="C34" s="1010" t="s">
        <v>3006</v>
      </c>
      <c r="D34" s="1012" t="s">
        <v>2175</v>
      </c>
      <c r="E34" s="960">
        <v>43649</v>
      </c>
      <c r="F34" s="960">
        <v>43654</v>
      </c>
      <c r="G34" s="960">
        <v>43664</v>
      </c>
      <c r="H34" s="1011"/>
    </row>
    <row r="35" spans="1:8" ht="16.149999999999999" customHeight="1">
      <c r="A35" s="930"/>
      <c r="B35" s="917" t="s">
        <v>3005</v>
      </c>
      <c r="C35" s="1010" t="s">
        <v>3004</v>
      </c>
      <c r="D35" s="1008"/>
      <c r="E35" s="960">
        <v>43656</v>
      </c>
      <c r="F35" s="960">
        <v>43661</v>
      </c>
      <c r="G35" s="960">
        <v>43671</v>
      </c>
      <c r="H35" s="1009"/>
    </row>
    <row r="36" spans="1:8" ht="16.149999999999999" customHeight="1">
      <c r="A36" s="930"/>
      <c r="B36" s="914" t="s">
        <v>3003</v>
      </c>
      <c r="C36" s="909" t="s">
        <v>3002</v>
      </c>
      <c r="D36" s="1008"/>
      <c r="E36" s="960">
        <v>43663</v>
      </c>
      <c r="F36" s="960">
        <v>43668</v>
      </c>
      <c r="G36" s="960">
        <v>43678</v>
      </c>
      <c r="H36" s="1009"/>
    </row>
    <row r="37" spans="1:8" ht="16.149999999999999" customHeight="1">
      <c r="A37" s="930"/>
      <c r="B37" s="914" t="s">
        <v>3001</v>
      </c>
      <c r="C37" s="914" t="s">
        <v>3000</v>
      </c>
      <c r="D37" s="1008"/>
      <c r="E37" s="960">
        <v>43670</v>
      </c>
      <c r="F37" s="960">
        <v>43675</v>
      </c>
      <c r="G37" s="960">
        <v>43685</v>
      </c>
    </row>
    <row r="38" spans="1:8" ht="16.149999999999999" customHeight="1">
      <c r="A38" s="930"/>
      <c r="B38" s="914" t="s">
        <v>2999</v>
      </c>
      <c r="C38" s="914" t="s">
        <v>2998</v>
      </c>
      <c r="D38" s="1007"/>
      <c r="E38" s="960">
        <v>43677</v>
      </c>
      <c r="F38" s="960">
        <v>43682</v>
      </c>
      <c r="G38" s="960">
        <v>43692</v>
      </c>
    </row>
    <row r="39" spans="1:8">
      <c r="A39" s="930"/>
      <c r="B39" s="1006"/>
      <c r="C39" s="1006"/>
      <c r="D39" s="959"/>
      <c r="E39" s="996"/>
      <c r="F39" s="958"/>
      <c r="G39" s="1005"/>
    </row>
    <row r="40" spans="1:8" s="993" customFormat="1">
      <c r="A40" s="928" t="s">
        <v>2997</v>
      </c>
      <c r="B40" s="928"/>
      <c r="C40" s="928"/>
      <c r="D40" s="928"/>
      <c r="E40" s="928"/>
      <c r="F40" s="928"/>
      <c r="G40" s="928"/>
    </row>
    <row r="41" spans="1:8">
      <c r="A41" s="930"/>
      <c r="B41" s="965" t="s">
        <v>31</v>
      </c>
      <c r="C41" s="965" t="s">
        <v>32</v>
      </c>
      <c r="D41" s="973" t="s">
        <v>8</v>
      </c>
      <c r="E41" s="1004" t="s">
        <v>17</v>
      </c>
      <c r="F41" s="925" t="s">
        <v>2996</v>
      </c>
      <c r="G41" s="1003" t="s">
        <v>226</v>
      </c>
    </row>
    <row r="42" spans="1:8">
      <c r="A42" s="930"/>
      <c r="B42" s="939"/>
      <c r="C42" s="964"/>
      <c r="D42" s="971"/>
      <c r="E42" s="921" t="s">
        <v>35</v>
      </c>
      <c r="F42" s="921" t="s">
        <v>35</v>
      </c>
      <c r="G42" s="969" t="s">
        <v>36</v>
      </c>
    </row>
    <row r="43" spans="1:8">
      <c r="A43" s="930"/>
      <c r="B43" s="942" t="s">
        <v>2995</v>
      </c>
      <c r="C43" s="915" t="s">
        <v>2994</v>
      </c>
      <c r="D43" s="1002" t="s">
        <v>2993</v>
      </c>
      <c r="E43" s="960">
        <v>43651</v>
      </c>
      <c r="F43" s="960">
        <v>43656</v>
      </c>
      <c r="G43" s="960">
        <v>43669</v>
      </c>
    </row>
    <row r="44" spans="1:8">
      <c r="A44" s="930"/>
      <c r="B44" s="942" t="s">
        <v>2986</v>
      </c>
      <c r="C44" s="942" t="s">
        <v>2985</v>
      </c>
      <c r="D44" s="1001"/>
      <c r="E44" s="960">
        <v>43658</v>
      </c>
      <c r="F44" s="960">
        <v>43663</v>
      </c>
      <c r="G44" s="960">
        <v>43676</v>
      </c>
    </row>
    <row r="45" spans="1:8">
      <c r="A45" s="930"/>
      <c r="B45" s="942" t="s">
        <v>2992</v>
      </c>
      <c r="C45" s="915" t="s">
        <v>2991</v>
      </c>
      <c r="D45" s="1001"/>
      <c r="E45" s="960">
        <v>43663</v>
      </c>
      <c r="F45" s="960">
        <v>43670</v>
      </c>
      <c r="G45" s="960">
        <v>43683</v>
      </c>
    </row>
    <row r="46" spans="1:8">
      <c r="A46" s="930"/>
      <c r="B46" s="942" t="s">
        <v>2982</v>
      </c>
      <c r="C46" s="915" t="s">
        <v>2981</v>
      </c>
      <c r="D46" s="1001"/>
      <c r="E46" s="960">
        <v>43672</v>
      </c>
      <c r="F46" s="960">
        <v>43677</v>
      </c>
      <c r="G46" s="960">
        <v>43690</v>
      </c>
    </row>
    <row r="47" spans="1:8">
      <c r="A47" s="930"/>
      <c r="B47" s="942"/>
      <c r="C47" s="915"/>
      <c r="D47" s="1000"/>
      <c r="E47" s="960"/>
      <c r="F47" s="960"/>
      <c r="G47" s="960"/>
    </row>
    <row r="48" spans="1:8" s="995" customFormat="1">
      <c r="A48" s="930"/>
      <c r="B48" s="999"/>
      <c r="C48" s="998"/>
      <c r="D48" s="997"/>
      <c r="E48" s="958"/>
      <c r="F48" s="996"/>
      <c r="G48" s="996"/>
    </row>
    <row r="49" spans="1:7" s="993" customFormat="1">
      <c r="A49" s="928" t="s">
        <v>2990</v>
      </c>
      <c r="B49" s="928"/>
      <c r="C49" s="928"/>
      <c r="D49" s="928"/>
      <c r="E49" s="928"/>
      <c r="F49" s="928"/>
      <c r="G49" s="928"/>
    </row>
    <row r="50" spans="1:7">
      <c r="A50" s="930"/>
      <c r="B50" s="965" t="s">
        <v>31</v>
      </c>
      <c r="C50" s="965" t="s">
        <v>32</v>
      </c>
      <c r="D50" s="965" t="s">
        <v>8</v>
      </c>
      <c r="E50" s="921" t="s">
        <v>17</v>
      </c>
      <c r="F50" s="925" t="s">
        <v>21</v>
      </c>
      <c r="G50" s="924" t="s">
        <v>2491</v>
      </c>
    </row>
    <row r="51" spans="1:7">
      <c r="A51" s="930"/>
      <c r="B51" s="939"/>
      <c r="C51" s="964"/>
      <c r="D51" s="964"/>
      <c r="E51" s="921" t="s">
        <v>35</v>
      </c>
      <c r="F51" s="921" t="s">
        <v>35</v>
      </c>
      <c r="G51" s="925" t="s">
        <v>36</v>
      </c>
    </row>
    <row r="52" spans="1:7" ht="20.100000000000001" customHeight="1">
      <c r="A52" s="930"/>
      <c r="B52" s="915" t="s">
        <v>2989</v>
      </c>
      <c r="C52" s="914" t="s">
        <v>2988</v>
      </c>
      <c r="D52" s="913" t="s">
        <v>2987</v>
      </c>
      <c r="E52" s="912">
        <v>43651</v>
      </c>
      <c r="F52" s="912">
        <v>43656</v>
      </c>
      <c r="G52" s="912">
        <v>43673</v>
      </c>
    </row>
    <row r="53" spans="1:7" ht="20.100000000000001" customHeight="1">
      <c r="A53" s="930"/>
      <c r="B53" s="915" t="s">
        <v>2986</v>
      </c>
      <c r="C53" s="919" t="s">
        <v>2985</v>
      </c>
      <c r="D53" s="913"/>
      <c r="E53" s="912">
        <v>43658</v>
      </c>
      <c r="F53" s="912">
        <v>43663</v>
      </c>
      <c r="G53" s="912">
        <v>43679</v>
      </c>
    </row>
    <row r="54" spans="1:7" ht="20.100000000000001" customHeight="1">
      <c r="A54" s="930"/>
      <c r="B54" s="917" t="s">
        <v>2984</v>
      </c>
      <c r="C54" s="916" t="s">
        <v>2983</v>
      </c>
      <c r="D54" s="913"/>
      <c r="E54" s="912">
        <v>43665</v>
      </c>
      <c r="F54" s="912">
        <v>43670</v>
      </c>
      <c r="G54" s="912">
        <v>43687</v>
      </c>
    </row>
    <row r="55" spans="1:7" ht="20.100000000000001" customHeight="1">
      <c r="A55" s="930"/>
      <c r="B55" s="917" t="s">
        <v>2982</v>
      </c>
      <c r="C55" s="916" t="s">
        <v>2981</v>
      </c>
      <c r="D55" s="913"/>
      <c r="E55" s="912">
        <v>43672</v>
      </c>
      <c r="F55" s="912">
        <v>43677</v>
      </c>
      <c r="G55" s="912">
        <v>43694</v>
      </c>
    </row>
    <row r="56" spans="1:7">
      <c r="A56" s="930"/>
      <c r="B56" s="915"/>
      <c r="C56" s="914"/>
      <c r="D56" s="913"/>
      <c r="E56" s="912"/>
      <c r="F56" s="912"/>
      <c r="G56" s="912"/>
    </row>
    <row r="57" spans="1:7" ht="28.5" customHeight="1">
      <c r="A57" s="994" t="s">
        <v>2980</v>
      </c>
      <c r="B57" s="994"/>
      <c r="C57" s="976"/>
      <c r="D57" s="959"/>
      <c r="E57" s="976"/>
      <c r="F57" s="976"/>
      <c r="G57" s="976"/>
    </row>
    <row r="58" spans="1:7" s="993" customFormat="1">
      <c r="A58" s="978" t="s">
        <v>2979</v>
      </c>
      <c r="B58" s="978"/>
      <c r="C58" s="978"/>
      <c r="D58" s="978"/>
      <c r="E58" s="978"/>
      <c r="F58" s="978"/>
      <c r="G58" s="978"/>
    </row>
    <row r="59" spans="1:7">
      <c r="A59" s="992"/>
      <c r="B59" s="926" t="s">
        <v>31</v>
      </c>
      <c r="C59" s="926" t="s">
        <v>32</v>
      </c>
      <c r="D59" s="926" t="s">
        <v>8</v>
      </c>
      <c r="E59" s="925" t="s">
        <v>17</v>
      </c>
      <c r="F59" s="925" t="s">
        <v>2962</v>
      </c>
      <c r="G59" s="925" t="s">
        <v>30</v>
      </c>
    </row>
    <row r="60" spans="1:7" ht="17.25" customHeight="1">
      <c r="A60" s="992"/>
      <c r="B60" s="922"/>
      <c r="C60" s="922"/>
      <c r="D60" s="922"/>
      <c r="E60" s="925" t="s">
        <v>35</v>
      </c>
      <c r="F60" s="925" t="s">
        <v>35</v>
      </c>
      <c r="G60" s="925" t="s">
        <v>36</v>
      </c>
    </row>
    <row r="61" spans="1:7">
      <c r="A61" s="930"/>
      <c r="B61" s="980" t="s">
        <v>2978</v>
      </c>
      <c r="C61" s="925" t="s">
        <v>2977</v>
      </c>
      <c r="D61" s="991" t="s">
        <v>105</v>
      </c>
      <c r="E61" s="960">
        <v>43651</v>
      </c>
      <c r="F61" s="960">
        <v>43656</v>
      </c>
      <c r="G61" s="960">
        <v>43685</v>
      </c>
    </row>
    <row r="62" spans="1:7">
      <c r="A62" s="930"/>
      <c r="B62" s="984" t="s">
        <v>2976</v>
      </c>
      <c r="C62" s="983" t="s">
        <v>2975</v>
      </c>
      <c r="D62" s="990"/>
      <c r="E62" s="982">
        <v>43658</v>
      </c>
      <c r="F62" s="982">
        <v>43663</v>
      </c>
      <c r="G62" s="982">
        <v>43692</v>
      </c>
    </row>
    <row r="63" spans="1:7">
      <c r="A63" s="930"/>
      <c r="B63" s="914" t="s">
        <v>2974</v>
      </c>
      <c r="C63" s="914" t="s">
        <v>2973</v>
      </c>
      <c r="D63" s="990"/>
      <c r="E63" s="960">
        <v>43665</v>
      </c>
      <c r="F63" s="960">
        <v>43670</v>
      </c>
      <c r="G63" s="960">
        <v>43699</v>
      </c>
    </row>
    <row r="64" spans="1:7">
      <c r="A64" s="930"/>
      <c r="B64" s="914" t="s">
        <v>2972</v>
      </c>
      <c r="C64" s="914" t="s">
        <v>2971</v>
      </c>
      <c r="D64" s="990"/>
      <c r="E64" s="960">
        <v>43672</v>
      </c>
      <c r="F64" s="960">
        <v>43677</v>
      </c>
      <c r="G64" s="960">
        <v>43706</v>
      </c>
    </row>
    <row r="65" spans="1:7">
      <c r="A65" s="930"/>
      <c r="B65" s="980"/>
      <c r="C65" s="925"/>
      <c r="D65" s="989"/>
      <c r="E65" s="960"/>
      <c r="F65" s="960"/>
      <c r="G65" s="960"/>
    </row>
    <row r="66" spans="1:7">
      <c r="A66" s="930"/>
      <c r="B66" s="988"/>
      <c r="C66" s="988"/>
      <c r="D66" s="959"/>
      <c r="E66" s="987"/>
      <c r="F66" s="987"/>
      <c r="G66" s="986"/>
    </row>
    <row r="67" spans="1:7">
      <c r="A67" s="978" t="s">
        <v>2970</v>
      </c>
      <c r="B67" s="978"/>
      <c r="C67" s="978"/>
      <c r="D67" s="978"/>
      <c r="E67" s="978"/>
      <c r="F67" s="978"/>
      <c r="G67" s="978"/>
    </row>
    <row r="68" spans="1:7">
      <c r="A68" s="930"/>
      <c r="B68" s="926" t="s">
        <v>31</v>
      </c>
      <c r="C68" s="926" t="s">
        <v>32</v>
      </c>
      <c r="D68" s="926" t="s">
        <v>8</v>
      </c>
      <c r="E68" s="925" t="s">
        <v>17</v>
      </c>
      <c r="F68" s="925" t="s">
        <v>2962</v>
      </c>
      <c r="G68" s="925" t="s">
        <v>46</v>
      </c>
    </row>
    <row r="69" spans="1:7">
      <c r="A69" s="930"/>
      <c r="B69" s="922"/>
      <c r="C69" s="922"/>
      <c r="D69" s="922"/>
      <c r="E69" s="925" t="s">
        <v>35</v>
      </c>
      <c r="F69" s="925" t="s">
        <v>35</v>
      </c>
      <c r="G69" s="925" t="s">
        <v>36</v>
      </c>
    </row>
    <row r="70" spans="1:7">
      <c r="A70" s="930"/>
      <c r="B70" s="985" t="s">
        <v>2969</v>
      </c>
      <c r="C70" s="980" t="s">
        <v>2483</v>
      </c>
      <c r="D70" s="913" t="s">
        <v>2175</v>
      </c>
      <c r="E70" s="960">
        <v>43649</v>
      </c>
      <c r="F70" s="960">
        <v>43653</v>
      </c>
      <c r="G70" s="960">
        <v>43677</v>
      </c>
    </row>
    <row r="71" spans="1:7">
      <c r="A71" s="930"/>
      <c r="B71" s="984" t="s">
        <v>2968</v>
      </c>
      <c r="C71" s="983" t="s">
        <v>2817</v>
      </c>
      <c r="D71" s="913"/>
      <c r="E71" s="982">
        <v>43656</v>
      </c>
      <c r="F71" s="982">
        <v>43660</v>
      </c>
      <c r="G71" s="982">
        <v>43684</v>
      </c>
    </row>
    <row r="72" spans="1:7">
      <c r="A72" s="930"/>
      <c r="B72" s="914" t="s">
        <v>2422</v>
      </c>
      <c r="C72" s="914" t="s">
        <v>2967</v>
      </c>
      <c r="D72" s="913"/>
      <c r="E72" s="960">
        <v>43663</v>
      </c>
      <c r="F72" s="960">
        <v>43667</v>
      </c>
      <c r="G72" s="960">
        <v>43691</v>
      </c>
    </row>
    <row r="73" spans="1:7">
      <c r="A73" s="930"/>
      <c r="B73" s="981" t="s">
        <v>2966</v>
      </c>
      <c r="C73" s="924" t="s">
        <v>2660</v>
      </c>
      <c r="D73" s="913"/>
      <c r="E73" s="960">
        <v>43670</v>
      </c>
      <c r="F73" s="960">
        <v>43675</v>
      </c>
      <c r="G73" s="960">
        <v>43698</v>
      </c>
    </row>
    <row r="74" spans="1:7">
      <c r="A74" s="930"/>
      <c r="B74" s="980" t="s">
        <v>2965</v>
      </c>
      <c r="C74" s="925" t="s">
        <v>2964</v>
      </c>
      <c r="D74" s="913"/>
      <c r="E74" s="960">
        <v>43677</v>
      </c>
      <c r="F74" s="960">
        <v>43682</v>
      </c>
      <c r="G74" s="960">
        <v>43705</v>
      </c>
    </row>
    <row r="75" spans="1:7">
      <c r="A75" s="943"/>
      <c r="B75" s="976"/>
      <c r="C75" s="976"/>
      <c r="D75" s="976"/>
      <c r="E75" s="976"/>
      <c r="F75" s="976"/>
      <c r="G75" s="976"/>
    </row>
    <row r="76" spans="1:7">
      <c r="A76" s="979" t="s">
        <v>2963</v>
      </c>
      <c r="B76" s="978"/>
      <c r="C76" s="978"/>
      <c r="D76" s="978"/>
      <c r="E76" s="978"/>
      <c r="F76" s="978"/>
      <c r="G76" s="978"/>
    </row>
    <row r="77" spans="1:7">
      <c r="A77" s="930"/>
      <c r="B77" s="974" t="s">
        <v>31</v>
      </c>
      <c r="C77" s="974" t="s">
        <v>32</v>
      </c>
      <c r="D77" s="973" t="s">
        <v>8</v>
      </c>
      <c r="E77" s="925" t="s">
        <v>17</v>
      </c>
      <c r="F77" s="925" t="s">
        <v>2962</v>
      </c>
      <c r="G77" s="969" t="s">
        <v>2350</v>
      </c>
    </row>
    <row r="78" spans="1:7">
      <c r="A78" s="930"/>
      <c r="B78" s="972"/>
      <c r="C78" s="972"/>
      <c r="D78" s="971"/>
      <c r="E78" s="970" t="s">
        <v>35</v>
      </c>
      <c r="F78" s="925" t="s">
        <v>35</v>
      </c>
      <c r="G78" s="969" t="s">
        <v>36</v>
      </c>
    </row>
    <row r="79" spans="1:7" ht="15.75" customHeight="1">
      <c r="A79" s="930"/>
      <c r="B79" s="925" t="s">
        <v>2841</v>
      </c>
      <c r="C79" s="914" t="s">
        <v>2836</v>
      </c>
      <c r="D79" s="977" t="s">
        <v>2961</v>
      </c>
      <c r="E79" s="960">
        <v>43651</v>
      </c>
      <c r="F79" s="960">
        <v>43658</v>
      </c>
      <c r="G79" s="960">
        <v>43681</v>
      </c>
    </row>
    <row r="80" spans="1:7">
      <c r="A80" s="930"/>
      <c r="B80" s="925" t="s">
        <v>2840</v>
      </c>
      <c r="C80" s="925" t="s">
        <v>2519</v>
      </c>
      <c r="D80" s="977"/>
      <c r="E80" s="960">
        <v>43658</v>
      </c>
      <c r="F80" s="960">
        <v>43665</v>
      </c>
      <c r="G80" s="960">
        <v>43688</v>
      </c>
    </row>
    <row r="81" spans="1:7">
      <c r="A81" s="930"/>
      <c r="B81" s="914" t="s">
        <v>2947</v>
      </c>
      <c r="C81" s="914"/>
      <c r="D81" s="977"/>
      <c r="E81" s="960">
        <v>43665</v>
      </c>
      <c r="F81" s="960">
        <v>43672</v>
      </c>
      <c r="G81" s="960">
        <v>43695</v>
      </c>
    </row>
    <row r="82" spans="1:7">
      <c r="A82" s="930"/>
      <c r="B82" s="925" t="s">
        <v>2837</v>
      </c>
      <c r="C82" s="925" t="s">
        <v>2836</v>
      </c>
      <c r="D82" s="977"/>
      <c r="E82" s="960">
        <v>43672</v>
      </c>
      <c r="F82" s="960">
        <v>43679</v>
      </c>
      <c r="G82" s="960">
        <v>43702</v>
      </c>
    </row>
    <row r="83" spans="1:7">
      <c r="A83" s="930"/>
      <c r="B83" s="914"/>
      <c r="C83" s="914"/>
      <c r="D83" s="977"/>
      <c r="E83" s="960"/>
      <c r="F83" s="960"/>
      <c r="G83" s="960"/>
    </row>
    <row r="84" spans="1:7">
      <c r="A84" s="930"/>
      <c r="B84" s="976"/>
      <c r="C84" s="976"/>
      <c r="D84" s="959"/>
      <c r="E84" s="976"/>
      <c r="F84" s="975"/>
      <c r="G84" s="975"/>
    </row>
    <row r="85" spans="1:7">
      <c r="A85" s="928" t="s">
        <v>2960</v>
      </c>
      <c r="B85" s="928"/>
      <c r="C85" s="928"/>
      <c r="D85" s="928"/>
      <c r="E85" s="928"/>
      <c r="F85" s="928"/>
      <c r="G85" s="928"/>
    </row>
    <row r="86" spans="1:7">
      <c r="A86" s="930"/>
      <c r="B86" s="974" t="s">
        <v>31</v>
      </c>
      <c r="C86" s="974" t="s">
        <v>32</v>
      </c>
      <c r="D86" s="973" t="s">
        <v>8</v>
      </c>
      <c r="E86" s="925" t="s">
        <v>17</v>
      </c>
      <c r="F86" s="925" t="s">
        <v>2959</v>
      </c>
      <c r="G86" s="969" t="s">
        <v>2958</v>
      </c>
    </row>
    <row r="87" spans="1:7">
      <c r="A87" s="930"/>
      <c r="B87" s="972"/>
      <c r="C87" s="972"/>
      <c r="D87" s="971"/>
      <c r="E87" s="970" t="s">
        <v>35</v>
      </c>
      <c r="F87" s="925" t="s">
        <v>35</v>
      </c>
      <c r="G87" s="969" t="s">
        <v>36</v>
      </c>
    </row>
    <row r="88" spans="1:7">
      <c r="A88" s="930"/>
      <c r="B88" s="925" t="s">
        <v>2957</v>
      </c>
      <c r="C88" s="925" t="s">
        <v>2498</v>
      </c>
      <c r="D88" s="948" t="s">
        <v>2141</v>
      </c>
      <c r="E88" s="960">
        <v>43649</v>
      </c>
      <c r="F88" s="960">
        <v>43653</v>
      </c>
      <c r="G88" s="960">
        <v>43676</v>
      </c>
    </row>
    <row r="89" spans="1:7">
      <c r="A89" s="930"/>
      <c r="B89" s="925" t="s">
        <v>2956</v>
      </c>
      <c r="C89" s="925" t="s">
        <v>2496</v>
      </c>
      <c r="D89" s="968"/>
      <c r="E89" s="960">
        <v>43656</v>
      </c>
      <c r="F89" s="960">
        <v>43660</v>
      </c>
      <c r="G89" s="960">
        <v>43683</v>
      </c>
    </row>
    <row r="90" spans="1:7">
      <c r="A90" s="930"/>
      <c r="B90" s="925" t="s">
        <v>2955</v>
      </c>
      <c r="C90" s="925" t="s">
        <v>2494</v>
      </c>
      <c r="D90" s="968"/>
      <c r="E90" s="960">
        <v>43663</v>
      </c>
      <c r="F90" s="960">
        <v>43666</v>
      </c>
      <c r="G90" s="960">
        <v>43690</v>
      </c>
    </row>
    <row r="91" spans="1:7">
      <c r="A91" s="930"/>
      <c r="B91" s="925" t="s">
        <v>2954</v>
      </c>
      <c r="C91" s="925" t="s">
        <v>2829</v>
      </c>
      <c r="D91" s="968"/>
      <c r="E91" s="960">
        <v>43670</v>
      </c>
      <c r="F91" s="960">
        <v>43673</v>
      </c>
      <c r="G91" s="960">
        <v>43697</v>
      </c>
    </row>
    <row r="92" spans="1:7">
      <c r="A92" s="930"/>
      <c r="B92" s="925" t="s">
        <v>2953</v>
      </c>
      <c r="C92" s="925" t="s">
        <v>2492</v>
      </c>
      <c r="D92" s="947"/>
      <c r="E92" s="960">
        <v>43677</v>
      </c>
      <c r="F92" s="960">
        <v>43680</v>
      </c>
      <c r="G92" s="960">
        <v>43704</v>
      </c>
    </row>
    <row r="93" spans="1:7" ht="26.25" customHeight="1">
      <c r="A93" s="967" t="s">
        <v>2952</v>
      </c>
      <c r="B93" s="966"/>
    </row>
    <row r="94" spans="1:7">
      <c r="A94" s="928" t="s">
        <v>2951</v>
      </c>
      <c r="B94" s="928"/>
      <c r="C94" s="928"/>
      <c r="D94" s="928"/>
      <c r="E94" s="928"/>
      <c r="F94" s="928"/>
      <c r="G94" s="928"/>
    </row>
    <row r="95" spans="1:7">
      <c r="A95" s="930"/>
      <c r="B95" s="965" t="s">
        <v>31</v>
      </c>
      <c r="C95" s="965" t="s">
        <v>32</v>
      </c>
      <c r="D95" s="965" t="s">
        <v>8</v>
      </c>
      <c r="E95" s="925" t="s">
        <v>17</v>
      </c>
      <c r="F95" s="925" t="s">
        <v>2943</v>
      </c>
      <c r="G95" s="925" t="s">
        <v>2950</v>
      </c>
    </row>
    <row r="96" spans="1:7">
      <c r="A96" s="930"/>
      <c r="B96" s="939"/>
      <c r="C96" s="964"/>
      <c r="D96" s="964"/>
      <c r="E96" s="925" t="s">
        <v>35</v>
      </c>
      <c r="F96" s="925" t="s">
        <v>35</v>
      </c>
      <c r="G96" s="925" t="s">
        <v>36</v>
      </c>
    </row>
    <row r="97" spans="1:7">
      <c r="A97" s="930"/>
      <c r="B97" s="914" t="s">
        <v>2174</v>
      </c>
      <c r="C97" s="914" t="s">
        <v>2949</v>
      </c>
      <c r="D97" s="963" t="s">
        <v>2175</v>
      </c>
      <c r="E97" s="960">
        <v>43649</v>
      </c>
      <c r="F97" s="960">
        <v>43654</v>
      </c>
      <c r="G97" s="960">
        <v>43678</v>
      </c>
    </row>
    <row r="98" spans="1:7">
      <c r="A98" s="930"/>
      <c r="B98" s="914" t="s">
        <v>2172</v>
      </c>
      <c r="C98" s="914" t="s">
        <v>2948</v>
      </c>
      <c r="D98" s="962"/>
      <c r="E98" s="960">
        <v>43656</v>
      </c>
      <c r="F98" s="960">
        <v>43661</v>
      </c>
      <c r="G98" s="960">
        <v>43685</v>
      </c>
    </row>
    <row r="99" spans="1:7">
      <c r="A99" s="930"/>
      <c r="B99" s="914" t="s">
        <v>2170</v>
      </c>
      <c r="C99" s="914" t="s">
        <v>2916</v>
      </c>
      <c r="D99" s="962"/>
      <c r="E99" s="960">
        <v>43663</v>
      </c>
      <c r="F99" s="960">
        <v>43668</v>
      </c>
      <c r="G99" s="960">
        <v>43692</v>
      </c>
    </row>
    <row r="100" spans="1:7">
      <c r="A100" s="930"/>
      <c r="B100" s="914" t="s">
        <v>2947</v>
      </c>
      <c r="C100" s="914"/>
      <c r="D100" s="962"/>
      <c r="E100" s="960">
        <v>43670</v>
      </c>
      <c r="F100" s="960">
        <v>43675</v>
      </c>
      <c r="G100" s="960">
        <v>43699</v>
      </c>
    </row>
    <row r="101" spans="1:7">
      <c r="A101" s="930"/>
      <c r="B101" s="914" t="s">
        <v>2166</v>
      </c>
      <c r="C101" s="914" t="s">
        <v>2946</v>
      </c>
      <c r="D101" s="961"/>
      <c r="E101" s="960">
        <v>43677</v>
      </c>
      <c r="F101" s="960">
        <v>43682</v>
      </c>
      <c r="G101" s="960">
        <v>43706</v>
      </c>
    </row>
    <row r="102" spans="1:7">
      <c r="A102" s="930"/>
      <c r="B102" s="957"/>
      <c r="C102" s="957"/>
      <c r="D102" s="958"/>
      <c r="E102" s="959"/>
      <c r="F102" s="958"/>
      <c r="G102" s="957"/>
    </row>
    <row r="103" spans="1:7">
      <c r="A103" s="928" t="s">
        <v>2945</v>
      </c>
      <c r="B103" s="928"/>
      <c r="C103" s="928"/>
      <c r="D103" s="928"/>
      <c r="E103" s="928"/>
      <c r="F103" s="928"/>
      <c r="G103" s="928"/>
    </row>
    <row r="104" spans="1:7">
      <c r="A104" s="930"/>
      <c r="B104" s="956" t="s">
        <v>31</v>
      </c>
      <c r="C104" s="956" t="s">
        <v>32</v>
      </c>
      <c r="D104" s="913" t="s">
        <v>8</v>
      </c>
      <c r="E104" s="914" t="s">
        <v>2944</v>
      </c>
      <c r="F104" s="925" t="s">
        <v>2943</v>
      </c>
      <c r="G104" s="925" t="s">
        <v>140</v>
      </c>
    </row>
    <row r="105" spans="1:7">
      <c r="A105" s="930"/>
      <c r="B105" s="956"/>
      <c r="C105" s="956"/>
      <c r="D105" s="913"/>
      <c r="E105" s="914" t="s">
        <v>1072</v>
      </c>
      <c r="F105" s="925" t="s">
        <v>35</v>
      </c>
      <c r="G105" s="925" t="s">
        <v>36</v>
      </c>
    </row>
    <row r="106" spans="1:7">
      <c r="A106" s="930"/>
      <c r="B106" s="955" t="s">
        <v>2942</v>
      </c>
      <c r="C106" s="955" t="s">
        <v>2941</v>
      </c>
      <c r="D106" s="954" t="s">
        <v>2940</v>
      </c>
      <c r="E106" s="949">
        <v>43649</v>
      </c>
      <c r="F106" s="949">
        <v>43653</v>
      </c>
      <c r="G106" s="949">
        <v>43680</v>
      </c>
    </row>
    <row r="107" spans="1:7">
      <c r="A107" s="930"/>
      <c r="B107" s="938" t="s">
        <v>2939</v>
      </c>
      <c r="C107" s="938" t="s">
        <v>2938</v>
      </c>
      <c r="D107" s="952"/>
      <c r="E107" s="949">
        <v>43656</v>
      </c>
      <c r="F107" s="949">
        <v>43660</v>
      </c>
      <c r="G107" s="949">
        <v>43687</v>
      </c>
    </row>
    <row r="108" spans="1:7">
      <c r="A108" s="930"/>
      <c r="B108" s="953" t="s">
        <v>2937</v>
      </c>
      <c r="C108" s="953" t="s">
        <v>2936</v>
      </c>
      <c r="D108" s="952"/>
      <c r="E108" s="949">
        <v>43663</v>
      </c>
      <c r="F108" s="949">
        <v>43667</v>
      </c>
      <c r="G108" s="949">
        <v>43694</v>
      </c>
    </row>
    <row r="109" spans="1:7">
      <c r="A109" s="930"/>
      <c r="B109" s="953" t="s">
        <v>2935</v>
      </c>
      <c r="C109" s="953" t="s">
        <v>2934</v>
      </c>
      <c r="D109" s="952"/>
      <c r="E109" s="949">
        <v>43670</v>
      </c>
      <c r="F109" s="949">
        <v>43674</v>
      </c>
      <c r="G109" s="949">
        <v>43701</v>
      </c>
    </row>
    <row r="110" spans="1:7">
      <c r="A110" s="930"/>
      <c r="B110" s="937" t="s">
        <v>2933</v>
      </c>
      <c r="C110" s="951" t="s">
        <v>2932</v>
      </c>
      <c r="D110" s="950"/>
      <c r="E110" s="949">
        <v>43677</v>
      </c>
      <c r="F110" s="949">
        <v>43681</v>
      </c>
      <c r="G110" s="949">
        <v>43708</v>
      </c>
    </row>
    <row r="111" spans="1:7">
      <c r="A111" s="928" t="s">
        <v>2931</v>
      </c>
      <c r="B111" s="928"/>
      <c r="C111" s="928"/>
      <c r="D111" s="928"/>
      <c r="E111" s="928"/>
      <c r="F111" s="928"/>
      <c r="G111" s="928"/>
    </row>
    <row r="112" spans="1:7">
      <c r="A112" s="930"/>
      <c r="B112" s="948" t="s">
        <v>31</v>
      </c>
      <c r="C112" s="948" t="s">
        <v>32</v>
      </c>
      <c r="D112" s="948" t="s">
        <v>8</v>
      </c>
      <c r="E112" s="915" t="s">
        <v>17</v>
      </c>
      <c r="F112" s="915" t="s">
        <v>21</v>
      </c>
      <c r="G112" s="915" t="s">
        <v>2930</v>
      </c>
    </row>
    <row r="113" spans="1:7">
      <c r="A113" s="930"/>
      <c r="B113" s="939"/>
      <c r="C113" s="947"/>
      <c r="D113" s="947"/>
      <c r="E113" s="915" t="s">
        <v>35</v>
      </c>
      <c r="F113" s="915" t="s">
        <v>35</v>
      </c>
      <c r="G113" s="915" t="s">
        <v>36</v>
      </c>
    </row>
    <row r="114" spans="1:7">
      <c r="A114" s="930"/>
      <c r="B114" s="936" t="s">
        <v>2929</v>
      </c>
      <c r="C114" s="936" t="s">
        <v>2498</v>
      </c>
      <c r="D114" s="946" t="s">
        <v>2085</v>
      </c>
      <c r="E114" s="912">
        <v>43649</v>
      </c>
      <c r="F114" s="912">
        <v>43655</v>
      </c>
      <c r="G114" s="912">
        <v>43689</v>
      </c>
    </row>
    <row r="115" spans="1:7">
      <c r="A115" s="930"/>
      <c r="B115" s="942" t="s">
        <v>2928</v>
      </c>
      <c r="C115" s="942" t="s">
        <v>2927</v>
      </c>
      <c r="D115" s="946"/>
      <c r="E115" s="912">
        <v>43656</v>
      </c>
      <c r="F115" s="912">
        <v>43662</v>
      </c>
      <c r="G115" s="912">
        <v>43696</v>
      </c>
    </row>
    <row r="116" spans="1:7" ht="17.25" customHeight="1">
      <c r="A116" s="930"/>
      <c r="B116" s="942" t="s">
        <v>2926</v>
      </c>
      <c r="C116" s="942" t="s">
        <v>2494</v>
      </c>
      <c r="D116" s="946"/>
      <c r="E116" s="912">
        <v>43663</v>
      </c>
      <c r="F116" s="912">
        <v>43669</v>
      </c>
      <c r="G116" s="912">
        <v>43703</v>
      </c>
    </row>
    <row r="117" spans="1:7">
      <c r="A117" s="930"/>
      <c r="B117" s="942" t="s">
        <v>2925</v>
      </c>
      <c r="C117" s="942" t="s">
        <v>2829</v>
      </c>
      <c r="D117" s="946"/>
      <c r="E117" s="912">
        <v>43670</v>
      </c>
      <c r="F117" s="912">
        <v>43676</v>
      </c>
      <c r="G117" s="912">
        <v>43710</v>
      </c>
    </row>
    <row r="118" spans="1:7">
      <c r="A118" s="930"/>
      <c r="B118" s="942" t="s">
        <v>2924</v>
      </c>
      <c r="C118" s="942" t="s">
        <v>2492</v>
      </c>
      <c r="D118" s="946"/>
      <c r="E118" s="912">
        <v>43677</v>
      </c>
      <c r="F118" s="912">
        <v>43683</v>
      </c>
      <c r="G118" s="912">
        <v>43717</v>
      </c>
    </row>
    <row r="119" spans="1:7">
      <c r="A119" s="930"/>
      <c r="D119" s="945"/>
    </row>
    <row r="120" spans="1:7">
      <c r="A120" s="928" t="s">
        <v>2923</v>
      </c>
      <c r="B120" s="928"/>
      <c r="C120" s="928"/>
      <c r="D120" s="928"/>
      <c r="E120" s="928"/>
      <c r="F120" s="928"/>
      <c r="G120" s="928"/>
    </row>
    <row r="121" spans="1:7">
      <c r="A121" s="930"/>
      <c r="B121" s="926" t="s">
        <v>31</v>
      </c>
      <c r="C121" s="926" t="s">
        <v>32</v>
      </c>
      <c r="D121" s="926" t="s">
        <v>8</v>
      </c>
      <c r="E121" s="915" t="s">
        <v>17</v>
      </c>
      <c r="F121" s="925" t="s">
        <v>21</v>
      </c>
      <c r="G121" s="925" t="s">
        <v>2765</v>
      </c>
    </row>
    <row r="122" spans="1:7">
      <c r="A122" s="930"/>
      <c r="B122" s="939"/>
      <c r="C122" s="922"/>
      <c r="D122" s="922"/>
      <c r="E122" s="925" t="s">
        <v>35</v>
      </c>
      <c r="F122" s="925" t="s">
        <v>35</v>
      </c>
      <c r="G122" s="925" t="s">
        <v>36</v>
      </c>
    </row>
    <row r="123" spans="1:7" ht="15.75" customHeight="1">
      <c r="A123" s="930"/>
      <c r="B123" s="936" t="s">
        <v>2922</v>
      </c>
      <c r="C123" s="942" t="s">
        <v>2921</v>
      </c>
      <c r="D123" s="944" t="s">
        <v>2085</v>
      </c>
      <c r="E123" s="912">
        <v>43651</v>
      </c>
      <c r="F123" s="912">
        <v>43656</v>
      </c>
      <c r="G123" s="912">
        <v>43671</v>
      </c>
    </row>
    <row r="124" spans="1:7">
      <c r="A124" s="930"/>
      <c r="B124" s="936" t="s">
        <v>2920</v>
      </c>
      <c r="C124" s="942" t="s">
        <v>2690</v>
      </c>
      <c r="D124" s="941"/>
      <c r="E124" s="912">
        <v>43658</v>
      </c>
      <c r="F124" s="912">
        <v>43663</v>
      </c>
      <c r="G124" s="912">
        <v>43678</v>
      </c>
    </row>
    <row r="125" spans="1:7">
      <c r="A125" s="943"/>
      <c r="B125" s="936" t="s">
        <v>2919</v>
      </c>
      <c r="C125" s="942" t="s">
        <v>2918</v>
      </c>
      <c r="D125" s="941"/>
      <c r="E125" s="912">
        <v>43665</v>
      </c>
      <c r="F125" s="912">
        <v>43670</v>
      </c>
      <c r="G125" s="912">
        <v>43685</v>
      </c>
    </row>
    <row r="126" spans="1:7">
      <c r="A126" s="930"/>
      <c r="B126" s="936" t="s">
        <v>2917</v>
      </c>
      <c r="C126" s="942" t="s">
        <v>2916</v>
      </c>
      <c r="D126" s="941"/>
      <c r="E126" s="912">
        <v>43672</v>
      </c>
      <c r="F126" s="912">
        <v>43678</v>
      </c>
      <c r="G126" s="912">
        <v>43692</v>
      </c>
    </row>
    <row r="127" spans="1:7">
      <c r="A127" s="930"/>
      <c r="B127" s="936"/>
      <c r="C127" s="936"/>
      <c r="D127" s="940"/>
      <c r="E127" s="912"/>
      <c r="F127" s="912"/>
      <c r="G127" s="912"/>
    </row>
    <row r="128" spans="1:7">
      <c r="A128" s="930"/>
      <c r="B128" s="933"/>
      <c r="C128" s="933"/>
      <c r="D128" s="932"/>
      <c r="E128" s="931"/>
      <c r="F128" s="931"/>
      <c r="G128" s="931"/>
    </row>
    <row r="129" spans="1:7">
      <c r="A129" s="928" t="s">
        <v>2915</v>
      </c>
      <c r="B129" s="928"/>
      <c r="C129" s="928"/>
      <c r="D129" s="928"/>
      <c r="E129" s="928"/>
      <c r="F129" s="928"/>
      <c r="G129" s="928"/>
    </row>
    <row r="130" spans="1:7">
      <c r="A130" s="930"/>
      <c r="B130" s="926" t="s">
        <v>31</v>
      </c>
      <c r="C130" s="926" t="s">
        <v>32</v>
      </c>
      <c r="D130" s="926" t="s">
        <v>8</v>
      </c>
      <c r="E130" s="915" t="s">
        <v>17</v>
      </c>
      <c r="F130" s="925" t="s">
        <v>21</v>
      </c>
      <c r="G130" s="925" t="s">
        <v>2805</v>
      </c>
    </row>
    <row r="131" spans="1:7">
      <c r="A131" s="930"/>
      <c r="B131" s="939"/>
      <c r="C131" s="922"/>
      <c r="D131" s="922"/>
      <c r="E131" s="925" t="s">
        <v>35</v>
      </c>
      <c r="F131" s="925" t="s">
        <v>35</v>
      </c>
      <c r="G131" s="925" t="s">
        <v>36</v>
      </c>
    </row>
    <row r="132" spans="1:7">
      <c r="A132" s="930"/>
      <c r="B132" s="937" t="s">
        <v>2149</v>
      </c>
      <c r="C132" s="937" t="s">
        <v>1174</v>
      </c>
      <c r="D132" s="935" t="s">
        <v>2250</v>
      </c>
      <c r="E132" s="912">
        <v>43651</v>
      </c>
      <c r="F132" s="912">
        <v>43658</v>
      </c>
      <c r="G132" s="912">
        <v>43691</v>
      </c>
    </row>
    <row r="133" spans="1:7" ht="15.75" customHeight="1">
      <c r="A133" s="930"/>
      <c r="B133" s="937" t="s">
        <v>2148</v>
      </c>
      <c r="C133" s="937" t="s">
        <v>1173</v>
      </c>
      <c r="D133" s="935"/>
      <c r="E133" s="912">
        <v>43658</v>
      </c>
      <c r="F133" s="912">
        <v>43665</v>
      </c>
      <c r="G133" s="912">
        <v>43700</v>
      </c>
    </row>
    <row r="134" spans="1:7">
      <c r="A134" s="930"/>
      <c r="B134" s="936" t="s">
        <v>2146</v>
      </c>
      <c r="C134" s="938" t="s">
        <v>1174</v>
      </c>
      <c r="D134" s="935"/>
      <c r="E134" s="912">
        <v>43665</v>
      </c>
      <c r="F134" s="912">
        <v>43672</v>
      </c>
      <c r="G134" s="912">
        <v>43705</v>
      </c>
    </row>
    <row r="135" spans="1:7">
      <c r="A135" s="930"/>
      <c r="B135" s="937" t="s">
        <v>2914</v>
      </c>
      <c r="C135" s="937" t="s">
        <v>2913</v>
      </c>
      <c r="D135" s="935"/>
      <c r="E135" s="912">
        <v>43672</v>
      </c>
      <c r="F135" s="912">
        <v>43679</v>
      </c>
      <c r="G135" s="912">
        <v>43714</v>
      </c>
    </row>
    <row r="136" spans="1:7">
      <c r="A136" s="930"/>
      <c r="B136" s="936"/>
      <c r="C136" s="936"/>
      <c r="D136" s="935"/>
      <c r="E136" s="912"/>
      <c r="F136" s="912"/>
      <c r="G136" s="912"/>
    </row>
    <row r="137" spans="1:7">
      <c r="A137" s="930"/>
      <c r="B137" s="933"/>
      <c r="C137" s="933"/>
      <c r="D137" s="932"/>
      <c r="E137" s="933"/>
      <c r="F137" s="933"/>
      <c r="G137" s="933"/>
    </row>
    <row r="138" spans="1:7" ht="28.5" customHeight="1">
      <c r="A138" s="934" t="s">
        <v>2912</v>
      </c>
      <c r="B138" s="934"/>
      <c r="C138" s="933"/>
      <c r="D138" s="932"/>
      <c r="E138" s="931"/>
      <c r="F138" s="931"/>
      <c r="G138" s="931"/>
    </row>
    <row r="139" spans="1:7" ht="18" customHeight="1">
      <c r="A139" s="928" t="s">
        <v>2911</v>
      </c>
      <c r="B139" s="928"/>
      <c r="C139" s="928"/>
      <c r="D139" s="928"/>
      <c r="E139" s="928"/>
      <c r="F139" s="928"/>
      <c r="G139" s="928"/>
    </row>
    <row r="140" spans="1:7">
      <c r="A140" s="930"/>
      <c r="B140" s="926" t="s">
        <v>31</v>
      </c>
      <c r="C140" s="927" t="s">
        <v>32</v>
      </c>
      <c r="D140" s="926" t="s">
        <v>8</v>
      </c>
      <c r="E140" s="915" t="s">
        <v>17</v>
      </c>
      <c r="F140" s="925" t="s">
        <v>2902</v>
      </c>
      <c r="G140" s="924" t="s">
        <v>276</v>
      </c>
    </row>
    <row r="141" spans="1:7">
      <c r="A141" s="930"/>
      <c r="B141" s="922"/>
      <c r="C141" s="923"/>
      <c r="D141" s="922"/>
      <c r="E141" s="921" t="s">
        <v>35</v>
      </c>
      <c r="F141" s="921" t="s">
        <v>35</v>
      </c>
      <c r="G141" s="920" t="s">
        <v>36</v>
      </c>
    </row>
    <row r="142" spans="1:7">
      <c r="A142" s="918"/>
      <c r="B142" s="915" t="s">
        <v>2910</v>
      </c>
      <c r="C142" s="919" t="s">
        <v>2909</v>
      </c>
      <c r="D142" s="929" t="s">
        <v>2122</v>
      </c>
      <c r="E142" s="912">
        <v>43651</v>
      </c>
      <c r="F142" s="912">
        <v>43656</v>
      </c>
      <c r="G142" s="912">
        <v>43661</v>
      </c>
    </row>
    <row r="143" spans="1:7">
      <c r="A143" s="930"/>
      <c r="B143" s="915" t="s">
        <v>2908</v>
      </c>
      <c r="C143" s="916" t="s">
        <v>2907</v>
      </c>
      <c r="D143" s="929"/>
      <c r="E143" s="912">
        <v>43658</v>
      </c>
      <c r="F143" s="912">
        <v>43663</v>
      </c>
      <c r="G143" s="912">
        <v>43668</v>
      </c>
    </row>
    <row r="144" spans="1:7">
      <c r="A144" s="930"/>
      <c r="B144" s="914" t="s">
        <v>2906</v>
      </c>
      <c r="C144" s="916" t="s">
        <v>2904</v>
      </c>
      <c r="D144" s="929"/>
      <c r="E144" s="912">
        <v>43665</v>
      </c>
      <c r="F144" s="912">
        <v>43670</v>
      </c>
      <c r="G144" s="912">
        <v>43675</v>
      </c>
    </row>
    <row r="145" spans="1:7">
      <c r="A145" s="930"/>
      <c r="B145" s="914" t="s">
        <v>2905</v>
      </c>
      <c r="C145" s="914" t="s">
        <v>2904</v>
      </c>
      <c r="D145" s="929"/>
      <c r="E145" s="912">
        <v>43672</v>
      </c>
      <c r="F145" s="912">
        <v>43677</v>
      </c>
      <c r="G145" s="912">
        <v>43682</v>
      </c>
    </row>
    <row r="146" spans="1:7">
      <c r="A146" s="918"/>
      <c r="B146" s="915"/>
      <c r="C146" s="919"/>
      <c r="D146" s="922"/>
      <c r="E146" s="912"/>
      <c r="F146" s="912"/>
      <c r="G146" s="912"/>
    </row>
    <row r="147" spans="1:7">
      <c r="A147" s="928" t="s">
        <v>2903</v>
      </c>
      <c r="B147" s="928"/>
      <c r="C147" s="928"/>
      <c r="D147" s="928"/>
      <c r="E147" s="928"/>
      <c r="F147" s="928"/>
      <c r="G147" s="928"/>
    </row>
    <row r="148" spans="1:7">
      <c r="A148" s="918"/>
      <c r="B148" s="926" t="s">
        <v>31</v>
      </c>
      <c r="C148" s="927" t="s">
        <v>32</v>
      </c>
      <c r="D148" s="926" t="s">
        <v>8</v>
      </c>
      <c r="E148" s="921" t="s">
        <v>17</v>
      </c>
      <c r="F148" s="925" t="s">
        <v>2902</v>
      </c>
      <c r="G148" s="924" t="s">
        <v>2901</v>
      </c>
    </row>
    <row r="149" spans="1:7">
      <c r="A149" s="918"/>
      <c r="B149" s="922"/>
      <c r="C149" s="923"/>
      <c r="D149" s="922"/>
      <c r="E149" s="921" t="s">
        <v>35</v>
      </c>
      <c r="F149" s="921" t="s">
        <v>35</v>
      </c>
      <c r="G149" s="920" t="s">
        <v>36</v>
      </c>
    </row>
    <row r="150" spans="1:7">
      <c r="A150" s="918"/>
      <c r="B150" s="917" t="s">
        <v>2895</v>
      </c>
      <c r="C150" s="916" t="s">
        <v>2900</v>
      </c>
      <c r="D150" s="913" t="s">
        <v>2122</v>
      </c>
      <c r="E150" s="912">
        <v>43651</v>
      </c>
      <c r="F150" s="912">
        <v>43658</v>
      </c>
      <c r="G150" s="912">
        <v>43661</v>
      </c>
    </row>
    <row r="151" spans="1:7">
      <c r="A151" s="918"/>
      <c r="B151" s="915" t="s">
        <v>2899</v>
      </c>
      <c r="C151" s="919" t="s">
        <v>2898</v>
      </c>
      <c r="D151" s="913"/>
      <c r="E151" s="912">
        <v>43658</v>
      </c>
      <c r="F151" s="912">
        <v>43665</v>
      </c>
      <c r="G151" s="912">
        <v>43668</v>
      </c>
    </row>
    <row r="152" spans="1:7">
      <c r="A152" s="918"/>
      <c r="B152" s="917" t="s">
        <v>2897</v>
      </c>
      <c r="C152" s="916" t="s">
        <v>2896</v>
      </c>
      <c r="D152" s="913"/>
      <c r="E152" s="912">
        <v>43665</v>
      </c>
      <c r="F152" s="912">
        <v>43672</v>
      </c>
      <c r="G152" s="912">
        <v>43675</v>
      </c>
    </row>
    <row r="153" spans="1:7">
      <c r="A153" s="918"/>
      <c r="B153" s="917" t="s">
        <v>2895</v>
      </c>
      <c r="C153" s="916" t="s">
        <v>2894</v>
      </c>
      <c r="D153" s="913"/>
      <c r="E153" s="912">
        <v>43672</v>
      </c>
      <c r="F153" s="912">
        <v>43679</v>
      </c>
      <c r="G153" s="912">
        <v>43682</v>
      </c>
    </row>
    <row r="154" spans="1:7">
      <c r="B154" s="915"/>
      <c r="C154" s="914"/>
      <c r="D154" s="913"/>
      <c r="E154" s="912"/>
      <c r="F154" s="912"/>
      <c r="G154" s="912"/>
    </row>
    <row r="155" spans="1:7">
      <c r="B155" s="911"/>
    </row>
    <row r="156" spans="1:7">
      <c r="B156" s="911"/>
    </row>
  </sheetData>
  <mergeCells count="92">
    <mergeCell ref="A120:G120"/>
    <mergeCell ref="B112:B113"/>
    <mergeCell ref="C112:C113"/>
    <mergeCell ref="C140:C141"/>
    <mergeCell ref="D140:D141"/>
    <mergeCell ref="D112:D113"/>
    <mergeCell ref="B121:B122"/>
    <mergeCell ref="A139:G139"/>
    <mergeCell ref="B140:B141"/>
    <mergeCell ref="B148:B149"/>
    <mergeCell ref="C148:C149"/>
    <mergeCell ref="D150:D154"/>
    <mergeCell ref="D148:D149"/>
    <mergeCell ref="A147:G147"/>
    <mergeCell ref="D142:D146"/>
    <mergeCell ref="A129:G129"/>
    <mergeCell ref="D132:D136"/>
    <mergeCell ref="B130:B131"/>
    <mergeCell ref="C130:C131"/>
    <mergeCell ref="D130:D131"/>
    <mergeCell ref="B104:B105"/>
    <mergeCell ref="D106:D110"/>
    <mergeCell ref="A111:G111"/>
    <mergeCell ref="D114:D118"/>
    <mergeCell ref="D121:D122"/>
    <mergeCell ref="B95:B96"/>
    <mergeCell ref="C95:C96"/>
    <mergeCell ref="D95:D96"/>
    <mergeCell ref="A85:G85"/>
    <mergeCell ref="A103:G103"/>
    <mergeCell ref="A138:B138"/>
    <mergeCell ref="C104:C105"/>
    <mergeCell ref="D104:D105"/>
    <mergeCell ref="D123:D127"/>
    <mergeCell ref="C121:C122"/>
    <mergeCell ref="D79:D83"/>
    <mergeCell ref="A93:B93"/>
    <mergeCell ref="A94:G94"/>
    <mergeCell ref="B86:B87"/>
    <mergeCell ref="C86:C87"/>
    <mergeCell ref="D86:D87"/>
    <mergeCell ref="D88:D92"/>
    <mergeCell ref="C59:C60"/>
    <mergeCell ref="B32:B33"/>
    <mergeCell ref="C32:C33"/>
    <mergeCell ref="D32:D33"/>
    <mergeCell ref="A40:G40"/>
    <mergeCell ref="D97:D101"/>
    <mergeCell ref="A76:G76"/>
    <mergeCell ref="B77:B78"/>
    <mergeCell ref="C77:C78"/>
    <mergeCell ref="D77:D78"/>
    <mergeCell ref="A49:G49"/>
    <mergeCell ref="D43:D47"/>
    <mergeCell ref="D61:D65"/>
    <mergeCell ref="A57:B57"/>
    <mergeCell ref="B50:B51"/>
    <mergeCell ref="C50:C51"/>
    <mergeCell ref="D50:D51"/>
    <mergeCell ref="D52:D56"/>
    <mergeCell ref="A58:G58"/>
    <mergeCell ref="B59:B60"/>
    <mergeCell ref="D17:D21"/>
    <mergeCell ref="B6:B7"/>
    <mergeCell ref="C6:C7"/>
    <mergeCell ref="D6:D7"/>
    <mergeCell ref="A5:G5"/>
    <mergeCell ref="A1:G1"/>
    <mergeCell ref="B2:E2"/>
    <mergeCell ref="B3:G3"/>
    <mergeCell ref="A4:B4"/>
    <mergeCell ref="D8:D11"/>
    <mergeCell ref="A67:G67"/>
    <mergeCell ref="B23:B24"/>
    <mergeCell ref="C23:C24"/>
    <mergeCell ref="D23:D24"/>
    <mergeCell ref="D25:D29"/>
    <mergeCell ref="A14:G14"/>
    <mergeCell ref="B15:B16"/>
    <mergeCell ref="C15:C16"/>
    <mergeCell ref="D15:D16"/>
    <mergeCell ref="A22:G22"/>
    <mergeCell ref="D70:D74"/>
    <mergeCell ref="D59:D60"/>
    <mergeCell ref="B68:B69"/>
    <mergeCell ref="C68:C69"/>
    <mergeCell ref="D68:D69"/>
    <mergeCell ref="A31:G31"/>
    <mergeCell ref="B41:B42"/>
    <mergeCell ref="C41:C42"/>
    <mergeCell ref="D41:D42"/>
    <mergeCell ref="D34:D38"/>
  </mergeCells>
  <phoneticPr fontId="11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2"/>
  <sheetViews>
    <sheetView workbookViewId="0">
      <selection activeCell="J8" sqref="J8"/>
    </sheetView>
  </sheetViews>
  <sheetFormatPr defaultRowHeight="16.5"/>
  <cols>
    <col min="1" max="1" width="15.25" style="1034" customWidth="1"/>
    <col min="2" max="2" width="22.25" style="1034" customWidth="1"/>
    <col min="3" max="3" width="18.5" style="1035" customWidth="1"/>
    <col min="4" max="4" width="19.375" style="1034" customWidth="1"/>
    <col min="5" max="5" width="17.375" style="1034" customWidth="1"/>
    <col min="6" max="6" width="20.125" style="1034" customWidth="1"/>
    <col min="7" max="7" width="17.75" style="1034" customWidth="1"/>
    <col min="8" max="8" width="13.875" style="1034" customWidth="1"/>
    <col min="9" max="16384" width="9" style="1034"/>
  </cols>
  <sheetData>
    <row r="1" spans="1:11" ht="62.25" customHeight="1">
      <c r="A1" s="1098" t="s">
        <v>3089</v>
      </c>
      <c r="B1" s="1098"/>
      <c r="C1" s="1098"/>
      <c r="D1" s="1098"/>
      <c r="E1" s="1098"/>
      <c r="F1" s="1099"/>
      <c r="G1" s="1098"/>
      <c r="H1" s="1092"/>
      <c r="I1" s="1064"/>
      <c r="J1" s="1097"/>
      <c r="K1" s="1097"/>
    </row>
    <row r="2" spans="1:11" ht="36" customHeight="1">
      <c r="A2" s="1093" t="s">
        <v>3088</v>
      </c>
      <c r="B2" s="1093"/>
      <c r="C2" s="1096"/>
      <c r="D2" s="1095"/>
      <c r="E2" s="1095"/>
      <c r="F2" s="1095"/>
      <c r="G2" s="1094">
        <v>43647</v>
      </c>
      <c r="H2" s="1092"/>
      <c r="I2" s="1064"/>
      <c r="J2" s="1091"/>
      <c r="K2" s="1090"/>
    </row>
    <row r="3" spans="1:11" ht="23.25" customHeight="1">
      <c r="A3" s="1093" t="s">
        <v>3087</v>
      </c>
      <c r="B3" s="1093"/>
      <c r="C3" s="1093"/>
      <c r="D3" s="1093"/>
      <c r="E3" s="1093"/>
      <c r="F3" s="1093"/>
      <c r="G3" s="1093"/>
      <c r="H3" s="1092"/>
      <c r="I3" s="1064"/>
      <c r="J3" s="1091"/>
      <c r="K3" s="1090"/>
    </row>
    <row r="4" spans="1:11">
      <c r="A4" s="1079" t="s">
        <v>158</v>
      </c>
      <c r="B4" s="1079"/>
      <c r="C4" s="1080"/>
      <c r="D4" s="1079"/>
      <c r="E4" s="1079"/>
      <c r="F4" s="1079"/>
      <c r="G4" s="1079"/>
      <c r="H4" s="1065"/>
      <c r="I4" s="1065"/>
      <c r="J4" s="1079"/>
      <c r="K4" s="1079"/>
    </row>
    <row r="5" spans="1:11">
      <c r="A5" s="1049" t="s">
        <v>3086</v>
      </c>
      <c r="B5" s="1089"/>
      <c r="C5" s="1076"/>
      <c r="D5" s="1088"/>
      <c r="E5" s="1088"/>
      <c r="F5" s="1075"/>
      <c r="G5" s="1075"/>
    </row>
    <row r="6" spans="1:11">
      <c r="B6" s="1072" t="s">
        <v>726</v>
      </c>
      <c r="C6" s="1073" t="s">
        <v>3048</v>
      </c>
      <c r="D6" s="1072" t="s">
        <v>3060</v>
      </c>
      <c r="E6" s="1043" t="s">
        <v>3047</v>
      </c>
      <c r="F6" s="1043" t="s">
        <v>3047</v>
      </c>
      <c r="G6" s="1043" t="s">
        <v>3086</v>
      </c>
    </row>
    <row r="7" spans="1:11">
      <c r="B7" s="1070"/>
      <c r="C7" s="1071"/>
      <c r="D7" s="1070"/>
      <c r="E7" s="1043" t="s">
        <v>3046</v>
      </c>
      <c r="F7" s="1043" t="s">
        <v>1072</v>
      </c>
      <c r="G7" s="1043" t="s">
        <v>1073</v>
      </c>
    </row>
    <row r="8" spans="1:11">
      <c r="B8" s="1078" t="s">
        <v>2969</v>
      </c>
      <c r="C8" s="1084">
        <v>1</v>
      </c>
      <c r="D8" s="1087" t="s">
        <v>3085</v>
      </c>
      <c r="E8" s="1038">
        <v>43647</v>
      </c>
      <c r="F8" s="1038">
        <v>43650</v>
      </c>
      <c r="G8" s="1038">
        <v>43681</v>
      </c>
    </row>
    <row r="9" spans="1:11">
      <c r="B9" s="1078" t="s">
        <v>2968</v>
      </c>
      <c r="C9" s="1084">
        <v>9</v>
      </c>
      <c r="D9" s="1085"/>
      <c r="E9" s="1038">
        <f>E8+7</f>
        <v>43654</v>
      </c>
      <c r="F9" s="1038">
        <f>F8+7</f>
        <v>43657</v>
      </c>
      <c r="G9" s="1038">
        <f>G8+7</f>
        <v>43688</v>
      </c>
    </row>
    <row r="10" spans="1:11">
      <c r="B10" s="1078" t="s">
        <v>2422</v>
      </c>
      <c r="C10" s="1084">
        <v>2</v>
      </c>
      <c r="D10" s="1085"/>
      <c r="E10" s="1038">
        <f>E9+7</f>
        <v>43661</v>
      </c>
      <c r="F10" s="1038">
        <f>F9+7</f>
        <v>43664</v>
      </c>
      <c r="G10" s="1038">
        <f>G9+7</f>
        <v>43695</v>
      </c>
    </row>
    <row r="11" spans="1:11">
      <c r="B11" s="1078" t="s">
        <v>2966</v>
      </c>
      <c r="C11" s="1086">
        <v>4</v>
      </c>
      <c r="D11" s="1085"/>
      <c r="E11" s="1038">
        <f>E10+7</f>
        <v>43668</v>
      </c>
      <c r="F11" s="1038">
        <f>F10+7</f>
        <v>43671</v>
      </c>
      <c r="G11" s="1038">
        <f>G10+7</f>
        <v>43702</v>
      </c>
    </row>
    <row r="12" spans="1:11">
      <c r="B12" s="1078" t="s">
        <v>2965</v>
      </c>
      <c r="C12" s="1084">
        <v>11</v>
      </c>
      <c r="D12" s="1083"/>
      <c r="E12" s="1038">
        <f>E11+7</f>
        <v>43675</v>
      </c>
      <c r="F12" s="1038">
        <f>F11+7</f>
        <v>43678</v>
      </c>
      <c r="G12" s="1038">
        <f>G11+7</f>
        <v>43709</v>
      </c>
    </row>
    <row r="13" spans="1:11">
      <c r="B13" s="1082"/>
      <c r="C13" s="1082"/>
      <c r="D13" s="1067"/>
      <c r="E13" s="1060"/>
      <c r="F13" s="1060"/>
      <c r="G13" s="1081"/>
    </row>
    <row r="14" spans="1:11">
      <c r="A14" s="1079" t="s">
        <v>182</v>
      </c>
      <c r="B14" s="1079"/>
      <c r="C14" s="1080"/>
      <c r="D14" s="1079"/>
      <c r="E14" s="1079"/>
      <c r="F14" s="1079"/>
      <c r="G14" s="1079"/>
      <c r="H14" s="1065"/>
    </row>
    <row r="15" spans="1:11">
      <c r="A15" s="1049" t="s">
        <v>3084</v>
      </c>
    </row>
    <row r="16" spans="1:11">
      <c r="B16" s="1072" t="s">
        <v>726</v>
      </c>
      <c r="C16" s="1073" t="s">
        <v>3048</v>
      </c>
      <c r="D16" s="1072" t="s">
        <v>3060</v>
      </c>
      <c r="E16" s="1043" t="s">
        <v>3047</v>
      </c>
      <c r="F16" s="1043" t="s">
        <v>3047</v>
      </c>
      <c r="G16" s="1043" t="s">
        <v>3083</v>
      </c>
    </row>
    <row r="17" spans="1:8">
      <c r="B17" s="1070"/>
      <c r="C17" s="1071"/>
      <c r="D17" s="1070"/>
      <c r="E17" s="1043" t="s">
        <v>3046</v>
      </c>
      <c r="F17" s="1043" t="s">
        <v>1072</v>
      </c>
      <c r="G17" s="1043" t="s">
        <v>1073</v>
      </c>
    </row>
    <row r="18" spans="1:8">
      <c r="B18" s="1078" t="s">
        <v>3077</v>
      </c>
      <c r="C18" s="1077" t="s">
        <v>3082</v>
      </c>
      <c r="D18" s="1042" t="s">
        <v>2380</v>
      </c>
      <c r="E18" s="1037">
        <v>43619</v>
      </c>
      <c r="F18" s="1037">
        <v>43622</v>
      </c>
      <c r="G18" s="1037">
        <v>43653</v>
      </c>
    </row>
    <row r="19" spans="1:8">
      <c r="B19" s="1078" t="s">
        <v>3080</v>
      </c>
      <c r="C19" s="1077" t="s">
        <v>3081</v>
      </c>
      <c r="D19" s="1041"/>
      <c r="E19" s="1037">
        <f>E18+7</f>
        <v>43626</v>
      </c>
      <c r="F19" s="1037">
        <f>F18+7</f>
        <v>43629</v>
      </c>
      <c r="G19" s="1037">
        <f>G18+7</f>
        <v>43660</v>
      </c>
    </row>
    <row r="20" spans="1:8">
      <c r="B20" s="1078" t="s">
        <v>3080</v>
      </c>
      <c r="C20" s="1077" t="s">
        <v>3079</v>
      </c>
      <c r="D20" s="1041"/>
      <c r="E20" s="1037">
        <f>E19+7</f>
        <v>43633</v>
      </c>
      <c r="F20" s="1037">
        <f>F19+7</f>
        <v>43636</v>
      </c>
      <c r="G20" s="1037">
        <f>G19+7</f>
        <v>43667</v>
      </c>
    </row>
    <row r="21" spans="1:8">
      <c r="B21" s="1078" t="s">
        <v>3077</v>
      </c>
      <c r="C21" s="1077" t="s">
        <v>3078</v>
      </c>
      <c r="D21" s="1041"/>
      <c r="E21" s="1037">
        <f>E20+7</f>
        <v>43640</v>
      </c>
      <c r="F21" s="1037">
        <f>F20+7</f>
        <v>43643</v>
      </c>
      <c r="G21" s="1037">
        <f>G20+7</f>
        <v>43674</v>
      </c>
    </row>
    <row r="22" spans="1:8">
      <c r="B22" s="1078" t="s">
        <v>3077</v>
      </c>
      <c r="C22" s="1077" t="s">
        <v>3076</v>
      </c>
      <c r="D22" s="1039"/>
      <c r="E22" s="1037">
        <f>E21+7</f>
        <v>43647</v>
      </c>
      <c r="F22" s="1037">
        <f>F21+7</f>
        <v>43650</v>
      </c>
      <c r="G22" s="1037">
        <f>G21+7</f>
        <v>43681</v>
      </c>
    </row>
    <row r="23" spans="1:8">
      <c r="A23" s="1075"/>
      <c r="C23" s="1076"/>
      <c r="D23" s="1075"/>
    </row>
    <row r="24" spans="1:8" s="1064" customFormat="1">
      <c r="A24" s="1066" t="s">
        <v>3075</v>
      </c>
      <c r="B24" s="1066"/>
      <c r="C24" s="1066"/>
      <c r="D24" s="1066"/>
      <c r="E24" s="1066"/>
      <c r="F24" s="1066"/>
      <c r="G24" s="1066"/>
      <c r="H24" s="1065"/>
    </row>
    <row r="25" spans="1:8">
      <c r="A25" s="1074" t="s">
        <v>3074</v>
      </c>
    </row>
    <row r="26" spans="1:8">
      <c r="B26" s="1072" t="s">
        <v>726</v>
      </c>
      <c r="C26" s="1073" t="s">
        <v>3048</v>
      </c>
      <c r="D26" s="1072" t="s">
        <v>33</v>
      </c>
      <c r="E26" s="1043" t="s">
        <v>3047</v>
      </c>
      <c r="F26" s="1043" t="s">
        <v>3047</v>
      </c>
      <c r="G26" s="1043" t="s">
        <v>3074</v>
      </c>
    </row>
    <row r="27" spans="1:8">
      <c r="B27" s="1070"/>
      <c r="C27" s="1071"/>
      <c r="D27" s="1070"/>
      <c r="E27" s="1043" t="s">
        <v>3046</v>
      </c>
      <c r="F27" s="1043" t="s">
        <v>1072</v>
      </c>
      <c r="G27" s="1043" t="s">
        <v>36</v>
      </c>
    </row>
    <row r="28" spans="1:8">
      <c r="B28" s="1040" t="s">
        <v>3067</v>
      </c>
      <c r="C28" s="1040" t="s">
        <v>3073</v>
      </c>
      <c r="D28" s="1042" t="s">
        <v>3072</v>
      </c>
      <c r="E28" s="1038">
        <v>43650</v>
      </c>
      <c r="F28" s="1038">
        <v>43653</v>
      </c>
      <c r="G28" s="1038">
        <v>43656</v>
      </c>
    </row>
    <row r="29" spans="1:8">
      <c r="B29" s="1040" t="s">
        <v>3069</v>
      </c>
      <c r="C29" s="1040" t="s">
        <v>3071</v>
      </c>
      <c r="D29" s="1041"/>
      <c r="E29" s="1038">
        <f>E28+7</f>
        <v>43657</v>
      </c>
      <c r="F29" s="1038">
        <f>F28+7</f>
        <v>43660</v>
      </c>
      <c r="G29" s="1038">
        <f>G28+7</f>
        <v>43663</v>
      </c>
    </row>
    <row r="30" spans="1:8">
      <c r="B30" s="1040" t="s">
        <v>3067</v>
      </c>
      <c r="C30" s="1040" t="s">
        <v>3070</v>
      </c>
      <c r="D30" s="1041"/>
      <c r="E30" s="1038">
        <f>E29+7</f>
        <v>43664</v>
      </c>
      <c r="F30" s="1038">
        <f>F29+7</f>
        <v>43667</v>
      </c>
      <c r="G30" s="1038">
        <f>G29+7</f>
        <v>43670</v>
      </c>
    </row>
    <row r="31" spans="1:8">
      <c r="B31" s="1040" t="s">
        <v>3069</v>
      </c>
      <c r="C31" s="1040" t="s">
        <v>3068</v>
      </c>
      <c r="D31" s="1041"/>
      <c r="E31" s="1038">
        <f>E30+7</f>
        <v>43671</v>
      </c>
      <c r="F31" s="1038">
        <f>F30+7</f>
        <v>43674</v>
      </c>
      <c r="G31" s="1038">
        <f>G30+7</f>
        <v>43677</v>
      </c>
    </row>
    <row r="32" spans="1:8">
      <c r="B32" s="1040" t="s">
        <v>3067</v>
      </c>
      <c r="C32" s="1040" t="s">
        <v>3066</v>
      </c>
      <c r="D32" s="1039"/>
      <c r="E32" s="1038">
        <f>E31+7</f>
        <v>43678</v>
      </c>
      <c r="F32" s="1038">
        <f>F31+7</f>
        <v>43681</v>
      </c>
      <c r="G32" s="1038">
        <f>G31+7</f>
        <v>43684</v>
      </c>
    </row>
    <row r="33" spans="1:8">
      <c r="C33" s="1034"/>
    </row>
    <row r="34" spans="1:8" s="1036" customFormat="1">
      <c r="B34" s="1069"/>
      <c r="C34" s="1068"/>
      <c r="D34" s="1067"/>
      <c r="E34" s="1060"/>
      <c r="F34" s="1060"/>
      <c r="G34" s="1060"/>
    </row>
    <row r="35" spans="1:8" s="1064" customFormat="1">
      <c r="A35" s="1066" t="s">
        <v>128</v>
      </c>
      <c r="B35" s="1066"/>
      <c r="C35" s="1066"/>
      <c r="D35" s="1066"/>
      <c r="E35" s="1066"/>
      <c r="F35" s="1066"/>
      <c r="G35" s="1066"/>
      <c r="H35" s="1065"/>
    </row>
    <row r="36" spans="1:8" s="1058" customFormat="1">
      <c r="A36" s="1049" t="s">
        <v>2652</v>
      </c>
      <c r="B36" s="1063"/>
      <c r="C36" s="1062"/>
      <c r="D36" s="1061"/>
      <c r="E36" s="1061"/>
      <c r="F36" s="1060"/>
      <c r="G36" s="1060"/>
      <c r="H36" s="1054"/>
    </row>
    <row r="37" spans="1:8" s="1058" customFormat="1">
      <c r="A37" s="1036"/>
      <c r="B37" s="1046" t="s">
        <v>726</v>
      </c>
      <c r="C37" s="1047" t="s">
        <v>3048</v>
      </c>
      <c r="D37" s="1046" t="s">
        <v>3060</v>
      </c>
      <c r="E37" s="1043" t="s">
        <v>3047</v>
      </c>
      <c r="F37" s="1043" t="s">
        <v>3047</v>
      </c>
      <c r="G37" s="1043" t="s">
        <v>2652</v>
      </c>
      <c r="H37" s="1036"/>
    </row>
    <row r="38" spans="1:8" s="1058" customFormat="1">
      <c r="A38" s="1036"/>
      <c r="B38" s="1044"/>
      <c r="C38" s="1045"/>
      <c r="D38" s="1044"/>
      <c r="E38" s="1043" t="s">
        <v>3046</v>
      </c>
      <c r="F38" s="1043" t="s">
        <v>1072</v>
      </c>
      <c r="G38" s="1043" t="s">
        <v>1073</v>
      </c>
      <c r="H38" s="1036"/>
    </row>
    <row r="39" spans="1:8" s="1058" customFormat="1">
      <c r="A39" s="1036"/>
      <c r="B39" s="1040" t="s">
        <v>3065</v>
      </c>
      <c r="C39" s="1059" t="s">
        <v>2629</v>
      </c>
      <c r="D39" s="1042" t="s">
        <v>3064</v>
      </c>
      <c r="E39" s="1038">
        <v>43648</v>
      </c>
      <c r="F39" s="1038">
        <v>43652</v>
      </c>
      <c r="G39" s="1038">
        <v>43687</v>
      </c>
      <c r="H39" s="1036"/>
    </row>
    <row r="40" spans="1:8" s="1058" customFormat="1">
      <c r="A40" s="1036"/>
      <c r="B40" s="1040" t="s">
        <v>3063</v>
      </c>
      <c r="C40" s="1059" t="s">
        <v>2627</v>
      </c>
      <c r="D40" s="1041"/>
      <c r="E40" s="1038">
        <f>E39+7</f>
        <v>43655</v>
      </c>
      <c r="F40" s="1038">
        <f>F39+7</f>
        <v>43659</v>
      </c>
      <c r="G40" s="1038">
        <f>G39+7</f>
        <v>43694</v>
      </c>
      <c r="H40" s="1036"/>
    </row>
    <row r="41" spans="1:8" s="1058" customFormat="1">
      <c r="A41" s="1036"/>
      <c r="B41" s="1040" t="s">
        <v>3062</v>
      </c>
      <c r="C41" s="1059" t="s">
        <v>2625</v>
      </c>
      <c r="D41" s="1041"/>
      <c r="E41" s="1038">
        <f>E40+7</f>
        <v>43662</v>
      </c>
      <c r="F41" s="1038">
        <f>F40+7</f>
        <v>43666</v>
      </c>
      <c r="G41" s="1038">
        <f>G40+7</f>
        <v>43701</v>
      </c>
      <c r="H41" s="1036"/>
    </row>
    <row r="42" spans="1:8" s="1058" customFormat="1">
      <c r="A42" s="1036"/>
      <c r="B42" s="1040" t="s">
        <v>3061</v>
      </c>
      <c r="C42" s="1059" t="s">
        <v>2623</v>
      </c>
      <c r="D42" s="1039"/>
      <c r="E42" s="1038">
        <f>E41+7</f>
        <v>43669</v>
      </c>
      <c r="F42" s="1038">
        <f>F41+7</f>
        <v>43673</v>
      </c>
      <c r="G42" s="1038">
        <f>G41+7</f>
        <v>43708</v>
      </c>
      <c r="H42" s="1036"/>
    </row>
    <row r="43" spans="1:8" s="1036" customFormat="1">
      <c r="B43" s="1057"/>
    </row>
    <row r="44" spans="1:8" s="1036" customFormat="1">
      <c r="A44" s="1049" t="s">
        <v>2950</v>
      </c>
      <c r="B44" s="1056"/>
      <c r="C44" s="1055"/>
      <c r="D44" s="1049"/>
      <c r="E44" s="1049"/>
      <c r="F44" s="1049"/>
      <c r="G44" s="1054"/>
    </row>
    <row r="45" spans="1:8" s="1036" customFormat="1">
      <c r="B45" s="1046" t="s">
        <v>726</v>
      </c>
      <c r="C45" s="1047" t="s">
        <v>3048</v>
      </c>
      <c r="D45" s="1046" t="s">
        <v>3060</v>
      </c>
      <c r="E45" s="1043" t="s">
        <v>3047</v>
      </c>
      <c r="F45" s="1043" t="s">
        <v>3047</v>
      </c>
      <c r="G45" s="1043" t="s">
        <v>2950</v>
      </c>
    </row>
    <row r="46" spans="1:8" s="1036" customFormat="1">
      <c r="B46" s="1044"/>
      <c r="C46" s="1045"/>
      <c r="D46" s="1044"/>
      <c r="E46" s="1043" t="s">
        <v>3046</v>
      </c>
      <c r="F46" s="1043" t="s">
        <v>1072</v>
      </c>
      <c r="G46" s="1043" t="s">
        <v>1073</v>
      </c>
    </row>
    <row r="47" spans="1:8" s="1036" customFormat="1">
      <c r="B47" s="1040" t="s">
        <v>3059</v>
      </c>
      <c r="C47" s="1040" t="s">
        <v>3058</v>
      </c>
      <c r="D47" s="1042" t="s">
        <v>3057</v>
      </c>
      <c r="E47" s="1038">
        <v>43643</v>
      </c>
      <c r="F47" s="1038">
        <v>43646</v>
      </c>
      <c r="G47" s="1038">
        <v>43669</v>
      </c>
    </row>
    <row r="48" spans="1:8" s="1036" customFormat="1">
      <c r="B48" s="1040" t="s">
        <v>3056</v>
      </c>
      <c r="C48" s="1040" t="s">
        <v>3055</v>
      </c>
      <c r="D48" s="1041"/>
      <c r="E48" s="1038">
        <f>E47+7</f>
        <v>43650</v>
      </c>
      <c r="F48" s="1038">
        <f>F47+7</f>
        <v>43653</v>
      </c>
      <c r="G48" s="1038">
        <f>G47+7</f>
        <v>43676</v>
      </c>
    </row>
    <row r="49" spans="1:7" s="1036" customFormat="1">
      <c r="B49" s="1040" t="s">
        <v>3054</v>
      </c>
      <c r="C49" s="1040" t="s">
        <v>3053</v>
      </c>
      <c r="D49" s="1041"/>
      <c r="E49" s="1038">
        <f>E48+7</f>
        <v>43657</v>
      </c>
      <c r="F49" s="1038">
        <f>F48+7</f>
        <v>43660</v>
      </c>
      <c r="G49" s="1038">
        <f>G48+7</f>
        <v>43683</v>
      </c>
    </row>
    <row r="50" spans="1:7" s="1036" customFormat="1">
      <c r="B50" s="1040" t="s">
        <v>3052</v>
      </c>
      <c r="C50" s="1040" t="s">
        <v>3051</v>
      </c>
      <c r="D50" s="1041"/>
      <c r="E50" s="1038">
        <f>E49+7</f>
        <v>43664</v>
      </c>
      <c r="F50" s="1038">
        <f>F49+7</f>
        <v>43667</v>
      </c>
      <c r="G50" s="1038">
        <f>G49+7</f>
        <v>43690</v>
      </c>
    </row>
    <row r="51" spans="1:7" s="1036" customFormat="1">
      <c r="B51" s="1040" t="s">
        <v>3050</v>
      </c>
      <c r="C51" s="1040" t="s">
        <v>3049</v>
      </c>
      <c r="D51" s="1039"/>
      <c r="E51" s="1038">
        <f>E50+7</f>
        <v>43671</v>
      </c>
      <c r="F51" s="1038">
        <f>F50+7</f>
        <v>43674</v>
      </c>
      <c r="G51" s="1038">
        <f>G50+7</f>
        <v>43697</v>
      </c>
    </row>
    <row r="52" spans="1:7" s="1036" customFormat="1">
      <c r="B52" s="1053"/>
      <c r="C52" s="1048"/>
    </row>
    <row r="53" spans="1:7" s="1036" customFormat="1">
      <c r="A53" s="1049"/>
      <c r="B53" s="1050"/>
      <c r="C53" s="1052"/>
      <c r="D53" s="1051"/>
      <c r="E53" s="1051"/>
      <c r="F53" s="1050"/>
    </row>
    <row r="54" spans="1:7" s="1036" customFormat="1">
      <c r="A54" s="1049" t="s">
        <v>2930</v>
      </c>
      <c r="C54" s="1048"/>
    </row>
    <row r="55" spans="1:7" s="1036" customFormat="1">
      <c r="B55" s="1046" t="s">
        <v>726</v>
      </c>
      <c r="C55" s="1047" t="s">
        <v>3048</v>
      </c>
      <c r="D55" s="1046" t="s">
        <v>33</v>
      </c>
      <c r="E55" s="1043" t="s">
        <v>3047</v>
      </c>
      <c r="F55" s="1043" t="s">
        <v>3047</v>
      </c>
      <c r="G55" s="1043" t="s">
        <v>2930</v>
      </c>
    </row>
    <row r="56" spans="1:7" s="1036" customFormat="1" ht="13.5" customHeight="1">
      <c r="B56" s="1044"/>
      <c r="C56" s="1045"/>
      <c r="D56" s="1044"/>
      <c r="E56" s="1043" t="s">
        <v>3046</v>
      </c>
      <c r="F56" s="1043" t="s">
        <v>35</v>
      </c>
      <c r="G56" s="1043" t="s">
        <v>36</v>
      </c>
    </row>
    <row r="57" spans="1:7" s="1036" customFormat="1" ht="19.5" customHeight="1">
      <c r="B57" s="1040" t="s">
        <v>3045</v>
      </c>
      <c r="C57" s="1040" t="s">
        <v>3044</v>
      </c>
      <c r="D57" s="1042" t="s">
        <v>3043</v>
      </c>
      <c r="E57" s="1038">
        <f>F57-4</f>
        <v>43641</v>
      </c>
      <c r="F57" s="1038">
        <v>43645</v>
      </c>
      <c r="G57" s="1038">
        <v>43690</v>
      </c>
    </row>
    <row r="58" spans="1:7" s="1036" customFormat="1" ht="18.75" customHeight="1">
      <c r="B58" s="1040" t="s">
        <v>3042</v>
      </c>
      <c r="C58" s="1040" t="s">
        <v>3040</v>
      </c>
      <c r="D58" s="1041"/>
      <c r="E58" s="1038">
        <f>E57+7</f>
        <v>43648</v>
      </c>
      <c r="F58" s="1038">
        <f>F57+7</f>
        <v>43652</v>
      </c>
      <c r="G58" s="1037">
        <f>G57+7</f>
        <v>43697</v>
      </c>
    </row>
    <row r="59" spans="1:7" s="1036" customFormat="1" ht="19.5" customHeight="1">
      <c r="B59" s="1040" t="s">
        <v>3041</v>
      </c>
      <c r="C59" s="1040" t="s">
        <v>3040</v>
      </c>
      <c r="D59" s="1041"/>
      <c r="E59" s="1038">
        <f>E58+7</f>
        <v>43655</v>
      </c>
      <c r="F59" s="1038">
        <f>F58+7</f>
        <v>43659</v>
      </c>
      <c r="G59" s="1037">
        <f>G58+7</f>
        <v>43704</v>
      </c>
    </row>
    <row r="60" spans="1:7" s="1036" customFormat="1">
      <c r="B60" s="1040" t="s">
        <v>3039</v>
      </c>
      <c r="C60" s="1040" t="s">
        <v>3038</v>
      </c>
      <c r="D60" s="1041"/>
      <c r="E60" s="1038">
        <f>E59+7</f>
        <v>43662</v>
      </c>
      <c r="F60" s="1038">
        <f>F59+7</f>
        <v>43666</v>
      </c>
      <c r="G60" s="1037">
        <f>G59+7</f>
        <v>43711</v>
      </c>
    </row>
    <row r="61" spans="1:7" s="1036" customFormat="1" ht="19.5" customHeight="1">
      <c r="B61" s="1040" t="s">
        <v>3037</v>
      </c>
      <c r="C61" s="1040" t="s">
        <v>2700</v>
      </c>
      <c r="D61" s="1039"/>
      <c r="E61" s="1038">
        <f>E60+7</f>
        <v>43669</v>
      </c>
      <c r="F61" s="1038">
        <f>F60+7</f>
        <v>43673</v>
      </c>
      <c r="G61" s="1037">
        <f>G60+7</f>
        <v>43718</v>
      </c>
    </row>
    <row r="62" spans="1:7">
      <c r="C62" s="1034"/>
    </row>
  </sheetData>
  <mergeCells count="30">
    <mergeCell ref="B37:B38"/>
    <mergeCell ref="C37:C38"/>
    <mergeCell ref="D37:D38"/>
    <mergeCell ref="B55:B56"/>
    <mergeCell ref="C55:C56"/>
    <mergeCell ref="D55:D56"/>
    <mergeCell ref="D39:D42"/>
    <mergeCell ref="B45:B46"/>
    <mergeCell ref="C45:C46"/>
    <mergeCell ref="D45:D46"/>
    <mergeCell ref="C6:C7"/>
    <mergeCell ref="B6:B7"/>
    <mergeCell ref="D6:D7"/>
    <mergeCell ref="D8:D12"/>
    <mergeCell ref="D47:D51"/>
    <mergeCell ref="D57:D61"/>
    <mergeCell ref="A24:G24"/>
    <mergeCell ref="A35:G35"/>
    <mergeCell ref="C26:C27"/>
    <mergeCell ref="D28:D32"/>
    <mergeCell ref="D18:D22"/>
    <mergeCell ref="D26:D27"/>
    <mergeCell ref="B26:B27"/>
    <mergeCell ref="J1:K1"/>
    <mergeCell ref="A1:G1"/>
    <mergeCell ref="A2:B2"/>
    <mergeCell ref="A3:G3"/>
    <mergeCell ref="D16:D17"/>
    <mergeCell ref="C16:C17"/>
    <mergeCell ref="B16:B17"/>
  </mergeCells>
  <phoneticPr fontId="1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50"/>
  <sheetViews>
    <sheetView workbookViewId="0">
      <selection activeCell="I12" sqref="I12"/>
    </sheetView>
  </sheetViews>
  <sheetFormatPr defaultRowHeight="15.75"/>
  <cols>
    <col min="1" max="1" width="5.25" style="1102" customWidth="1"/>
    <col min="2" max="2" width="40.375" style="1101" customWidth="1"/>
    <col min="3" max="3" width="13.125" style="1101" customWidth="1"/>
    <col min="4" max="4" width="9.75" style="1100" customWidth="1"/>
    <col min="5" max="5" width="12.5" style="1101" customWidth="1"/>
    <col min="6" max="6" width="15" style="1101" customWidth="1"/>
    <col min="7" max="7" width="13.125" style="1100" customWidth="1"/>
    <col min="8" max="9" width="9" style="1100"/>
    <col min="10" max="10" width="19.125" style="1100" customWidth="1"/>
    <col min="11" max="16384" width="9" style="1100"/>
  </cols>
  <sheetData>
    <row r="1" spans="1:13" ht="49.5" customHeight="1">
      <c r="A1" s="1240" t="s">
        <v>3172</v>
      </c>
      <c r="B1" s="1240"/>
      <c r="C1" s="1240"/>
      <c r="D1" s="1240"/>
      <c r="E1" s="1240"/>
      <c r="F1" s="1240"/>
    </row>
    <row r="2" spans="1:13">
      <c r="A2" s="1237"/>
      <c r="B2" s="1239" t="s">
        <v>3035</v>
      </c>
      <c r="C2" s="1239"/>
      <c r="D2" s="1239"/>
      <c r="E2" s="1239"/>
      <c r="F2" s="1238">
        <v>43647</v>
      </c>
    </row>
    <row r="3" spans="1:13">
      <c r="A3" s="1237"/>
      <c r="B3" s="1236" t="s">
        <v>3034</v>
      </c>
      <c r="C3" s="1235"/>
      <c r="D3" s="1235"/>
      <c r="E3" s="1235"/>
      <c r="F3" s="1235"/>
    </row>
    <row r="4" spans="1:13" ht="17.25">
      <c r="A4" s="1234" t="s">
        <v>3171</v>
      </c>
      <c r="B4" s="1234"/>
      <c r="C4" s="1233"/>
      <c r="D4" s="1232"/>
      <c r="E4" s="1232"/>
      <c r="F4" s="1231"/>
    </row>
    <row r="5" spans="1:13" s="1113" customFormat="1" ht="17.25">
      <c r="A5" s="1172" t="s">
        <v>30</v>
      </c>
      <c r="B5" s="1172"/>
      <c r="C5" s="1170"/>
      <c r="D5" s="1178"/>
      <c r="E5" s="1178"/>
      <c r="F5" s="1230"/>
      <c r="G5" s="1152"/>
    </row>
    <row r="6" spans="1:13" ht="17.25">
      <c r="A6" s="1229"/>
      <c r="B6" s="1116" t="s">
        <v>31</v>
      </c>
      <c r="C6" s="1116" t="s">
        <v>32</v>
      </c>
      <c r="D6" s="1116" t="s">
        <v>8</v>
      </c>
      <c r="E6" s="1119" t="s">
        <v>3097</v>
      </c>
      <c r="F6" s="1115" t="s">
        <v>30</v>
      </c>
    </row>
    <row r="7" spans="1:13" ht="18" thickBot="1">
      <c r="A7" s="1229"/>
      <c r="B7" s="1116"/>
      <c r="C7" s="1116"/>
      <c r="D7" s="1116"/>
      <c r="E7" s="1115" t="s">
        <v>35</v>
      </c>
      <c r="F7" s="1115" t="s">
        <v>36</v>
      </c>
    </row>
    <row r="8" spans="1:13" ht="18" thickBot="1">
      <c r="A8" s="1112"/>
      <c r="B8" s="1181" t="s">
        <v>3170</v>
      </c>
      <c r="C8" s="1181" t="s">
        <v>99</v>
      </c>
      <c r="D8" s="1128" t="s">
        <v>105</v>
      </c>
      <c r="E8" s="1107">
        <v>43253</v>
      </c>
      <c r="F8" s="1107">
        <f>E8+30</f>
        <v>43283</v>
      </c>
    </row>
    <row r="9" spans="1:13" ht="18" thickBot="1">
      <c r="A9" s="1112"/>
      <c r="B9" s="1181" t="s">
        <v>3169</v>
      </c>
      <c r="C9" s="1181" t="s">
        <v>99</v>
      </c>
      <c r="D9" s="1128"/>
      <c r="E9" s="1107">
        <f>E8+7</f>
        <v>43260</v>
      </c>
      <c r="F9" s="1107">
        <f>E9+30</f>
        <v>43290</v>
      </c>
    </row>
    <row r="10" spans="1:13" ht="18" thickBot="1">
      <c r="A10" s="1112"/>
      <c r="B10" s="1181" t="s">
        <v>3168</v>
      </c>
      <c r="C10" s="1181" t="s">
        <v>332</v>
      </c>
      <c r="D10" s="1128"/>
      <c r="E10" s="1107">
        <f>E9+7</f>
        <v>43267</v>
      </c>
      <c r="F10" s="1107">
        <f>E10+30</f>
        <v>43297</v>
      </c>
    </row>
    <row r="11" spans="1:13" ht="18" thickBot="1">
      <c r="A11" s="1112"/>
      <c r="B11" s="1181" t="s">
        <v>3167</v>
      </c>
      <c r="C11" s="1181" t="s">
        <v>72</v>
      </c>
      <c r="D11" s="1128"/>
      <c r="E11" s="1107">
        <f>E10+7</f>
        <v>43274</v>
      </c>
      <c r="F11" s="1107">
        <f>E11+30</f>
        <v>43304</v>
      </c>
    </row>
    <row r="12" spans="1:13" s="1113" customFormat="1" ht="17.25">
      <c r="A12" s="1172" t="s">
        <v>46</v>
      </c>
      <c r="B12" s="1172"/>
      <c r="C12" s="1179"/>
      <c r="D12" s="1170"/>
      <c r="E12" s="1170"/>
      <c r="F12" s="1178"/>
      <c r="G12" s="1152"/>
    </row>
    <row r="13" spans="1:13" ht="17.25">
      <c r="A13" s="1112"/>
      <c r="B13" s="1116" t="s">
        <v>31</v>
      </c>
      <c r="C13" s="1132" t="s">
        <v>32</v>
      </c>
      <c r="D13" s="1116" t="s">
        <v>8</v>
      </c>
      <c r="E13" s="1119" t="s">
        <v>3097</v>
      </c>
      <c r="F13" s="1115" t="s">
        <v>172</v>
      </c>
    </row>
    <row r="14" spans="1:13" ht="18" thickBot="1">
      <c r="A14" s="1112"/>
      <c r="B14" s="1116"/>
      <c r="C14" s="1130"/>
      <c r="D14" s="1116"/>
      <c r="E14" s="1115" t="s">
        <v>35</v>
      </c>
      <c r="F14" s="1115" t="s">
        <v>36</v>
      </c>
      <c r="I14" s="1228"/>
      <c r="J14" s="1223"/>
      <c r="K14" s="1223"/>
      <c r="L14" s="1223"/>
      <c r="M14" s="1223"/>
    </row>
    <row r="15" spans="1:13" ht="18" customHeight="1" thickBot="1">
      <c r="A15" s="1112"/>
      <c r="B15" s="1227" t="s">
        <v>3166</v>
      </c>
      <c r="C15" s="1226" t="s">
        <v>3165</v>
      </c>
      <c r="D15" s="1114" t="s">
        <v>187</v>
      </c>
      <c r="E15" s="1107">
        <v>43617</v>
      </c>
      <c r="F15" s="1107">
        <f>E15+33</f>
        <v>43650</v>
      </c>
      <c r="I15" s="1223"/>
      <c r="J15" s="1223"/>
      <c r="K15" s="1223"/>
      <c r="L15" s="1223"/>
      <c r="M15" s="1223"/>
    </row>
    <row r="16" spans="1:13" ht="18" customHeight="1" thickBot="1">
      <c r="A16" s="1112"/>
      <c r="B16" s="1227" t="s">
        <v>3164</v>
      </c>
      <c r="C16" s="1226" t="s">
        <v>3163</v>
      </c>
      <c r="D16" s="1111"/>
      <c r="E16" s="1107">
        <f>E15+7</f>
        <v>43624</v>
      </c>
      <c r="F16" s="1107">
        <f>E16+33</f>
        <v>43657</v>
      </c>
      <c r="I16" s="1223"/>
      <c r="J16" s="1223"/>
      <c r="K16" s="1223"/>
      <c r="L16" s="1223"/>
      <c r="M16" s="1223"/>
    </row>
    <row r="17" spans="1:17" ht="18" customHeight="1" thickBot="1">
      <c r="A17" s="1112"/>
      <c r="B17" s="1227" t="s">
        <v>3162</v>
      </c>
      <c r="C17" s="1226" t="s">
        <v>3161</v>
      </c>
      <c r="D17" s="1111"/>
      <c r="E17" s="1107">
        <f>E16+7</f>
        <v>43631</v>
      </c>
      <c r="F17" s="1107">
        <f>E17+33</f>
        <v>43664</v>
      </c>
      <c r="I17" s="1223"/>
      <c r="J17" s="1223"/>
      <c r="K17" s="1223"/>
      <c r="L17" s="1223"/>
      <c r="M17" s="1223"/>
    </row>
    <row r="18" spans="1:17" ht="18" customHeight="1" thickBot="1">
      <c r="A18" s="1112"/>
      <c r="B18" s="1227" t="s">
        <v>3160</v>
      </c>
      <c r="C18" s="1226" t="s">
        <v>3159</v>
      </c>
      <c r="D18" s="1109"/>
      <c r="E18" s="1107">
        <f>E17+7</f>
        <v>43638</v>
      </c>
      <c r="F18" s="1107">
        <f>E18+33</f>
        <v>43671</v>
      </c>
      <c r="I18" s="1223"/>
      <c r="J18" s="1223"/>
      <c r="K18" s="1223"/>
      <c r="L18" s="1223"/>
      <c r="M18" s="1223"/>
    </row>
    <row r="19" spans="1:17" ht="18" customHeight="1">
      <c r="A19" s="1112"/>
      <c r="B19" s="1224"/>
      <c r="C19" s="1224"/>
      <c r="D19" s="1225"/>
      <c r="E19" s="1225"/>
      <c r="F19" s="1224"/>
      <c r="I19" s="1223"/>
      <c r="J19" s="1223"/>
      <c r="K19" s="1223"/>
      <c r="L19" s="1223"/>
      <c r="M19" s="1223"/>
    </row>
    <row r="20" spans="1:17" ht="17.25">
      <c r="A20" s="1220" t="s">
        <v>217</v>
      </c>
      <c r="B20" s="1221"/>
      <c r="C20" s="1220"/>
      <c r="D20" s="1220"/>
      <c r="E20" s="1220"/>
      <c r="F20" s="1222"/>
    </row>
    <row r="21" spans="1:17" s="1113" customFormat="1" ht="17.25">
      <c r="A21" s="1220" t="s">
        <v>221</v>
      </c>
      <c r="B21" s="1221"/>
      <c r="C21" s="1221"/>
      <c r="D21" s="1220"/>
      <c r="E21" s="1220"/>
      <c r="F21" s="1219"/>
    </row>
    <row r="22" spans="1:17" s="1113" customFormat="1" ht="34.5">
      <c r="A22" s="1218"/>
      <c r="B22" s="1114" t="s">
        <v>31</v>
      </c>
      <c r="C22" s="1114" t="s">
        <v>32</v>
      </c>
      <c r="D22" s="1114" t="s">
        <v>8</v>
      </c>
      <c r="E22" s="1119" t="s">
        <v>3097</v>
      </c>
      <c r="F22" s="1214" t="s">
        <v>221</v>
      </c>
      <c r="G22" s="1152"/>
    </row>
    <row r="23" spans="1:17" s="1113" customFormat="1" ht="18" thickBot="1">
      <c r="A23" s="1218"/>
      <c r="B23" s="1109"/>
      <c r="C23" s="1109"/>
      <c r="D23" s="1109"/>
      <c r="E23" s="1214" t="s">
        <v>35</v>
      </c>
      <c r="F23" s="1214" t="s">
        <v>36</v>
      </c>
    </row>
    <row r="24" spans="1:17" s="1113" customFormat="1" ht="18" thickBot="1">
      <c r="A24" s="1218"/>
      <c r="B24" s="1144" t="s">
        <v>3158</v>
      </c>
      <c r="C24" s="1144" t="s">
        <v>3157</v>
      </c>
      <c r="D24" s="1114" t="s">
        <v>3151</v>
      </c>
      <c r="E24" s="1107">
        <v>43653</v>
      </c>
      <c r="F24" s="1107">
        <f>E24+27</f>
        <v>43680</v>
      </c>
    </row>
    <row r="25" spans="1:17" s="1113" customFormat="1" ht="18" thickBot="1">
      <c r="A25" s="1218"/>
      <c r="B25" s="1144" t="s">
        <v>3156</v>
      </c>
      <c r="C25" s="1144" t="s">
        <v>38</v>
      </c>
      <c r="D25" s="1111"/>
      <c r="E25" s="1107">
        <f>E24+7</f>
        <v>43660</v>
      </c>
      <c r="F25" s="1107">
        <f>E25+27</f>
        <v>43687</v>
      </c>
    </row>
    <row r="26" spans="1:17" s="1113" customFormat="1" ht="18" thickBot="1">
      <c r="A26" s="1218"/>
      <c r="B26" s="1144" t="s">
        <v>3155</v>
      </c>
      <c r="C26" s="1144" t="s">
        <v>42</v>
      </c>
      <c r="D26" s="1111"/>
      <c r="E26" s="1107">
        <f>E25+7</f>
        <v>43667</v>
      </c>
      <c r="F26" s="1107">
        <f>E26+27</f>
        <v>43694</v>
      </c>
    </row>
    <row r="27" spans="1:17" s="1113" customFormat="1" ht="18" thickBot="1">
      <c r="A27" s="1218"/>
      <c r="B27" s="1144" t="s">
        <v>3154</v>
      </c>
      <c r="C27" s="1144" t="s">
        <v>3153</v>
      </c>
      <c r="D27" s="1111"/>
      <c r="E27" s="1107">
        <f>E26+7</f>
        <v>43674</v>
      </c>
      <c r="F27" s="1107">
        <f>E27+27</f>
        <v>43701</v>
      </c>
    </row>
    <row r="28" spans="1:17" s="1113" customFormat="1" ht="17.25">
      <c r="A28" s="1218"/>
      <c r="B28" s="1217"/>
      <c r="C28" s="1217"/>
      <c r="D28" s="1109"/>
      <c r="E28" s="1107"/>
      <c r="F28" s="1107"/>
    </row>
    <row r="29" spans="1:17" s="1216" customFormat="1" ht="16.5">
      <c r="A29" s="1122" t="s">
        <v>86</v>
      </c>
      <c r="B29" s="1122"/>
      <c r="C29" s="1122"/>
      <c r="D29" s="1122"/>
      <c r="E29" s="1122"/>
      <c r="F29" s="1122"/>
      <c r="G29" s="1140"/>
      <c r="H29" s="1211"/>
    </row>
    <row r="30" spans="1:17" s="1113" customFormat="1" ht="17.25">
      <c r="A30" s="1172" t="s">
        <v>224</v>
      </c>
      <c r="B30" s="1172"/>
      <c r="C30" s="1172"/>
      <c r="D30" s="1172"/>
      <c r="E30" s="1172"/>
      <c r="F30" s="1172"/>
      <c r="G30" s="1152"/>
      <c r="H30" s="1211"/>
    </row>
    <row r="31" spans="1:17" ht="17.25">
      <c r="A31" s="1112"/>
      <c r="B31" s="1114" t="s">
        <v>3152</v>
      </c>
      <c r="C31" s="1114" t="s">
        <v>32</v>
      </c>
      <c r="D31" s="1114" t="s">
        <v>8</v>
      </c>
      <c r="E31" s="1119" t="s">
        <v>3097</v>
      </c>
      <c r="F31" s="1214" t="s">
        <v>224</v>
      </c>
      <c r="H31" s="1211"/>
      <c r="J31" s="1215"/>
      <c r="K31" s="1215"/>
      <c r="L31" s="1215"/>
      <c r="M31" s="1215"/>
      <c r="N31" s="1215"/>
      <c r="O31" s="1215"/>
      <c r="P31" s="1215"/>
      <c r="Q31" s="1215"/>
    </row>
    <row r="32" spans="1:17" ht="18" thickBot="1">
      <c r="A32" s="1112"/>
      <c r="B32" s="1109"/>
      <c r="C32" s="1109"/>
      <c r="D32" s="1109"/>
      <c r="E32" s="1214" t="s">
        <v>35</v>
      </c>
      <c r="F32" s="1214" t="s">
        <v>36</v>
      </c>
      <c r="H32" s="1211"/>
      <c r="J32" s="1210"/>
      <c r="K32" s="1210"/>
      <c r="L32" s="1209"/>
      <c r="M32" s="1209"/>
      <c r="N32" s="1207"/>
      <c r="O32" s="1207"/>
      <c r="P32" s="1207"/>
      <c r="Q32" s="1213"/>
    </row>
    <row r="33" spans="1:17" ht="18" thickBot="1">
      <c r="A33" s="1112"/>
      <c r="B33" s="1144" t="s">
        <v>606</v>
      </c>
      <c r="C33" s="1144" t="s">
        <v>389</v>
      </c>
      <c r="D33" s="1114" t="s">
        <v>3151</v>
      </c>
      <c r="E33" s="1107">
        <v>43647</v>
      </c>
      <c r="F33" s="1107">
        <f>E33+14</f>
        <v>43661</v>
      </c>
      <c r="H33" s="1211"/>
      <c r="J33" s="1210"/>
      <c r="K33" s="1210"/>
      <c r="L33" s="1212"/>
      <c r="M33" s="1209"/>
      <c r="N33" s="1207"/>
      <c r="O33" s="1207"/>
      <c r="P33" s="1207"/>
      <c r="Q33" s="1192"/>
    </row>
    <row r="34" spans="1:17" ht="18" thickBot="1">
      <c r="A34" s="1112"/>
      <c r="B34" s="1144" t="s">
        <v>607</v>
      </c>
      <c r="C34" s="1144" t="s">
        <v>390</v>
      </c>
      <c r="D34" s="1111"/>
      <c r="E34" s="1107">
        <f>E33+7</f>
        <v>43654</v>
      </c>
      <c r="F34" s="1107">
        <f>E34+14</f>
        <v>43668</v>
      </c>
      <c r="H34" s="1211"/>
      <c r="J34" s="1210"/>
      <c r="K34" s="1210"/>
      <c r="L34" s="1206"/>
      <c r="M34" s="1209"/>
      <c r="N34" s="1208"/>
      <c r="O34" s="1207"/>
      <c r="P34" s="1207"/>
      <c r="Q34" s="1192"/>
    </row>
    <row r="35" spans="1:17" ht="18" thickBot="1">
      <c r="A35" s="1112"/>
      <c r="B35" s="1144" t="s">
        <v>399</v>
      </c>
      <c r="C35" s="1144" t="s">
        <v>608</v>
      </c>
      <c r="D35" s="1111"/>
      <c r="E35" s="1107">
        <f>E34+7</f>
        <v>43661</v>
      </c>
      <c r="F35" s="1107">
        <f>E35+14</f>
        <v>43675</v>
      </c>
      <c r="J35" s="1210"/>
      <c r="K35" s="1210"/>
      <c r="L35" s="1206"/>
      <c r="M35" s="1209"/>
      <c r="N35" s="1208"/>
      <c r="O35" s="1207"/>
      <c r="P35" s="1207"/>
      <c r="Q35" s="1192"/>
    </row>
    <row r="36" spans="1:17" ht="18" thickBot="1">
      <c r="A36" s="1112"/>
      <c r="B36" s="1144" t="s">
        <v>3149</v>
      </c>
      <c r="C36" s="1144" t="s">
        <v>652</v>
      </c>
      <c r="D36" s="1111"/>
      <c r="E36" s="1107">
        <f>E35+7</f>
        <v>43668</v>
      </c>
      <c r="F36" s="1107">
        <f>E36+14</f>
        <v>43682</v>
      </c>
      <c r="J36" s="1206"/>
      <c r="K36" s="1206"/>
      <c r="L36" s="1206"/>
      <c r="M36" s="1205"/>
      <c r="N36" s="1204"/>
      <c r="O36" s="1203"/>
      <c r="P36" s="1203"/>
      <c r="Q36" s="1192"/>
    </row>
    <row r="37" spans="1:17" ht="18" thickBot="1">
      <c r="A37" s="1112"/>
      <c r="B37" s="1144" t="s">
        <v>3148</v>
      </c>
      <c r="C37" s="1144" t="s">
        <v>653</v>
      </c>
      <c r="D37" s="1111"/>
      <c r="E37" s="1107">
        <f>E36+7</f>
        <v>43675</v>
      </c>
      <c r="F37" s="1107">
        <f>E37+14</f>
        <v>43689</v>
      </c>
      <c r="J37" s="1206"/>
      <c r="K37" s="1206"/>
      <c r="L37" s="1206"/>
      <c r="M37" s="1205"/>
      <c r="N37" s="1204"/>
      <c r="O37" s="1203"/>
      <c r="P37" s="1203"/>
      <c r="Q37" s="1192"/>
    </row>
    <row r="38" spans="1:17" s="1113" customFormat="1" ht="17.25">
      <c r="A38" s="1121" t="s">
        <v>226</v>
      </c>
      <c r="B38" s="1202"/>
      <c r="C38" s="1121"/>
      <c r="D38" s="1121"/>
      <c r="E38" s="1121"/>
      <c r="F38" s="1121"/>
      <c r="G38" s="1152"/>
      <c r="J38" s="1201"/>
      <c r="K38" s="1199"/>
      <c r="L38" s="1195"/>
      <c r="M38" s="1193"/>
      <c r="N38" s="1193"/>
      <c r="O38" s="1193"/>
      <c r="P38" s="1193"/>
      <c r="Q38" s="1192"/>
    </row>
    <row r="39" spans="1:17" ht="17.25">
      <c r="A39" s="1112"/>
      <c r="B39" s="1147" t="s">
        <v>31</v>
      </c>
      <c r="C39" s="1147" t="s">
        <v>32</v>
      </c>
      <c r="D39" s="1147" t="s">
        <v>8</v>
      </c>
      <c r="E39" s="1119" t="s">
        <v>3097</v>
      </c>
      <c r="F39" s="1168" t="s">
        <v>226</v>
      </c>
      <c r="J39" s="1200"/>
      <c r="K39" s="1199"/>
      <c r="L39" s="1195"/>
      <c r="M39" s="1194"/>
      <c r="N39" s="1198"/>
      <c r="O39" s="1198"/>
      <c r="P39" s="1198"/>
      <c r="Q39" s="1192"/>
    </row>
    <row r="40" spans="1:17" ht="18" thickBot="1">
      <c r="A40" s="1112"/>
      <c r="B40" s="1147"/>
      <c r="C40" s="1147"/>
      <c r="D40" s="1147"/>
      <c r="E40" s="1177" t="s">
        <v>35</v>
      </c>
      <c r="F40" s="1115" t="s">
        <v>36</v>
      </c>
      <c r="J40" s="1197"/>
      <c r="K40" s="1196"/>
      <c r="L40" s="1195"/>
      <c r="M40" s="1194"/>
      <c r="N40" s="1193"/>
      <c r="O40" s="1193"/>
      <c r="P40" s="1193"/>
      <c r="Q40" s="1192"/>
    </row>
    <row r="41" spans="1:17" ht="24" thickBot="1">
      <c r="A41" s="1112"/>
      <c r="B41" s="1144" t="s">
        <v>606</v>
      </c>
      <c r="C41" s="1144" t="s">
        <v>389</v>
      </c>
      <c r="D41" s="1114" t="s">
        <v>3150</v>
      </c>
      <c r="E41" s="1107">
        <v>43647</v>
      </c>
      <c r="F41" s="1107">
        <f>E41+30</f>
        <v>43677</v>
      </c>
      <c r="J41" s="1191"/>
      <c r="K41" s="1190"/>
      <c r="L41" s="1187"/>
      <c r="M41" s="1187"/>
      <c r="N41" s="1189"/>
      <c r="O41" s="1188"/>
      <c r="P41" s="1187"/>
      <c r="Q41" s="1186"/>
    </row>
    <row r="42" spans="1:17" ht="24" thickBot="1">
      <c r="A42" s="1112"/>
      <c r="B42" s="1144" t="s">
        <v>607</v>
      </c>
      <c r="C42" s="1144" t="s">
        <v>390</v>
      </c>
      <c r="D42" s="1111"/>
      <c r="E42" s="1107">
        <f>E41+7</f>
        <v>43654</v>
      </c>
      <c r="F42" s="1107">
        <f>E42+30</f>
        <v>43684</v>
      </c>
      <c r="J42" s="1185"/>
      <c r="K42" s="1185"/>
      <c r="L42" s="1185"/>
      <c r="M42" s="1185"/>
      <c r="N42" s="1184"/>
      <c r="O42" s="1184"/>
      <c r="P42" s="1183"/>
      <c r="Q42" s="1182"/>
    </row>
    <row r="43" spans="1:17" ht="18" thickBot="1">
      <c r="A43" s="1112"/>
      <c r="B43" s="1144" t="s">
        <v>399</v>
      </c>
      <c r="C43" s="1144" t="s">
        <v>608</v>
      </c>
      <c r="D43" s="1111"/>
      <c r="E43" s="1107">
        <f>E42+7</f>
        <v>43661</v>
      </c>
      <c r="F43" s="1107">
        <f>E43+30</f>
        <v>43691</v>
      </c>
    </row>
    <row r="44" spans="1:17" ht="18" thickBot="1">
      <c r="A44" s="1112"/>
      <c r="B44" s="1144" t="s">
        <v>3149</v>
      </c>
      <c r="C44" s="1144" t="s">
        <v>652</v>
      </c>
      <c r="D44" s="1111"/>
      <c r="E44" s="1107">
        <f>E43+7</f>
        <v>43668</v>
      </c>
      <c r="F44" s="1107">
        <f>E44+30</f>
        <v>43698</v>
      </c>
    </row>
    <row r="45" spans="1:17" ht="18" thickBot="1">
      <c r="A45" s="1112"/>
      <c r="B45" s="1144" t="s">
        <v>3148</v>
      </c>
      <c r="C45" s="1144" t="s">
        <v>653</v>
      </c>
      <c r="D45" s="1111"/>
      <c r="E45" s="1107">
        <f>E44+7</f>
        <v>43675</v>
      </c>
      <c r="F45" s="1107">
        <f>E45+30</f>
        <v>43705</v>
      </c>
    </row>
    <row r="46" spans="1:17" s="1113" customFormat="1" ht="17.25">
      <c r="A46" s="1172" t="s">
        <v>247</v>
      </c>
      <c r="B46" s="1172"/>
      <c r="C46" s="1179"/>
      <c r="D46" s="1170"/>
      <c r="E46" s="1170"/>
      <c r="F46" s="1170"/>
      <c r="G46" s="1152"/>
    </row>
    <row r="47" spans="1:17" ht="17.25">
      <c r="A47" s="1106"/>
      <c r="B47" s="1147" t="s">
        <v>31</v>
      </c>
      <c r="C47" s="1147" t="s">
        <v>32</v>
      </c>
      <c r="D47" s="1147" t="s">
        <v>8</v>
      </c>
      <c r="E47" s="1119" t="s">
        <v>3097</v>
      </c>
      <c r="F47" s="1168" t="s">
        <v>3147</v>
      </c>
    </row>
    <row r="48" spans="1:17" ht="18" thickBot="1">
      <c r="A48" s="1106"/>
      <c r="B48" s="1147"/>
      <c r="C48" s="1147"/>
      <c r="D48" s="1147"/>
      <c r="E48" s="1177" t="s">
        <v>35</v>
      </c>
      <c r="F48" s="1115" t="s">
        <v>36</v>
      </c>
    </row>
    <row r="49" spans="1:8" ht="18" thickBot="1">
      <c r="A49" s="1106"/>
      <c r="B49" s="1144" t="s">
        <v>3146</v>
      </c>
      <c r="C49" s="1144" t="s">
        <v>3145</v>
      </c>
      <c r="D49" s="1151" t="s">
        <v>118</v>
      </c>
      <c r="E49" s="1136">
        <v>43648</v>
      </c>
      <c r="F49" s="1136">
        <f>E49+10</f>
        <v>43658</v>
      </c>
    </row>
    <row r="50" spans="1:8" ht="18" thickBot="1">
      <c r="A50" s="1106"/>
      <c r="B50" s="1144" t="s">
        <v>3144</v>
      </c>
      <c r="C50" s="1144" t="s">
        <v>3143</v>
      </c>
      <c r="D50" s="1176"/>
      <c r="E50" s="1136">
        <f>E49+7</f>
        <v>43655</v>
      </c>
      <c r="F50" s="1108">
        <f>E50+10</f>
        <v>43665</v>
      </c>
    </row>
    <row r="51" spans="1:8" ht="18" thickBot="1">
      <c r="A51" s="1106"/>
      <c r="B51" s="1144" t="s">
        <v>3142</v>
      </c>
      <c r="C51" s="1144" t="s">
        <v>3141</v>
      </c>
      <c r="D51" s="1176"/>
      <c r="E51" s="1136">
        <f>E50+7</f>
        <v>43662</v>
      </c>
      <c r="F51" s="1108">
        <f>E51+10</f>
        <v>43672</v>
      </c>
    </row>
    <row r="52" spans="1:8" ht="18" thickBot="1">
      <c r="A52" s="1106"/>
      <c r="B52" s="1144" t="s">
        <v>3140</v>
      </c>
      <c r="C52" s="1144" t="s">
        <v>198</v>
      </c>
      <c r="D52" s="1148"/>
      <c r="E52" s="1136">
        <f>E51+7</f>
        <v>43669</v>
      </c>
      <c r="F52" s="1108">
        <f>E52+10</f>
        <v>43679</v>
      </c>
    </row>
    <row r="53" spans="1:8" s="1113" customFormat="1" ht="17.25">
      <c r="A53" s="1172" t="s">
        <v>206</v>
      </c>
      <c r="B53" s="1172"/>
      <c r="C53" s="1179"/>
      <c r="D53" s="1170"/>
      <c r="E53" s="1170"/>
      <c r="F53" s="1178"/>
      <c r="G53" s="1152"/>
    </row>
    <row r="54" spans="1:8" ht="17.25">
      <c r="A54" s="1106"/>
      <c r="B54" s="1147" t="s">
        <v>31</v>
      </c>
      <c r="C54" s="1147" t="s">
        <v>32</v>
      </c>
      <c r="D54" s="1147" t="s">
        <v>8</v>
      </c>
      <c r="E54" s="1119" t="s">
        <v>3097</v>
      </c>
      <c r="F54" s="1168" t="s">
        <v>206</v>
      </c>
    </row>
    <row r="55" spans="1:8" ht="18" thickBot="1">
      <c r="A55" s="1106"/>
      <c r="B55" s="1147"/>
      <c r="C55" s="1147"/>
      <c r="D55" s="1147"/>
      <c r="E55" s="1177" t="s">
        <v>35</v>
      </c>
      <c r="F55" s="1115" t="s">
        <v>36</v>
      </c>
    </row>
    <row r="56" spans="1:8" ht="18" thickBot="1">
      <c r="A56" s="1106"/>
      <c r="B56" s="1181" t="s">
        <v>690</v>
      </c>
      <c r="C56" s="1181" t="s">
        <v>406</v>
      </c>
      <c r="D56" s="1151" t="s">
        <v>91</v>
      </c>
      <c r="E56" s="1136">
        <v>43652</v>
      </c>
      <c r="F56" s="1108">
        <f>E56+10</f>
        <v>43662</v>
      </c>
      <c r="H56" s="1158"/>
    </row>
    <row r="57" spans="1:8" ht="18" thickBot="1">
      <c r="A57" s="1106"/>
      <c r="B57" s="1181" t="s">
        <v>322</v>
      </c>
      <c r="C57" s="1181" t="s">
        <v>3139</v>
      </c>
      <c r="D57" s="1176"/>
      <c r="E57" s="1136">
        <f>E56+7</f>
        <v>43659</v>
      </c>
      <c r="F57" s="1108">
        <f>E57+10</f>
        <v>43669</v>
      </c>
      <c r="H57" s="1158"/>
    </row>
    <row r="58" spans="1:8" ht="18" thickBot="1">
      <c r="A58" s="1106"/>
      <c r="B58" s="1181" t="s">
        <v>297</v>
      </c>
      <c r="C58" s="1181" t="s">
        <v>3138</v>
      </c>
      <c r="D58" s="1176"/>
      <c r="E58" s="1136">
        <f>E57+7</f>
        <v>43666</v>
      </c>
      <c r="F58" s="1108">
        <f>E58+10</f>
        <v>43676</v>
      </c>
      <c r="H58" s="1158"/>
    </row>
    <row r="59" spans="1:8" ht="18" thickBot="1">
      <c r="A59" s="1106"/>
      <c r="B59" s="1181" t="s">
        <v>410</v>
      </c>
      <c r="C59" s="1181" t="s">
        <v>3137</v>
      </c>
      <c r="D59" s="1176"/>
      <c r="E59" s="1136">
        <f>E58+7</f>
        <v>43673</v>
      </c>
      <c r="F59" s="1108">
        <f>E59+10</f>
        <v>43683</v>
      </c>
      <c r="H59" s="1158"/>
    </row>
    <row r="60" spans="1:8" ht="18" thickBot="1">
      <c r="A60" s="1106"/>
      <c r="B60" s="1181" t="s">
        <v>690</v>
      </c>
      <c r="C60" s="1181" t="s">
        <v>3137</v>
      </c>
      <c r="D60" s="1176"/>
      <c r="E60" s="1136">
        <f>E59+7</f>
        <v>43680</v>
      </c>
      <c r="F60" s="1108">
        <f>E60+10</f>
        <v>43690</v>
      </c>
      <c r="H60" s="1158"/>
    </row>
    <row r="61" spans="1:8" ht="17.25">
      <c r="A61" s="1172" t="s">
        <v>3136</v>
      </c>
      <c r="B61" s="1172"/>
      <c r="C61" s="1179"/>
      <c r="D61" s="1170"/>
      <c r="E61" s="1170"/>
      <c r="F61" s="1170"/>
      <c r="H61" s="1158"/>
    </row>
    <row r="62" spans="1:8" ht="17.25">
      <c r="A62" s="1106"/>
      <c r="B62" s="1147" t="s">
        <v>31</v>
      </c>
      <c r="C62" s="1147" t="s">
        <v>32</v>
      </c>
      <c r="D62" s="1147" t="s">
        <v>8</v>
      </c>
      <c r="E62" s="1119" t="s">
        <v>3097</v>
      </c>
      <c r="F62" s="1168" t="s">
        <v>206</v>
      </c>
      <c r="H62" s="1158"/>
    </row>
    <row r="63" spans="1:8" ht="18" thickBot="1">
      <c r="A63" s="1106"/>
      <c r="B63" s="1147"/>
      <c r="C63" s="1147"/>
      <c r="D63" s="1147"/>
      <c r="E63" s="1177" t="s">
        <v>35</v>
      </c>
      <c r="F63" s="1115" t="s">
        <v>36</v>
      </c>
      <c r="H63" s="1158"/>
    </row>
    <row r="64" spans="1:8" ht="18" thickBot="1">
      <c r="A64" s="1106"/>
      <c r="B64" s="1144" t="s">
        <v>3131</v>
      </c>
      <c r="C64" s="1144" t="s">
        <v>3135</v>
      </c>
      <c r="D64" s="1151" t="s">
        <v>148</v>
      </c>
      <c r="E64" s="1136">
        <v>43653</v>
      </c>
      <c r="F64" s="1108">
        <f>E64+10</f>
        <v>43663</v>
      </c>
      <c r="H64" s="1158"/>
    </row>
    <row r="65" spans="1:8" ht="18" thickBot="1">
      <c r="A65" s="1106"/>
      <c r="B65" s="1144" t="s">
        <v>3129</v>
      </c>
      <c r="C65" s="1144" t="s">
        <v>3134</v>
      </c>
      <c r="D65" s="1176"/>
      <c r="E65" s="1136">
        <f>E64+7</f>
        <v>43660</v>
      </c>
      <c r="F65" s="1108">
        <f>E65+10</f>
        <v>43670</v>
      </c>
      <c r="H65" s="1158"/>
    </row>
    <row r="66" spans="1:8" ht="18" thickBot="1">
      <c r="A66" s="1106"/>
      <c r="B66" s="1144" t="s">
        <v>3133</v>
      </c>
      <c r="C66" s="1144" t="s">
        <v>3132</v>
      </c>
      <c r="D66" s="1176"/>
      <c r="E66" s="1136">
        <f>E65+7</f>
        <v>43667</v>
      </c>
      <c r="F66" s="1108">
        <f>E66+10</f>
        <v>43677</v>
      </c>
      <c r="H66" s="1158"/>
    </row>
    <row r="67" spans="1:8" ht="18" thickBot="1">
      <c r="A67" s="1106"/>
      <c r="B67" s="1144" t="s">
        <v>3131</v>
      </c>
      <c r="C67" s="1144" t="s">
        <v>3130</v>
      </c>
      <c r="D67" s="1176"/>
      <c r="E67" s="1136">
        <f>E66+7</f>
        <v>43674</v>
      </c>
      <c r="F67" s="1108">
        <f>E67+10</f>
        <v>43684</v>
      </c>
      <c r="H67" s="1158"/>
    </row>
    <row r="68" spans="1:8" ht="18" thickBot="1">
      <c r="A68" s="1106"/>
      <c r="B68" s="1144" t="s">
        <v>3129</v>
      </c>
      <c r="C68" s="1144" t="s">
        <v>3128</v>
      </c>
      <c r="D68" s="1176"/>
      <c r="E68" s="1136">
        <f>E67+7</f>
        <v>43681</v>
      </c>
      <c r="F68" s="1108">
        <f>E68+10</f>
        <v>43691</v>
      </c>
      <c r="H68" s="1158"/>
    </row>
    <row r="69" spans="1:8" s="1113" customFormat="1" ht="17.25">
      <c r="A69" s="1172" t="s">
        <v>3127</v>
      </c>
      <c r="B69" s="1172"/>
      <c r="C69" s="1179"/>
      <c r="D69" s="1170"/>
      <c r="E69" s="1170"/>
      <c r="F69" s="1170"/>
      <c r="G69" s="1152"/>
    </row>
    <row r="70" spans="1:8" s="1113" customFormat="1" ht="17.25">
      <c r="A70" s="1180"/>
      <c r="B70" s="1147" t="s">
        <v>31</v>
      </c>
      <c r="C70" s="1147" t="s">
        <v>32</v>
      </c>
      <c r="D70" s="1147" t="s">
        <v>8</v>
      </c>
      <c r="E70" s="1119" t="s">
        <v>3097</v>
      </c>
      <c r="F70" s="1168" t="s">
        <v>2285</v>
      </c>
      <c r="G70" s="1152"/>
    </row>
    <row r="71" spans="1:8" s="1113" customFormat="1" ht="18" thickBot="1">
      <c r="A71" s="1180"/>
      <c r="B71" s="1147"/>
      <c r="C71" s="1147"/>
      <c r="D71" s="1147"/>
      <c r="E71" s="1177" t="s">
        <v>35</v>
      </c>
      <c r="F71" s="1115" t="s">
        <v>36</v>
      </c>
      <c r="G71" s="1152"/>
    </row>
    <row r="72" spans="1:8" s="1113" customFormat="1" ht="18" thickBot="1">
      <c r="A72" s="1180"/>
      <c r="B72" s="1144" t="s">
        <v>3124</v>
      </c>
      <c r="C72" s="1144" t="s">
        <v>615</v>
      </c>
      <c r="D72" s="1151" t="s">
        <v>3126</v>
      </c>
      <c r="E72" s="1136">
        <v>43650</v>
      </c>
      <c r="F72" s="1108">
        <f>E72+17</f>
        <v>43667</v>
      </c>
      <c r="G72" s="1152"/>
    </row>
    <row r="73" spans="1:8" s="1113" customFormat="1" ht="18" thickBot="1">
      <c r="A73" s="1180"/>
      <c r="B73" s="1144" t="s">
        <v>3125</v>
      </c>
      <c r="C73" s="1144" t="s">
        <v>616</v>
      </c>
      <c r="D73" s="1176"/>
      <c r="E73" s="1136">
        <f>E72+7</f>
        <v>43657</v>
      </c>
      <c r="F73" s="1108">
        <f>E73+17</f>
        <v>43674</v>
      </c>
      <c r="G73" s="1152"/>
    </row>
    <row r="74" spans="1:8" ht="18" thickBot="1">
      <c r="A74" s="1106"/>
      <c r="B74" s="1144" t="s">
        <v>3124</v>
      </c>
      <c r="C74" s="1144" t="s">
        <v>197</v>
      </c>
      <c r="D74" s="1176"/>
      <c r="E74" s="1136">
        <f>E73+7</f>
        <v>43664</v>
      </c>
      <c r="F74" s="1108">
        <f>E74+17</f>
        <v>43681</v>
      </c>
    </row>
    <row r="75" spans="1:8" ht="18" thickBot="1">
      <c r="A75" s="1112"/>
      <c r="B75" s="1144" t="s">
        <v>3123</v>
      </c>
      <c r="C75" s="1144" t="s">
        <v>14</v>
      </c>
      <c r="D75" s="1176"/>
      <c r="E75" s="1136">
        <f>E74+7</f>
        <v>43671</v>
      </c>
      <c r="F75" s="1108">
        <f>E75+17</f>
        <v>43688</v>
      </c>
    </row>
    <row r="76" spans="1:8" s="1113" customFormat="1" ht="17.25">
      <c r="A76" s="1172" t="s">
        <v>3122</v>
      </c>
      <c r="B76" s="1172"/>
      <c r="C76" s="1179"/>
      <c r="D76" s="1170"/>
      <c r="E76" s="1170"/>
      <c r="F76" s="1178"/>
      <c r="G76" s="1152"/>
    </row>
    <row r="77" spans="1:8" ht="17.25">
      <c r="A77" s="1112"/>
      <c r="B77" s="1147" t="s">
        <v>31</v>
      </c>
      <c r="C77" s="1147" t="s">
        <v>32</v>
      </c>
      <c r="D77" s="1147" t="s">
        <v>8</v>
      </c>
      <c r="E77" s="1119" t="s">
        <v>3097</v>
      </c>
      <c r="F77" s="1168" t="s">
        <v>276</v>
      </c>
    </row>
    <row r="78" spans="1:8" ht="18" thickBot="1">
      <c r="A78" s="1112"/>
      <c r="B78" s="1147"/>
      <c r="C78" s="1147"/>
      <c r="D78" s="1147"/>
      <c r="E78" s="1177" t="s">
        <v>35</v>
      </c>
      <c r="F78" s="1115" t="s">
        <v>36</v>
      </c>
    </row>
    <row r="79" spans="1:8" ht="18" thickBot="1">
      <c r="A79" s="1112"/>
      <c r="B79" s="1144" t="s">
        <v>233</v>
      </c>
      <c r="C79" s="1144" t="s">
        <v>3121</v>
      </c>
      <c r="D79" s="1151" t="s">
        <v>148</v>
      </c>
      <c r="E79" s="1136">
        <v>43653</v>
      </c>
      <c r="F79" s="1108">
        <f>E79+18</f>
        <v>43671</v>
      </c>
    </row>
    <row r="80" spans="1:8" ht="18" thickBot="1">
      <c r="A80" s="1112"/>
      <c r="B80" s="1144" t="s">
        <v>3120</v>
      </c>
      <c r="C80" s="1144" t="s">
        <v>3119</v>
      </c>
      <c r="D80" s="1176"/>
      <c r="E80" s="1136">
        <f>E79+7</f>
        <v>43660</v>
      </c>
      <c r="F80" s="1108">
        <f>E80+18</f>
        <v>43678</v>
      </c>
    </row>
    <row r="81" spans="1:10" ht="18" thickBot="1">
      <c r="A81" s="1112"/>
      <c r="B81" s="1144" t="s">
        <v>3118</v>
      </c>
      <c r="C81" s="1144" t="s">
        <v>3117</v>
      </c>
      <c r="D81" s="1176"/>
      <c r="E81" s="1136">
        <f>E80+7</f>
        <v>43667</v>
      </c>
      <c r="F81" s="1108">
        <f>E81+18</f>
        <v>43685</v>
      </c>
    </row>
    <row r="82" spans="1:10" ht="18" thickBot="1">
      <c r="A82" s="1112"/>
      <c r="B82" s="1144" t="s">
        <v>3116</v>
      </c>
      <c r="C82" s="1144" t="s">
        <v>208</v>
      </c>
      <c r="D82" s="1176"/>
      <c r="E82" s="1136">
        <f>E81+7</f>
        <v>43674</v>
      </c>
      <c r="F82" s="1108">
        <f>E82+18</f>
        <v>43692</v>
      </c>
    </row>
    <row r="83" spans="1:10" s="1173" customFormat="1" ht="16.5">
      <c r="A83" s="1135" t="s">
        <v>121</v>
      </c>
      <c r="B83" s="1175"/>
      <c r="C83" s="1175"/>
      <c r="D83" s="1135"/>
      <c r="E83" s="1135"/>
      <c r="F83" s="1135"/>
      <c r="G83" s="1174"/>
    </row>
    <row r="84" spans="1:10" s="1113" customFormat="1" ht="17.25">
      <c r="A84" s="1172" t="s">
        <v>122</v>
      </c>
      <c r="B84" s="1172"/>
      <c r="C84" s="1171"/>
      <c r="D84" s="1170"/>
      <c r="E84" s="1170"/>
      <c r="F84" s="1169"/>
    </row>
    <row r="85" spans="1:10" ht="17.25">
      <c r="A85" s="1112"/>
      <c r="B85" s="1147" t="s">
        <v>31</v>
      </c>
      <c r="C85" s="1147" t="s">
        <v>32</v>
      </c>
      <c r="D85" s="1147" t="s">
        <v>8</v>
      </c>
      <c r="E85" s="1119" t="s">
        <v>3097</v>
      </c>
      <c r="F85" s="1168" t="s">
        <v>123</v>
      </c>
      <c r="G85" s="1129"/>
    </row>
    <row r="86" spans="1:10" ht="18" thickBot="1">
      <c r="A86" s="1112"/>
      <c r="B86" s="1147"/>
      <c r="C86" s="1151"/>
      <c r="D86" s="1151"/>
      <c r="E86" s="1119" t="s">
        <v>35</v>
      </c>
      <c r="F86" s="1168" t="s">
        <v>36</v>
      </c>
    </row>
    <row r="87" spans="1:10" ht="18" thickBot="1">
      <c r="A87" s="1112"/>
      <c r="B87" s="1144" t="s">
        <v>3113</v>
      </c>
      <c r="C87" s="1167" t="s">
        <v>3115</v>
      </c>
      <c r="D87" s="1166" t="s">
        <v>148</v>
      </c>
      <c r="E87" s="1136">
        <v>43647</v>
      </c>
      <c r="F87" s="1107">
        <f>E87+25</f>
        <v>43672</v>
      </c>
    </row>
    <row r="88" spans="1:10" ht="18" thickBot="1">
      <c r="A88" s="1112"/>
      <c r="B88" s="1144" t="s">
        <v>3111</v>
      </c>
      <c r="C88" s="1144" t="s">
        <v>3114</v>
      </c>
      <c r="D88" s="1165"/>
      <c r="E88" s="1136">
        <f>E87+7</f>
        <v>43654</v>
      </c>
      <c r="F88" s="1107">
        <f>E88+25</f>
        <v>43679</v>
      </c>
    </row>
    <row r="89" spans="1:10" ht="18" thickBot="1">
      <c r="A89" s="1112"/>
      <c r="B89" s="1144" t="s">
        <v>3113</v>
      </c>
      <c r="C89" s="1101" t="s">
        <v>3112</v>
      </c>
      <c r="D89" s="1165"/>
      <c r="E89" s="1136">
        <f>E88+7</f>
        <v>43661</v>
      </c>
      <c r="F89" s="1107">
        <f>E89+25</f>
        <v>43686</v>
      </c>
    </row>
    <row r="90" spans="1:10" ht="18" thickBot="1">
      <c r="A90" s="1112"/>
      <c r="B90" s="1144" t="s">
        <v>3111</v>
      </c>
      <c r="C90" s="1144" t="s">
        <v>3110</v>
      </c>
      <c r="D90" s="1165"/>
      <c r="E90" s="1136">
        <f>E89+7</f>
        <v>43668</v>
      </c>
      <c r="F90" s="1107">
        <f>E90+25</f>
        <v>43693</v>
      </c>
    </row>
    <row r="91" spans="1:10" ht="17.25">
      <c r="A91" s="1112"/>
      <c r="B91" s="1126"/>
      <c r="C91" s="1138"/>
      <c r="D91" s="1164"/>
      <c r="E91" s="1136"/>
      <c r="F91" s="1107"/>
    </row>
    <row r="92" spans="1:10" s="1142" customFormat="1" ht="16.5">
      <c r="A92" s="1122" t="s">
        <v>267</v>
      </c>
      <c r="B92" s="1122"/>
      <c r="C92" s="1122"/>
      <c r="D92" s="1122"/>
      <c r="E92" s="1122"/>
      <c r="F92" s="1122"/>
      <c r="G92" s="1140"/>
    </row>
    <row r="93" spans="1:10" s="1113" customFormat="1" ht="17.25">
      <c r="A93" s="1157" t="s">
        <v>272</v>
      </c>
      <c r="B93" s="1155"/>
      <c r="C93" s="1155"/>
      <c r="D93" s="1154"/>
      <c r="E93" s="1153"/>
      <c r="F93" s="1153"/>
      <c r="G93" s="1152"/>
    </row>
    <row r="94" spans="1:10" ht="18" thickBot="1">
      <c r="A94" s="1106"/>
      <c r="B94" s="1147" t="s">
        <v>31</v>
      </c>
      <c r="C94" s="1147" t="s">
        <v>32</v>
      </c>
      <c r="D94" s="1147" t="s">
        <v>8</v>
      </c>
      <c r="E94" s="1150" t="s">
        <v>3097</v>
      </c>
      <c r="F94" s="1149" t="s">
        <v>272</v>
      </c>
    </row>
    <row r="95" spans="1:10" ht="17.25">
      <c r="A95" s="1106"/>
      <c r="B95" s="1147"/>
      <c r="C95" s="1147"/>
      <c r="D95" s="1147"/>
      <c r="E95" s="1146" t="s">
        <v>35</v>
      </c>
      <c r="F95" s="1108" t="s">
        <v>36</v>
      </c>
      <c r="J95" s="1161"/>
    </row>
    <row r="96" spans="1:10" ht="18" thickBot="1">
      <c r="A96" s="1106"/>
      <c r="B96" s="1138" t="s">
        <v>3109</v>
      </c>
      <c r="C96" s="1138" t="s">
        <v>2463</v>
      </c>
      <c r="D96" s="1163" t="s">
        <v>109</v>
      </c>
      <c r="E96" s="1136">
        <v>43653</v>
      </c>
      <c r="F96" s="1108">
        <f>E96+2</f>
        <v>43655</v>
      </c>
      <c r="J96" s="1160"/>
    </row>
    <row r="97" spans="1:10" ht="17.25">
      <c r="A97" s="1106"/>
      <c r="B97" s="1138" t="s">
        <v>3109</v>
      </c>
      <c r="C97" s="1138" t="s">
        <v>347</v>
      </c>
      <c r="D97" s="1162"/>
      <c r="E97" s="1136">
        <f>E96+7</f>
        <v>43660</v>
      </c>
      <c r="F97" s="1108">
        <f>E97+2</f>
        <v>43662</v>
      </c>
      <c r="J97" s="1161"/>
    </row>
    <row r="98" spans="1:10" ht="18" thickBot="1">
      <c r="A98" s="1106"/>
      <c r="B98" s="1138" t="s">
        <v>3109</v>
      </c>
      <c r="C98" s="1138" t="s">
        <v>630</v>
      </c>
      <c r="D98" s="1162"/>
      <c r="E98" s="1136">
        <f>E97+7</f>
        <v>43667</v>
      </c>
      <c r="F98" s="1108">
        <f>E98+2</f>
        <v>43669</v>
      </c>
      <c r="J98" s="1160"/>
    </row>
    <row r="99" spans="1:10" ht="17.25">
      <c r="B99" s="1138" t="s">
        <v>3109</v>
      </c>
      <c r="C99" s="1138" t="s">
        <v>631</v>
      </c>
      <c r="D99" s="1162"/>
      <c r="E99" s="1136">
        <f>E98+7</f>
        <v>43674</v>
      </c>
      <c r="F99" s="1108">
        <f>E99+2</f>
        <v>43676</v>
      </c>
      <c r="J99" s="1161"/>
    </row>
    <row r="100" spans="1:10" s="1113" customFormat="1" ht="18" thickBot="1">
      <c r="A100" s="1157" t="s">
        <v>273</v>
      </c>
      <c r="B100" s="1155"/>
      <c r="C100" s="1155"/>
      <c r="D100" s="1154"/>
      <c r="E100" s="1153"/>
      <c r="F100" s="1153"/>
      <c r="G100" s="1152"/>
      <c r="J100" s="1160"/>
    </row>
    <row r="101" spans="1:10" ht="17.25">
      <c r="A101" s="1106"/>
      <c r="B101" s="1147" t="s">
        <v>31</v>
      </c>
      <c r="C101" s="1147" t="s">
        <v>32</v>
      </c>
      <c r="D101" s="1147" t="s">
        <v>8</v>
      </c>
      <c r="E101" s="1150" t="s">
        <v>3097</v>
      </c>
      <c r="F101" s="1149" t="s">
        <v>273</v>
      </c>
    </row>
    <row r="102" spans="1:10" ht="18" thickBot="1">
      <c r="A102" s="1106"/>
      <c r="B102" s="1147"/>
      <c r="C102" s="1147"/>
      <c r="D102" s="1147"/>
      <c r="E102" s="1146" t="s">
        <v>35</v>
      </c>
      <c r="F102" s="1108" t="s">
        <v>36</v>
      </c>
    </row>
    <row r="103" spans="1:10" ht="18" thickBot="1">
      <c r="A103" s="1106"/>
      <c r="B103" s="1138" t="s">
        <v>3108</v>
      </c>
      <c r="C103" s="1144" t="s">
        <v>2463</v>
      </c>
      <c r="D103" s="1159" t="s">
        <v>109</v>
      </c>
      <c r="E103" s="1136">
        <v>43652</v>
      </c>
      <c r="F103" s="1136">
        <f>E103+2</f>
        <v>43654</v>
      </c>
    </row>
    <row r="104" spans="1:10" ht="18" thickBot="1">
      <c r="A104" s="1106"/>
      <c r="B104" s="1138" t="s">
        <v>3108</v>
      </c>
      <c r="C104" s="1144" t="s">
        <v>347</v>
      </c>
      <c r="D104" s="1159"/>
      <c r="E104" s="1136">
        <f>E103+7</f>
        <v>43659</v>
      </c>
      <c r="F104" s="1136">
        <f>E104+2</f>
        <v>43661</v>
      </c>
    </row>
    <row r="105" spans="1:10" ht="18" thickBot="1">
      <c r="A105" s="1106"/>
      <c r="B105" s="1138" t="s">
        <v>3108</v>
      </c>
      <c r="C105" s="1144" t="s">
        <v>630</v>
      </c>
      <c r="D105" s="1159"/>
      <c r="E105" s="1136">
        <f>E104+7</f>
        <v>43666</v>
      </c>
      <c r="F105" s="1136">
        <f>E105+2</f>
        <v>43668</v>
      </c>
    </row>
    <row r="106" spans="1:10" ht="18" thickBot="1">
      <c r="A106" s="1106"/>
      <c r="B106" s="1138" t="s">
        <v>3108</v>
      </c>
      <c r="C106" s="1144" t="s">
        <v>631</v>
      </c>
      <c r="D106" s="1159"/>
      <c r="E106" s="1136">
        <f>E105+7</f>
        <v>43673</v>
      </c>
      <c r="F106" s="1136">
        <f>E106+2</f>
        <v>43675</v>
      </c>
    </row>
    <row r="107" spans="1:10" ht="17.25">
      <c r="A107" s="1106"/>
      <c r="B107" s="1158"/>
      <c r="C107" s="1105"/>
      <c r="E107" s="1103"/>
      <c r="F107" s="1103"/>
    </row>
    <row r="108" spans="1:10" ht="17.25">
      <c r="A108" s="1157" t="s">
        <v>1749</v>
      </c>
      <c r="B108" s="1156"/>
      <c r="C108" s="1155"/>
      <c r="D108" s="1154"/>
      <c r="E108" s="1153"/>
      <c r="F108" s="1153"/>
      <c r="G108" s="1152"/>
    </row>
    <row r="109" spans="1:10" ht="17.25">
      <c r="A109" s="1106"/>
      <c r="B109" s="1147" t="s">
        <v>31</v>
      </c>
      <c r="C109" s="1151" t="s">
        <v>32</v>
      </c>
      <c r="D109" s="1147" t="s">
        <v>8</v>
      </c>
      <c r="E109" s="1150" t="s">
        <v>3097</v>
      </c>
      <c r="F109" s="1149" t="s">
        <v>1749</v>
      </c>
    </row>
    <row r="110" spans="1:10" ht="18" thickBot="1">
      <c r="A110" s="1106"/>
      <c r="B110" s="1147"/>
      <c r="C110" s="1148"/>
      <c r="D110" s="1147"/>
      <c r="E110" s="1146" t="s">
        <v>35</v>
      </c>
      <c r="F110" s="1108" t="s">
        <v>36</v>
      </c>
    </row>
    <row r="111" spans="1:10" ht="18" thickBot="1">
      <c r="A111" s="1106"/>
      <c r="B111" s="1144" t="s">
        <v>3107</v>
      </c>
      <c r="C111" s="1144" t="s">
        <v>2471</v>
      </c>
      <c r="D111" s="1145" t="s">
        <v>3106</v>
      </c>
      <c r="E111" s="1136">
        <v>43653</v>
      </c>
      <c r="F111" s="1136">
        <f>E111+7</f>
        <v>43660</v>
      </c>
    </row>
    <row r="112" spans="1:10" ht="18" thickBot="1">
      <c r="A112" s="1106"/>
      <c r="B112" s="1144" t="s">
        <v>2577</v>
      </c>
      <c r="C112" s="1144" t="s">
        <v>2576</v>
      </c>
      <c r="D112" s="1143"/>
      <c r="E112" s="1136">
        <f>E111+7</f>
        <v>43660</v>
      </c>
      <c r="F112" s="1136">
        <f>E112+7</f>
        <v>43667</v>
      </c>
    </row>
    <row r="113" spans="1:7" ht="18" thickBot="1">
      <c r="A113" s="1106"/>
      <c r="B113" s="1144" t="s">
        <v>2575</v>
      </c>
      <c r="C113" s="1144" t="s">
        <v>2574</v>
      </c>
      <c r="D113" s="1143"/>
      <c r="E113" s="1136">
        <f>E112+7</f>
        <v>43667</v>
      </c>
      <c r="F113" s="1136">
        <f>E113+7</f>
        <v>43674</v>
      </c>
    </row>
    <row r="114" spans="1:7" ht="18" thickBot="1">
      <c r="A114" s="1106"/>
      <c r="B114" s="1144" t="s">
        <v>2573</v>
      </c>
      <c r="C114" s="1144" t="s">
        <v>2572</v>
      </c>
      <c r="D114" s="1143"/>
      <c r="E114" s="1136">
        <f>E113+7</f>
        <v>43674</v>
      </c>
      <c r="F114" s="1136">
        <f>E114+7</f>
        <v>43681</v>
      </c>
    </row>
    <row r="115" spans="1:7" s="1142" customFormat="1" ht="17.25">
      <c r="A115" s="1135" t="s">
        <v>128</v>
      </c>
      <c r="B115" s="1135"/>
      <c r="C115" s="1135"/>
      <c r="D115" s="1135"/>
      <c r="E115" s="1135"/>
      <c r="F115" s="1141"/>
      <c r="G115" s="1140"/>
    </row>
    <row r="116" spans="1:7" s="1139" customFormat="1" ht="17.25">
      <c r="A116" s="1135" t="s">
        <v>140</v>
      </c>
      <c r="B116" s="1135"/>
      <c r="C116" s="1135"/>
      <c r="D116" s="1135"/>
      <c r="E116" s="1135"/>
      <c r="F116" s="1141"/>
      <c r="G116" s="1140"/>
    </row>
    <row r="117" spans="1:7" ht="17.25">
      <c r="A117" s="1112"/>
      <c r="B117" s="1133" t="s">
        <v>31</v>
      </c>
      <c r="C117" s="1133" t="s">
        <v>32</v>
      </c>
      <c r="D117" s="1132" t="s">
        <v>8</v>
      </c>
      <c r="E117" s="1119" t="s">
        <v>3097</v>
      </c>
      <c r="F117" s="1115" t="s">
        <v>140</v>
      </c>
      <c r="G117" s="1129"/>
    </row>
    <row r="118" spans="1:7" ht="17.25">
      <c r="A118" s="1112"/>
      <c r="B118" s="1131"/>
      <c r="C118" s="1131"/>
      <c r="D118" s="1130"/>
      <c r="E118" s="1115" t="s">
        <v>35</v>
      </c>
      <c r="F118" s="1115" t="s">
        <v>36</v>
      </c>
    </row>
    <row r="119" spans="1:7" ht="17.25">
      <c r="A119" s="1112"/>
      <c r="B119" s="1138" t="s">
        <v>3101</v>
      </c>
      <c r="C119" s="1138" t="s">
        <v>3105</v>
      </c>
      <c r="D119" s="1132" t="s">
        <v>3104</v>
      </c>
      <c r="E119" s="1136">
        <v>43651</v>
      </c>
      <c r="F119" s="1123">
        <f>E119+40</f>
        <v>43691</v>
      </c>
    </row>
    <row r="120" spans="1:7" ht="17.25">
      <c r="A120" s="1112"/>
      <c r="B120" s="1138" t="s">
        <v>3101</v>
      </c>
      <c r="C120" s="1138" t="s">
        <v>3103</v>
      </c>
      <c r="D120" s="1137"/>
      <c r="E120" s="1136">
        <f>E119+7</f>
        <v>43658</v>
      </c>
      <c r="F120" s="1123">
        <f>E120+40</f>
        <v>43698</v>
      </c>
    </row>
    <row r="121" spans="1:7" ht="17.25">
      <c r="A121" s="1112"/>
      <c r="B121" s="1138" t="s">
        <v>3101</v>
      </c>
      <c r="C121" s="1138" t="s">
        <v>3102</v>
      </c>
      <c r="D121" s="1137"/>
      <c r="E121" s="1136">
        <f>E120+7</f>
        <v>43665</v>
      </c>
      <c r="F121" s="1123">
        <f>E121+40</f>
        <v>43705</v>
      </c>
    </row>
    <row r="122" spans="1:7" ht="17.25">
      <c r="A122" s="1112"/>
      <c r="B122" s="1138" t="s">
        <v>3101</v>
      </c>
      <c r="C122" s="1138" t="s">
        <v>3100</v>
      </c>
      <c r="D122" s="1137"/>
      <c r="E122" s="1136">
        <f>E121+7</f>
        <v>43672</v>
      </c>
      <c r="F122" s="1123">
        <f>E122+40</f>
        <v>43712</v>
      </c>
    </row>
    <row r="123" spans="1:7" ht="17.25">
      <c r="A123" s="1135" t="s">
        <v>133</v>
      </c>
      <c r="B123" s="1135"/>
      <c r="C123" s="1135"/>
      <c r="D123" s="1135"/>
      <c r="E123" s="1135"/>
      <c r="F123" s="1134"/>
    </row>
    <row r="124" spans="1:7" s="1113" customFormat="1" ht="17.25">
      <c r="A124" s="1112"/>
      <c r="B124" s="1133" t="s">
        <v>31</v>
      </c>
      <c r="C124" s="1133" t="s">
        <v>32</v>
      </c>
      <c r="D124" s="1132" t="s">
        <v>8</v>
      </c>
      <c r="E124" s="1119" t="s">
        <v>3097</v>
      </c>
      <c r="F124" s="1115" t="s">
        <v>133</v>
      </c>
    </row>
    <row r="125" spans="1:7" ht="18" thickBot="1">
      <c r="A125" s="1112"/>
      <c r="B125" s="1131"/>
      <c r="C125" s="1131"/>
      <c r="D125" s="1130"/>
      <c r="E125" s="1115" t="s">
        <v>35</v>
      </c>
      <c r="F125" s="1115" t="s">
        <v>36</v>
      </c>
      <c r="G125" s="1129"/>
    </row>
    <row r="126" spans="1:7" ht="17.25" customHeight="1" thickBot="1">
      <c r="A126" s="1112"/>
      <c r="B126" s="1110" t="s">
        <v>3091</v>
      </c>
      <c r="C126" s="1110" t="s">
        <v>3099</v>
      </c>
      <c r="D126" s="1128" t="s">
        <v>2203</v>
      </c>
      <c r="E126" s="1107">
        <v>43651</v>
      </c>
      <c r="F126" s="1123">
        <f>E126+40</f>
        <v>43691</v>
      </c>
    </row>
    <row r="127" spans="1:7" ht="18" thickBot="1">
      <c r="A127" s="1112"/>
      <c r="B127" s="1110" t="s">
        <v>3091</v>
      </c>
      <c r="C127" s="1110" t="s">
        <v>3093</v>
      </c>
      <c r="D127" s="1127"/>
      <c r="E127" s="1107">
        <f>E126+7</f>
        <v>43658</v>
      </c>
      <c r="F127" s="1123">
        <f>E127+40</f>
        <v>43698</v>
      </c>
    </row>
    <row r="128" spans="1:7" ht="18" thickBot="1">
      <c r="A128" s="1112"/>
      <c r="B128" s="1110" t="s">
        <v>3091</v>
      </c>
      <c r="C128" s="1110" t="s">
        <v>3092</v>
      </c>
      <c r="D128" s="1127"/>
      <c r="E128" s="1107">
        <f>E127+7</f>
        <v>43665</v>
      </c>
      <c r="F128" s="1123">
        <f>E128+40</f>
        <v>43705</v>
      </c>
    </row>
    <row r="129" spans="1:7" ht="18" thickBot="1">
      <c r="A129" s="1112"/>
      <c r="B129" s="1110" t="s">
        <v>3091</v>
      </c>
      <c r="C129" s="1110" t="s">
        <v>3090</v>
      </c>
      <c r="D129" s="1127"/>
      <c r="E129" s="1107">
        <f>E128+7</f>
        <v>43672</v>
      </c>
      <c r="F129" s="1123">
        <f>E129+40</f>
        <v>43712</v>
      </c>
    </row>
    <row r="130" spans="1:7" ht="17.25">
      <c r="A130" s="1112"/>
      <c r="B130" s="1126"/>
      <c r="C130" s="1125"/>
      <c r="D130" s="1124"/>
      <c r="E130" s="1107"/>
      <c r="F130" s="1123"/>
    </row>
    <row r="131" spans="1:7" ht="16.5">
      <c r="A131" s="1122" t="s">
        <v>144</v>
      </c>
      <c r="B131" s="1122"/>
      <c r="C131" s="1122"/>
      <c r="D131" s="1122"/>
      <c r="E131" s="1122"/>
      <c r="F131" s="1122"/>
      <c r="G131" s="1120"/>
    </row>
    <row r="132" spans="1:7" ht="12.75" customHeight="1">
      <c r="A132" s="1121" t="s">
        <v>3098</v>
      </c>
      <c r="B132" s="1121"/>
      <c r="C132" s="1121"/>
      <c r="D132" s="1121"/>
      <c r="E132" s="1121"/>
      <c r="F132" s="1121"/>
      <c r="G132" s="1120"/>
    </row>
    <row r="133" spans="1:7" ht="17.25" hidden="1">
      <c r="A133" s="1112"/>
      <c r="B133" s="1117" t="s">
        <v>31</v>
      </c>
      <c r="C133" s="1117" t="s">
        <v>32</v>
      </c>
      <c r="D133" s="1116" t="s">
        <v>8</v>
      </c>
      <c r="E133" s="1119" t="s">
        <v>3097</v>
      </c>
      <c r="F133" s="1118" t="s">
        <v>147</v>
      </c>
    </row>
    <row r="134" spans="1:7" ht="18" thickBot="1">
      <c r="A134" s="1112"/>
      <c r="B134" s="1117"/>
      <c r="C134" s="1117"/>
      <c r="D134" s="1116"/>
      <c r="E134" s="1115" t="s">
        <v>35</v>
      </c>
      <c r="F134" s="1115" t="s">
        <v>3096</v>
      </c>
      <c r="G134" s="1115" t="s">
        <v>3095</v>
      </c>
    </row>
    <row r="135" spans="1:7" ht="18" thickBot="1">
      <c r="A135" s="1112"/>
      <c r="B135" s="1110" t="s">
        <v>3091</v>
      </c>
      <c r="C135" s="1110" t="s">
        <v>3094</v>
      </c>
      <c r="D135" s="1114" t="s">
        <v>2203</v>
      </c>
      <c r="E135" s="1107">
        <v>43651</v>
      </c>
      <c r="F135" s="1108">
        <f>E135+20</f>
        <v>43671</v>
      </c>
      <c r="G135" s="1107">
        <v>43557</v>
      </c>
    </row>
    <row r="136" spans="1:7" s="1113" customFormat="1" ht="18" thickBot="1">
      <c r="A136" s="1112"/>
      <c r="B136" s="1110" t="s">
        <v>3091</v>
      </c>
      <c r="C136" s="1110" t="s">
        <v>3093</v>
      </c>
      <c r="D136" s="1111"/>
      <c r="E136" s="1107">
        <f>E135+7</f>
        <v>43658</v>
      </c>
      <c r="F136" s="1108">
        <f>E136+20</f>
        <v>43678</v>
      </c>
      <c r="G136" s="1107">
        <f>G135+7</f>
        <v>43564</v>
      </c>
    </row>
    <row r="137" spans="1:7" ht="18" thickBot="1">
      <c r="A137" s="1112"/>
      <c r="B137" s="1110" t="s">
        <v>3091</v>
      </c>
      <c r="C137" s="1110" t="s">
        <v>3092</v>
      </c>
      <c r="D137" s="1111"/>
      <c r="E137" s="1107">
        <f>E136+7</f>
        <v>43665</v>
      </c>
      <c r="F137" s="1108">
        <f>E137+20</f>
        <v>43685</v>
      </c>
      <c r="G137" s="1107">
        <f>G136+7</f>
        <v>43571</v>
      </c>
    </row>
    <row r="138" spans="1:7" ht="18" thickBot="1">
      <c r="B138" s="1110" t="s">
        <v>3091</v>
      </c>
      <c r="C138" s="1110" t="s">
        <v>3090</v>
      </c>
      <c r="D138" s="1109"/>
      <c r="E138" s="1107">
        <f>E137+7</f>
        <v>43672</v>
      </c>
      <c r="F138" s="1108">
        <f>E138+20</f>
        <v>43692</v>
      </c>
      <c r="G138" s="1107">
        <f>G137+7</f>
        <v>43578</v>
      </c>
    </row>
    <row r="139" spans="1:7">
      <c r="B139" s="1100"/>
      <c r="C139" s="1100"/>
      <c r="E139" s="1100"/>
      <c r="F139" s="1100"/>
    </row>
    <row r="140" spans="1:7">
      <c r="B140" s="1100"/>
      <c r="C140" s="1100"/>
      <c r="E140" s="1100"/>
      <c r="F140" s="1100"/>
    </row>
    <row r="141" spans="1:7">
      <c r="B141" s="1100"/>
      <c r="C141" s="1100"/>
      <c r="E141" s="1100"/>
      <c r="F141" s="1100"/>
    </row>
    <row r="142" spans="1:7">
      <c r="B142" s="1100"/>
      <c r="C142" s="1100"/>
      <c r="E142" s="1100"/>
      <c r="F142" s="1100"/>
    </row>
    <row r="143" spans="1:7" ht="17.25">
      <c r="A143" s="1106"/>
      <c r="B143" s="1100"/>
      <c r="C143" s="1100"/>
      <c r="E143" s="1100"/>
      <c r="F143" s="1100"/>
    </row>
    <row r="144" spans="1:7">
      <c r="B144" s="1100"/>
      <c r="C144" s="1100"/>
      <c r="E144" s="1100"/>
      <c r="F144" s="1100"/>
    </row>
    <row r="145" spans="2:6" s="1100" customFormat="1"/>
    <row r="146" spans="2:6" s="1100" customFormat="1"/>
    <row r="147" spans="2:6" s="1100" customFormat="1"/>
    <row r="148" spans="2:6" s="1100" customFormat="1"/>
    <row r="149" spans="2:6" s="1100" customFormat="1"/>
    <row r="150" spans="2:6" s="1100" customFormat="1" ht="17.25">
      <c r="B150" s="1105"/>
      <c r="C150" s="1105"/>
      <c r="D150" s="1104"/>
      <c r="E150" s="1103"/>
      <c r="F150" s="1103"/>
    </row>
  </sheetData>
  <mergeCells count="100">
    <mergeCell ref="N34:N35"/>
    <mergeCell ref="O34:O35"/>
    <mergeCell ref="P34:P35"/>
    <mergeCell ref="Q32:Q40"/>
    <mergeCell ref="I14:M19"/>
    <mergeCell ref="J95:J96"/>
    <mergeCell ref="N32:P32"/>
    <mergeCell ref="N33:P33"/>
    <mergeCell ref="J97:J98"/>
    <mergeCell ref="J99:J100"/>
    <mergeCell ref="K32:K35"/>
    <mergeCell ref="L32:L33"/>
    <mergeCell ref="M32:M35"/>
    <mergeCell ref="D117:D118"/>
    <mergeCell ref="D111:D114"/>
    <mergeCell ref="D70:D71"/>
    <mergeCell ref="D72:D75"/>
    <mergeCell ref="D77:D78"/>
    <mergeCell ref="D119:D122"/>
    <mergeCell ref="D124:D125"/>
    <mergeCell ref="D126:D129"/>
    <mergeCell ref="D133:D134"/>
    <mergeCell ref="D135:D138"/>
    <mergeCell ref="D94:D95"/>
    <mergeCell ref="D96:D99"/>
    <mergeCell ref="D101:D102"/>
    <mergeCell ref="D103:D106"/>
    <mergeCell ref="D109:D110"/>
    <mergeCell ref="D31:D32"/>
    <mergeCell ref="D79:D82"/>
    <mergeCell ref="D85:D86"/>
    <mergeCell ref="D87:D91"/>
    <mergeCell ref="D47:D48"/>
    <mergeCell ref="D49:D52"/>
    <mergeCell ref="D54:D55"/>
    <mergeCell ref="D56:D60"/>
    <mergeCell ref="D62:D63"/>
    <mergeCell ref="D64:D68"/>
    <mergeCell ref="D6:D7"/>
    <mergeCell ref="D8:D11"/>
    <mergeCell ref="D13:D14"/>
    <mergeCell ref="D15:D18"/>
    <mergeCell ref="D22:D23"/>
    <mergeCell ref="D24:D28"/>
    <mergeCell ref="C94:C95"/>
    <mergeCell ref="C101:C102"/>
    <mergeCell ref="C109:C110"/>
    <mergeCell ref="C117:C118"/>
    <mergeCell ref="C124:C125"/>
    <mergeCell ref="C133:C134"/>
    <mergeCell ref="B117:B118"/>
    <mergeCell ref="B124:B125"/>
    <mergeCell ref="B133:B134"/>
    <mergeCell ref="A131:F131"/>
    <mergeCell ref="A132:F132"/>
    <mergeCell ref="C13:C14"/>
    <mergeCell ref="C22:C23"/>
    <mergeCell ref="C31:C32"/>
    <mergeCell ref="C39:C40"/>
    <mergeCell ref="C47:C48"/>
    <mergeCell ref="A30:F30"/>
    <mergeCell ref="A38:F38"/>
    <mergeCell ref="A46:B46"/>
    <mergeCell ref="B94:B95"/>
    <mergeCell ref="B101:B102"/>
    <mergeCell ref="B109:B110"/>
    <mergeCell ref="C54:C55"/>
    <mergeCell ref="C70:C71"/>
    <mergeCell ref="C77:C78"/>
    <mergeCell ref="C85:C86"/>
    <mergeCell ref="A61:B61"/>
    <mergeCell ref="A69:B69"/>
    <mergeCell ref="A76:B76"/>
    <mergeCell ref="B6:B7"/>
    <mergeCell ref="B13:B14"/>
    <mergeCell ref="B22:B23"/>
    <mergeCell ref="B31:B32"/>
    <mergeCell ref="B39:B40"/>
    <mergeCell ref="B47:B48"/>
    <mergeCell ref="A29:F29"/>
    <mergeCell ref="A12:B12"/>
    <mergeCell ref="A84:B84"/>
    <mergeCell ref="A92:F92"/>
    <mergeCell ref="B70:B71"/>
    <mergeCell ref="B77:B78"/>
    <mergeCell ref="B85:B86"/>
    <mergeCell ref="C62:C63"/>
    <mergeCell ref="B54:B55"/>
    <mergeCell ref="B62:B63"/>
    <mergeCell ref="A53:B53"/>
    <mergeCell ref="C6:C7"/>
    <mergeCell ref="D33:D37"/>
    <mergeCell ref="D39:D40"/>
    <mergeCell ref="D41:D45"/>
    <mergeCell ref="J32:J35"/>
    <mergeCell ref="A1:F1"/>
    <mergeCell ref="B2:E2"/>
    <mergeCell ref="B3:F3"/>
    <mergeCell ref="A4:B4"/>
    <mergeCell ref="A5:B5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NINGBO</vt:lpstr>
      <vt:lpstr>SHANGHAI</vt:lpstr>
      <vt:lpstr>SHENZHEN</vt:lpstr>
      <vt:lpstr>QINGDAO</vt:lpstr>
      <vt:lpstr>GUANGZHOU</vt:lpstr>
      <vt:lpstr>XIAMEN</vt:lpstr>
      <vt:lpstr>TIANJIN</vt:lpstr>
      <vt:lpstr>NINGBO!OLE_LINK12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kypx</dc:creator>
  <cp:lastModifiedBy>ky</cp:lastModifiedBy>
  <cp:revision/>
  <cp:lastPrinted>2012-06-27T03:21:03Z</cp:lastPrinted>
  <dcterms:created xsi:type="dcterms:W3CDTF">1996-12-17T01:32:42Z</dcterms:created>
  <dcterms:modified xsi:type="dcterms:W3CDTF">2019-07-01T00:33:30Z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2052-8.1.0.3281</vt:lpwstr>
  </property>
</Properties>
</file>