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2" r:id="rId2"/>
    <sheet name="SHENZHEN" sheetId="13" r:id="rId3"/>
    <sheet name="QINGDAO" sheetId="14" r:id="rId4"/>
    <sheet name="GUANGZHOU" sheetId="15" r:id="rId5"/>
    <sheet name="XIAMEN" sheetId="17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E9" i="17"/>
  <c r="E10" s="1"/>
  <c r="E11" s="1"/>
  <c r="E12" s="1"/>
  <c r="F9"/>
  <c r="G9"/>
  <c r="G10" s="1"/>
  <c r="G11" s="1"/>
  <c r="G12" s="1"/>
  <c r="F10"/>
  <c r="F11" s="1"/>
  <c r="F12" s="1"/>
  <c r="E19"/>
  <c r="E20" s="1"/>
  <c r="E21" s="1"/>
  <c r="E22" s="1"/>
  <c r="F19"/>
  <c r="G19"/>
  <c r="G20" s="1"/>
  <c r="G21" s="1"/>
  <c r="G22" s="1"/>
  <c r="F20"/>
  <c r="F21" s="1"/>
  <c r="F22" s="1"/>
  <c r="G28"/>
  <c r="G29" s="1"/>
  <c r="G30" s="1"/>
  <c r="G31" s="1"/>
  <c r="G32" s="1"/>
  <c r="E29"/>
  <c r="F29"/>
  <c r="F30" s="1"/>
  <c r="F31" s="1"/>
  <c r="F32" s="1"/>
  <c r="E30"/>
  <c r="E31" s="1"/>
  <c r="E32" s="1"/>
  <c r="E40"/>
  <c r="F40"/>
  <c r="F41" s="1"/>
  <c r="F42" s="1"/>
  <c r="F43" s="1"/>
  <c r="G40"/>
  <c r="G41" s="1"/>
  <c r="G42" s="1"/>
  <c r="G43" s="1"/>
  <c r="E41"/>
  <c r="E42" s="1"/>
  <c r="E43" s="1"/>
  <c r="E49"/>
  <c r="F49"/>
  <c r="F50" s="1"/>
  <c r="F51" s="1"/>
  <c r="F52" s="1"/>
  <c r="G49"/>
  <c r="G50" s="1"/>
  <c r="G51" s="1"/>
  <c r="G52" s="1"/>
  <c r="E50"/>
  <c r="E51" s="1"/>
  <c r="E52" s="1"/>
  <c r="E58"/>
  <c r="E59" s="1"/>
  <c r="E60" s="1"/>
  <c r="E61" s="1"/>
  <c r="E62" s="1"/>
  <c r="F59"/>
  <c r="F60" s="1"/>
  <c r="F61" s="1"/>
  <c r="F62" s="1"/>
  <c r="G59"/>
  <c r="G60" s="1"/>
  <c r="G61" s="1"/>
  <c r="G62" s="1"/>
  <c r="F8" i="16" l="1"/>
  <c r="E9"/>
  <c r="E10" s="1"/>
  <c r="F16"/>
  <c r="E17"/>
  <c r="F17"/>
  <c r="E18"/>
  <c r="F18"/>
  <c r="E19"/>
  <c r="F19" s="1"/>
  <c r="F25"/>
  <c r="E26"/>
  <c r="F26" s="1"/>
  <c r="E27"/>
  <c r="E28" s="1"/>
  <c r="F34"/>
  <c r="E35"/>
  <c r="E36" s="1"/>
  <c r="F42"/>
  <c r="E43"/>
  <c r="F43" s="1"/>
  <c r="E44"/>
  <c r="E45" s="1"/>
  <c r="F50"/>
  <c r="E51"/>
  <c r="E52" s="1"/>
  <c r="F57"/>
  <c r="E58"/>
  <c r="F58" s="1"/>
  <c r="F65"/>
  <c r="E66"/>
  <c r="F66"/>
  <c r="E67"/>
  <c r="F67"/>
  <c r="E68"/>
  <c r="E69" s="1"/>
  <c r="F69" s="1"/>
  <c r="F73"/>
  <c r="E74"/>
  <c r="E75" s="1"/>
  <c r="F80"/>
  <c r="E81"/>
  <c r="E82" s="1"/>
  <c r="F88"/>
  <c r="E89"/>
  <c r="F89" s="1"/>
  <c r="F97"/>
  <c r="E98"/>
  <c r="F98"/>
  <c r="E99"/>
  <c r="E100" s="1"/>
  <c r="F105"/>
  <c r="E106"/>
  <c r="F106" s="1"/>
  <c r="F113"/>
  <c r="E114"/>
  <c r="F114"/>
  <c r="E115"/>
  <c r="F115"/>
  <c r="E116"/>
  <c r="F116" s="1"/>
  <c r="F121"/>
  <c r="E122"/>
  <c r="F122" s="1"/>
  <c r="E123"/>
  <c r="E124" s="1"/>
  <c r="F124" s="1"/>
  <c r="F128"/>
  <c r="E129"/>
  <c r="F129"/>
  <c r="E130"/>
  <c r="E131" s="1"/>
  <c r="F131" s="1"/>
  <c r="F137"/>
  <c r="E138"/>
  <c r="F138" s="1"/>
  <c r="G138"/>
  <c r="G139" s="1"/>
  <c r="G140" s="1"/>
  <c r="E8" i="14"/>
  <c r="G8"/>
  <c r="E9"/>
  <c r="F9"/>
  <c r="G9"/>
  <c r="E10"/>
  <c r="F10"/>
  <c r="F11" s="1"/>
  <c r="G10"/>
  <c r="E16"/>
  <c r="G16"/>
  <c r="E17"/>
  <c r="F17"/>
  <c r="G17" s="1"/>
  <c r="E18"/>
  <c r="F18"/>
  <c r="F19" s="1"/>
  <c r="E23"/>
  <c r="G23"/>
  <c r="F24"/>
  <c r="F25" s="1"/>
  <c r="E31"/>
  <c r="G31"/>
  <c r="E32"/>
  <c r="F32"/>
  <c r="G32"/>
  <c r="E33"/>
  <c r="F33"/>
  <c r="F34" s="1"/>
  <c r="G33"/>
  <c r="E39"/>
  <c r="G39"/>
  <c r="E40"/>
  <c r="F40"/>
  <c r="G40" s="1"/>
  <c r="E41"/>
  <c r="F41"/>
  <c r="F42" s="1"/>
  <c r="E47"/>
  <c r="G47"/>
  <c r="F48"/>
  <c r="F49" s="1"/>
  <c r="E55"/>
  <c r="G55"/>
  <c r="E56"/>
  <c r="F56"/>
  <c r="G56"/>
  <c r="E57"/>
  <c r="F57"/>
  <c r="F58" s="1"/>
  <c r="G57"/>
  <c r="E63"/>
  <c r="G63"/>
  <c r="E64"/>
  <c r="F64"/>
  <c r="G64" s="1"/>
  <c r="E65"/>
  <c r="F65"/>
  <c r="F66" s="1"/>
  <c r="E70"/>
  <c r="G70"/>
  <c r="F71"/>
  <c r="F72" s="1"/>
  <c r="E77"/>
  <c r="G77"/>
  <c r="E78"/>
  <c r="F78"/>
  <c r="G78"/>
  <c r="E79"/>
  <c r="F79"/>
  <c r="F80" s="1"/>
  <c r="G79"/>
  <c r="E85"/>
  <c r="G85"/>
  <c r="E86"/>
  <c r="F86"/>
  <c r="G86" s="1"/>
  <c r="E87"/>
  <c r="F87"/>
  <c r="F88" s="1"/>
  <c r="E92"/>
  <c r="G92"/>
  <c r="F93"/>
  <c r="F94" s="1"/>
  <c r="E99"/>
  <c r="G99"/>
  <c r="E100"/>
  <c r="F100"/>
  <c r="G100"/>
  <c r="E101"/>
  <c r="F101"/>
  <c r="F102" s="1"/>
  <c r="G101"/>
  <c r="E107"/>
  <c r="G107"/>
  <c r="E108"/>
  <c r="F108"/>
  <c r="G108" s="1"/>
  <c r="E109"/>
  <c r="F109"/>
  <c r="F110" s="1"/>
  <c r="E115"/>
  <c r="G115"/>
  <c r="F116"/>
  <c r="G116" s="1"/>
  <c r="E123"/>
  <c r="G123"/>
  <c r="E124"/>
  <c r="F124"/>
  <c r="G124"/>
  <c r="E125"/>
  <c r="F125"/>
  <c r="F126" s="1"/>
  <c r="G125"/>
  <c r="E130"/>
  <c r="G130"/>
  <c r="E131"/>
  <c r="F131"/>
  <c r="G131" s="1"/>
  <c r="E132"/>
  <c r="F132"/>
  <c r="F133" s="1"/>
  <c r="E138"/>
  <c r="G138"/>
  <c r="F139"/>
  <c r="F140" s="1"/>
  <c r="E145"/>
  <c r="G145"/>
  <c r="E146"/>
  <c r="F146"/>
  <c r="G146"/>
  <c r="E147"/>
  <c r="F147"/>
  <c r="F148" s="1"/>
  <c r="G147"/>
  <c r="E153"/>
  <c r="G153"/>
  <c r="E154"/>
  <c r="F154"/>
  <c r="G154" s="1"/>
  <c r="E155"/>
  <c r="F155"/>
  <c r="F156" s="1"/>
  <c r="E161"/>
  <c r="G161"/>
  <c r="F162"/>
  <c r="G162" s="1"/>
  <c r="E169"/>
  <c r="G169"/>
  <c r="E170"/>
  <c r="F170"/>
  <c r="G170"/>
  <c r="E171"/>
  <c r="F171"/>
  <c r="F172" s="1"/>
  <c r="G171"/>
  <c r="E178"/>
  <c r="G178"/>
  <c r="E179"/>
  <c r="F179"/>
  <c r="G179" s="1"/>
  <c r="E180"/>
  <c r="F180"/>
  <c r="F181" s="1"/>
  <c r="E186"/>
  <c r="G186"/>
  <c r="F187"/>
  <c r="G187" s="1"/>
  <c r="E193"/>
  <c r="G193"/>
  <c r="E194"/>
  <c r="F194"/>
  <c r="G194"/>
  <c r="E195"/>
  <c r="F195"/>
  <c r="F196" s="1"/>
  <c r="G195"/>
  <c r="E201"/>
  <c r="G201"/>
  <c r="E202"/>
  <c r="F202"/>
  <c r="G202" s="1"/>
  <c r="E203"/>
  <c r="F203"/>
  <c r="F204" s="1"/>
  <c r="E208"/>
  <c r="G208"/>
  <c r="F209"/>
  <c r="F210" s="1"/>
  <c r="E216"/>
  <c r="G216"/>
  <c r="E217"/>
  <c r="F217"/>
  <c r="G217"/>
  <c r="E218"/>
  <c r="F218"/>
  <c r="F219" s="1"/>
  <c r="G218"/>
  <c r="E224"/>
  <c r="G224"/>
  <c r="E225"/>
  <c r="F225"/>
  <c r="G225" s="1"/>
  <c r="E226"/>
  <c r="F226"/>
  <c r="F227" s="1"/>
  <c r="E232"/>
  <c r="G232"/>
  <c r="F233"/>
  <c r="F234" s="1"/>
  <c r="E240"/>
  <c r="G240"/>
  <c r="E241"/>
  <c r="F241"/>
  <c r="G241"/>
  <c r="E242"/>
  <c r="F242"/>
  <c r="F243" s="1"/>
  <c r="G242"/>
  <c r="E247"/>
  <c r="G247"/>
  <c r="E248"/>
  <c r="F248"/>
  <c r="G248" s="1"/>
  <c r="E249"/>
  <c r="F249"/>
  <c r="F250" s="1"/>
  <c r="E254"/>
  <c r="G254"/>
  <c r="F255"/>
  <c r="F256" s="1"/>
  <c r="E262"/>
  <c r="G262"/>
  <c r="E263"/>
  <c r="F263"/>
  <c r="G263"/>
  <c r="E264"/>
  <c r="F264"/>
  <c r="G264"/>
  <c r="E265"/>
  <c r="F265"/>
  <c r="F266" s="1"/>
  <c r="G265"/>
  <c r="E270"/>
  <c r="G270"/>
  <c r="E271"/>
  <c r="F271"/>
  <c r="G271" s="1"/>
  <c r="E272"/>
  <c r="F272"/>
  <c r="F273" s="1"/>
  <c r="E278"/>
  <c r="G278"/>
  <c r="F279"/>
  <c r="G279" s="1"/>
  <c r="E285"/>
  <c r="G285"/>
  <c r="E286"/>
  <c r="F286"/>
  <c r="G286"/>
  <c r="E287"/>
  <c r="F287"/>
  <c r="F288" s="1"/>
  <c r="G287"/>
  <c r="E293"/>
  <c r="G293"/>
  <c r="E294"/>
  <c r="F294"/>
  <c r="G294" s="1"/>
  <c r="E295"/>
  <c r="F295"/>
  <c r="F296" s="1"/>
  <c r="E301"/>
  <c r="G301"/>
  <c r="F302"/>
  <c r="G302" s="1"/>
  <c r="E308"/>
  <c r="G308"/>
  <c r="E309"/>
  <c r="F309"/>
  <c r="G309"/>
  <c r="E310"/>
  <c r="F310"/>
  <c r="F311" s="1"/>
  <c r="G310"/>
  <c r="E316"/>
  <c r="G316"/>
  <c r="E317"/>
  <c r="F317"/>
  <c r="G317" s="1"/>
  <c r="E318"/>
  <c r="F318"/>
  <c r="F319" s="1"/>
  <c r="E324"/>
  <c r="G324"/>
  <c r="F325"/>
  <c r="F326" s="1"/>
  <c r="E331"/>
  <c r="G331"/>
  <c r="E332"/>
  <c r="F332"/>
  <c r="G332"/>
  <c r="E333"/>
  <c r="F333"/>
  <c r="F334" s="1"/>
  <c r="G333"/>
  <c r="E339"/>
  <c r="G339"/>
  <c r="E340"/>
  <c r="F340"/>
  <c r="G340" s="1"/>
  <c r="E341"/>
  <c r="F341"/>
  <c r="F342" s="1"/>
  <c r="E347"/>
  <c r="G347"/>
  <c r="F348"/>
  <c r="F349" s="1"/>
  <c r="E354"/>
  <c r="G354"/>
  <c r="E355"/>
  <c r="F355"/>
  <c r="G355"/>
  <c r="E356"/>
  <c r="F356"/>
  <c r="F357" s="1"/>
  <c r="G356"/>
  <c r="E362"/>
  <c r="G362"/>
  <c r="E363"/>
  <c r="F363"/>
  <c r="G363" s="1"/>
  <c r="E364"/>
  <c r="F364"/>
  <c r="F365" s="1"/>
  <c r="E369"/>
  <c r="G369"/>
  <c r="F370"/>
  <c r="F371" s="1"/>
  <c r="E377"/>
  <c r="G377"/>
  <c r="E378"/>
  <c r="F378"/>
  <c r="G378"/>
  <c r="E379"/>
  <c r="F379"/>
  <c r="F380" s="1"/>
  <c r="G379"/>
  <c r="E385"/>
  <c r="G385"/>
  <c r="E386"/>
  <c r="F386"/>
  <c r="G386" s="1"/>
  <c r="E387"/>
  <c r="F387"/>
  <c r="F388" s="1"/>
  <c r="E392"/>
  <c r="G392"/>
  <c r="F393"/>
  <c r="G393" s="1"/>
  <c r="E399"/>
  <c r="G399"/>
  <c r="E400"/>
  <c r="F400"/>
  <c r="G400"/>
  <c r="E401"/>
  <c r="F401"/>
  <c r="F402" s="1"/>
  <c r="G401"/>
  <c r="E406"/>
  <c r="G406"/>
  <c r="E407"/>
  <c r="F407"/>
  <c r="G407" s="1"/>
  <c r="E408"/>
  <c r="F408"/>
  <c r="F409" s="1"/>
  <c r="E414"/>
  <c r="G414"/>
  <c r="F415"/>
  <c r="G415" s="1"/>
  <c r="E421"/>
  <c r="G421"/>
  <c r="E422"/>
  <c r="F422"/>
  <c r="G422"/>
  <c r="E423"/>
  <c r="F423"/>
  <c r="F424" s="1"/>
  <c r="G423"/>
  <c r="E428"/>
  <c r="G428"/>
  <c r="E429"/>
  <c r="F429"/>
  <c r="G429" s="1"/>
  <c r="E430"/>
  <c r="F430"/>
  <c r="F431" s="1"/>
  <c r="E435"/>
  <c r="G435"/>
  <c r="F436"/>
  <c r="G436" s="1"/>
  <c r="E444"/>
  <c r="G444"/>
  <c r="E445"/>
  <c r="F445"/>
  <c r="G445"/>
  <c r="E446"/>
  <c r="F446"/>
  <c r="F447" s="1"/>
  <c r="G446"/>
  <c r="E451"/>
  <c r="G451"/>
  <c r="E452"/>
  <c r="F452"/>
  <c r="G452" s="1"/>
  <c r="E453"/>
  <c r="F453"/>
  <c r="F454" s="1"/>
  <c r="E459"/>
  <c r="G459"/>
  <c r="F460"/>
  <c r="F461" s="1"/>
  <c r="E467"/>
  <c r="G467"/>
  <c r="E468"/>
  <c r="F468"/>
  <c r="G468"/>
  <c r="E469"/>
  <c r="F469"/>
  <c r="F470" s="1"/>
  <c r="G469"/>
  <c r="E475"/>
  <c r="G475"/>
  <c r="E476"/>
  <c r="F476"/>
  <c r="G476" s="1"/>
  <c r="E477"/>
  <c r="F477"/>
  <c r="F478" s="1"/>
  <c r="E482"/>
  <c r="G482"/>
  <c r="F483"/>
  <c r="F484" s="1"/>
  <c r="E490"/>
  <c r="G490"/>
  <c r="E491"/>
  <c r="F491"/>
  <c r="G491"/>
  <c r="E492"/>
  <c r="F492"/>
  <c r="F493" s="1"/>
  <c r="G492"/>
  <c r="E498"/>
  <c r="G498"/>
  <c r="E499"/>
  <c r="F499"/>
  <c r="G499" s="1"/>
  <c r="E500"/>
  <c r="F500"/>
  <c r="F501" s="1"/>
  <c r="E506"/>
  <c r="G506"/>
  <c r="F507"/>
  <c r="G507" s="1"/>
  <c r="E514"/>
  <c r="G514"/>
  <c r="E515"/>
  <c r="F515"/>
  <c r="G515"/>
  <c r="E516"/>
  <c r="F516"/>
  <c r="F517" s="1"/>
  <c r="G516"/>
  <c r="E522"/>
  <c r="G522"/>
  <c r="E523"/>
  <c r="F523"/>
  <c r="G523" s="1"/>
  <c r="E524"/>
  <c r="F524"/>
  <c r="F525" s="1"/>
  <c r="E530"/>
  <c r="G530"/>
  <c r="F531"/>
  <c r="F532" s="1"/>
  <c r="E538"/>
  <c r="G538"/>
  <c r="E539"/>
  <c r="F539"/>
  <c r="G539"/>
  <c r="E540"/>
  <c r="F540"/>
  <c r="F541" s="1"/>
  <c r="G540"/>
  <c r="E547"/>
  <c r="G547"/>
  <c r="E548"/>
  <c r="F548"/>
  <c r="G548" s="1"/>
  <c r="E549"/>
  <c r="F549"/>
  <c r="F550" s="1"/>
  <c r="E555"/>
  <c r="G555"/>
  <c r="F556"/>
  <c r="G556" s="1"/>
  <c r="E563"/>
  <c r="G563"/>
  <c r="E564"/>
  <c r="F564"/>
  <c r="G564"/>
  <c r="E565"/>
  <c r="F565"/>
  <c r="F566" s="1"/>
  <c r="G565"/>
  <c r="E571"/>
  <c r="G571"/>
  <c r="E572"/>
  <c r="F572"/>
  <c r="G572" s="1"/>
  <c r="E573"/>
  <c r="F573"/>
  <c r="F574" s="1"/>
  <c r="E578"/>
  <c r="G578"/>
  <c r="F579"/>
  <c r="F580" s="1"/>
  <c r="E586"/>
  <c r="G586"/>
  <c r="E587"/>
  <c r="F587"/>
  <c r="F588" s="1"/>
  <c r="G587"/>
  <c r="E593"/>
  <c r="G593"/>
  <c r="E594"/>
  <c r="F594"/>
  <c r="G594" s="1"/>
  <c r="E595"/>
  <c r="F595"/>
  <c r="F596" s="1"/>
  <c r="E601"/>
  <c r="G601"/>
  <c r="F602"/>
  <c r="G602" s="1"/>
  <c r="E609"/>
  <c r="G609"/>
  <c r="E610"/>
  <c r="F610"/>
  <c r="G610"/>
  <c r="E611"/>
  <c r="F611"/>
  <c r="F612" s="1"/>
  <c r="G611"/>
  <c r="E617"/>
  <c r="G617"/>
  <c r="E618"/>
  <c r="F618"/>
  <c r="G618" s="1"/>
  <c r="E619"/>
  <c r="F619"/>
  <c r="G619" s="1"/>
  <c r="E625"/>
  <c r="G625"/>
  <c r="F626"/>
  <c r="F627" s="1"/>
  <c r="E633"/>
  <c r="G633"/>
  <c r="E634"/>
  <c r="F634"/>
  <c r="F635" s="1"/>
  <c r="G634"/>
  <c r="E641"/>
  <c r="G641"/>
  <c r="E642"/>
  <c r="F642"/>
  <c r="G642" s="1"/>
  <c r="E643"/>
  <c r="F643"/>
  <c r="G643" s="1"/>
  <c r="E649"/>
  <c r="G649"/>
  <c r="F650"/>
  <c r="F651" s="1"/>
  <c r="E657"/>
  <c r="G657"/>
  <c r="E658"/>
  <c r="F658"/>
  <c r="F659" s="1"/>
  <c r="G658"/>
  <c r="E664"/>
  <c r="G664"/>
  <c r="E665"/>
  <c r="F665"/>
  <c r="G665" s="1"/>
  <c r="E666"/>
  <c r="F666"/>
  <c r="G666" s="1"/>
  <c r="E671"/>
  <c r="G671"/>
  <c r="F672"/>
  <c r="F673" s="1"/>
  <c r="E679"/>
  <c r="G679"/>
  <c r="E680"/>
  <c r="F680"/>
  <c r="G680"/>
  <c r="E681"/>
  <c r="F681"/>
  <c r="G681"/>
  <c r="E682"/>
  <c r="F682"/>
  <c r="G682"/>
  <c r="E683"/>
  <c r="F683"/>
  <c r="G683"/>
  <c r="E687"/>
  <c r="G687"/>
  <c r="E688"/>
  <c r="F688"/>
  <c r="G688" s="1"/>
  <c r="E689"/>
  <c r="F689"/>
  <c r="F690" s="1"/>
  <c r="E695"/>
  <c r="G695"/>
  <c r="F696"/>
  <c r="F697" s="1"/>
  <c r="E703"/>
  <c r="G703"/>
  <c r="E704"/>
  <c r="F704"/>
  <c r="F705" s="1"/>
  <c r="G704"/>
  <c r="E711"/>
  <c r="G711"/>
  <c r="E712"/>
  <c r="F712"/>
  <c r="G712" s="1"/>
  <c r="E713"/>
  <c r="F713"/>
  <c r="G713" s="1"/>
  <c r="E719"/>
  <c r="G719"/>
  <c r="F720"/>
  <c r="G720" s="1"/>
  <c r="E728"/>
  <c r="G728"/>
  <c r="E729"/>
  <c r="F729"/>
  <c r="F730" s="1"/>
  <c r="G729"/>
  <c r="E736"/>
  <c r="G736"/>
  <c r="E737"/>
  <c r="F737"/>
  <c r="G737" s="1"/>
  <c r="E738"/>
  <c r="F738"/>
  <c r="F739" s="1"/>
  <c r="E744"/>
  <c r="G744"/>
  <c r="F745"/>
  <c r="F746" s="1"/>
  <c r="E41" i="13"/>
  <c r="F41"/>
  <c r="F42" s="1"/>
  <c r="F43" s="1"/>
  <c r="F44" s="1"/>
  <c r="G41"/>
  <c r="G42" s="1"/>
  <c r="G43" s="1"/>
  <c r="G44" s="1"/>
  <c r="E42"/>
  <c r="E43" s="1"/>
  <c r="E44" s="1"/>
  <c r="E106"/>
  <c r="F106"/>
  <c r="F107" s="1"/>
  <c r="F108" s="1"/>
  <c r="F109" s="1"/>
  <c r="G106"/>
  <c r="G107" s="1"/>
  <c r="G108" s="1"/>
  <c r="G109" s="1"/>
  <c r="E107"/>
  <c r="E108" s="1"/>
  <c r="E109" s="1"/>
  <c r="E114"/>
  <c r="F114"/>
  <c r="F115" s="1"/>
  <c r="F116" s="1"/>
  <c r="G114"/>
  <c r="G115" s="1"/>
  <c r="G116" s="1"/>
  <c r="E115"/>
  <c r="E116" s="1"/>
  <c r="E121"/>
  <c r="E122" s="1"/>
  <c r="E123" s="1"/>
  <c r="F121"/>
  <c r="G121"/>
  <c r="F122"/>
  <c r="F123" s="1"/>
  <c r="G122"/>
  <c r="G123" s="1"/>
  <c r="G127"/>
  <c r="E128"/>
  <c r="E129" s="1"/>
  <c r="E130" s="1"/>
  <c r="F128"/>
  <c r="F129" s="1"/>
  <c r="F130" s="1"/>
  <c r="G128"/>
  <c r="G129" s="1"/>
  <c r="G130" s="1"/>
  <c r="E135"/>
  <c r="F135"/>
  <c r="G135"/>
  <c r="E136"/>
  <c r="E137" s="1"/>
  <c r="E138" s="1"/>
  <c r="F136"/>
  <c r="F137" s="1"/>
  <c r="F138" s="1"/>
  <c r="G136"/>
  <c r="G137" s="1"/>
  <c r="G138" s="1"/>
  <c r="E202"/>
  <c r="F202"/>
  <c r="G202"/>
  <c r="E203"/>
  <c r="E204" s="1"/>
  <c r="E205" s="1"/>
  <c r="F203"/>
  <c r="F204" s="1"/>
  <c r="F205" s="1"/>
  <c r="G203"/>
  <c r="G204" s="1"/>
  <c r="G205" s="1"/>
  <c r="E210"/>
  <c r="F210"/>
  <c r="G210"/>
  <c r="E211"/>
  <c r="E212" s="1"/>
  <c r="E213" s="1"/>
  <c r="F211"/>
  <c r="F212" s="1"/>
  <c r="F213" s="1"/>
  <c r="G211"/>
  <c r="G212" s="1"/>
  <c r="G213" s="1"/>
  <c r="E235"/>
  <c r="F235"/>
  <c r="G235"/>
  <c r="E236"/>
  <c r="E237" s="1"/>
  <c r="E238" s="1"/>
  <c r="F236"/>
  <c r="F237" s="1"/>
  <c r="F238" s="1"/>
  <c r="G236"/>
  <c r="G237" s="1"/>
  <c r="G238" s="1"/>
  <c r="E294"/>
  <c r="F294"/>
  <c r="G294"/>
  <c r="E295"/>
  <c r="E296" s="1"/>
  <c r="F295"/>
  <c r="F296" s="1"/>
  <c r="G295"/>
  <c r="G296" s="1"/>
  <c r="E303"/>
  <c r="E304" s="1"/>
  <c r="F303"/>
  <c r="F304" s="1"/>
  <c r="G303"/>
  <c r="G304" s="1"/>
  <c r="E350"/>
  <c r="E351" s="1"/>
  <c r="E352" s="1"/>
  <c r="E353" s="1"/>
  <c r="F350"/>
  <c r="F351" s="1"/>
  <c r="F352" s="1"/>
  <c r="F353" s="1"/>
  <c r="G350"/>
  <c r="G351" s="1"/>
  <c r="G352" s="1"/>
  <c r="G353" s="1"/>
  <c r="E358"/>
  <c r="E359" s="1"/>
  <c r="E360" s="1"/>
  <c r="E361" s="1"/>
  <c r="F358"/>
  <c r="F359" s="1"/>
  <c r="F360" s="1"/>
  <c r="F361" s="1"/>
  <c r="G358"/>
  <c r="G359" s="1"/>
  <c r="G360" s="1"/>
  <c r="G361" s="1"/>
  <c r="E366"/>
  <c r="E367" s="1"/>
  <c r="E368" s="1"/>
  <c r="E369" s="1"/>
  <c r="F366"/>
  <c r="F367" s="1"/>
  <c r="F368" s="1"/>
  <c r="F369" s="1"/>
  <c r="G366"/>
  <c r="G367" s="1"/>
  <c r="G368" s="1"/>
  <c r="G369" s="1"/>
  <c r="E382"/>
  <c r="E383" s="1"/>
  <c r="E384" s="1"/>
  <c r="F382"/>
  <c r="F383" s="1"/>
  <c r="F384" s="1"/>
  <c r="G382"/>
  <c r="G383" s="1"/>
  <c r="G384" s="1"/>
  <c r="E389"/>
  <c r="F389"/>
  <c r="G389"/>
  <c r="E390"/>
  <c r="E391" s="1"/>
  <c r="E392" s="1"/>
  <c r="F390"/>
  <c r="F391" s="1"/>
  <c r="F392" s="1"/>
  <c r="G390"/>
  <c r="G391" s="1"/>
  <c r="G392" s="1"/>
  <c r="E397"/>
  <c r="F397"/>
  <c r="G397"/>
  <c r="E398"/>
  <c r="E399" s="1"/>
  <c r="E400" s="1"/>
  <c r="F398"/>
  <c r="F399" s="1"/>
  <c r="F400" s="1"/>
  <c r="G398"/>
  <c r="G399" s="1"/>
  <c r="G400" s="1"/>
  <c r="E405"/>
  <c r="F405"/>
  <c r="G405"/>
  <c r="E406"/>
  <c r="E407" s="1"/>
  <c r="E408" s="1"/>
  <c r="F406"/>
  <c r="F407" s="1"/>
  <c r="F408" s="1"/>
  <c r="G406"/>
  <c r="G407" s="1"/>
  <c r="G408" s="1"/>
  <c r="E101" i="16" l="1"/>
  <c r="F101" s="1"/>
  <c r="F100"/>
  <c r="E53"/>
  <c r="F53" s="1"/>
  <c r="F52"/>
  <c r="E37"/>
  <c r="F36"/>
  <c r="F10"/>
  <c r="E11"/>
  <c r="E83"/>
  <c r="F83" s="1"/>
  <c r="F82"/>
  <c r="F75"/>
  <c r="E76"/>
  <c r="F76" s="1"/>
  <c r="F45"/>
  <c r="E46"/>
  <c r="F46" s="1"/>
  <c r="F28"/>
  <c r="E29"/>
  <c r="F29" s="1"/>
  <c r="F74"/>
  <c r="E107"/>
  <c r="E90"/>
  <c r="E59"/>
  <c r="F123"/>
  <c r="F44"/>
  <c r="F27"/>
  <c r="F9"/>
  <c r="F130"/>
  <c r="F99"/>
  <c r="F81"/>
  <c r="F68"/>
  <c r="F51"/>
  <c r="F35"/>
  <c r="E139"/>
  <c r="G746" i="14"/>
  <c r="E746"/>
  <c r="F747"/>
  <c r="G705"/>
  <c r="F706"/>
  <c r="E705"/>
  <c r="E566"/>
  <c r="F567"/>
  <c r="G566"/>
  <c r="G532"/>
  <c r="E532"/>
  <c r="F533"/>
  <c r="E454"/>
  <c r="F455"/>
  <c r="G454"/>
  <c r="E424"/>
  <c r="F425"/>
  <c r="G424"/>
  <c r="E319"/>
  <c r="F320"/>
  <c r="G319"/>
  <c r="E288"/>
  <c r="F289"/>
  <c r="G288"/>
  <c r="E250"/>
  <c r="F251"/>
  <c r="G250"/>
  <c r="G219"/>
  <c r="E219"/>
  <c r="F220"/>
  <c r="E110"/>
  <c r="F111"/>
  <c r="G110"/>
  <c r="G80"/>
  <c r="E80"/>
  <c r="F81"/>
  <c r="G49"/>
  <c r="E49"/>
  <c r="F50"/>
  <c r="G651"/>
  <c r="F652"/>
  <c r="E651"/>
  <c r="E612"/>
  <c r="F613"/>
  <c r="G612"/>
  <c r="E574"/>
  <c r="F575"/>
  <c r="G574"/>
  <c r="G541"/>
  <c r="E541"/>
  <c r="F542"/>
  <c r="E431"/>
  <c r="F432"/>
  <c r="G431"/>
  <c r="E402"/>
  <c r="F403"/>
  <c r="G402"/>
  <c r="G371"/>
  <c r="E371"/>
  <c r="F372"/>
  <c r="E296"/>
  <c r="F297"/>
  <c r="G296"/>
  <c r="E266"/>
  <c r="G266"/>
  <c r="E227"/>
  <c r="F228"/>
  <c r="G227"/>
  <c r="G196"/>
  <c r="E196"/>
  <c r="F197"/>
  <c r="E88"/>
  <c r="F89"/>
  <c r="G88"/>
  <c r="G58"/>
  <c r="E58"/>
  <c r="F59"/>
  <c r="G25"/>
  <c r="E25"/>
  <c r="F26"/>
  <c r="G730"/>
  <c r="F731"/>
  <c r="E730"/>
  <c r="E697"/>
  <c r="G697"/>
  <c r="F698"/>
  <c r="F589"/>
  <c r="G588"/>
  <c r="E588"/>
  <c r="E550"/>
  <c r="F551"/>
  <c r="G550"/>
  <c r="G517"/>
  <c r="E517"/>
  <c r="F518"/>
  <c r="G484"/>
  <c r="E484"/>
  <c r="F485"/>
  <c r="E409"/>
  <c r="F410"/>
  <c r="G409"/>
  <c r="G380"/>
  <c r="E380"/>
  <c r="F381"/>
  <c r="G349"/>
  <c r="E349"/>
  <c r="F350"/>
  <c r="F274"/>
  <c r="G273"/>
  <c r="E273"/>
  <c r="E204"/>
  <c r="F205"/>
  <c r="G204"/>
  <c r="E172"/>
  <c r="F173"/>
  <c r="G172"/>
  <c r="G140"/>
  <c r="E140"/>
  <c r="F141"/>
  <c r="E66"/>
  <c r="F67"/>
  <c r="G66"/>
  <c r="G34"/>
  <c r="E34"/>
  <c r="F35"/>
  <c r="E739"/>
  <c r="F740"/>
  <c r="G739"/>
  <c r="E673"/>
  <c r="F674"/>
  <c r="G673"/>
  <c r="E635"/>
  <c r="F636"/>
  <c r="G635"/>
  <c r="E596"/>
  <c r="F597"/>
  <c r="G596"/>
  <c r="F526"/>
  <c r="G525"/>
  <c r="E525"/>
  <c r="G493"/>
  <c r="E493"/>
  <c r="F494"/>
  <c r="G461"/>
  <c r="E461"/>
  <c r="F462"/>
  <c r="E388"/>
  <c r="F389"/>
  <c r="G388"/>
  <c r="G357"/>
  <c r="E357"/>
  <c r="F358"/>
  <c r="G326"/>
  <c r="E326"/>
  <c r="F327"/>
  <c r="G256"/>
  <c r="E256"/>
  <c r="F257"/>
  <c r="E181"/>
  <c r="F182"/>
  <c r="G181"/>
  <c r="G148"/>
  <c r="E148"/>
  <c r="F149"/>
  <c r="E42"/>
  <c r="F43"/>
  <c r="G42"/>
  <c r="G11"/>
  <c r="E11"/>
  <c r="F12"/>
  <c r="G580"/>
  <c r="E580"/>
  <c r="F581"/>
  <c r="E501"/>
  <c r="F502"/>
  <c r="G501"/>
  <c r="E470"/>
  <c r="F471"/>
  <c r="G470"/>
  <c r="F366"/>
  <c r="G365"/>
  <c r="E365"/>
  <c r="G334"/>
  <c r="E334"/>
  <c r="F335"/>
  <c r="G234"/>
  <c r="E234"/>
  <c r="F235"/>
  <c r="E156"/>
  <c r="F157"/>
  <c r="G156"/>
  <c r="E126"/>
  <c r="F127"/>
  <c r="G126"/>
  <c r="G94"/>
  <c r="E94"/>
  <c r="F95"/>
  <c r="E19"/>
  <c r="F20"/>
  <c r="G19"/>
  <c r="F691"/>
  <c r="G690"/>
  <c r="E690"/>
  <c r="F660"/>
  <c r="G659"/>
  <c r="E659"/>
  <c r="G627"/>
  <c r="E627"/>
  <c r="F628"/>
  <c r="F479"/>
  <c r="G478"/>
  <c r="E478"/>
  <c r="E447"/>
  <c r="F448"/>
  <c r="G447"/>
  <c r="F343"/>
  <c r="G342"/>
  <c r="E342"/>
  <c r="E311"/>
  <c r="F312"/>
  <c r="G311"/>
  <c r="G243"/>
  <c r="E243"/>
  <c r="F244"/>
  <c r="G210"/>
  <c r="E210"/>
  <c r="F211"/>
  <c r="E133"/>
  <c r="F134"/>
  <c r="G133"/>
  <c r="G102"/>
  <c r="E102"/>
  <c r="F103"/>
  <c r="G72"/>
  <c r="E72"/>
  <c r="F73"/>
  <c r="F721"/>
  <c r="F603"/>
  <c r="F557"/>
  <c r="F508"/>
  <c r="F437"/>
  <c r="F416"/>
  <c r="F394"/>
  <c r="F303"/>
  <c r="F280"/>
  <c r="F188"/>
  <c r="F163"/>
  <c r="F117"/>
  <c r="F714"/>
  <c r="F667"/>
  <c r="F644"/>
  <c r="F620"/>
  <c r="E745"/>
  <c r="E720"/>
  <c r="E696"/>
  <c r="E672"/>
  <c r="E650"/>
  <c r="E626"/>
  <c r="E602"/>
  <c r="E579"/>
  <c r="E556"/>
  <c r="E531"/>
  <c r="E507"/>
  <c r="E483"/>
  <c r="E460"/>
  <c r="E436"/>
  <c r="E415"/>
  <c r="E393"/>
  <c r="E370"/>
  <c r="E348"/>
  <c r="E325"/>
  <c r="E302"/>
  <c r="E279"/>
  <c r="E255"/>
  <c r="E233"/>
  <c r="E209"/>
  <c r="E187"/>
  <c r="E162"/>
  <c r="E139"/>
  <c r="E116"/>
  <c r="E93"/>
  <c r="E71"/>
  <c r="E48"/>
  <c r="E24"/>
  <c r="G745"/>
  <c r="G696"/>
  <c r="G672"/>
  <c r="G650"/>
  <c r="G579"/>
  <c r="G531"/>
  <c r="G483"/>
  <c r="G460"/>
  <c r="G370"/>
  <c r="G348"/>
  <c r="G626"/>
  <c r="G325"/>
  <c r="G255"/>
  <c r="G233"/>
  <c r="G209"/>
  <c r="G139"/>
  <c r="G93"/>
  <c r="G71"/>
  <c r="G48"/>
  <c r="G24"/>
  <c r="G738"/>
  <c r="G689"/>
  <c r="G595"/>
  <c r="G573"/>
  <c r="G549"/>
  <c r="G524"/>
  <c r="G500"/>
  <c r="G477"/>
  <c r="G453"/>
  <c r="G430"/>
  <c r="G408"/>
  <c r="G387"/>
  <c r="G364"/>
  <c r="G341"/>
  <c r="G318"/>
  <c r="G295"/>
  <c r="G272"/>
  <c r="G249"/>
  <c r="G226"/>
  <c r="G203"/>
  <c r="G180"/>
  <c r="G155"/>
  <c r="G132"/>
  <c r="G109"/>
  <c r="G87"/>
  <c r="G65"/>
  <c r="G41"/>
  <c r="G18"/>
  <c r="E8" i="12"/>
  <c r="G8"/>
  <c r="E9"/>
  <c r="E10" s="1"/>
  <c r="F9"/>
  <c r="F10" s="1"/>
  <c r="G10" s="1"/>
  <c r="E11"/>
  <c r="E12" s="1"/>
  <c r="F11"/>
  <c r="F12" s="1"/>
  <c r="G12" s="1"/>
  <c r="E16"/>
  <c r="G16"/>
  <c r="E17"/>
  <c r="F17"/>
  <c r="G17" s="1"/>
  <c r="E18"/>
  <c r="F18"/>
  <c r="F19" s="1"/>
  <c r="G19" s="1"/>
  <c r="E23"/>
  <c r="E24" s="1"/>
  <c r="E25" s="1"/>
  <c r="E26" s="1"/>
  <c r="E27" s="1"/>
  <c r="G23"/>
  <c r="F24"/>
  <c r="G24" s="1"/>
  <c r="E32"/>
  <c r="E33" s="1"/>
  <c r="G32"/>
  <c r="F33"/>
  <c r="G33"/>
  <c r="E34"/>
  <c r="E35" s="1"/>
  <c r="F34"/>
  <c r="F35" s="1"/>
  <c r="G35" s="1"/>
  <c r="E36"/>
  <c r="F36"/>
  <c r="G36" s="1"/>
  <c r="E41"/>
  <c r="G41"/>
  <c r="E42"/>
  <c r="F42"/>
  <c r="F43" s="1"/>
  <c r="G43" s="1"/>
  <c r="E43"/>
  <c r="E44" s="1"/>
  <c r="E45" s="1"/>
  <c r="E50"/>
  <c r="E51" s="1"/>
  <c r="E52" s="1"/>
  <c r="E53" s="1"/>
  <c r="E54" s="1"/>
  <c r="G50"/>
  <c r="F51"/>
  <c r="G51" s="1"/>
  <c r="E59"/>
  <c r="E60" s="1"/>
  <c r="G59"/>
  <c r="F60"/>
  <c r="G60"/>
  <c r="E61"/>
  <c r="E62" s="1"/>
  <c r="F61"/>
  <c r="F62" s="1"/>
  <c r="G62"/>
  <c r="E63"/>
  <c r="F63"/>
  <c r="G63" s="1"/>
  <c r="E67"/>
  <c r="G67"/>
  <c r="E68"/>
  <c r="E69" s="1"/>
  <c r="E70" s="1"/>
  <c r="E71" s="1"/>
  <c r="F68"/>
  <c r="F69" s="1"/>
  <c r="G69" s="1"/>
  <c r="E76"/>
  <c r="E77" s="1"/>
  <c r="E78" s="1"/>
  <c r="E79" s="1"/>
  <c r="E80" s="1"/>
  <c r="G76"/>
  <c r="F77"/>
  <c r="G77" s="1"/>
  <c r="F78"/>
  <c r="F79" s="1"/>
  <c r="E86"/>
  <c r="E87" s="1"/>
  <c r="E88" s="1"/>
  <c r="E89" s="1"/>
  <c r="E90" s="1"/>
  <c r="G86"/>
  <c r="G87" s="1"/>
  <c r="G88" s="1"/>
  <c r="G89" s="1"/>
  <c r="G90" s="1"/>
  <c r="F87"/>
  <c r="F88"/>
  <c r="F89" s="1"/>
  <c r="F90"/>
  <c r="E95"/>
  <c r="G95"/>
  <c r="E96"/>
  <c r="E97" s="1"/>
  <c r="E98" s="1"/>
  <c r="E99" s="1"/>
  <c r="F96"/>
  <c r="F97" s="1"/>
  <c r="G96"/>
  <c r="G97" s="1"/>
  <c r="F98"/>
  <c r="F99" s="1"/>
  <c r="G98"/>
  <c r="G99" s="1"/>
  <c r="E103"/>
  <c r="E104" s="1"/>
  <c r="E105" s="1"/>
  <c r="E106" s="1"/>
  <c r="E107" s="1"/>
  <c r="G103"/>
  <c r="F104"/>
  <c r="G104" s="1"/>
  <c r="E112"/>
  <c r="E113" s="1"/>
  <c r="E114" s="1"/>
  <c r="E115" s="1"/>
  <c r="E116" s="1"/>
  <c r="G112"/>
  <c r="F113"/>
  <c r="G113"/>
  <c r="F114"/>
  <c r="F115" s="1"/>
  <c r="F116" s="1"/>
  <c r="G116" s="1"/>
  <c r="E121"/>
  <c r="G121"/>
  <c r="E122"/>
  <c r="F122"/>
  <c r="F123" s="1"/>
  <c r="G123" s="1"/>
  <c r="E124"/>
  <c r="F124"/>
  <c r="G124" s="1"/>
  <c r="E129"/>
  <c r="G129"/>
  <c r="F130"/>
  <c r="E130" s="1"/>
  <c r="G130"/>
  <c r="E131"/>
  <c r="F131"/>
  <c r="G131" s="1"/>
  <c r="E137"/>
  <c r="E138" s="1"/>
  <c r="G137"/>
  <c r="F138"/>
  <c r="G138"/>
  <c r="E139"/>
  <c r="E140" s="1"/>
  <c r="F139"/>
  <c r="F140" s="1"/>
  <c r="G140"/>
  <c r="E141"/>
  <c r="F141"/>
  <c r="G141" s="1"/>
  <c r="E146"/>
  <c r="G146"/>
  <c r="E147"/>
  <c r="E148" s="1"/>
  <c r="E149" s="1"/>
  <c r="E150" s="1"/>
  <c r="F147"/>
  <c r="F148" s="1"/>
  <c r="F149" s="1"/>
  <c r="F150" s="1"/>
  <c r="G147"/>
  <c r="G148" s="1"/>
  <c r="G149"/>
  <c r="G150" s="1"/>
  <c r="E155"/>
  <c r="G155"/>
  <c r="E156"/>
  <c r="F156"/>
  <c r="G156" s="1"/>
  <c r="F157"/>
  <c r="E157" s="1"/>
  <c r="E164"/>
  <c r="G164"/>
  <c r="E165"/>
  <c r="E166" s="1"/>
  <c r="E167" s="1"/>
  <c r="F165"/>
  <c r="F166" s="1"/>
  <c r="F167" s="1"/>
  <c r="G167" s="1"/>
  <c r="E172"/>
  <c r="G172"/>
  <c r="E173"/>
  <c r="F173"/>
  <c r="F174" s="1"/>
  <c r="G174" s="1"/>
  <c r="E174"/>
  <c r="E175" s="1"/>
  <c r="E176" s="1"/>
  <c r="F175"/>
  <c r="F176" s="1"/>
  <c r="G176" s="1"/>
  <c r="E181"/>
  <c r="G181"/>
  <c r="E182"/>
  <c r="E183" s="1"/>
  <c r="E184" s="1"/>
  <c r="E185" s="1"/>
  <c r="F182"/>
  <c r="G182" s="1"/>
  <c r="E190"/>
  <c r="E191" s="1"/>
  <c r="G190"/>
  <c r="F191"/>
  <c r="G191"/>
  <c r="E192"/>
  <c r="E193" s="1"/>
  <c r="E194" s="1"/>
  <c r="F192"/>
  <c r="F193" s="1"/>
  <c r="G193" s="1"/>
  <c r="F194"/>
  <c r="G194" s="1"/>
  <c r="E199"/>
  <c r="G199"/>
  <c r="E200"/>
  <c r="F200"/>
  <c r="F201" s="1"/>
  <c r="G200"/>
  <c r="G201" s="1"/>
  <c r="G202" s="1"/>
  <c r="G203" s="1"/>
  <c r="E201"/>
  <c r="E202" s="1"/>
  <c r="E203" s="1"/>
  <c r="F202"/>
  <c r="F203" s="1"/>
  <c r="E208"/>
  <c r="E209" s="1"/>
  <c r="E210" s="1"/>
  <c r="E211" s="1"/>
  <c r="E212" s="1"/>
  <c r="G208"/>
  <c r="F209"/>
  <c r="G209" s="1"/>
  <c r="E217"/>
  <c r="E218" s="1"/>
  <c r="G217"/>
  <c r="F218"/>
  <c r="G218"/>
  <c r="E219"/>
  <c r="E220" s="1"/>
  <c r="F219"/>
  <c r="F220" s="1"/>
  <c r="G220" s="1"/>
  <c r="E221"/>
  <c r="F221"/>
  <c r="G221" s="1"/>
  <c r="E226"/>
  <c r="G226"/>
  <c r="E227"/>
  <c r="F227"/>
  <c r="F228" s="1"/>
  <c r="F229" s="1"/>
  <c r="F230" s="1"/>
  <c r="G227"/>
  <c r="G228" s="1"/>
  <c r="G229" s="1"/>
  <c r="G230" s="1"/>
  <c r="E228"/>
  <c r="E229" s="1"/>
  <c r="E230" s="1"/>
  <c r="E235"/>
  <c r="E236" s="1"/>
  <c r="E237" s="1"/>
  <c r="E238" s="1"/>
  <c r="G235"/>
  <c r="F236"/>
  <c r="G236" s="1"/>
  <c r="E243"/>
  <c r="G243"/>
  <c r="E244"/>
  <c r="E245" s="1"/>
  <c r="F244"/>
  <c r="F245" s="1"/>
  <c r="F246" s="1"/>
  <c r="G246" s="1"/>
  <c r="E246"/>
  <c r="E251"/>
  <c r="G251"/>
  <c r="E252"/>
  <c r="E253" s="1"/>
  <c r="E254" s="1"/>
  <c r="F252"/>
  <c r="F253" s="1"/>
  <c r="G253" s="1"/>
  <c r="F254"/>
  <c r="G254" s="1"/>
  <c r="G259"/>
  <c r="E260"/>
  <c r="F260"/>
  <c r="G260"/>
  <c r="E261"/>
  <c r="E262" s="1"/>
  <c r="E263" s="1"/>
  <c r="F261"/>
  <c r="F262" s="1"/>
  <c r="G262" s="1"/>
  <c r="F263"/>
  <c r="G263" s="1"/>
  <c r="E268"/>
  <c r="G268"/>
  <c r="E269"/>
  <c r="F269"/>
  <c r="F270" s="1"/>
  <c r="G270" s="1"/>
  <c r="G269"/>
  <c r="E270"/>
  <c r="E271" s="1"/>
  <c r="E272" s="1"/>
  <c r="F271"/>
  <c r="F272" s="1"/>
  <c r="G272" s="1"/>
  <c r="G277"/>
  <c r="E278"/>
  <c r="E279" s="1"/>
  <c r="E280" s="1"/>
  <c r="E281" s="1"/>
  <c r="F278"/>
  <c r="F279" s="1"/>
  <c r="G279" s="1"/>
  <c r="F280"/>
  <c r="F281" s="1"/>
  <c r="G281" s="1"/>
  <c r="E287"/>
  <c r="E288" s="1"/>
  <c r="E289" s="1"/>
  <c r="E290" s="1"/>
  <c r="E291" s="1"/>
  <c r="G287"/>
  <c r="G288" s="1"/>
  <c r="F288"/>
  <c r="F289"/>
  <c r="F290" s="1"/>
  <c r="G289"/>
  <c r="G290" s="1"/>
  <c r="F291"/>
  <c r="G291"/>
  <c r="E295"/>
  <c r="E296" s="1"/>
  <c r="G295"/>
  <c r="F296"/>
  <c r="G296"/>
  <c r="E297"/>
  <c r="E298" s="1"/>
  <c r="E299" s="1"/>
  <c r="F297"/>
  <c r="G297" s="1"/>
  <c r="E303"/>
  <c r="G303"/>
  <c r="G304" s="1"/>
  <c r="G305" s="1"/>
  <c r="G306" s="1"/>
  <c r="G307" s="1"/>
  <c r="E304"/>
  <c r="E305" s="1"/>
  <c r="F304"/>
  <c r="F305" s="1"/>
  <c r="E306"/>
  <c r="E307" s="1"/>
  <c r="F306"/>
  <c r="F307" s="1"/>
  <c r="E312"/>
  <c r="G312"/>
  <c r="G313" s="1"/>
  <c r="G314" s="1"/>
  <c r="G315" s="1"/>
  <c r="G316" s="1"/>
  <c r="E313"/>
  <c r="E314" s="1"/>
  <c r="E315" s="1"/>
  <c r="E316" s="1"/>
  <c r="F313"/>
  <c r="F314"/>
  <c r="F315" s="1"/>
  <c r="F316"/>
  <c r="E321"/>
  <c r="E322" s="1"/>
  <c r="G321"/>
  <c r="F322"/>
  <c r="G322"/>
  <c r="G323" s="1"/>
  <c r="G324" s="1"/>
  <c r="G325" s="1"/>
  <c r="E323"/>
  <c r="E324" s="1"/>
  <c r="E325" s="1"/>
  <c r="F323"/>
  <c r="F324" s="1"/>
  <c r="F325" s="1"/>
  <c r="E330"/>
  <c r="G330"/>
  <c r="G331" s="1"/>
  <c r="G332" s="1"/>
  <c r="G333" s="1"/>
  <c r="G334" s="1"/>
  <c r="E331"/>
  <c r="E332" s="1"/>
  <c r="F331"/>
  <c r="F332" s="1"/>
  <c r="E333"/>
  <c r="E334" s="1"/>
  <c r="F333"/>
  <c r="F334" s="1"/>
  <c r="E338"/>
  <c r="G338"/>
  <c r="E339"/>
  <c r="E340" s="1"/>
  <c r="E341" s="1"/>
  <c r="E342" s="1"/>
  <c r="F339"/>
  <c r="G339" s="1"/>
  <c r="F340"/>
  <c r="F341" s="1"/>
  <c r="G341" s="1"/>
  <c r="G340"/>
  <c r="F342"/>
  <c r="G342" s="1"/>
  <c r="E346"/>
  <c r="E347" s="1"/>
  <c r="G346"/>
  <c r="F347"/>
  <c r="F348" s="1"/>
  <c r="F349" s="1"/>
  <c r="F350" s="1"/>
  <c r="G347"/>
  <c r="G348" s="1"/>
  <c r="G349" s="1"/>
  <c r="G350" s="1"/>
  <c r="E348"/>
  <c r="E349" s="1"/>
  <c r="E350"/>
  <c r="E355"/>
  <c r="G355"/>
  <c r="E356"/>
  <c r="E357" s="1"/>
  <c r="F356"/>
  <c r="F357" s="1"/>
  <c r="G356"/>
  <c r="G357"/>
  <c r="E358"/>
  <c r="E359" s="1"/>
  <c r="F358"/>
  <c r="F359" s="1"/>
  <c r="G359" s="1"/>
  <c r="E363"/>
  <c r="E364" s="1"/>
  <c r="E365" s="1"/>
  <c r="E366" s="1"/>
  <c r="E367" s="1"/>
  <c r="G363"/>
  <c r="G364" s="1"/>
  <c r="F364"/>
  <c r="F365"/>
  <c r="F366" s="1"/>
  <c r="G365"/>
  <c r="G366" s="1"/>
  <c r="G367" s="1"/>
  <c r="F367"/>
  <c r="E371"/>
  <c r="E372" s="1"/>
  <c r="G371"/>
  <c r="F372"/>
  <c r="F373" s="1"/>
  <c r="F374" s="1"/>
  <c r="F375" s="1"/>
  <c r="G372"/>
  <c r="G373" s="1"/>
  <c r="E373"/>
  <c r="E374" s="1"/>
  <c r="G374"/>
  <c r="G375" s="1"/>
  <c r="E375"/>
  <c r="E380"/>
  <c r="G380"/>
  <c r="E381"/>
  <c r="E382" s="1"/>
  <c r="F381"/>
  <c r="F382" s="1"/>
  <c r="F383" s="1"/>
  <c r="E383"/>
  <c r="E384" s="1"/>
  <c r="E388"/>
  <c r="E389" s="1"/>
  <c r="E390" s="1"/>
  <c r="E391" s="1"/>
  <c r="E392" s="1"/>
  <c r="G388"/>
  <c r="G389" s="1"/>
  <c r="F389"/>
  <c r="F390"/>
  <c r="F391" s="1"/>
  <c r="F392" s="1"/>
  <c r="G390"/>
  <c r="G391" s="1"/>
  <c r="G392" s="1"/>
  <c r="E396"/>
  <c r="E397" s="1"/>
  <c r="E398" s="1"/>
  <c r="E399" s="1"/>
  <c r="E400" s="1"/>
  <c r="G396"/>
  <c r="F397"/>
  <c r="F398" s="1"/>
  <c r="E404"/>
  <c r="G404"/>
  <c r="E405"/>
  <c r="E406" s="1"/>
  <c r="E407" s="1"/>
  <c r="E408" s="1"/>
  <c r="F405"/>
  <c r="F406" s="1"/>
  <c r="F407" s="1"/>
  <c r="E412"/>
  <c r="E413" s="1"/>
  <c r="E414" s="1"/>
  <c r="E415" s="1"/>
  <c r="E416" s="1"/>
  <c r="G412"/>
  <c r="G413" s="1"/>
  <c r="F413"/>
  <c r="F414"/>
  <c r="F415" s="1"/>
  <c r="F416" s="1"/>
  <c r="G414"/>
  <c r="G415" s="1"/>
  <c r="G416"/>
  <c r="E421"/>
  <c r="E422" s="1"/>
  <c r="E423" s="1"/>
  <c r="E424" s="1"/>
  <c r="E425" s="1"/>
  <c r="G421"/>
  <c r="F422"/>
  <c r="G422"/>
  <c r="G423" s="1"/>
  <c r="F423"/>
  <c r="F424" s="1"/>
  <c r="F425" s="1"/>
  <c r="G424"/>
  <c r="G425" s="1"/>
  <c r="E429"/>
  <c r="G429"/>
  <c r="G430" s="1"/>
  <c r="G431" s="1"/>
  <c r="G432" s="1"/>
  <c r="G433" s="1"/>
  <c r="E430"/>
  <c r="E431" s="1"/>
  <c r="E432" s="1"/>
  <c r="E433" s="1"/>
  <c r="F430"/>
  <c r="F431" s="1"/>
  <c r="F432"/>
  <c r="F433" s="1"/>
  <c r="E437"/>
  <c r="E438" s="1"/>
  <c r="E439" s="1"/>
  <c r="E440" s="1"/>
  <c r="E441" s="1"/>
  <c r="G437"/>
  <c r="F438"/>
  <c r="G438" s="1"/>
  <c r="F439"/>
  <c r="F440" s="1"/>
  <c r="G440" s="1"/>
  <c r="F441"/>
  <c r="G441" s="1"/>
  <c r="E445"/>
  <c r="E446" s="1"/>
  <c r="G445"/>
  <c r="F446"/>
  <c r="G446"/>
  <c r="G447" s="1"/>
  <c r="E447"/>
  <c r="E448" s="1"/>
  <c r="E449" s="1"/>
  <c r="F447"/>
  <c r="F448" s="1"/>
  <c r="F449" s="1"/>
  <c r="G448"/>
  <c r="G449" s="1"/>
  <c r="E453"/>
  <c r="G453"/>
  <c r="E454"/>
  <c r="E455" s="1"/>
  <c r="F454"/>
  <c r="F455" s="1"/>
  <c r="G455" s="1"/>
  <c r="E456"/>
  <c r="E457" s="1"/>
  <c r="F456"/>
  <c r="F457" s="1"/>
  <c r="G457" s="1"/>
  <c r="E463"/>
  <c r="G463"/>
  <c r="E464"/>
  <c r="E465" s="1"/>
  <c r="E466" s="1"/>
  <c r="E467" s="1"/>
  <c r="F464"/>
  <c r="G464" s="1"/>
  <c r="F465"/>
  <c r="F466" s="1"/>
  <c r="G466" s="1"/>
  <c r="F467"/>
  <c r="G467" s="1"/>
  <c r="E471"/>
  <c r="E472" s="1"/>
  <c r="G471"/>
  <c r="F472"/>
  <c r="G472"/>
  <c r="E473"/>
  <c r="E474" s="1"/>
  <c r="E475" s="1"/>
  <c r="F473"/>
  <c r="G473" s="1"/>
  <c r="E479"/>
  <c r="G479"/>
  <c r="E480"/>
  <c r="E481" s="1"/>
  <c r="F480"/>
  <c r="F481" s="1"/>
  <c r="G480"/>
  <c r="G481"/>
  <c r="E482"/>
  <c r="E483" s="1"/>
  <c r="F482"/>
  <c r="F483" s="1"/>
  <c r="G483" s="1"/>
  <c r="E488"/>
  <c r="G488"/>
  <c r="E489"/>
  <c r="E490" s="1"/>
  <c r="E491" s="1"/>
  <c r="E492" s="1"/>
  <c r="F489"/>
  <c r="G489" s="1"/>
  <c r="F490"/>
  <c r="F491" s="1"/>
  <c r="G491" s="1"/>
  <c r="F492"/>
  <c r="G492" s="1"/>
  <c r="E496"/>
  <c r="E497" s="1"/>
  <c r="G496"/>
  <c r="F497"/>
  <c r="G497" s="1"/>
  <c r="E498"/>
  <c r="E499" s="1"/>
  <c r="E500"/>
  <c r="E506"/>
  <c r="G506"/>
  <c r="E507"/>
  <c r="E508" s="1"/>
  <c r="F507"/>
  <c r="F508" s="1"/>
  <c r="G507"/>
  <c r="G508"/>
  <c r="E509"/>
  <c r="E510" s="1"/>
  <c r="F509"/>
  <c r="F510" s="1"/>
  <c r="G510" s="1"/>
  <c r="E514"/>
  <c r="E515" s="1"/>
  <c r="E516" s="1"/>
  <c r="E517" s="1"/>
  <c r="G514"/>
  <c r="F515"/>
  <c r="G515" s="1"/>
  <c r="F516"/>
  <c r="F517" s="1"/>
  <c r="G517" s="1"/>
  <c r="G516"/>
  <c r="E521"/>
  <c r="E522" s="1"/>
  <c r="E523" s="1"/>
  <c r="E524" s="1"/>
  <c r="E525" s="1"/>
  <c r="G521"/>
  <c r="F522"/>
  <c r="G522" s="1"/>
  <c r="F523"/>
  <c r="G523" s="1"/>
  <c r="E530"/>
  <c r="E531" s="1"/>
  <c r="E532" s="1"/>
  <c r="E533" s="1"/>
  <c r="G530"/>
  <c r="F531"/>
  <c r="G531"/>
  <c r="F532"/>
  <c r="F533" s="1"/>
  <c r="G532"/>
  <c r="G533"/>
  <c r="E537"/>
  <c r="E538" s="1"/>
  <c r="E539" s="1"/>
  <c r="E540" s="1"/>
  <c r="E541" s="1"/>
  <c r="G537"/>
  <c r="F538"/>
  <c r="G538" s="1"/>
  <c r="F539"/>
  <c r="F540" s="1"/>
  <c r="G540" s="1"/>
  <c r="E546"/>
  <c r="E547" s="1"/>
  <c r="E548" s="1"/>
  <c r="E549" s="1"/>
  <c r="E550" s="1"/>
  <c r="G546"/>
  <c r="F547"/>
  <c r="G547" s="1"/>
  <c r="F548"/>
  <c r="G548" s="1"/>
  <c r="E555"/>
  <c r="G555"/>
  <c r="E556"/>
  <c r="E557" s="1"/>
  <c r="E558" s="1"/>
  <c r="F556"/>
  <c r="F557" s="1"/>
  <c r="G557" s="1"/>
  <c r="F558"/>
  <c r="G558" s="1"/>
  <c r="E562"/>
  <c r="G562"/>
  <c r="E563"/>
  <c r="F563"/>
  <c r="F564" s="1"/>
  <c r="G564" s="1"/>
  <c r="G563"/>
  <c r="E564"/>
  <c r="E565" s="1"/>
  <c r="E566" s="1"/>
  <c r="F565"/>
  <c r="F566" s="1"/>
  <c r="G566" s="1"/>
  <c r="E571"/>
  <c r="E572" s="1"/>
  <c r="E573" s="1"/>
  <c r="E574" s="1"/>
  <c r="E575" s="1"/>
  <c r="G571"/>
  <c r="F572"/>
  <c r="G572" s="1"/>
  <c r="E580"/>
  <c r="E581" s="1"/>
  <c r="G580"/>
  <c r="F581"/>
  <c r="G581"/>
  <c r="E582"/>
  <c r="E583" s="1"/>
  <c r="F582"/>
  <c r="F583" s="1"/>
  <c r="G583" s="1"/>
  <c r="E584"/>
  <c r="F584"/>
  <c r="G584" s="1"/>
  <c r="E589"/>
  <c r="G589"/>
  <c r="E590"/>
  <c r="F590"/>
  <c r="F591" s="1"/>
  <c r="G591" s="1"/>
  <c r="E591"/>
  <c r="E592" s="1"/>
  <c r="E593" s="1"/>
  <c r="E598"/>
  <c r="E599" s="1"/>
  <c r="E600" s="1"/>
  <c r="E601" s="1"/>
  <c r="E602" s="1"/>
  <c r="G598"/>
  <c r="F599"/>
  <c r="G599" s="1"/>
  <c r="E606"/>
  <c r="E607" s="1"/>
  <c r="G606"/>
  <c r="F607"/>
  <c r="G607"/>
  <c r="E608"/>
  <c r="E609" s="1"/>
  <c r="F608"/>
  <c r="F609" s="1"/>
  <c r="G609"/>
  <c r="E610"/>
  <c r="F610"/>
  <c r="G610" s="1"/>
  <c r="E614"/>
  <c r="G614"/>
  <c r="E615"/>
  <c r="E616" s="1"/>
  <c r="E617" s="1"/>
  <c r="E618" s="1"/>
  <c r="F615"/>
  <c r="F616" s="1"/>
  <c r="G616" s="1"/>
  <c r="E623"/>
  <c r="E624" s="1"/>
  <c r="E625" s="1"/>
  <c r="E626" s="1"/>
  <c r="G623"/>
  <c r="F624"/>
  <c r="G624" s="1"/>
  <c r="F625"/>
  <c r="G625" s="1"/>
  <c r="E630"/>
  <c r="G630"/>
  <c r="E631"/>
  <c r="E632" s="1"/>
  <c r="E633" s="1"/>
  <c r="E634" s="1"/>
  <c r="F631"/>
  <c r="F632" s="1"/>
  <c r="F633" s="1"/>
  <c r="E639"/>
  <c r="E640" s="1"/>
  <c r="E641" s="1"/>
  <c r="E642" s="1"/>
  <c r="E643" s="1"/>
  <c r="G639"/>
  <c r="F640"/>
  <c r="G640" s="1"/>
  <c r="F641"/>
  <c r="F642" s="1"/>
  <c r="G642" s="1"/>
  <c r="E647"/>
  <c r="E648" s="1"/>
  <c r="E649" s="1"/>
  <c r="E650" s="1"/>
  <c r="E651" s="1"/>
  <c r="G647"/>
  <c r="F648"/>
  <c r="G648" s="1"/>
  <c r="F649"/>
  <c r="G649" s="1"/>
  <c r="E655"/>
  <c r="G655"/>
  <c r="E656"/>
  <c r="E657" s="1"/>
  <c r="E658" s="1"/>
  <c r="E659" s="1"/>
  <c r="F656"/>
  <c r="F657" s="1"/>
  <c r="G657" s="1"/>
  <c r="F658"/>
  <c r="F659" s="1"/>
  <c r="G659" s="1"/>
  <c r="E664"/>
  <c r="E665" s="1"/>
  <c r="E666" s="1"/>
  <c r="E667" s="1"/>
  <c r="G664"/>
  <c r="F665"/>
  <c r="G665" s="1"/>
  <c r="F666"/>
  <c r="F667" s="1"/>
  <c r="G667" s="1"/>
  <c r="E671"/>
  <c r="G671"/>
  <c r="E672"/>
  <c r="E673" s="1"/>
  <c r="E674" s="1"/>
  <c r="E675" s="1"/>
  <c r="F672"/>
  <c r="G672" s="1"/>
  <c r="E679"/>
  <c r="E680" s="1"/>
  <c r="G679"/>
  <c r="F680"/>
  <c r="G680"/>
  <c r="E681"/>
  <c r="E682" s="1"/>
  <c r="E683" s="1"/>
  <c r="F681"/>
  <c r="F682" s="1"/>
  <c r="G682" s="1"/>
  <c r="F683"/>
  <c r="G683" s="1"/>
  <c r="E688"/>
  <c r="G688"/>
  <c r="E689"/>
  <c r="F689"/>
  <c r="F690" s="1"/>
  <c r="G690" s="1"/>
  <c r="G689"/>
  <c r="E690"/>
  <c r="E691" s="1"/>
  <c r="F691"/>
  <c r="G691" s="1"/>
  <c r="E696"/>
  <c r="E697" s="1"/>
  <c r="G696"/>
  <c r="F697"/>
  <c r="F698" s="1"/>
  <c r="E698"/>
  <c r="E699" s="1"/>
  <c r="E700"/>
  <c r="E705"/>
  <c r="G705"/>
  <c r="E706"/>
  <c r="E707" s="1"/>
  <c r="F706"/>
  <c r="F707" s="1"/>
  <c r="F708" s="1"/>
  <c r="E708"/>
  <c r="E709" s="1"/>
  <c r="E714"/>
  <c r="E715" s="1"/>
  <c r="E716" s="1"/>
  <c r="E717" s="1"/>
  <c r="E718" s="1"/>
  <c r="G714"/>
  <c r="F715"/>
  <c r="G715" s="1"/>
  <c r="F716"/>
  <c r="F717" s="1"/>
  <c r="G717" s="1"/>
  <c r="E724"/>
  <c r="E725" s="1"/>
  <c r="E726" s="1"/>
  <c r="E727" s="1"/>
  <c r="E728" s="1"/>
  <c r="G724"/>
  <c r="F725"/>
  <c r="F726" s="1"/>
  <c r="E733"/>
  <c r="G733"/>
  <c r="E734"/>
  <c r="E735" s="1"/>
  <c r="E736" s="1"/>
  <c r="E737" s="1"/>
  <c r="F734"/>
  <c r="F735" s="1"/>
  <c r="F736" s="1"/>
  <c r="E742"/>
  <c r="E743" s="1"/>
  <c r="E744" s="1"/>
  <c r="E745" s="1"/>
  <c r="E746" s="1"/>
  <c r="G742"/>
  <c r="F743"/>
  <c r="G743" s="1"/>
  <c r="F744"/>
  <c r="F745" s="1"/>
  <c r="G745" s="1"/>
  <c r="E751"/>
  <c r="E752" s="1"/>
  <c r="E753" s="1"/>
  <c r="E754" s="1"/>
  <c r="E755" s="1"/>
  <c r="G751"/>
  <c r="F752"/>
  <c r="G752" s="1"/>
  <c r="F753"/>
  <c r="G753" s="1"/>
  <c r="E760"/>
  <c r="G760"/>
  <c r="E761"/>
  <c r="E762" s="1"/>
  <c r="E763" s="1"/>
  <c r="E764" s="1"/>
  <c r="F761"/>
  <c r="F762" s="1"/>
  <c r="G762" s="1"/>
  <c r="F763"/>
  <c r="F764" s="1"/>
  <c r="G764" s="1"/>
  <c r="E769"/>
  <c r="E770" s="1"/>
  <c r="E771" s="1"/>
  <c r="E772" s="1"/>
  <c r="G769"/>
  <c r="F770"/>
  <c r="G770" s="1"/>
  <c r="F771"/>
  <c r="F772" s="1"/>
  <c r="G772" s="1"/>
  <c r="E778"/>
  <c r="G778"/>
  <c r="G779" s="1"/>
  <c r="G780" s="1"/>
  <c r="G781" s="1"/>
  <c r="G782" s="1"/>
  <c r="E779"/>
  <c r="E780" s="1"/>
  <c r="E781" s="1"/>
  <c r="E782" s="1"/>
  <c r="F779"/>
  <c r="F780" s="1"/>
  <c r="F781" s="1"/>
  <c r="F782" s="1"/>
  <c r="E786"/>
  <c r="E787" s="1"/>
  <c r="G786"/>
  <c r="F787"/>
  <c r="G787"/>
  <c r="E788"/>
  <c r="E789" s="1"/>
  <c r="E790" s="1"/>
  <c r="F788"/>
  <c r="F789" s="1"/>
  <c r="G789" s="1"/>
  <c r="F790"/>
  <c r="G790" s="1"/>
  <c r="E795"/>
  <c r="G795"/>
  <c r="E796"/>
  <c r="F796"/>
  <c r="F797" s="1"/>
  <c r="G797" s="1"/>
  <c r="G796"/>
  <c r="E797"/>
  <c r="E798" s="1"/>
  <c r="E799" s="1"/>
  <c r="F798"/>
  <c r="F799" s="1"/>
  <c r="G799" s="1"/>
  <c r="E803"/>
  <c r="E804" s="1"/>
  <c r="E805" s="1"/>
  <c r="E806" s="1"/>
  <c r="E807" s="1"/>
  <c r="G803"/>
  <c r="F804"/>
  <c r="G804" s="1"/>
  <c r="E811"/>
  <c r="E812" s="1"/>
  <c r="G811"/>
  <c r="F812"/>
  <c r="G812"/>
  <c r="G813" s="1"/>
  <c r="G814" s="1"/>
  <c r="E813"/>
  <c r="E814" s="1"/>
  <c r="F813"/>
  <c r="F814" s="1"/>
  <c r="E818"/>
  <c r="E819" s="1"/>
  <c r="E820" s="1"/>
  <c r="E821" s="1"/>
  <c r="E822" s="1"/>
  <c r="G818"/>
  <c r="G819" s="1"/>
  <c r="F819"/>
  <c r="F820"/>
  <c r="F821" s="1"/>
  <c r="G820"/>
  <c r="G821" s="1"/>
  <c r="G822" s="1"/>
  <c r="F822"/>
  <c r="E826"/>
  <c r="E827" s="1"/>
  <c r="G826"/>
  <c r="F827"/>
  <c r="F828" s="1"/>
  <c r="F829" s="1"/>
  <c r="G827"/>
  <c r="G828" s="1"/>
  <c r="E828"/>
  <c r="E829" s="1"/>
  <c r="G829"/>
  <c r="E834"/>
  <c r="E835" s="1"/>
  <c r="E836" s="1"/>
  <c r="E837" s="1"/>
  <c r="E838" s="1"/>
  <c r="G834"/>
  <c r="F835"/>
  <c r="G835"/>
  <c r="F836"/>
  <c r="F837" s="1"/>
  <c r="F838" s="1"/>
  <c r="G838" s="1"/>
  <c r="E843"/>
  <c r="G843"/>
  <c r="E844"/>
  <c r="E845" s="1"/>
  <c r="E846" s="1"/>
  <c r="F844"/>
  <c r="F845" s="1"/>
  <c r="G845" s="1"/>
  <c r="G844"/>
  <c r="F846"/>
  <c r="G846" s="1"/>
  <c r="E851"/>
  <c r="E852" s="1"/>
  <c r="G851"/>
  <c r="F852"/>
  <c r="G852"/>
  <c r="G853" s="1"/>
  <c r="G854" s="1"/>
  <c r="G855" s="1"/>
  <c r="E853"/>
  <c r="E854" s="1"/>
  <c r="E855" s="1"/>
  <c r="F853"/>
  <c r="F854" s="1"/>
  <c r="F855" s="1"/>
  <c r="E860"/>
  <c r="G860"/>
  <c r="G861" s="1"/>
  <c r="G862" s="1"/>
  <c r="G863" s="1"/>
  <c r="G864" s="1"/>
  <c r="E861"/>
  <c r="E862" s="1"/>
  <c r="F861"/>
  <c r="F862" s="1"/>
  <c r="E863"/>
  <c r="E864" s="1"/>
  <c r="F863"/>
  <c r="F864" s="1"/>
  <c r="E868"/>
  <c r="G868"/>
  <c r="G869" s="1"/>
  <c r="G870" s="1"/>
  <c r="G871" s="1"/>
  <c r="G872" s="1"/>
  <c r="E869"/>
  <c r="E870" s="1"/>
  <c r="E871" s="1"/>
  <c r="F869"/>
  <c r="F870"/>
  <c r="F871" s="1"/>
  <c r="E876"/>
  <c r="E877" s="1"/>
  <c r="E878" s="1"/>
  <c r="E879" s="1"/>
  <c r="E880" s="1"/>
  <c r="G876"/>
  <c r="F877"/>
  <c r="G877" s="1"/>
  <c r="F878"/>
  <c r="F879" s="1"/>
  <c r="G879" s="1"/>
  <c r="E885"/>
  <c r="E886" s="1"/>
  <c r="E887" s="1"/>
  <c r="E888" s="1"/>
  <c r="G885"/>
  <c r="F886"/>
  <c r="G886" s="1"/>
  <c r="F887"/>
  <c r="G887" s="1"/>
  <c r="E892"/>
  <c r="E893" s="1"/>
  <c r="G892"/>
  <c r="F893"/>
  <c r="G893"/>
  <c r="E894"/>
  <c r="E895" s="1"/>
  <c r="F894"/>
  <c r="F895" s="1"/>
  <c r="G895" s="1"/>
  <c r="G896"/>
  <c r="E901"/>
  <c r="E902" s="1"/>
  <c r="E903" s="1"/>
  <c r="E904" s="1"/>
  <c r="G901"/>
  <c r="G902" s="1"/>
  <c r="G903" s="1"/>
  <c r="G904" s="1"/>
  <c r="F902"/>
  <c r="F903"/>
  <c r="F904" s="1"/>
  <c r="E908"/>
  <c r="E909" s="1"/>
  <c r="E910" s="1"/>
  <c r="E911" s="1"/>
  <c r="E912" s="1"/>
  <c r="G908"/>
  <c r="G909" s="1"/>
  <c r="F909"/>
  <c r="F910"/>
  <c r="F911" s="1"/>
  <c r="F912" s="1"/>
  <c r="G910"/>
  <c r="G911" s="1"/>
  <c r="G912"/>
  <c r="G918"/>
  <c r="G919" s="1"/>
  <c r="G920" s="1"/>
  <c r="G921" s="1"/>
  <c r="E919"/>
  <c r="F919"/>
  <c r="E920"/>
  <c r="E921" s="1"/>
  <c r="F920"/>
  <c r="F921" s="1"/>
  <c r="G925"/>
  <c r="G926" s="1"/>
  <c r="E926"/>
  <c r="E927" s="1"/>
  <c r="F926"/>
  <c r="F927"/>
  <c r="F928" s="1"/>
  <c r="F929" s="1"/>
  <c r="G927"/>
  <c r="G928" s="1"/>
  <c r="G929" s="1"/>
  <c r="E928"/>
  <c r="E929" s="1"/>
  <c r="G934"/>
  <c r="G935" s="1"/>
  <c r="G936" s="1"/>
  <c r="G937" s="1"/>
  <c r="E935"/>
  <c r="E936" s="1"/>
  <c r="E937" s="1"/>
  <c r="F935"/>
  <c r="F936"/>
  <c r="F937" s="1"/>
  <c r="G941"/>
  <c r="G942" s="1"/>
  <c r="G943" s="1"/>
  <c r="G944" s="1"/>
  <c r="G945" s="1"/>
  <c r="E942"/>
  <c r="E943" s="1"/>
  <c r="F942"/>
  <c r="F943" s="1"/>
  <c r="E944"/>
  <c r="E945" s="1"/>
  <c r="F944"/>
  <c r="F945" s="1"/>
  <c r="G950"/>
  <c r="E951"/>
  <c r="E952" s="1"/>
  <c r="F951"/>
  <c r="G951" s="1"/>
  <c r="E953"/>
  <c r="E954" s="1"/>
  <c r="G959"/>
  <c r="E960"/>
  <c r="E961" s="1"/>
  <c r="E962" s="1"/>
  <c r="E963" s="1"/>
  <c r="F960"/>
  <c r="G960" s="1"/>
  <c r="F961"/>
  <c r="F962" s="1"/>
  <c r="G962" s="1"/>
  <c r="G961"/>
  <c r="F963"/>
  <c r="G963" s="1"/>
  <c r="G968"/>
  <c r="E969"/>
  <c r="E970" s="1"/>
  <c r="E971" s="1"/>
  <c r="F969"/>
  <c r="G969"/>
  <c r="G970" s="1"/>
  <c r="G971" s="1"/>
  <c r="F970"/>
  <c r="F971" s="1"/>
  <c r="G977"/>
  <c r="G978" s="1"/>
  <c r="G979" s="1"/>
  <c r="G980" s="1"/>
  <c r="G981" s="1"/>
  <c r="E978"/>
  <c r="E979" s="1"/>
  <c r="F978"/>
  <c r="F979"/>
  <c r="F980" s="1"/>
  <c r="F981" s="1"/>
  <c r="E980"/>
  <c r="E981" s="1"/>
  <c r="G985"/>
  <c r="G986" s="1"/>
  <c r="E986"/>
  <c r="E987" s="1"/>
  <c r="E988" s="1"/>
  <c r="F986"/>
  <c r="F987" s="1"/>
  <c r="F988" s="1"/>
  <c r="G987"/>
  <c r="G988" s="1"/>
  <c r="G992"/>
  <c r="E993"/>
  <c r="F993"/>
  <c r="F994" s="1"/>
  <c r="F995" s="1"/>
  <c r="G993"/>
  <c r="G994" s="1"/>
  <c r="G995" s="1"/>
  <c r="E994"/>
  <c r="E995" s="1"/>
  <c r="G1000"/>
  <c r="G1001" s="1"/>
  <c r="G1002" s="1"/>
  <c r="G1003" s="1"/>
  <c r="G1004" s="1"/>
  <c r="E1001"/>
  <c r="F1001"/>
  <c r="F1002" s="1"/>
  <c r="F1003" s="1"/>
  <c r="F1004" s="1"/>
  <c r="E1002"/>
  <c r="E1003" s="1"/>
  <c r="E1004"/>
  <c r="G1009"/>
  <c r="E1010"/>
  <c r="E1011" s="1"/>
  <c r="E1012" s="1"/>
  <c r="E1013" s="1"/>
  <c r="F1010"/>
  <c r="F1011" s="1"/>
  <c r="F1012" s="1"/>
  <c r="F1013" s="1"/>
  <c r="G1010"/>
  <c r="G1011" s="1"/>
  <c r="G1012"/>
  <c r="G1013" s="1"/>
  <c r="G1017"/>
  <c r="E1018"/>
  <c r="E1019" s="1"/>
  <c r="E1020" s="1"/>
  <c r="F1018"/>
  <c r="F1019" s="1"/>
  <c r="G1018"/>
  <c r="G1019" s="1"/>
  <c r="G1020" s="1"/>
  <c r="F1020"/>
  <c r="G1025"/>
  <c r="G1026" s="1"/>
  <c r="G1027" s="1"/>
  <c r="G1028" s="1"/>
  <c r="E1026"/>
  <c r="F1026"/>
  <c r="E1027"/>
  <c r="E1028" s="1"/>
  <c r="F1027"/>
  <c r="F1028" s="1"/>
  <c r="G1033"/>
  <c r="G1034" s="1"/>
  <c r="G1035" s="1"/>
  <c r="G1036" s="1"/>
  <c r="G1037" s="1"/>
  <c r="E1034"/>
  <c r="E1035" s="1"/>
  <c r="E1036" s="1"/>
  <c r="E1037" s="1"/>
  <c r="F1034"/>
  <c r="F1035" s="1"/>
  <c r="F1036" s="1"/>
  <c r="F1037" s="1"/>
  <c r="G1042"/>
  <c r="E1043"/>
  <c r="F1043"/>
  <c r="G1043"/>
  <c r="G1044" s="1"/>
  <c r="G1045" s="1"/>
  <c r="G1046" s="1"/>
  <c r="E1044"/>
  <c r="E1045" s="1"/>
  <c r="E1046" s="1"/>
  <c r="F1044"/>
  <c r="F1045" s="1"/>
  <c r="F1046"/>
  <c r="G1054"/>
  <c r="E1055"/>
  <c r="F1055"/>
  <c r="F1056" s="1"/>
  <c r="F1057" s="1"/>
  <c r="G1055"/>
  <c r="G1056" s="1"/>
  <c r="G1057" s="1"/>
  <c r="E1056"/>
  <c r="E1057" s="1"/>
  <c r="G1061"/>
  <c r="G1062" s="1"/>
  <c r="E1062"/>
  <c r="E1063" s="1"/>
  <c r="E1064" s="1"/>
  <c r="F1062"/>
  <c r="F1063"/>
  <c r="G1063"/>
  <c r="G1064" s="1"/>
  <c r="F1064"/>
  <c r="G1068"/>
  <c r="E1069"/>
  <c r="F1069"/>
  <c r="F1070" s="1"/>
  <c r="F1071" s="1"/>
  <c r="G1069"/>
  <c r="G1070" s="1"/>
  <c r="G1071" s="1"/>
  <c r="E1070"/>
  <c r="E1071" s="1"/>
  <c r="G1075"/>
  <c r="G1076" s="1"/>
  <c r="G1077" s="1"/>
  <c r="G1078" s="1"/>
  <c r="E1076"/>
  <c r="F1076"/>
  <c r="F1077" s="1"/>
  <c r="F1078" s="1"/>
  <c r="E1077"/>
  <c r="E1078" s="1"/>
  <c r="G1083"/>
  <c r="G1084" s="1"/>
  <c r="G1085" s="1"/>
  <c r="G1086" s="1"/>
  <c r="E1084"/>
  <c r="F1084"/>
  <c r="E1085"/>
  <c r="E1086" s="1"/>
  <c r="F1085"/>
  <c r="F1086" s="1"/>
  <c r="G1091"/>
  <c r="E1092"/>
  <c r="E1093" s="1"/>
  <c r="E1094" s="1"/>
  <c r="F1092"/>
  <c r="F1093" s="1"/>
  <c r="G1092"/>
  <c r="G1093" s="1"/>
  <c r="G1094" s="1"/>
  <c r="F1094"/>
  <c r="G1099"/>
  <c r="G1100" s="1"/>
  <c r="G1101" s="1"/>
  <c r="G1102" s="1"/>
  <c r="E1100"/>
  <c r="F1100"/>
  <c r="E1101"/>
  <c r="E1102" s="1"/>
  <c r="F1101"/>
  <c r="F1102" s="1"/>
  <c r="G1107"/>
  <c r="G1108" s="1"/>
  <c r="E1108"/>
  <c r="E1109" s="1"/>
  <c r="E1110" s="1"/>
  <c r="F1108"/>
  <c r="F1109" s="1"/>
  <c r="F1110" s="1"/>
  <c r="G1109"/>
  <c r="G1110" s="1"/>
  <c r="G1114"/>
  <c r="G1115" s="1"/>
  <c r="G1116" s="1"/>
  <c r="G1117" s="1"/>
  <c r="E1115"/>
  <c r="E1116" s="1"/>
  <c r="E1117" s="1"/>
  <c r="F1115"/>
  <c r="F1116" s="1"/>
  <c r="F1117" s="1"/>
  <c r="G1121"/>
  <c r="E1122"/>
  <c r="F1122"/>
  <c r="F1123" s="1"/>
  <c r="F1124" s="1"/>
  <c r="G1122"/>
  <c r="G1123" s="1"/>
  <c r="G1124" s="1"/>
  <c r="E1123"/>
  <c r="E1124" s="1"/>
  <c r="G1129"/>
  <c r="G1130" s="1"/>
  <c r="E1130"/>
  <c r="E1131" s="1"/>
  <c r="E1132" s="1"/>
  <c r="F1130"/>
  <c r="F1131" s="1"/>
  <c r="F1132" s="1"/>
  <c r="G1131"/>
  <c r="G1132" s="1"/>
  <c r="G1136"/>
  <c r="E1137"/>
  <c r="F1137"/>
  <c r="F1138" s="1"/>
  <c r="F1139" s="1"/>
  <c r="G1137"/>
  <c r="G1138" s="1"/>
  <c r="G1139" s="1"/>
  <c r="E1138"/>
  <c r="E1139" s="1"/>
  <c r="G1144"/>
  <c r="G1145" s="1"/>
  <c r="G1146" s="1"/>
  <c r="G1147" s="1"/>
  <c r="E1145"/>
  <c r="F1145"/>
  <c r="F1146" s="1"/>
  <c r="F1147" s="1"/>
  <c r="E1146"/>
  <c r="E1147" s="1"/>
  <c r="G1152"/>
  <c r="G1153" s="1"/>
  <c r="G1154" s="1"/>
  <c r="G1155" s="1"/>
  <c r="E1153"/>
  <c r="F1153"/>
  <c r="E1154"/>
  <c r="E1155" s="1"/>
  <c r="F1154"/>
  <c r="F1155" s="1"/>
  <c r="G1160"/>
  <c r="E1161"/>
  <c r="E1162" s="1"/>
  <c r="E1163" s="1"/>
  <c r="F1161"/>
  <c r="F1162" s="1"/>
  <c r="G1161"/>
  <c r="G1162" s="1"/>
  <c r="G1163" s="1"/>
  <c r="F1163"/>
  <c r="G1167"/>
  <c r="G1168" s="1"/>
  <c r="G1169" s="1"/>
  <c r="G1170" s="1"/>
  <c r="E1168"/>
  <c r="F1168"/>
  <c r="E1169"/>
  <c r="E1170" s="1"/>
  <c r="F1169"/>
  <c r="F1170" s="1"/>
  <c r="G1175"/>
  <c r="G1176" s="1"/>
  <c r="G1177" s="1"/>
  <c r="G1178" s="1"/>
  <c r="E1176"/>
  <c r="E1177" s="1"/>
  <c r="E1178" s="1"/>
  <c r="F1176"/>
  <c r="F1177" s="1"/>
  <c r="F1178" s="1"/>
  <c r="G1183"/>
  <c r="G1184" s="1"/>
  <c r="G1185" s="1"/>
  <c r="G1186" s="1"/>
  <c r="E1184"/>
  <c r="F1184"/>
  <c r="F1185" s="1"/>
  <c r="F1186" s="1"/>
  <c r="E1185"/>
  <c r="E1186"/>
  <c r="G1191"/>
  <c r="E1192"/>
  <c r="F1192"/>
  <c r="F1193" s="1"/>
  <c r="F1194" s="1"/>
  <c r="F1195" s="1"/>
  <c r="G1192"/>
  <c r="G1193" s="1"/>
  <c r="G1194" s="1"/>
  <c r="G1195" s="1"/>
  <c r="E1193"/>
  <c r="E1194" s="1"/>
  <c r="E1195"/>
  <c r="G1201"/>
  <c r="E1202"/>
  <c r="F1202"/>
  <c r="F1203" s="1"/>
  <c r="F1204" s="1"/>
  <c r="F1205" s="1"/>
  <c r="G1202"/>
  <c r="G1203" s="1"/>
  <c r="E1203"/>
  <c r="E1204" s="1"/>
  <c r="E1205" s="1"/>
  <c r="G1204"/>
  <c r="G1205" s="1"/>
  <c r="G1210"/>
  <c r="E1211"/>
  <c r="F1211"/>
  <c r="F1212" s="1"/>
  <c r="G1211"/>
  <c r="G1212" s="1"/>
  <c r="G1213" s="1"/>
  <c r="G1214" s="1"/>
  <c r="E1212"/>
  <c r="E1213" s="1"/>
  <c r="E1214" s="1"/>
  <c r="F1213"/>
  <c r="F1214" s="1"/>
  <c r="G1221"/>
  <c r="G1222" s="1"/>
  <c r="G1223" s="1"/>
  <c r="G1224" s="1"/>
  <c r="G1225" s="1"/>
  <c r="E1222"/>
  <c r="E1223" s="1"/>
  <c r="E1224" s="1"/>
  <c r="E1225" s="1"/>
  <c r="F1222"/>
  <c r="F1223"/>
  <c r="F1224" s="1"/>
  <c r="F1225" s="1"/>
  <c r="G1229"/>
  <c r="G1230" s="1"/>
  <c r="E1230"/>
  <c r="E1231" s="1"/>
  <c r="E1232" s="1"/>
  <c r="E1233" s="1"/>
  <c r="F1230"/>
  <c r="F1231" s="1"/>
  <c r="F1232" s="1"/>
  <c r="F1233" s="1"/>
  <c r="G1231"/>
  <c r="G1232" s="1"/>
  <c r="G1233" s="1"/>
  <c r="G1237"/>
  <c r="G1238" s="1"/>
  <c r="G1239" s="1"/>
  <c r="G1240" s="1"/>
  <c r="E1238"/>
  <c r="E1239" s="1"/>
  <c r="E1240" s="1"/>
  <c r="F1238"/>
  <c r="F1239"/>
  <c r="F1240" s="1"/>
  <c r="G1244"/>
  <c r="E1245"/>
  <c r="E1246" s="1"/>
  <c r="F1245"/>
  <c r="G1245"/>
  <c r="G1246" s="1"/>
  <c r="G1247" s="1"/>
  <c r="F1246"/>
  <c r="F1247" s="1"/>
  <c r="E1247"/>
  <c r="G1251"/>
  <c r="E1252"/>
  <c r="E1253" s="1"/>
  <c r="E1254" s="1"/>
  <c r="F1252"/>
  <c r="G1252"/>
  <c r="G1253" s="1"/>
  <c r="G1254" s="1"/>
  <c r="F1253"/>
  <c r="F1254"/>
  <c r="G1258"/>
  <c r="E1259"/>
  <c r="F1259"/>
  <c r="G1259"/>
  <c r="G1260" s="1"/>
  <c r="G1261" s="1"/>
  <c r="G1262" s="1"/>
  <c r="E1260"/>
  <c r="E1261" s="1"/>
  <c r="E1262" s="1"/>
  <c r="F1260"/>
  <c r="F1261" s="1"/>
  <c r="F1262"/>
  <c r="G1266"/>
  <c r="E1267"/>
  <c r="F1267"/>
  <c r="G1267"/>
  <c r="G1268" s="1"/>
  <c r="G1269" s="1"/>
  <c r="G1270" s="1"/>
  <c r="E1268"/>
  <c r="E1269" s="1"/>
  <c r="F1268"/>
  <c r="F1269" s="1"/>
  <c r="F1270" s="1"/>
  <c r="E1270"/>
  <c r="G1275"/>
  <c r="E1276"/>
  <c r="F1276"/>
  <c r="G1276"/>
  <c r="G1277" s="1"/>
  <c r="G1278" s="1"/>
  <c r="E1277"/>
  <c r="E1278" s="1"/>
  <c r="F1277"/>
  <c r="F1278" s="1"/>
  <c r="G1283"/>
  <c r="G1284" s="1"/>
  <c r="G1285" s="1"/>
  <c r="G1286" s="1"/>
  <c r="E1284"/>
  <c r="E1285" s="1"/>
  <c r="E1286" s="1"/>
  <c r="F1284"/>
  <c r="F1285"/>
  <c r="F1286" s="1"/>
  <c r="G1291"/>
  <c r="E1292"/>
  <c r="E1293" s="1"/>
  <c r="F1292"/>
  <c r="G1292"/>
  <c r="G1293" s="1"/>
  <c r="G1294" s="1"/>
  <c r="F1293"/>
  <c r="F1294" s="1"/>
  <c r="E1294"/>
  <c r="G1299"/>
  <c r="E1300"/>
  <c r="E1301" s="1"/>
  <c r="E1302" s="1"/>
  <c r="E1303" s="1"/>
  <c r="F1300"/>
  <c r="G1300"/>
  <c r="G1301" s="1"/>
  <c r="G1302" s="1"/>
  <c r="G1303" s="1"/>
  <c r="F1301"/>
  <c r="F1302"/>
  <c r="F1303" s="1"/>
  <c r="G1307"/>
  <c r="G1308" s="1"/>
  <c r="G1309" s="1"/>
  <c r="G1310" s="1"/>
  <c r="E1308"/>
  <c r="E1309" s="1"/>
  <c r="E1310" s="1"/>
  <c r="F1308"/>
  <c r="F1309" s="1"/>
  <c r="F1310"/>
  <c r="G1314"/>
  <c r="G1315" s="1"/>
  <c r="G1316" s="1"/>
  <c r="G1317" s="1"/>
  <c r="E1315"/>
  <c r="F1315"/>
  <c r="E1316"/>
  <c r="E1317" s="1"/>
  <c r="F1316"/>
  <c r="F1317" s="1"/>
  <c r="G1321"/>
  <c r="G1322" s="1"/>
  <c r="G1323" s="1"/>
  <c r="G1324" s="1"/>
  <c r="E1322"/>
  <c r="E1323" s="1"/>
  <c r="E1324" s="1"/>
  <c r="F1322"/>
  <c r="F1323"/>
  <c r="F1324" s="1"/>
  <c r="G1329"/>
  <c r="E1330"/>
  <c r="E1331" s="1"/>
  <c r="E1332" s="1"/>
  <c r="F1330"/>
  <c r="F1331" s="1"/>
  <c r="F1332" s="1"/>
  <c r="G1330"/>
  <c r="G1331" s="1"/>
  <c r="G1332" s="1"/>
  <c r="G1337"/>
  <c r="E1338"/>
  <c r="F1338"/>
  <c r="G1338"/>
  <c r="G1339" s="1"/>
  <c r="G1340" s="1"/>
  <c r="G1341" s="1"/>
  <c r="E1339"/>
  <c r="E1340" s="1"/>
  <c r="E1341" s="1"/>
  <c r="F1339"/>
  <c r="F1340" s="1"/>
  <c r="F1341" s="1"/>
  <c r="G1345"/>
  <c r="E1346"/>
  <c r="F1346"/>
  <c r="F1347" s="1"/>
  <c r="F1348" s="1"/>
  <c r="G1346"/>
  <c r="G1347" s="1"/>
  <c r="G1348" s="1"/>
  <c r="E1347"/>
  <c r="E1348" s="1"/>
  <c r="G1352"/>
  <c r="G1353" s="1"/>
  <c r="G1354" s="1"/>
  <c r="G1355" s="1"/>
  <c r="E1353"/>
  <c r="F1353"/>
  <c r="E1354"/>
  <c r="E1355" s="1"/>
  <c r="F1354"/>
  <c r="F1355" s="1"/>
  <c r="G1360"/>
  <c r="G1361" s="1"/>
  <c r="G1362" s="1"/>
  <c r="G1363" s="1"/>
  <c r="E1361"/>
  <c r="E1362" s="1"/>
  <c r="E1363" s="1"/>
  <c r="F1361"/>
  <c r="F1362" s="1"/>
  <c r="F1363" s="1"/>
  <c r="G1368"/>
  <c r="E1369"/>
  <c r="F1369"/>
  <c r="F1370" s="1"/>
  <c r="F1371" s="1"/>
  <c r="F1372" s="1"/>
  <c r="G1369"/>
  <c r="G1370" s="1"/>
  <c r="G1371" s="1"/>
  <c r="G1372" s="1"/>
  <c r="E1370"/>
  <c r="E1371" s="1"/>
  <c r="E1372" s="1"/>
  <c r="G1378"/>
  <c r="E1379"/>
  <c r="E1380" s="1"/>
  <c r="E1381" s="1"/>
  <c r="E1382" s="1"/>
  <c r="F1379"/>
  <c r="F1380" s="1"/>
  <c r="F1381" s="1"/>
  <c r="F1382" s="1"/>
  <c r="G1379"/>
  <c r="G1380" s="1"/>
  <c r="G1381" s="1"/>
  <c r="G1382" s="1"/>
  <c r="G1386"/>
  <c r="G1387" s="1"/>
  <c r="G1388" s="1"/>
  <c r="G1389" s="1"/>
  <c r="E1387"/>
  <c r="E1388" s="1"/>
  <c r="E1389" s="1"/>
  <c r="F1387"/>
  <c r="F1388" s="1"/>
  <c r="F1389" s="1"/>
  <c r="G1393"/>
  <c r="E1394"/>
  <c r="F1394"/>
  <c r="F1395" s="1"/>
  <c r="F1396" s="1"/>
  <c r="G1394"/>
  <c r="G1395" s="1"/>
  <c r="G1396" s="1"/>
  <c r="E1395"/>
  <c r="E1396" s="1"/>
  <c r="G1401"/>
  <c r="G1402" s="1"/>
  <c r="G1403" s="1"/>
  <c r="G1404" s="1"/>
  <c r="E1402"/>
  <c r="F1402"/>
  <c r="E1403"/>
  <c r="F1403"/>
  <c r="F1404" s="1"/>
  <c r="E1404"/>
  <c r="G1408"/>
  <c r="E1409"/>
  <c r="E1410" s="1"/>
  <c r="E1411" s="1"/>
  <c r="F1409"/>
  <c r="F1410" s="1"/>
  <c r="F1411" s="1"/>
  <c r="G1409"/>
  <c r="G1410"/>
  <c r="G1411"/>
  <c r="E108" i="16" l="1"/>
  <c r="F108" s="1"/>
  <c r="F107"/>
  <c r="E60"/>
  <c r="F60" s="1"/>
  <c r="F59"/>
  <c r="F11"/>
  <c r="E12"/>
  <c r="F12" s="1"/>
  <c r="E140"/>
  <c r="F140" s="1"/>
  <c r="F139"/>
  <c r="E91"/>
  <c r="F90"/>
  <c r="F37"/>
  <c r="E38"/>
  <c r="F38" s="1"/>
  <c r="E620" i="14"/>
  <c r="F621"/>
  <c r="G620"/>
  <c r="G188"/>
  <c r="E188"/>
  <c r="F189"/>
  <c r="G508"/>
  <c r="E508"/>
  <c r="F509"/>
  <c r="G343"/>
  <c r="E343"/>
  <c r="G479"/>
  <c r="E479"/>
  <c r="G660"/>
  <c r="E660"/>
  <c r="F661"/>
  <c r="G366"/>
  <c r="E366"/>
  <c r="G526"/>
  <c r="E526"/>
  <c r="G274"/>
  <c r="E274"/>
  <c r="G372"/>
  <c r="E372"/>
  <c r="F373"/>
  <c r="E81"/>
  <c r="G81"/>
  <c r="E220"/>
  <c r="G220"/>
  <c r="G533"/>
  <c r="E533"/>
  <c r="F534"/>
  <c r="G163"/>
  <c r="E163"/>
  <c r="F164"/>
  <c r="G437"/>
  <c r="E437"/>
  <c r="F438"/>
  <c r="G134"/>
  <c r="E134"/>
  <c r="G20"/>
  <c r="E20"/>
  <c r="E127"/>
  <c r="G127"/>
  <c r="G502"/>
  <c r="E502"/>
  <c r="G636"/>
  <c r="E636"/>
  <c r="F637"/>
  <c r="G740"/>
  <c r="E740"/>
  <c r="G67"/>
  <c r="E67"/>
  <c r="E173"/>
  <c r="G173"/>
  <c r="G698"/>
  <c r="E698"/>
  <c r="F699"/>
  <c r="G297"/>
  <c r="E297"/>
  <c r="G613"/>
  <c r="E613"/>
  <c r="G111"/>
  <c r="E111"/>
  <c r="G251"/>
  <c r="E251"/>
  <c r="G320"/>
  <c r="E320"/>
  <c r="G455"/>
  <c r="E455"/>
  <c r="G567"/>
  <c r="E567"/>
  <c r="G551"/>
  <c r="E551"/>
  <c r="G89"/>
  <c r="E89"/>
  <c r="G228"/>
  <c r="E228"/>
  <c r="G117"/>
  <c r="E117"/>
  <c r="F118"/>
  <c r="G416"/>
  <c r="E416"/>
  <c r="F417"/>
  <c r="F74"/>
  <c r="G73"/>
  <c r="E73"/>
  <c r="E244"/>
  <c r="G244"/>
  <c r="G235"/>
  <c r="E235"/>
  <c r="F236"/>
  <c r="E12"/>
  <c r="G12"/>
  <c r="E149"/>
  <c r="G149"/>
  <c r="G257"/>
  <c r="E257"/>
  <c r="F258"/>
  <c r="E358"/>
  <c r="G358"/>
  <c r="F463"/>
  <c r="G462"/>
  <c r="E462"/>
  <c r="E381"/>
  <c r="G381"/>
  <c r="G485"/>
  <c r="E485"/>
  <c r="F486"/>
  <c r="F27"/>
  <c r="G26"/>
  <c r="E26"/>
  <c r="E403"/>
  <c r="G403"/>
  <c r="E714"/>
  <c r="F715"/>
  <c r="G714"/>
  <c r="G394"/>
  <c r="E394"/>
  <c r="F395"/>
  <c r="E721"/>
  <c r="F722"/>
  <c r="G721"/>
  <c r="G691"/>
  <c r="E691"/>
  <c r="G589"/>
  <c r="E589"/>
  <c r="F590"/>
  <c r="E542"/>
  <c r="G542"/>
  <c r="F51"/>
  <c r="G50"/>
  <c r="E50"/>
  <c r="F748"/>
  <c r="G747"/>
  <c r="E747"/>
  <c r="E667"/>
  <c r="F668"/>
  <c r="G667"/>
  <c r="G303"/>
  <c r="E303"/>
  <c r="F304"/>
  <c r="E603"/>
  <c r="F604"/>
  <c r="G603"/>
  <c r="E312"/>
  <c r="G312"/>
  <c r="E448"/>
  <c r="G448"/>
  <c r="G157"/>
  <c r="E157"/>
  <c r="E471"/>
  <c r="G471"/>
  <c r="G43"/>
  <c r="E43"/>
  <c r="G182"/>
  <c r="E182"/>
  <c r="G389"/>
  <c r="E389"/>
  <c r="G597"/>
  <c r="E597"/>
  <c r="G674"/>
  <c r="E674"/>
  <c r="F675"/>
  <c r="G205"/>
  <c r="E205"/>
  <c r="G410"/>
  <c r="E410"/>
  <c r="E731"/>
  <c r="F732"/>
  <c r="G731"/>
  <c r="F645"/>
  <c r="G644"/>
  <c r="E644"/>
  <c r="G280"/>
  <c r="E280"/>
  <c r="F281"/>
  <c r="E557"/>
  <c r="F558"/>
  <c r="G557"/>
  <c r="E103"/>
  <c r="G103"/>
  <c r="G211"/>
  <c r="E211"/>
  <c r="F212"/>
  <c r="F629"/>
  <c r="G628"/>
  <c r="E628"/>
  <c r="G95"/>
  <c r="E95"/>
  <c r="F96"/>
  <c r="E335"/>
  <c r="G335"/>
  <c r="G581"/>
  <c r="E581"/>
  <c r="F582"/>
  <c r="G327"/>
  <c r="E327"/>
  <c r="F328"/>
  <c r="E494"/>
  <c r="G494"/>
  <c r="E35"/>
  <c r="G35"/>
  <c r="F142"/>
  <c r="G141"/>
  <c r="E141"/>
  <c r="G350"/>
  <c r="E350"/>
  <c r="F351"/>
  <c r="G518"/>
  <c r="E518"/>
  <c r="E59"/>
  <c r="G59"/>
  <c r="E197"/>
  <c r="G197"/>
  <c r="G432"/>
  <c r="E432"/>
  <c r="G575"/>
  <c r="E575"/>
  <c r="G652"/>
  <c r="E652"/>
  <c r="F653"/>
  <c r="E289"/>
  <c r="G289"/>
  <c r="E425"/>
  <c r="G425"/>
  <c r="G706"/>
  <c r="E706"/>
  <c r="F707"/>
  <c r="F737" i="12"/>
  <c r="G737" s="1"/>
  <c r="G736"/>
  <c r="F709"/>
  <c r="G709" s="1"/>
  <c r="G708"/>
  <c r="G698"/>
  <c r="F699"/>
  <c r="G398"/>
  <c r="F399"/>
  <c r="F384"/>
  <c r="G384" s="1"/>
  <c r="G383"/>
  <c r="G726"/>
  <c r="F727"/>
  <c r="F634"/>
  <c r="G634" s="1"/>
  <c r="G633"/>
  <c r="F408"/>
  <c r="G408" s="1"/>
  <c r="G407"/>
  <c r="G79"/>
  <c r="F80"/>
  <c r="G80" s="1"/>
  <c r="F650"/>
  <c r="F549"/>
  <c r="G381"/>
  <c r="G280"/>
  <c r="G157"/>
  <c r="G114"/>
  <c r="F105"/>
  <c r="G78"/>
  <c r="G42"/>
  <c r="G878"/>
  <c r="G837"/>
  <c r="G744"/>
  <c r="G734"/>
  <c r="G707"/>
  <c r="G697"/>
  <c r="G641"/>
  <c r="G631"/>
  <c r="G615"/>
  <c r="G539"/>
  <c r="G456"/>
  <c r="G405"/>
  <c r="G382"/>
  <c r="F298"/>
  <c r="G245"/>
  <c r="G165"/>
  <c r="G115"/>
  <c r="G68"/>
  <c r="G11"/>
  <c r="F888"/>
  <c r="G888" s="1"/>
  <c r="G763"/>
  <c r="F754"/>
  <c r="G706"/>
  <c r="G244"/>
  <c r="G894"/>
  <c r="G788"/>
  <c r="G771"/>
  <c r="G761"/>
  <c r="G735"/>
  <c r="G725"/>
  <c r="G681"/>
  <c r="F673"/>
  <c r="G666"/>
  <c r="G656"/>
  <c r="G632"/>
  <c r="F626"/>
  <c r="G626" s="1"/>
  <c r="G556"/>
  <c r="F524"/>
  <c r="F498"/>
  <c r="G482"/>
  <c r="F474"/>
  <c r="G439"/>
  <c r="G406"/>
  <c r="G397"/>
  <c r="G278"/>
  <c r="G261"/>
  <c r="G192"/>
  <c r="F183"/>
  <c r="G175"/>
  <c r="G166"/>
  <c r="F158"/>
  <c r="F132"/>
  <c r="G836"/>
  <c r="G658"/>
  <c r="G590"/>
  <c r="F805"/>
  <c r="G798"/>
  <c r="F718"/>
  <c r="G718" s="1"/>
  <c r="F592"/>
  <c r="G582"/>
  <c r="F573"/>
  <c r="G565"/>
  <c r="G509"/>
  <c r="G465"/>
  <c r="G454"/>
  <c r="G358"/>
  <c r="G271"/>
  <c r="G252"/>
  <c r="G219"/>
  <c r="F210"/>
  <c r="G122"/>
  <c r="F44"/>
  <c r="G34"/>
  <c r="F25"/>
  <c r="G18"/>
  <c r="G9"/>
  <c r="F952"/>
  <c r="G716"/>
  <c r="F880"/>
  <c r="G880" s="1"/>
  <c r="F746"/>
  <c r="G746" s="1"/>
  <c r="F643"/>
  <c r="G643" s="1"/>
  <c r="F617"/>
  <c r="G608"/>
  <c r="F600"/>
  <c r="F541"/>
  <c r="G541" s="1"/>
  <c r="G490"/>
  <c r="F237"/>
  <c r="G173"/>
  <c r="G139"/>
  <c r="E123"/>
  <c r="F70"/>
  <c r="G61"/>
  <c r="F52"/>
  <c r="E19"/>
  <c r="F1008" i="1"/>
  <c r="E92" i="16" l="1"/>
  <c r="F92" s="1"/>
  <c r="F91"/>
  <c r="E582" i="14"/>
  <c r="G582"/>
  <c r="G645"/>
  <c r="E645"/>
  <c r="F305"/>
  <c r="G304"/>
  <c r="E304"/>
  <c r="G699"/>
  <c r="E699"/>
  <c r="E661"/>
  <c r="G661"/>
  <c r="G351"/>
  <c r="E351"/>
  <c r="G96"/>
  <c r="E96"/>
  <c r="G212"/>
  <c r="E212"/>
  <c r="F559"/>
  <c r="G558"/>
  <c r="E558"/>
  <c r="G51"/>
  <c r="E51"/>
  <c r="G653"/>
  <c r="E653"/>
  <c r="G142"/>
  <c r="E142"/>
  <c r="E629"/>
  <c r="G629"/>
  <c r="F605"/>
  <c r="G604"/>
  <c r="E604"/>
  <c r="G668"/>
  <c r="E668"/>
  <c r="F396"/>
  <c r="G395"/>
  <c r="E395"/>
  <c r="G463"/>
  <c r="E463"/>
  <c r="F418"/>
  <c r="G417"/>
  <c r="E417"/>
  <c r="F190"/>
  <c r="G189"/>
  <c r="E189"/>
  <c r="E707"/>
  <c r="G707"/>
  <c r="G328"/>
  <c r="E328"/>
  <c r="G486"/>
  <c r="E486"/>
  <c r="G74"/>
  <c r="E74"/>
  <c r="G637"/>
  <c r="E637"/>
  <c r="G373"/>
  <c r="E373"/>
  <c r="E732"/>
  <c r="G732"/>
  <c r="G675"/>
  <c r="E675"/>
  <c r="E748"/>
  <c r="F749"/>
  <c r="G748"/>
  <c r="E590"/>
  <c r="G590"/>
  <c r="F723"/>
  <c r="G722"/>
  <c r="E722"/>
  <c r="G715"/>
  <c r="E715"/>
  <c r="G27"/>
  <c r="E27"/>
  <c r="G236"/>
  <c r="E236"/>
  <c r="F439"/>
  <c r="G438"/>
  <c r="E438"/>
  <c r="E534"/>
  <c r="G534"/>
  <c r="G621"/>
  <c r="E621"/>
  <c r="F282"/>
  <c r="G281"/>
  <c r="E281"/>
  <c r="G258"/>
  <c r="E258"/>
  <c r="F119"/>
  <c r="G118"/>
  <c r="E118"/>
  <c r="F510"/>
  <c r="G509"/>
  <c r="E509"/>
  <c r="F165"/>
  <c r="G164"/>
  <c r="E164"/>
  <c r="F618" i="12"/>
  <c r="G618" s="1"/>
  <c r="G617"/>
  <c r="F550"/>
  <c r="G550" s="1"/>
  <c r="G549"/>
  <c r="F601"/>
  <c r="G600"/>
  <c r="G183"/>
  <c r="F184"/>
  <c r="G210"/>
  <c r="F211"/>
  <c r="E132"/>
  <c r="G132"/>
  <c r="F106"/>
  <c r="G105"/>
  <c r="G805"/>
  <c r="F806"/>
  <c r="G524"/>
  <c r="F525"/>
  <c r="G525" s="1"/>
  <c r="F674"/>
  <c r="G673"/>
  <c r="F299"/>
  <c r="G299" s="1"/>
  <c r="G298"/>
  <c r="F755"/>
  <c r="G755" s="1"/>
  <c r="G754"/>
  <c r="F651"/>
  <c r="G651" s="1"/>
  <c r="G650"/>
  <c r="F953"/>
  <c r="G952"/>
  <c r="F593"/>
  <c r="G593" s="1"/>
  <c r="G592"/>
  <c r="G474"/>
  <c r="F475"/>
  <c r="G475" s="1"/>
  <c r="G399"/>
  <c r="F400"/>
  <c r="G400" s="1"/>
  <c r="F45"/>
  <c r="G45" s="1"/>
  <c r="G44"/>
  <c r="F71"/>
  <c r="G71" s="1"/>
  <c r="G70"/>
  <c r="G573"/>
  <c r="F574"/>
  <c r="G25"/>
  <c r="F26"/>
  <c r="F53"/>
  <c r="G52"/>
  <c r="F238"/>
  <c r="G238" s="1"/>
  <c r="G237"/>
  <c r="G158"/>
  <c r="E158"/>
  <c r="G498"/>
  <c r="F499"/>
  <c r="G727"/>
  <c r="F728"/>
  <c r="G728" s="1"/>
  <c r="G699"/>
  <c r="F700"/>
  <c r="G700" s="1"/>
  <c r="G421" i="1"/>
  <c r="G723" i="14" l="1"/>
  <c r="E723"/>
  <c r="G190"/>
  <c r="E190"/>
  <c r="G559"/>
  <c r="E559"/>
  <c r="F750"/>
  <c r="G749"/>
  <c r="E749"/>
  <c r="G165"/>
  <c r="E165"/>
  <c r="G119"/>
  <c r="E119"/>
  <c r="G439"/>
  <c r="E439"/>
  <c r="G418"/>
  <c r="E418"/>
  <c r="G510"/>
  <c r="E510"/>
  <c r="G282"/>
  <c r="E282"/>
  <c r="G396"/>
  <c r="E396"/>
  <c r="G605"/>
  <c r="E605"/>
  <c r="G305"/>
  <c r="E305"/>
  <c r="G106" i="12"/>
  <c r="F107"/>
  <c r="G107" s="1"/>
  <c r="G499"/>
  <c r="F500"/>
  <c r="G500" s="1"/>
  <c r="G53"/>
  <c r="F54"/>
  <c r="G54" s="1"/>
  <c r="G674"/>
  <c r="F675"/>
  <c r="G675" s="1"/>
  <c r="G953"/>
  <c r="F954"/>
  <c r="G954" s="1"/>
  <c r="G574"/>
  <c r="F575"/>
  <c r="G575" s="1"/>
  <c r="G806"/>
  <c r="F807"/>
  <c r="G807" s="1"/>
  <c r="G211"/>
  <c r="F212"/>
  <c r="G212" s="1"/>
  <c r="G601"/>
  <c r="F602"/>
  <c r="G602" s="1"/>
  <c r="G184"/>
  <c r="F185"/>
  <c r="G185" s="1"/>
  <c r="G26"/>
  <c r="F27"/>
  <c r="G27" s="1"/>
  <c r="G551" i="1"/>
  <c r="G531"/>
  <c r="G866"/>
  <c r="G875"/>
  <c r="F884"/>
  <c r="G884"/>
  <c r="G894"/>
  <c r="E750" i="14" l="1"/>
  <c r="F751"/>
  <c r="G750"/>
  <c r="G1156" i="1"/>
  <c r="G1186"/>
  <c r="G1177"/>
  <c r="G1195"/>
  <c r="G1252"/>
  <c r="G1263"/>
  <c r="G1275"/>
  <c r="G751" i="14" l="1"/>
  <c r="E751"/>
  <c r="F752"/>
  <c r="G318" i="1"/>
  <c r="G7"/>
  <c r="G45"/>
  <c r="G204"/>
  <c r="G194"/>
  <c r="G185"/>
  <c r="G176"/>
  <c r="G99"/>
  <c r="F99"/>
  <c r="G752" i="14" l="1"/>
  <c r="E752"/>
  <c r="F1331" i="1"/>
  <c r="G1331"/>
  <c r="G1332"/>
  <c r="G1333"/>
  <c r="G1334"/>
  <c r="G1335"/>
  <c r="F1332"/>
  <c r="F1333"/>
  <c r="F1334"/>
  <c r="F1335"/>
  <c r="E1332"/>
  <c r="E1333"/>
  <c r="E1334"/>
  <c r="E1335"/>
  <c r="G1326"/>
  <c r="F1326"/>
  <c r="E1326"/>
  <c r="G1325"/>
  <c r="F1325"/>
  <c r="E1325"/>
  <c r="G1324"/>
  <c r="F1324"/>
  <c r="E1324"/>
  <c r="G1323"/>
  <c r="F1323"/>
  <c r="E1323"/>
  <c r="G1322"/>
  <c r="F1322"/>
  <c r="F1312"/>
  <c r="G1312"/>
  <c r="G1313"/>
  <c r="G1314"/>
  <c r="G1315"/>
  <c r="G1316"/>
  <c r="F1313"/>
  <c r="F1314"/>
  <c r="F1315"/>
  <c r="F1316"/>
  <c r="E1313"/>
  <c r="E1314"/>
  <c r="E1315"/>
  <c r="E1316"/>
  <c r="G1307"/>
  <c r="F1307"/>
  <c r="E1307"/>
  <c r="G1306"/>
  <c r="F1306"/>
  <c r="E1306"/>
  <c r="G1305"/>
  <c r="F1305"/>
  <c r="E1305"/>
  <c r="G1304"/>
  <c r="F1304"/>
  <c r="E1304"/>
  <c r="G1303"/>
  <c r="F1303"/>
  <c r="G1298"/>
  <c r="F1298"/>
  <c r="G1297"/>
  <c r="F1297"/>
  <c r="E1297" s="1"/>
  <c r="G1296"/>
  <c r="F1296"/>
  <c r="E1298" l="1"/>
  <c r="E1296"/>
  <c r="G1295"/>
  <c r="F1295"/>
  <c r="E1295"/>
  <c r="G1294"/>
  <c r="F1294" l="1"/>
  <c r="F1285"/>
  <c r="G1285"/>
  <c r="G1286"/>
  <c r="G1287"/>
  <c r="G1288"/>
  <c r="G1289"/>
  <c r="F1286"/>
  <c r="F1287"/>
  <c r="F1288"/>
  <c r="F1289"/>
  <c r="E1286"/>
  <c r="E1287"/>
  <c r="E1288"/>
  <c r="E1289"/>
  <c r="F1275"/>
  <c r="G1276"/>
  <c r="G1277"/>
  <c r="G1278"/>
  <c r="G1279"/>
  <c r="G1280"/>
  <c r="F1276"/>
  <c r="F1277"/>
  <c r="F1278"/>
  <c r="F1279"/>
  <c r="F1280"/>
  <c r="E1276"/>
  <c r="E1277"/>
  <c r="E1278"/>
  <c r="E1279"/>
  <c r="E1280"/>
  <c r="F1263"/>
  <c r="G1264"/>
  <c r="G1265"/>
  <c r="G1266"/>
  <c r="G1267"/>
  <c r="G1268"/>
  <c r="F1264"/>
  <c r="F1265"/>
  <c r="F1266"/>
  <c r="F1267"/>
  <c r="F1268"/>
  <c r="E1264"/>
  <c r="E1265"/>
  <c r="E1266"/>
  <c r="E1267"/>
  <c r="E1268"/>
  <c r="F1252"/>
  <c r="G1253"/>
  <c r="G1254"/>
  <c r="G1255"/>
  <c r="G1256"/>
  <c r="G1257"/>
  <c r="F1253"/>
  <c r="F1254"/>
  <c r="F1255"/>
  <c r="F1256"/>
  <c r="F1257"/>
  <c r="E1253"/>
  <c r="E1254"/>
  <c r="E1255"/>
  <c r="E1256"/>
  <c r="E1257"/>
  <c r="G1247"/>
  <c r="F1247"/>
  <c r="E1247"/>
  <c r="G1246"/>
  <c r="F1246"/>
  <c r="E1246"/>
  <c r="G1245"/>
  <c r="F1245"/>
  <c r="E1245"/>
  <c r="G1244"/>
  <c r="F1244"/>
  <c r="E1244"/>
  <c r="G1243"/>
  <c r="F1243"/>
  <c r="F1233"/>
  <c r="G1233"/>
  <c r="G1234"/>
  <c r="G1235"/>
  <c r="G1236"/>
  <c r="G1237"/>
  <c r="G1238"/>
  <c r="F1234"/>
  <c r="F1235"/>
  <c r="F1236"/>
  <c r="F1237"/>
  <c r="F1238"/>
  <c r="E1234"/>
  <c r="E1235"/>
  <c r="E1236"/>
  <c r="E1237"/>
  <c r="E1238"/>
  <c r="F1224"/>
  <c r="G1224"/>
  <c r="G1225"/>
  <c r="G1226"/>
  <c r="G1227"/>
  <c r="G1228"/>
  <c r="F1225"/>
  <c r="F1226"/>
  <c r="F1227"/>
  <c r="F1228"/>
  <c r="E1225" l="1"/>
  <c r="E1226"/>
  <c r="E1227"/>
  <c r="E1228"/>
  <c r="F1214"/>
  <c r="G1214"/>
  <c r="G1215"/>
  <c r="G1216"/>
  <c r="G1217"/>
  <c r="G1218"/>
  <c r="G1219"/>
  <c r="F1215"/>
  <c r="F1216"/>
  <c r="F1217"/>
  <c r="F1218"/>
  <c r="F1219"/>
  <c r="E1215"/>
  <c r="E1216"/>
  <c r="E1217"/>
  <c r="E1218"/>
  <c r="E1219"/>
  <c r="F1205"/>
  <c r="G1205"/>
  <c r="G1206"/>
  <c r="G1207"/>
  <c r="G1208"/>
  <c r="G1209"/>
  <c r="F1206"/>
  <c r="F1207"/>
  <c r="F1208"/>
  <c r="F1209"/>
  <c r="E1206"/>
  <c r="E1207"/>
  <c r="E1208"/>
  <c r="E1209"/>
  <c r="F1195"/>
  <c r="G1196"/>
  <c r="G1197"/>
  <c r="G1198"/>
  <c r="G1199"/>
  <c r="G1200"/>
  <c r="F1196"/>
  <c r="F1197"/>
  <c r="F1198"/>
  <c r="F1199"/>
  <c r="F1200"/>
  <c r="E1196"/>
  <c r="E1197"/>
  <c r="E1198"/>
  <c r="E1199"/>
  <c r="E1200"/>
  <c r="F1186"/>
  <c r="G1187"/>
  <c r="G1188"/>
  <c r="G1189"/>
  <c r="G1190"/>
  <c r="G1191"/>
  <c r="F1187"/>
  <c r="F1188"/>
  <c r="F1189"/>
  <c r="F1190"/>
  <c r="F1191"/>
  <c r="E1187"/>
  <c r="E1188"/>
  <c r="E1189"/>
  <c r="E1190"/>
  <c r="E1191"/>
  <c r="F1177"/>
  <c r="G1178"/>
  <c r="G1179"/>
  <c r="G1180"/>
  <c r="G1181"/>
  <c r="G1182"/>
  <c r="F1178"/>
  <c r="F1179"/>
  <c r="F1180"/>
  <c r="F1181"/>
  <c r="F1182"/>
  <c r="E1178"/>
  <c r="E1179"/>
  <c r="E1180"/>
  <c r="E1181"/>
  <c r="E1182"/>
  <c r="F1165"/>
  <c r="G1165"/>
  <c r="G1166"/>
  <c r="G1167"/>
  <c r="G1168"/>
  <c r="G1169"/>
  <c r="F1166"/>
  <c r="F1167"/>
  <c r="F1168"/>
  <c r="F1169"/>
  <c r="E1166"/>
  <c r="E1167"/>
  <c r="E1168"/>
  <c r="E1169"/>
  <c r="F1156"/>
  <c r="G1157"/>
  <c r="G1158"/>
  <c r="G1159"/>
  <c r="G1160"/>
  <c r="G1161"/>
  <c r="F1157"/>
  <c r="F1158"/>
  <c r="F1159"/>
  <c r="F1160"/>
  <c r="F1161"/>
  <c r="E1157"/>
  <c r="E1158"/>
  <c r="E1159"/>
  <c r="E1160"/>
  <c r="E1161"/>
  <c r="G1151"/>
  <c r="F1151"/>
  <c r="E1151"/>
  <c r="G1150"/>
  <c r="F1150"/>
  <c r="E1150"/>
  <c r="G1149"/>
  <c r="F1149"/>
  <c r="E1149"/>
  <c r="G1148"/>
  <c r="F1148"/>
  <c r="E1148"/>
  <c r="G1147"/>
  <c r="F1147"/>
  <c r="G1140"/>
  <c r="F1140"/>
  <c r="E1140"/>
  <c r="G1139"/>
  <c r="F1139"/>
  <c r="E1139"/>
  <c r="G1138"/>
  <c r="F1138"/>
  <c r="E1138"/>
  <c r="G1137"/>
  <c r="F1137"/>
  <c r="E1137"/>
  <c r="G1136"/>
  <c r="F1136"/>
  <c r="F1126"/>
  <c r="G1126"/>
  <c r="G1127"/>
  <c r="G1128"/>
  <c r="G1129"/>
  <c r="G1130"/>
  <c r="F1127"/>
  <c r="F1128"/>
  <c r="F1129"/>
  <c r="F1130"/>
  <c r="E1127"/>
  <c r="E1128"/>
  <c r="E1129"/>
  <c r="E1130"/>
  <c r="F1118"/>
  <c r="G1118"/>
  <c r="G1119"/>
  <c r="G1120"/>
  <c r="G1121"/>
  <c r="G1122"/>
  <c r="F1119"/>
  <c r="F1120"/>
  <c r="F1121"/>
  <c r="F1122"/>
  <c r="E1119"/>
  <c r="E1120"/>
  <c r="E1121"/>
  <c r="E1122"/>
  <c r="F1108"/>
  <c r="G1108"/>
  <c r="G1109"/>
  <c r="G1110"/>
  <c r="G1111"/>
  <c r="G1112"/>
  <c r="F1109"/>
  <c r="F1110"/>
  <c r="F1111"/>
  <c r="F1112"/>
  <c r="E1109"/>
  <c r="E1110"/>
  <c r="E1111"/>
  <c r="E1112"/>
  <c r="F1097"/>
  <c r="G1097"/>
  <c r="G1098"/>
  <c r="G1099"/>
  <c r="G1100"/>
  <c r="G1101"/>
  <c r="F1098"/>
  <c r="F1099"/>
  <c r="F1100"/>
  <c r="F1101"/>
  <c r="E1098"/>
  <c r="E1099"/>
  <c r="E1100"/>
  <c r="E1101"/>
  <c r="F1086"/>
  <c r="G1086"/>
  <c r="G1087"/>
  <c r="G1088"/>
  <c r="G1089"/>
  <c r="G1090"/>
  <c r="F1087"/>
  <c r="F1088"/>
  <c r="F1089"/>
  <c r="F1090"/>
  <c r="E1087"/>
  <c r="E1088"/>
  <c r="E1089"/>
  <c r="E1090"/>
  <c r="F1076"/>
  <c r="G1076"/>
  <c r="G1077"/>
  <c r="G1078"/>
  <c r="G1079"/>
  <c r="G1080"/>
  <c r="F1077"/>
  <c r="F1078"/>
  <c r="F1079"/>
  <c r="F1080"/>
  <c r="E1077"/>
  <c r="E1078"/>
  <c r="E1079"/>
  <c r="E1080"/>
  <c r="F1067"/>
  <c r="G1067"/>
  <c r="G1068"/>
  <c r="G1069"/>
  <c r="G1070"/>
  <c r="G1071"/>
  <c r="F1068"/>
  <c r="F1069"/>
  <c r="F1070"/>
  <c r="F1071"/>
  <c r="E1068"/>
  <c r="E1069"/>
  <c r="E1070"/>
  <c r="E1071"/>
  <c r="F1059"/>
  <c r="G1059"/>
  <c r="G1060"/>
  <c r="G1061"/>
  <c r="G1062"/>
  <c r="G1063"/>
  <c r="F1060"/>
  <c r="F1061"/>
  <c r="F1062"/>
  <c r="F1063"/>
  <c r="E1060"/>
  <c r="E1061"/>
  <c r="E1062"/>
  <c r="E1063"/>
  <c r="G1053"/>
  <c r="F1053"/>
  <c r="E1053"/>
  <c r="G1052"/>
  <c r="F1052"/>
  <c r="E1052"/>
  <c r="G1051"/>
  <c r="F1051"/>
  <c r="E1051"/>
  <c r="G1050"/>
  <c r="F1050"/>
  <c r="E1050"/>
  <c r="G1049"/>
  <c r="F1049"/>
  <c r="F1038"/>
  <c r="G1038"/>
  <c r="G1039"/>
  <c r="G1040"/>
  <c r="G1041"/>
  <c r="G1042"/>
  <c r="F1039"/>
  <c r="F1040"/>
  <c r="F1041"/>
  <c r="F1042"/>
  <c r="E1039"/>
  <c r="E1040"/>
  <c r="E1041"/>
  <c r="E1042"/>
  <c r="F1027"/>
  <c r="G1027"/>
  <c r="G1028"/>
  <c r="G1029"/>
  <c r="G1030"/>
  <c r="G1031"/>
  <c r="F1028"/>
  <c r="F1029"/>
  <c r="F1030"/>
  <c r="F1031"/>
  <c r="E1028"/>
  <c r="E1029"/>
  <c r="E1030"/>
  <c r="E1031"/>
  <c r="F1017"/>
  <c r="G1017"/>
  <c r="G1018"/>
  <c r="G1019"/>
  <c r="G1020"/>
  <c r="G1021"/>
  <c r="F1018"/>
  <c r="F1019"/>
  <c r="F1020"/>
  <c r="F1021"/>
  <c r="E1018"/>
  <c r="E1019"/>
  <c r="E1020"/>
  <c r="E1021"/>
  <c r="F1006"/>
  <c r="G1006"/>
  <c r="G1007"/>
  <c r="G1008"/>
  <c r="G1009"/>
  <c r="G1010"/>
  <c r="F1007"/>
  <c r="F1009"/>
  <c r="F1010"/>
  <c r="E1007"/>
  <c r="E1008"/>
  <c r="E1009"/>
  <c r="E1010"/>
  <c r="G1002"/>
  <c r="F1002"/>
  <c r="E1002"/>
  <c r="G1001"/>
  <c r="F1001"/>
  <c r="E1001"/>
  <c r="G1000"/>
  <c r="F1000"/>
  <c r="E1000"/>
  <c r="G999"/>
  <c r="F999"/>
  <c r="E999"/>
  <c r="G998"/>
  <c r="F998"/>
  <c r="F988"/>
  <c r="G988"/>
  <c r="G989"/>
  <c r="G990"/>
  <c r="G991"/>
  <c r="G992"/>
  <c r="F989"/>
  <c r="F990"/>
  <c r="F991"/>
  <c r="F992"/>
  <c r="E989"/>
  <c r="E990"/>
  <c r="E991"/>
  <c r="E992"/>
  <c r="G982"/>
  <c r="F982"/>
  <c r="E982"/>
  <c r="G981"/>
  <c r="F981"/>
  <c r="E981"/>
  <c r="G980"/>
  <c r="F980"/>
  <c r="E980"/>
  <c r="G979"/>
  <c r="F979"/>
  <c r="E979"/>
  <c r="G978"/>
  <c r="F978"/>
  <c r="G973"/>
  <c r="F973"/>
  <c r="E973"/>
  <c r="G972"/>
  <c r="F972"/>
  <c r="E972"/>
  <c r="G971"/>
  <c r="F971"/>
  <c r="E971"/>
  <c r="G970"/>
  <c r="F970"/>
  <c r="E970"/>
  <c r="G969"/>
  <c r="F969"/>
  <c r="G965"/>
  <c r="F965"/>
  <c r="E965"/>
  <c r="G964"/>
  <c r="F964"/>
  <c r="E964"/>
  <c r="G963"/>
  <c r="F963"/>
  <c r="E963"/>
  <c r="G962"/>
  <c r="F962"/>
  <c r="E962"/>
  <c r="G961"/>
  <c r="F961"/>
  <c r="G956"/>
  <c r="F956"/>
  <c r="E956"/>
  <c r="G955"/>
  <c r="F955"/>
  <c r="E955"/>
  <c r="G954"/>
  <c r="F954"/>
  <c r="E954"/>
  <c r="G953"/>
  <c r="F953"/>
  <c r="E953"/>
  <c r="G952"/>
  <c r="F952"/>
  <c r="G948"/>
  <c r="F948"/>
  <c r="E948"/>
  <c r="G947"/>
  <c r="F947"/>
  <c r="E947"/>
  <c r="G946"/>
  <c r="F946"/>
  <c r="E946"/>
  <c r="G945"/>
  <c r="F945"/>
  <c r="E945"/>
  <c r="G944"/>
  <c r="F944"/>
  <c r="G938"/>
  <c r="F938"/>
  <c r="E938"/>
  <c r="G937"/>
  <c r="F937"/>
  <c r="E937"/>
  <c r="G936"/>
  <c r="F936"/>
  <c r="E936"/>
  <c r="G935"/>
  <c r="F935"/>
  <c r="E935"/>
  <c r="G934"/>
  <c r="F934"/>
  <c r="G930"/>
  <c r="F930"/>
  <c r="E930"/>
  <c r="G929"/>
  <c r="F929"/>
  <c r="E929"/>
  <c r="G928"/>
  <c r="F928"/>
  <c r="E928"/>
  <c r="G927"/>
  <c r="F927"/>
  <c r="E927"/>
  <c r="G926"/>
  <c r="F926"/>
  <c r="G916"/>
  <c r="F916"/>
  <c r="E916"/>
  <c r="G915"/>
  <c r="F915"/>
  <c r="E915"/>
  <c r="G914"/>
  <c r="F914"/>
  <c r="E914"/>
  <c r="G913"/>
  <c r="F913"/>
  <c r="E913"/>
  <c r="G912"/>
  <c r="F912"/>
  <c r="F904"/>
  <c r="G904"/>
  <c r="G905"/>
  <c r="G906"/>
  <c r="G907"/>
  <c r="G908"/>
  <c r="F905"/>
  <c r="F906"/>
  <c r="F907"/>
  <c r="F908"/>
  <c r="E905"/>
  <c r="E906"/>
  <c r="E907"/>
  <c r="E908"/>
  <c r="G898"/>
  <c r="F894"/>
  <c r="F895"/>
  <c r="F896"/>
  <c r="F897"/>
  <c r="F898"/>
  <c r="E895"/>
  <c r="E896"/>
  <c r="E897"/>
  <c r="E898"/>
  <c r="G895"/>
  <c r="G896"/>
  <c r="G897"/>
  <c r="G885"/>
  <c r="G886"/>
  <c r="G887"/>
  <c r="G888"/>
  <c r="F885"/>
  <c r="F886"/>
  <c r="F887"/>
  <c r="F888"/>
  <c r="E885"/>
  <c r="E886"/>
  <c r="E887"/>
  <c r="E888"/>
  <c r="F875"/>
  <c r="G876"/>
  <c r="G877"/>
  <c r="G878"/>
  <c r="G879"/>
  <c r="F876"/>
  <c r="F877"/>
  <c r="F878"/>
  <c r="F879"/>
  <c r="E876"/>
  <c r="E877"/>
  <c r="E878"/>
  <c r="E879"/>
  <c r="F866"/>
  <c r="G867"/>
  <c r="G868"/>
  <c r="G869"/>
  <c r="G870"/>
  <c r="F867"/>
  <c r="F868"/>
  <c r="F869"/>
  <c r="F870"/>
  <c r="E867"/>
  <c r="E868"/>
  <c r="E869"/>
  <c r="E870"/>
  <c r="F857"/>
  <c r="G857"/>
  <c r="G858"/>
  <c r="G859"/>
  <c r="G860"/>
  <c r="G861"/>
  <c r="F858"/>
  <c r="F859"/>
  <c r="F860"/>
  <c r="F861"/>
  <c r="E858"/>
  <c r="E859"/>
  <c r="E860"/>
  <c r="E861"/>
  <c r="F847"/>
  <c r="G847"/>
  <c r="G848"/>
  <c r="G849"/>
  <c r="G850"/>
  <c r="G851"/>
  <c r="F848"/>
  <c r="F849"/>
  <c r="F850"/>
  <c r="F851"/>
  <c r="E848"/>
  <c r="E849"/>
  <c r="E850"/>
  <c r="E851"/>
  <c r="F837"/>
  <c r="G837"/>
  <c r="G838"/>
  <c r="G839"/>
  <c r="G840"/>
  <c r="G841"/>
  <c r="F838"/>
  <c r="F839"/>
  <c r="F840"/>
  <c r="F841"/>
  <c r="E838"/>
  <c r="E839"/>
  <c r="E840"/>
  <c r="E841"/>
  <c r="F829"/>
  <c r="G829"/>
  <c r="G830"/>
  <c r="G831"/>
  <c r="G832"/>
  <c r="G833"/>
  <c r="F830"/>
  <c r="F831"/>
  <c r="F832"/>
  <c r="F833"/>
  <c r="E830"/>
  <c r="E831"/>
  <c r="E832"/>
  <c r="E833"/>
  <c r="F818"/>
  <c r="G819"/>
  <c r="G820"/>
  <c r="G821"/>
  <c r="G822"/>
  <c r="F819"/>
  <c r="F820"/>
  <c r="F821"/>
  <c r="F822"/>
  <c r="E819"/>
  <c r="E820"/>
  <c r="E821"/>
  <c r="E822"/>
  <c r="F809"/>
  <c r="G809"/>
  <c r="G810"/>
  <c r="G811"/>
  <c r="G812"/>
  <c r="G813"/>
  <c r="F810"/>
  <c r="F811"/>
  <c r="F812"/>
  <c r="F813"/>
  <c r="E810"/>
  <c r="E811"/>
  <c r="E812"/>
  <c r="E813"/>
  <c r="F800"/>
  <c r="G800"/>
  <c r="G801"/>
  <c r="G802"/>
  <c r="G803"/>
  <c r="G804"/>
  <c r="F801"/>
  <c r="F802"/>
  <c r="F803"/>
  <c r="F804"/>
  <c r="E801"/>
  <c r="E802"/>
  <c r="E803"/>
  <c r="E804"/>
  <c r="F791"/>
  <c r="G791"/>
  <c r="G792"/>
  <c r="G793"/>
  <c r="G794"/>
  <c r="G795"/>
  <c r="G796"/>
  <c r="F792"/>
  <c r="F793"/>
  <c r="F794"/>
  <c r="F795"/>
  <c r="F796"/>
  <c r="E792"/>
  <c r="E793"/>
  <c r="E794"/>
  <c r="E795"/>
  <c r="E796"/>
  <c r="F779"/>
  <c r="G779"/>
  <c r="G780"/>
  <c r="G781"/>
  <c r="G782"/>
  <c r="G783"/>
  <c r="F780"/>
  <c r="F781"/>
  <c r="F782"/>
  <c r="F783"/>
  <c r="E780"/>
  <c r="E781"/>
  <c r="E782"/>
  <c r="E783"/>
  <c r="F770"/>
  <c r="G770"/>
  <c r="G771"/>
  <c r="G772"/>
  <c r="G773"/>
  <c r="G774"/>
  <c r="F771"/>
  <c r="F772"/>
  <c r="F773"/>
  <c r="F774"/>
  <c r="E771"/>
  <c r="E772"/>
  <c r="E773"/>
  <c r="E774"/>
  <c r="F760"/>
  <c r="G760"/>
  <c r="G761"/>
  <c r="G762"/>
  <c r="G763"/>
  <c r="G764"/>
  <c r="F761"/>
  <c r="F762"/>
  <c r="F763"/>
  <c r="F764"/>
  <c r="E761"/>
  <c r="E762"/>
  <c r="E763"/>
  <c r="E764"/>
  <c r="F749"/>
  <c r="G749"/>
  <c r="G750"/>
  <c r="G751"/>
  <c r="G752"/>
  <c r="G753"/>
  <c r="F750"/>
  <c r="F751"/>
  <c r="F752"/>
  <c r="F753"/>
  <c r="E750"/>
  <c r="E751"/>
  <c r="E752"/>
  <c r="E753"/>
  <c r="F740"/>
  <c r="G740"/>
  <c r="G741"/>
  <c r="G742"/>
  <c r="G743"/>
  <c r="G744"/>
  <c r="F741"/>
  <c r="F742"/>
  <c r="F743"/>
  <c r="F744"/>
  <c r="E741"/>
  <c r="E742"/>
  <c r="E743"/>
  <c r="E744"/>
  <c r="F732"/>
  <c r="G732"/>
  <c r="G733"/>
  <c r="G734"/>
  <c r="G735"/>
  <c r="G736"/>
  <c r="F733"/>
  <c r="F734"/>
  <c r="F735"/>
  <c r="F736"/>
  <c r="E733"/>
  <c r="E734"/>
  <c r="E735"/>
  <c r="E736"/>
  <c r="F722"/>
  <c r="G722"/>
  <c r="G723"/>
  <c r="G724"/>
  <c r="G725"/>
  <c r="G726"/>
  <c r="F723"/>
  <c r="F724"/>
  <c r="F725"/>
  <c r="F726"/>
  <c r="E723"/>
  <c r="E724"/>
  <c r="E725"/>
  <c r="E726"/>
  <c r="F713"/>
  <c r="G713"/>
  <c r="G714"/>
  <c r="G715"/>
  <c r="G716"/>
  <c r="G717"/>
  <c r="F714"/>
  <c r="F715"/>
  <c r="F716"/>
  <c r="F717"/>
  <c r="E714"/>
  <c r="E715"/>
  <c r="E716"/>
  <c r="E717"/>
  <c r="F705"/>
  <c r="G705"/>
  <c r="G706"/>
  <c r="G707"/>
  <c r="G708"/>
  <c r="G709"/>
  <c r="F706"/>
  <c r="F707"/>
  <c r="F708"/>
  <c r="F709"/>
  <c r="E706"/>
  <c r="E707"/>
  <c r="E708"/>
  <c r="E709"/>
  <c r="F696"/>
  <c r="G696"/>
  <c r="G697"/>
  <c r="G698"/>
  <c r="G699"/>
  <c r="G700"/>
  <c r="F697"/>
  <c r="F698"/>
  <c r="F699"/>
  <c r="F700"/>
  <c r="E697"/>
  <c r="E698"/>
  <c r="E699"/>
  <c r="E700"/>
  <c r="F687"/>
  <c r="G687"/>
  <c r="G688"/>
  <c r="G689"/>
  <c r="G690"/>
  <c r="G691"/>
  <c r="F688"/>
  <c r="F689"/>
  <c r="F690"/>
  <c r="F691"/>
  <c r="E688"/>
  <c r="E689"/>
  <c r="E690"/>
  <c r="E691"/>
  <c r="F679"/>
  <c r="G679"/>
  <c r="G680"/>
  <c r="G681"/>
  <c r="G682"/>
  <c r="G683"/>
  <c r="F680"/>
  <c r="F681"/>
  <c r="F682"/>
  <c r="F683"/>
  <c r="E680"/>
  <c r="E681"/>
  <c r="E682"/>
  <c r="E683"/>
  <c r="F670"/>
  <c r="G670"/>
  <c r="G671"/>
  <c r="G672"/>
  <c r="G673"/>
  <c r="G674"/>
  <c r="F671"/>
  <c r="F672"/>
  <c r="F673"/>
  <c r="F674"/>
  <c r="E671"/>
  <c r="E672"/>
  <c r="E673"/>
  <c r="E674"/>
  <c r="F662"/>
  <c r="G662"/>
  <c r="G663"/>
  <c r="G664"/>
  <c r="G665"/>
  <c r="G666"/>
  <c r="F663"/>
  <c r="F664"/>
  <c r="F665"/>
  <c r="F666"/>
  <c r="E663"/>
  <c r="E664"/>
  <c r="E665"/>
  <c r="E666"/>
  <c r="F653"/>
  <c r="G653"/>
  <c r="G654"/>
  <c r="G655"/>
  <c r="G656"/>
  <c r="G657"/>
  <c r="F654"/>
  <c r="F655"/>
  <c r="F656"/>
  <c r="F657"/>
  <c r="E654"/>
  <c r="E655"/>
  <c r="E656"/>
  <c r="E657"/>
  <c r="F643"/>
  <c r="G643"/>
  <c r="G644"/>
  <c r="G645"/>
  <c r="G646"/>
  <c r="G647"/>
  <c r="F644"/>
  <c r="F645"/>
  <c r="F646"/>
  <c r="F647"/>
  <c r="E644"/>
  <c r="E645"/>
  <c r="E646"/>
  <c r="E647"/>
  <c r="F632"/>
  <c r="G632"/>
  <c r="G633"/>
  <c r="G634"/>
  <c r="G635"/>
  <c r="G636"/>
  <c r="F633"/>
  <c r="F634"/>
  <c r="F635"/>
  <c r="F636"/>
  <c r="E633"/>
  <c r="E634"/>
  <c r="E635"/>
  <c r="E636"/>
  <c r="F623"/>
  <c r="G623"/>
  <c r="G624"/>
  <c r="G625"/>
  <c r="G626"/>
  <c r="G627"/>
  <c r="F624"/>
  <c r="F625"/>
  <c r="F626"/>
  <c r="F627"/>
  <c r="E624"/>
  <c r="E625"/>
  <c r="E626"/>
  <c r="E627"/>
  <c r="F614"/>
  <c r="G614"/>
  <c r="G615"/>
  <c r="G616"/>
  <c r="G617"/>
  <c r="G618"/>
  <c r="F615"/>
  <c r="F616"/>
  <c r="F617"/>
  <c r="F618"/>
  <c r="E615"/>
  <c r="E616"/>
  <c r="E617"/>
  <c r="E618"/>
  <c r="F605"/>
  <c r="G605"/>
  <c r="G606"/>
  <c r="G607"/>
  <c r="G608"/>
  <c r="G609"/>
  <c r="F606"/>
  <c r="F607"/>
  <c r="F608"/>
  <c r="F609"/>
  <c r="E606"/>
  <c r="E607"/>
  <c r="E608"/>
  <c r="E609"/>
  <c r="F596"/>
  <c r="G596"/>
  <c r="G597"/>
  <c r="G598"/>
  <c r="G599"/>
  <c r="G600"/>
  <c r="F597"/>
  <c r="F598"/>
  <c r="F599"/>
  <c r="F600"/>
  <c r="E597"/>
  <c r="E598"/>
  <c r="E599"/>
  <c r="E600"/>
  <c r="F585"/>
  <c r="G585"/>
  <c r="G586"/>
  <c r="G587"/>
  <c r="G588"/>
  <c r="G589"/>
  <c r="F586"/>
  <c r="F587"/>
  <c r="F588"/>
  <c r="F589"/>
  <c r="E586"/>
  <c r="E587"/>
  <c r="E588"/>
  <c r="E589"/>
  <c r="F577"/>
  <c r="G577"/>
  <c r="G578"/>
  <c r="G579"/>
  <c r="G580"/>
  <c r="G581"/>
  <c r="F578"/>
  <c r="F579"/>
  <c r="F580"/>
  <c r="F581"/>
  <c r="E578"/>
  <c r="E579"/>
  <c r="E580"/>
  <c r="E581"/>
  <c r="F568"/>
  <c r="G568"/>
  <c r="G569"/>
  <c r="G570"/>
  <c r="G571"/>
  <c r="G572"/>
  <c r="F569"/>
  <c r="F570"/>
  <c r="F571"/>
  <c r="F572"/>
  <c r="E569"/>
  <c r="E570"/>
  <c r="E571"/>
  <c r="E572"/>
  <c r="F560"/>
  <c r="G560"/>
  <c r="G561"/>
  <c r="G562"/>
  <c r="G563"/>
  <c r="G564"/>
  <c r="F561"/>
  <c r="F562"/>
  <c r="F563"/>
  <c r="F564"/>
  <c r="E561"/>
  <c r="E562"/>
  <c r="E563"/>
  <c r="E564"/>
  <c r="F551"/>
  <c r="G552"/>
  <c r="G553"/>
  <c r="G554"/>
  <c r="G555"/>
  <c r="F552"/>
  <c r="F553"/>
  <c r="F554"/>
  <c r="F555"/>
  <c r="E552"/>
  <c r="E553"/>
  <c r="E554"/>
  <c r="E555"/>
  <c r="F540"/>
  <c r="G540"/>
  <c r="G541"/>
  <c r="G542"/>
  <c r="G543"/>
  <c r="G544"/>
  <c r="F541"/>
  <c r="F542"/>
  <c r="F543"/>
  <c r="F544"/>
  <c r="E541"/>
  <c r="E542"/>
  <c r="E543"/>
  <c r="E544"/>
  <c r="F531"/>
  <c r="G532"/>
  <c r="G533"/>
  <c r="G534"/>
  <c r="G535"/>
  <c r="F532"/>
  <c r="F533"/>
  <c r="F534"/>
  <c r="F535"/>
  <c r="E532"/>
  <c r="E533"/>
  <c r="E534"/>
  <c r="E535"/>
  <c r="F523"/>
  <c r="G523"/>
  <c r="G524"/>
  <c r="G525"/>
  <c r="G526"/>
  <c r="G527"/>
  <c r="F524"/>
  <c r="F525"/>
  <c r="F526"/>
  <c r="F527"/>
  <c r="E524"/>
  <c r="E525"/>
  <c r="E526"/>
  <c r="E527"/>
  <c r="F513"/>
  <c r="G513"/>
  <c r="G514"/>
  <c r="G515"/>
  <c r="G516"/>
  <c r="G517"/>
  <c r="G518"/>
  <c r="F514"/>
  <c r="F515"/>
  <c r="F516"/>
  <c r="F517"/>
  <c r="F518"/>
  <c r="E514"/>
  <c r="E515"/>
  <c r="E516"/>
  <c r="E517"/>
  <c r="E518"/>
  <c r="F503"/>
  <c r="G503"/>
  <c r="G504"/>
  <c r="G505"/>
  <c r="G506"/>
  <c r="G507"/>
  <c r="F504"/>
  <c r="F505"/>
  <c r="F506"/>
  <c r="F507"/>
  <c r="E504"/>
  <c r="E505"/>
  <c r="E506"/>
  <c r="E507"/>
  <c r="F493"/>
  <c r="G493"/>
  <c r="G494"/>
  <c r="G495"/>
  <c r="G496"/>
  <c r="G497"/>
  <c r="F494"/>
  <c r="F495"/>
  <c r="F496"/>
  <c r="F497"/>
  <c r="E494"/>
  <c r="E495"/>
  <c r="E496"/>
  <c r="E497"/>
  <c r="F484"/>
  <c r="G484"/>
  <c r="G485"/>
  <c r="G486"/>
  <c r="G487"/>
  <c r="G488"/>
  <c r="F485"/>
  <c r="F486"/>
  <c r="F487"/>
  <c r="F488"/>
  <c r="E485" l="1"/>
  <c r="E486"/>
  <c r="E487"/>
  <c r="E488"/>
  <c r="F475"/>
  <c r="G475"/>
  <c r="G476"/>
  <c r="G477"/>
  <c r="G478"/>
  <c r="G479"/>
  <c r="F476"/>
  <c r="F477"/>
  <c r="F478"/>
  <c r="F479"/>
  <c r="E476"/>
  <c r="E477"/>
  <c r="E478"/>
  <c r="E479"/>
  <c r="F466"/>
  <c r="G466"/>
  <c r="G467"/>
  <c r="G468"/>
  <c r="G469"/>
  <c r="G470"/>
  <c r="F467"/>
  <c r="F468"/>
  <c r="F469"/>
  <c r="F470"/>
  <c r="E467"/>
  <c r="E468"/>
  <c r="E469"/>
  <c r="E470"/>
  <c r="F458"/>
  <c r="G458"/>
  <c r="G459"/>
  <c r="G460"/>
  <c r="G461"/>
  <c r="G462"/>
  <c r="F459"/>
  <c r="F460"/>
  <c r="F461"/>
  <c r="F462"/>
  <c r="E459"/>
  <c r="E460"/>
  <c r="E461"/>
  <c r="E462"/>
  <c r="F449"/>
  <c r="G449"/>
  <c r="G450"/>
  <c r="G451"/>
  <c r="G452"/>
  <c r="G453"/>
  <c r="F450"/>
  <c r="F451"/>
  <c r="F452"/>
  <c r="F453"/>
  <c r="E450"/>
  <c r="E451"/>
  <c r="E452"/>
  <c r="E453"/>
  <c r="G443"/>
  <c r="F443"/>
  <c r="E443"/>
  <c r="G442"/>
  <c r="F442"/>
  <c r="E442"/>
  <c r="G441"/>
  <c r="F441"/>
  <c r="E441"/>
  <c r="G440"/>
  <c r="F440"/>
  <c r="E440"/>
  <c r="G439"/>
  <c r="F439"/>
  <c r="G434"/>
  <c r="F434"/>
  <c r="E434"/>
  <c r="G433"/>
  <c r="F433"/>
  <c r="E433"/>
  <c r="G432"/>
  <c r="F432"/>
  <c r="E432"/>
  <c r="G431"/>
  <c r="F431"/>
  <c r="E431"/>
  <c r="G430"/>
  <c r="F430"/>
  <c r="F421"/>
  <c r="G422"/>
  <c r="G423"/>
  <c r="G424"/>
  <c r="G425"/>
  <c r="F422"/>
  <c r="F423"/>
  <c r="F424"/>
  <c r="F425"/>
  <c r="E422"/>
  <c r="E423"/>
  <c r="E424"/>
  <c r="E425"/>
  <c r="F412"/>
  <c r="G412"/>
  <c r="G413"/>
  <c r="G414"/>
  <c r="G415"/>
  <c r="G416"/>
  <c r="F413"/>
  <c r="F414"/>
  <c r="F415"/>
  <c r="F416"/>
  <c r="E413"/>
  <c r="E414"/>
  <c r="E415"/>
  <c r="E416"/>
  <c r="F402"/>
  <c r="G402"/>
  <c r="G403"/>
  <c r="G404"/>
  <c r="G405"/>
  <c r="G406"/>
  <c r="F403"/>
  <c r="F404"/>
  <c r="F405"/>
  <c r="F406"/>
  <c r="E403"/>
  <c r="E404"/>
  <c r="E405"/>
  <c r="E406"/>
  <c r="F393"/>
  <c r="G393"/>
  <c r="G394"/>
  <c r="G395"/>
  <c r="G396"/>
  <c r="G397"/>
  <c r="F394"/>
  <c r="F395"/>
  <c r="F396"/>
  <c r="F397"/>
  <c r="E394"/>
  <c r="E395"/>
  <c r="E396"/>
  <c r="E397"/>
  <c r="F383"/>
  <c r="G383"/>
  <c r="G384"/>
  <c r="G385"/>
  <c r="G386"/>
  <c r="G387"/>
  <c r="F384"/>
  <c r="F385"/>
  <c r="F386"/>
  <c r="F387"/>
  <c r="E384"/>
  <c r="E385"/>
  <c r="E386"/>
  <c r="E387"/>
  <c r="F374"/>
  <c r="G374"/>
  <c r="G375"/>
  <c r="G376"/>
  <c r="G377"/>
  <c r="G378"/>
  <c r="F375"/>
  <c r="F376"/>
  <c r="F377"/>
  <c r="F378"/>
  <c r="E375"/>
  <c r="E376"/>
  <c r="E377"/>
  <c r="E378"/>
  <c r="F365"/>
  <c r="G365"/>
  <c r="G366"/>
  <c r="G367"/>
  <c r="G368"/>
  <c r="G369"/>
  <c r="F366"/>
  <c r="F367"/>
  <c r="F368"/>
  <c r="F369"/>
  <c r="E366"/>
  <c r="E367"/>
  <c r="E368"/>
  <c r="E369"/>
  <c r="F356"/>
  <c r="G356"/>
  <c r="G357"/>
  <c r="G358"/>
  <c r="G359"/>
  <c r="G360"/>
  <c r="F357"/>
  <c r="F358"/>
  <c r="F359"/>
  <c r="F360"/>
  <c r="E357"/>
  <c r="E358"/>
  <c r="E359"/>
  <c r="E360"/>
  <c r="F347"/>
  <c r="G347"/>
  <c r="G348"/>
  <c r="G349"/>
  <c r="G350"/>
  <c r="G351"/>
  <c r="F348"/>
  <c r="F349"/>
  <c r="F350"/>
  <c r="F351"/>
  <c r="E348"/>
  <c r="E349"/>
  <c r="E350"/>
  <c r="E351"/>
  <c r="F337"/>
  <c r="G337"/>
  <c r="G338"/>
  <c r="G339"/>
  <c r="G340"/>
  <c r="G341"/>
  <c r="F338"/>
  <c r="F339"/>
  <c r="F340"/>
  <c r="F341"/>
  <c r="E338"/>
  <c r="E339"/>
  <c r="E340"/>
  <c r="E341"/>
  <c r="F329"/>
  <c r="G329"/>
  <c r="G330"/>
  <c r="G331"/>
  <c r="G332"/>
  <c r="G333"/>
  <c r="F330"/>
  <c r="F331"/>
  <c r="F332"/>
  <c r="F333"/>
  <c r="E330"/>
  <c r="E331"/>
  <c r="E332"/>
  <c r="E333"/>
  <c r="F318"/>
  <c r="G319"/>
  <c r="G320"/>
  <c r="G321"/>
  <c r="G322"/>
  <c r="G323"/>
  <c r="F319"/>
  <c r="F320"/>
  <c r="F321"/>
  <c r="F322"/>
  <c r="F323"/>
  <c r="E319"/>
  <c r="E320"/>
  <c r="E321"/>
  <c r="E322"/>
  <c r="E323"/>
  <c r="F308"/>
  <c r="G308"/>
  <c r="G309"/>
  <c r="G310"/>
  <c r="G311"/>
  <c r="G312"/>
  <c r="G313"/>
  <c r="F309"/>
  <c r="F310"/>
  <c r="F311"/>
  <c r="F312"/>
  <c r="F313"/>
  <c r="E309"/>
  <c r="E310"/>
  <c r="E311"/>
  <c r="E312"/>
  <c r="E313"/>
  <c r="F299"/>
  <c r="G299"/>
  <c r="G300"/>
  <c r="G301"/>
  <c r="G302"/>
  <c r="G303"/>
  <c r="G304"/>
  <c r="F300"/>
  <c r="F301"/>
  <c r="F302"/>
  <c r="F303"/>
  <c r="F304"/>
  <c r="E300"/>
  <c r="E301"/>
  <c r="E302"/>
  <c r="E303"/>
  <c r="E304"/>
  <c r="F290"/>
  <c r="G290"/>
  <c r="G291"/>
  <c r="G292"/>
  <c r="G293"/>
  <c r="G294"/>
  <c r="F291"/>
  <c r="F292"/>
  <c r="F293"/>
  <c r="F294"/>
  <c r="E291"/>
  <c r="E292"/>
  <c r="E293"/>
  <c r="E294"/>
  <c r="G285"/>
  <c r="F285"/>
  <c r="E285"/>
  <c r="G284"/>
  <c r="F284"/>
  <c r="E284"/>
  <c r="G283"/>
  <c r="F283"/>
  <c r="E283"/>
  <c r="G282"/>
  <c r="F282"/>
  <c r="E282"/>
  <c r="G281"/>
  <c r="F281"/>
  <c r="F271"/>
  <c r="G271"/>
  <c r="G272"/>
  <c r="G273"/>
  <c r="G274"/>
  <c r="G275"/>
  <c r="G276"/>
  <c r="F272"/>
  <c r="F273"/>
  <c r="F274"/>
  <c r="F275"/>
  <c r="F276"/>
  <c r="E272"/>
  <c r="E273"/>
  <c r="E274"/>
  <c r="E275"/>
  <c r="E276"/>
  <c r="G266"/>
  <c r="F266"/>
  <c r="E266"/>
  <c r="G265"/>
  <c r="F265"/>
  <c r="E265"/>
  <c r="G264"/>
  <c r="F264"/>
  <c r="E264"/>
  <c r="G263"/>
  <c r="F263"/>
  <c r="E263"/>
  <c r="G262"/>
  <c r="F262"/>
  <c r="G257"/>
  <c r="F257"/>
  <c r="E257"/>
  <c r="G256"/>
  <c r="F256"/>
  <c r="E256"/>
  <c r="G255"/>
  <c r="F255"/>
  <c r="E255"/>
  <c r="G254"/>
  <c r="F254"/>
  <c r="E254"/>
  <c r="G253"/>
  <c r="F253"/>
  <c r="E253"/>
  <c r="G252"/>
  <c r="F252"/>
  <c r="F242"/>
  <c r="G242"/>
  <c r="G243"/>
  <c r="G244"/>
  <c r="G245"/>
  <c r="G246"/>
  <c r="G247"/>
  <c r="F243"/>
  <c r="F244"/>
  <c r="F245"/>
  <c r="F246"/>
  <c r="F247"/>
  <c r="E243"/>
  <c r="E244"/>
  <c r="E245"/>
  <c r="E246"/>
  <c r="E247"/>
  <c r="G237"/>
  <c r="F237"/>
  <c r="E237"/>
  <c r="G236"/>
  <c r="F236"/>
  <c r="E236"/>
  <c r="G235"/>
  <c r="F235"/>
  <c r="E235"/>
  <c r="G234"/>
  <c r="F234"/>
  <c r="E234"/>
  <c r="G233"/>
  <c r="F233"/>
  <c r="F224"/>
  <c r="G224"/>
  <c r="G225"/>
  <c r="G226"/>
  <c r="G227"/>
  <c r="G228"/>
  <c r="F225"/>
  <c r="F226"/>
  <c r="F227"/>
  <c r="F228"/>
  <c r="E225"/>
  <c r="E226"/>
  <c r="E227"/>
  <c r="E228"/>
  <c r="G219"/>
  <c r="F219"/>
  <c r="E219"/>
  <c r="G218"/>
  <c r="F218"/>
  <c r="E218"/>
  <c r="G217"/>
  <c r="F217"/>
  <c r="E217"/>
  <c r="G216"/>
  <c r="F216"/>
  <c r="E216"/>
  <c r="G215"/>
  <c r="F215"/>
  <c r="E215"/>
  <c r="G214"/>
  <c r="F214"/>
  <c r="F204"/>
  <c r="G205"/>
  <c r="G206"/>
  <c r="G207"/>
  <c r="G208"/>
  <c r="F205"/>
  <c r="F206"/>
  <c r="F207"/>
  <c r="F208"/>
  <c r="E205"/>
  <c r="E206"/>
  <c r="E207"/>
  <c r="E208"/>
  <c r="F194"/>
  <c r="G195"/>
  <c r="G196"/>
  <c r="G197"/>
  <c r="G198"/>
  <c r="F195"/>
  <c r="F196"/>
  <c r="F197"/>
  <c r="F198"/>
  <c r="E195"/>
  <c r="E196"/>
  <c r="E197"/>
  <c r="E198"/>
  <c r="F185"/>
  <c r="G186"/>
  <c r="G187"/>
  <c r="G188"/>
  <c r="G189"/>
  <c r="F186"/>
  <c r="F187"/>
  <c r="F188"/>
  <c r="F189"/>
  <c r="E186"/>
  <c r="E187"/>
  <c r="E188"/>
  <c r="E189"/>
  <c r="F176"/>
  <c r="G177"/>
  <c r="G178"/>
  <c r="G179"/>
  <c r="G180"/>
  <c r="F177"/>
  <c r="F178"/>
  <c r="F179"/>
  <c r="F180"/>
  <c r="E177"/>
  <c r="E178"/>
  <c r="E179"/>
  <c r="E180"/>
  <c r="F166"/>
  <c r="G166"/>
  <c r="G167"/>
  <c r="G168"/>
  <c r="G169"/>
  <c r="G170"/>
  <c r="F167"/>
  <c r="F168"/>
  <c r="F169"/>
  <c r="F170"/>
  <c r="E167"/>
  <c r="E168"/>
  <c r="E169"/>
  <c r="E170"/>
  <c r="G161"/>
  <c r="F161"/>
  <c r="E161"/>
  <c r="G160"/>
  <c r="F160"/>
  <c r="E160"/>
  <c r="G159"/>
  <c r="F159"/>
  <c r="E159"/>
  <c r="G158"/>
  <c r="F158"/>
  <c r="E158"/>
  <c r="G157"/>
  <c r="F157"/>
  <c r="F147"/>
  <c r="G147"/>
  <c r="G148"/>
  <c r="G149"/>
  <c r="G150"/>
  <c r="G151"/>
  <c r="G152"/>
  <c r="G153"/>
  <c r="F148"/>
  <c r="F149"/>
  <c r="F150"/>
  <c r="F151"/>
  <c r="F152"/>
  <c r="F153"/>
  <c r="E148"/>
  <c r="E149"/>
  <c r="E150"/>
  <c r="E151"/>
  <c r="E152"/>
  <c r="E153"/>
  <c r="F137"/>
  <c r="G137"/>
  <c r="G138"/>
  <c r="G139"/>
  <c r="G140"/>
  <c r="G141"/>
  <c r="G142"/>
  <c r="F138"/>
  <c r="F139"/>
  <c r="F140"/>
  <c r="F141"/>
  <c r="F142"/>
  <c r="E138"/>
  <c r="E139"/>
  <c r="E140"/>
  <c r="E141"/>
  <c r="E142"/>
  <c r="F127"/>
  <c r="G127"/>
  <c r="G128"/>
  <c r="G129"/>
  <c r="G130"/>
  <c r="G131"/>
  <c r="G132"/>
  <c r="F128"/>
  <c r="F129"/>
  <c r="F130"/>
  <c r="F131"/>
  <c r="F132"/>
  <c r="E128"/>
  <c r="E129"/>
  <c r="E130"/>
  <c r="E131"/>
  <c r="E132"/>
  <c r="F117"/>
  <c r="G117"/>
  <c r="G118"/>
  <c r="G119"/>
  <c r="G120"/>
  <c r="G121"/>
  <c r="G122"/>
  <c r="F118"/>
  <c r="F119"/>
  <c r="F120"/>
  <c r="F121"/>
  <c r="F122"/>
  <c r="E118"/>
  <c r="E119"/>
  <c r="E120"/>
  <c r="E121"/>
  <c r="E122"/>
  <c r="G112"/>
  <c r="F112"/>
  <c r="E112"/>
  <c r="G111"/>
  <c r="F111"/>
  <c r="E111"/>
  <c r="G110"/>
  <c r="F110"/>
  <c r="E110"/>
  <c r="G109"/>
  <c r="F109"/>
  <c r="E109"/>
  <c r="G108"/>
  <c r="F108"/>
  <c r="G100"/>
  <c r="G101"/>
  <c r="G102"/>
  <c r="G103"/>
  <c r="F100"/>
  <c r="F101"/>
  <c r="F102"/>
  <c r="F103"/>
  <c r="E100"/>
  <c r="E101"/>
  <c r="E102"/>
  <c r="E103"/>
  <c r="F90"/>
  <c r="G90"/>
  <c r="G91"/>
  <c r="G92"/>
  <c r="G93"/>
  <c r="G94"/>
  <c r="F91"/>
  <c r="F92"/>
  <c r="F93"/>
  <c r="F94"/>
  <c r="E91"/>
  <c r="E92"/>
  <c r="E93"/>
  <c r="E94"/>
  <c r="F82"/>
  <c r="G82"/>
  <c r="G83"/>
  <c r="G84"/>
  <c r="G85"/>
  <c r="G86"/>
  <c r="F83"/>
  <c r="F84"/>
  <c r="F85"/>
  <c r="F86"/>
  <c r="E83"/>
  <c r="E84"/>
  <c r="E85"/>
  <c r="E86"/>
  <c r="F73"/>
  <c r="G73"/>
  <c r="G74"/>
  <c r="G75"/>
  <c r="G76"/>
  <c r="G77"/>
  <c r="F74"/>
  <c r="F75"/>
  <c r="F76"/>
  <c r="F77"/>
  <c r="E74"/>
  <c r="E75"/>
  <c r="E76"/>
  <c r="E77"/>
  <c r="F63"/>
  <c r="G63"/>
  <c r="G64"/>
  <c r="G65"/>
  <c r="G66"/>
  <c r="G67"/>
  <c r="F64"/>
  <c r="F65"/>
  <c r="F66"/>
  <c r="F67"/>
  <c r="E64"/>
  <c r="E65"/>
  <c r="E66"/>
  <c r="E67"/>
  <c r="F54"/>
  <c r="G54"/>
  <c r="G55"/>
  <c r="G56"/>
  <c r="G57"/>
  <c r="G58"/>
  <c r="F55"/>
  <c r="F56"/>
  <c r="F57"/>
  <c r="F58"/>
  <c r="E55"/>
  <c r="E56"/>
  <c r="E57"/>
  <c r="E58"/>
  <c r="F45"/>
  <c r="G46"/>
  <c r="G47"/>
  <c r="G48"/>
  <c r="G49"/>
  <c r="F46"/>
  <c r="F47"/>
  <c r="F48"/>
  <c r="F49"/>
  <c r="E46"/>
  <c r="E47"/>
  <c r="E48"/>
  <c r="E49"/>
  <c r="F36"/>
  <c r="G36"/>
  <c r="G37"/>
  <c r="G38"/>
  <c r="G39"/>
  <c r="G40"/>
  <c r="F37"/>
  <c r="F38"/>
  <c r="F39"/>
  <c r="F40"/>
  <c r="E37"/>
  <c r="E38"/>
  <c r="E39"/>
  <c r="E40"/>
  <c r="F25"/>
  <c r="G25"/>
  <c r="G26"/>
  <c r="G27"/>
  <c r="G28"/>
  <c r="G29"/>
  <c r="F26"/>
  <c r="F27"/>
  <c r="F28"/>
  <c r="F29"/>
  <c r="E26"/>
  <c r="E27"/>
  <c r="E28"/>
  <c r="E29"/>
  <c r="F16"/>
  <c r="G16"/>
  <c r="G17"/>
  <c r="G18"/>
  <c r="G19"/>
  <c r="G20"/>
  <c r="F17"/>
  <c r="F18"/>
  <c r="F19"/>
  <c r="F20"/>
  <c r="E17"/>
  <c r="E18"/>
  <c r="E19"/>
  <c r="E20"/>
  <c r="F7" l="1"/>
  <c r="G8"/>
  <c r="G9"/>
  <c r="G10"/>
  <c r="G11"/>
  <c r="F8"/>
  <c r="F9"/>
  <c r="F10"/>
  <c r="F11"/>
  <c r="E8"/>
  <c r="E9"/>
  <c r="E10"/>
  <c r="E11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2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</t>
        </r>
      </text>
    </comment>
    <comment ref="D9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9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3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3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45" author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61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FE2</t>
        </r>
      </text>
    </comment>
    <comment ref="D16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7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8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9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Service Manhattan Bridge</t>
        </r>
      </text>
    </comment>
    <comment ref="D20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0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21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2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32" author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4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4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5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6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7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PN1航线 TACOMA转</t>
        </r>
      </text>
    </comment>
    <comment ref="D27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8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9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30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0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31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3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33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4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35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36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6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37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38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39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9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0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1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2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2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3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45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45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46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47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48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49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49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50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B514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12.3号航次</t>
        </r>
      </text>
    </comment>
    <comment ref="D51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汉堡南美正在调整船期，目前是一周两班 周二和周日 具体还没最后确定</t>
        </r>
      </text>
    </comment>
    <comment ref="B51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12.12航次</t>
        </r>
      </text>
    </comment>
    <comment ref="B516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12</t>
        </r>
        <r>
          <rPr>
            <sz val="9"/>
            <color indexed="81"/>
            <rFont val="宋体"/>
            <family val="3"/>
            <charset val="134"/>
          </rPr>
          <t>.</t>
        </r>
        <r>
          <rPr>
            <sz val="9"/>
            <color indexed="81"/>
            <rFont val="宋体"/>
            <family val="3"/>
            <charset val="134"/>
          </rPr>
          <t>19</t>
        </r>
        <r>
          <rPr>
            <sz val="9"/>
            <color indexed="81"/>
            <rFont val="宋体"/>
            <family val="3"/>
            <charset val="134"/>
          </rPr>
          <t>号航次</t>
        </r>
      </text>
    </comment>
    <comment ref="D522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53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53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54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55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56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7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57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58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AGS</t>
        </r>
      </text>
    </comment>
    <comment ref="D59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60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60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61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62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63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64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64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65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664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671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</t>
        </r>
      </text>
    </comment>
    <comment ref="D67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68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69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70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71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B719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71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736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<sst xmlns="http://schemas.openxmlformats.org/spreadsheetml/2006/main" count="10300" uniqueCount="3299">
  <si>
    <t xml:space="preserve">DAMMAN </t>
  </si>
  <si>
    <t>CHENNAI</t>
  </si>
  <si>
    <t>NAVARINO</t>
  </si>
  <si>
    <t>MOL MANEUVER</t>
  </si>
  <si>
    <t>058E</t>
  </si>
  <si>
    <t>CARRIER</t>
  </si>
  <si>
    <t>CNTAO</t>
  </si>
  <si>
    <t>039S</t>
  </si>
  <si>
    <t>STX</t>
  </si>
  <si>
    <t>024E</t>
  </si>
  <si>
    <t>025S</t>
  </si>
  <si>
    <t>054S</t>
  </si>
  <si>
    <t>024S</t>
  </si>
  <si>
    <t>065S</t>
  </si>
  <si>
    <t>CNCAN</t>
  </si>
  <si>
    <t>CSCL NEPTUNE</t>
  </si>
  <si>
    <t>ISTANBUL</t>
  </si>
  <si>
    <t>CNHKG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</si>
  <si>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</si>
  <si>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</si>
  <si>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</si>
  <si>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</si>
  <si>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</si>
  <si>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</si>
  <si>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</si>
  <si>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</si>
  <si>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</si>
  <si>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</si>
  <si>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</si>
  <si>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</si>
  <si>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</si>
  <si>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</si>
  <si>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023W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</si>
  <si>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</si>
  <si>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</si>
  <si>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</si>
  <si>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</si>
  <si>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</si>
  <si>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</si>
  <si>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</si>
  <si>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</si>
  <si>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</si>
  <si>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</si>
  <si>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</si>
  <si>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CYPRESS</t>
  </si>
  <si>
    <t>XIN CHANG SHU</t>
  </si>
  <si>
    <t>KOPER</t>
  </si>
  <si>
    <t>GDYNIA</t>
  </si>
  <si>
    <t>AARHUS/COPENHAGEN</t>
  </si>
  <si>
    <t>ARS/COP</t>
  </si>
  <si>
    <t>GOTHENBURG</t>
  </si>
  <si>
    <t>HELSINKI</t>
  </si>
  <si>
    <t>OSLO</t>
  </si>
  <si>
    <t xml:space="preserve">BARCELONA  </t>
  </si>
  <si>
    <t xml:space="preserve">VALENCIA  </t>
  </si>
  <si>
    <t>PIRAEUS</t>
  </si>
  <si>
    <t xml:space="preserve">GENOA </t>
  </si>
  <si>
    <t>OOCL TOKYO</t>
  </si>
  <si>
    <t xml:space="preserve">ISTANBUL(k) </t>
  </si>
  <si>
    <t>PORT SAID</t>
  </si>
  <si>
    <t>040W</t>
  </si>
  <si>
    <t xml:space="preserve">BEIRUT  </t>
  </si>
  <si>
    <t>ZANTE</t>
  </si>
  <si>
    <t xml:space="preserve">ALEXANDRIA  </t>
  </si>
  <si>
    <t xml:space="preserve">ASHDOD </t>
  </si>
  <si>
    <t>009W</t>
  </si>
  <si>
    <t>CAPE TOWN</t>
  </si>
  <si>
    <t>VIA SGP</t>
  </si>
  <si>
    <t>018W</t>
  </si>
  <si>
    <t>SGP</t>
  </si>
  <si>
    <t>010W</t>
  </si>
  <si>
    <t>024W</t>
  </si>
  <si>
    <t xml:space="preserve">AUCKLAND </t>
  </si>
  <si>
    <t xml:space="preserve">BRISBANE  </t>
  </si>
  <si>
    <t>BRISBANE</t>
  </si>
  <si>
    <t>COSCO SANTOS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</si>
  <si>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</si>
  <si>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</si>
  <si>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</si>
  <si>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</si>
  <si>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</si>
  <si>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</si>
  <si>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</si>
  <si>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</si>
  <si>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WAN HAI 501</t>
  </si>
  <si>
    <t>101W</t>
  </si>
  <si>
    <t xml:space="preserve">HO CHI MINH </t>
  </si>
  <si>
    <t>SITC</t>
  </si>
  <si>
    <t>W052</t>
  </si>
  <si>
    <t xml:space="preserve">HAIPHONG  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</si>
  <si>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</si>
  <si>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</si>
  <si>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</si>
  <si>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</si>
  <si>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</si>
  <si>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</si>
  <si>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</si>
  <si>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030W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</si>
  <si>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</si>
  <si>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</si>
  <si>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</si>
  <si>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</si>
  <si>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</si>
  <si>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</si>
  <si>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</si>
  <si>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</si>
  <si>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</si>
  <si>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</si>
  <si>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</si>
  <si>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</si>
  <si>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</si>
  <si>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</si>
  <si>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</si>
  <si>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</si>
  <si>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036W</t>
  </si>
  <si>
    <t>COSCO OCEANIA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</si>
  <si>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</si>
  <si>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</si>
  <si>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</si>
  <si>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</si>
  <si>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</si>
  <si>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</si>
  <si>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</si>
  <si>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</si>
  <si>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</si>
  <si>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</si>
  <si>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</si>
  <si>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</si>
  <si>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</si>
  <si>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</si>
  <si>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</si>
  <si>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</si>
  <si>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</si>
  <si>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</si>
  <si>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</si>
  <si>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</si>
  <si>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</si>
  <si>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</si>
  <si>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</si>
  <si>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</si>
  <si>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</si>
  <si>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</si>
  <si>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</si>
  <si>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</si>
  <si>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</si>
  <si>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</si>
  <si>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</si>
  <si>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</si>
  <si>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</si>
  <si>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</si>
  <si>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</si>
  <si>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</si>
  <si>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</si>
  <si>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</si>
  <si>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</si>
  <si>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</si>
  <si>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</si>
  <si>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</si>
  <si>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</si>
  <si>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</si>
  <si>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</si>
  <si>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</si>
  <si>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YML</t>
  </si>
  <si>
    <t>ANT</t>
  </si>
  <si>
    <t>ROT</t>
  </si>
  <si>
    <t>FELIXSTOWE</t>
  </si>
  <si>
    <t>CMA CGM CASSIOPEIA</t>
  </si>
  <si>
    <t>CMA CGM MUSCA</t>
  </si>
  <si>
    <t>0102W</t>
  </si>
  <si>
    <t>0131W</t>
  </si>
  <si>
    <t>VARNA</t>
  </si>
  <si>
    <t>VIA HAMBURG</t>
  </si>
  <si>
    <t>EVER UNITED</t>
  </si>
  <si>
    <t>EVER URBAN</t>
  </si>
  <si>
    <t>NEW YORK EXPRESS</t>
  </si>
  <si>
    <t>MEDITERRANEAN ROUTE</t>
  </si>
  <si>
    <t>BARCELONA</t>
  </si>
  <si>
    <t>948W</t>
  </si>
  <si>
    <t>MSK</t>
  </si>
  <si>
    <t>950W</t>
  </si>
  <si>
    <t>952W</t>
  </si>
  <si>
    <t>CMA</t>
  </si>
  <si>
    <t>PIR</t>
  </si>
  <si>
    <t>BEIRUT</t>
  </si>
  <si>
    <t>087W</t>
  </si>
  <si>
    <t>CMA CGM MUSSET</t>
  </si>
  <si>
    <t>LIMASSOL</t>
  </si>
  <si>
    <t>042W</t>
  </si>
  <si>
    <t>ASHDOD</t>
  </si>
  <si>
    <t>AFRICA ROUTE</t>
  </si>
  <si>
    <t>AUSTRALIA &amp; NEW ZEALAND ROUTE</t>
  </si>
  <si>
    <t>BRI</t>
  </si>
  <si>
    <t>006S</t>
  </si>
  <si>
    <t>AGLAIA</t>
  </si>
  <si>
    <t>MEL</t>
  </si>
  <si>
    <t>038S</t>
  </si>
  <si>
    <t>042S</t>
  </si>
  <si>
    <t>040S</t>
  </si>
  <si>
    <t>SYD</t>
  </si>
  <si>
    <t>TBA</t>
  </si>
  <si>
    <t>PKG(N)</t>
  </si>
  <si>
    <t>KMTC</t>
  </si>
  <si>
    <t>PENANG</t>
  </si>
  <si>
    <t>SITC LAEM CHABANG</t>
  </si>
  <si>
    <t>HAIPHONG</t>
  </si>
  <si>
    <t>071S</t>
  </si>
  <si>
    <t>SUR</t>
  </si>
  <si>
    <t>097S</t>
  </si>
  <si>
    <t>SIHANOUVKILLE</t>
  </si>
  <si>
    <t>MANILA(S)</t>
  </si>
  <si>
    <t>LAEM CHABANG</t>
  </si>
  <si>
    <t>071W</t>
  </si>
  <si>
    <t>014W</t>
  </si>
  <si>
    <t>RCL</t>
  </si>
  <si>
    <t>049W</t>
  </si>
  <si>
    <t>INDIAN ROUTE</t>
  </si>
  <si>
    <t>CLT</t>
  </si>
  <si>
    <t>NEW DELHI/(P )</t>
  </si>
  <si>
    <t>NHAVA SHEVA</t>
  </si>
  <si>
    <t>ITAL MELODIA</t>
  </si>
  <si>
    <t>012W</t>
  </si>
  <si>
    <t>016W</t>
  </si>
  <si>
    <t>020W</t>
  </si>
  <si>
    <t>COLOMBO</t>
  </si>
  <si>
    <t>KARACHI</t>
  </si>
  <si>
    <t>DUB</t>
  </si>
  <si>
    <t xml:space="preserve">DUB </t>
  </si>
  <si>
    <t>YM PINE</t>
  </si>
  <si>
    <t>YM WEALTH</t>
  </si>
  <si>
    <t>AQA</t>
  </si>
  <si>
    <t>COSCO SHANGHAI</t>
  </si>
  <si>
    <t>127W</t>
  </si>
  <si>
    <t>DAMMAN</t>
  </si>
  <si>
    <t>RIYADH</t>
  </si>
  <si>
    <t>071E</t>
  </si>
  <si>
    <t>056E</t>
  </si>
  <si>
    <t>CALLAO</t>
  </si>
  <si>
    <t>BUENAVENTURA</t>
  </si>
  <si>
    <t>BUE</t>
  </si>
  <si>
    <t>MANZANILLO</t>
  </si>
  <si>
    <t>045E</t>
  </si>
  <si>
    <t>SINGAPORE</t>
  </si>
  <si>
    <t>SEASPAN DALIAN</t>
  </si>
  <si>
    <t>025W</t>
  </si>
  <si>
    <t>017W</t>
  </si>
  <si>
    <t>COSCO HOUSTON</t>
  </si>
  <si>
    <t>COLON FREE ZONE</t>
  </si>
  <si>
    <t>LA</t>
  </si>
  <si>
    <t>050E</t>
  </si>
  <si>
    <t>044E</t>
  </si>
  <si>
    <t>055E</t>
  </si>
  <si>
    <t>APL CHINA</t>
  </si>
  <si>
    <t>172W</t>
  </si>
  <si>
    <t>IKARIA</t>
  </si>
  <si>
    <t>NYC</t>
  </si>
  <si>
    <t>HYUNDAI FORWARD</t>
  </si>
  <si>
    <t>033W</t>
  </si>
  <si>
    <t>CHICAGO</t>
  </si>
  <si>
    <t>061W</t>
  </si>
  <si>
    <t>MIAMI</t>
  </si>
  <si>
    <t>CMA CGM PUGET</t>
  </si>
  <si>
    <t>JAPAN &amp; SOUTH KOREA</t>
  </si>
  <si>
    <t>OSAKA/KOBE</t>
  </si>
  <si>
    <t>TOKYO/YOKOHAMA</t>
  </si>
  <si>
    <t>NAGOYA</t>
  </si>
  <si>
    <t>BUSAN</t>
  </si>
  <si>
    <t>INCHON</t>
  </si>
  <si>
    <t>CNSZX</t>
  </si>
  <si>
    <t>BANGKOK</t>
  </si>
  <si>
    <t>CMA CGM ALASKA</t>
  </si>
  <si>
    <t>CMA CGM NEVADA</t>
  </si>
  <si>
    <t>AL RIFFA</t>
  </si>
  <si>
    <t>AIN SNAN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</si>
  <si>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</si>
  <si>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</si>
  <si>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</si>
  <si>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</si>
  <si>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</si>
  <si>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</si>
  <si>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</si>
  <si>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</si>
  <si>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</si>
  <si>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</si>
  <si>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</si>
  <si>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</si>
  <si>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JITRA BHUM</t>
  </si>
  <si>
    <t>BLANK SAILING</t>
  </si>
  <si>
    <t>EVER LIBRA</t>
  </si>
  <si>
    <t>ITHA BHUM</t>
  </si>
  <si>
    <t>XIN MING ZHOU 20</t>
  </si>
  <si>
    <t>COSCO AMERICA</t>
  </si>
  <si>
    <t>BLANK VOYAGE</t>
  </si>
  <si>
    <t>JARU BHUM</t>
  </si>
  <si>
    <t>HAKATA</t>
  </si>
  <si>
    <t>SITC LIANYUNGANG</t>
  </si>
  <si>
    <t>CALA PINGUINO</t>
  </si>
  <si>
    <t>SITC SHANGHAI</t>
  </si>
  <si>
    <t>OOCL SAVANNAH</t>
  </si>
  <si>
    <t>COSCO WELLINGTON</t>
  </si>
  <si>
    <t>CNNGB</t>
    <phoneticPr fontId="35" type="noConversion"/>
  </si>
  <si>
    <t>SC MARA</t>
  </si>
  <si>
    <t>COSCO AQABA</t>
  </si>
  <si>
    <t>HF FORTUNE</t>
  </si>
  <si>
    <t>MAERSK VLADIVOSTOK  </t>
  </si>
  <si>
    <t>WAN HAI 515</t>
  </si>
  <si>
    <t>WAN HAI 511</t>
  </si>
  <si>
    <t>1923N</t>
  </si>
  <si>
    <t>COSCO SHIPPING PLANET</t>
  </si>
  <si>
    <t xml:space="preserve">SINOTRANS KAOHSIUNG </t>
  </si>
  <si>
    <t>013W</t>
  </si>
  <si>
    <t>EVER UNICORN</t>
  </si>
  <si>
    <t>XIN TIAN JIN</t>
  </si>
  <si>
    <t>WAN HAI 510</t>
  </si>
  <si>
    <t>HYUNDAI PLATINUM</t>
  </si>
  <si>
    <t>SITC MOJI</t>
  </si>
  <si>
    <t>1925N</t>
  </si>
  <si>
    <t>1924S</t>
  </si>
  <si>
    <t>008W</t>
  </si>
  <si>
    <t>132W</t>
  </si>
  <si>
    <t>KMTC DUBAI</t>
  </si>
  <si>
    <t xml:space="preserve"> </t>
  </si>
  <si>
    <t>SEASPAN NINGBO</t>
  </si>
  <si>
    <t>1946E</t>
  </si>
  <si>
    <t>1930S</t>
  </si>
  <si>
    <t>1926S</t>
  </si>
  <si>
    <t>1928S</t>
  </si>
  <si>
    <t>NORTHERN JUSTICE</t>
  </si>
  <si>
    <t>ONE CONTINUITY</t>
  </si>
  <si>
    <t>BUDAPEST EXPRESS</t>
  </si>
  <si>
    <t>FRANKFURT EXPRESS</t>
  </si>
  <si>
    <t>MOL CREATION</t>
  </si>
  <si>
    <t>945E</t>
  </si>
  <si>
    <t>946E</t>
  </si>
  <si>
    <t>947E</t>
  </si>
  <si>
    <t>YM GREEN</t>
  </si>
  <si>
    <t>NYK HAWK</t>
  </si>
  <si>
    <t>AL JASRAH</t>
  </si>
  <si>
    <t xml:space="preserve">SAN FELIPE </t>
  </si>
  <si>
    <t>948S</t>
  </si>
  <si>
    <t>COSCO SHIPPING SCORPIO</t>
  </si>
  <si>
    <t>APL SINGAPURA</t>
  </si>
  <si>
    <t>0FM31W1</t>
  </si>
  <si>
    <t>OOCL SCANDINAVIA</t>
  </si>
  <si>
    <t>ITAL USODIMARE</t>
  </si>
  <si>
    <t>APL GWANGYANG</t>
  </si>
  <si>
    <t>0ME53W1</t>
  </si>
  <si>
    <t>1405W</t>
  </si>
  <si>
    <t>CSCL SOUTH CHINA SEA</t>
  </si>
  <si>
    <t>CSCL SPRING</t>
  </si>
  <si>
    <t>COSCO SHIPPING JASMINE</t>
  </si>
  <si>
    <t>CMA CGM MISSOURI</t>
  </si>
  <si>
    <t>CMA CGM PEGASUS</t>
  </si>
  <si>
    <t>CMA CGM LYRA</t>
  </si>
  <si>
    <t>EVER LOVELY</t>
  </si>
  <si>
    <t>004E</t>
  </si>
  <si>
    <t>BERNHARD SCHULTE</t>
  </si>
  <si>
    <t>E001</t>
  </si>
  <si>
    <t>CSCL ATLANTIC OCEAN</t>
  </si>
  <si>
    <t>CSCL MERCURY</t>
  </si>
  <si>
    <t>065W</t>
  </si>
  <si>
    <t>EVER UNITY</t>
  </si>
  <si>
    <t>KOTA CABAR</t>
  </si>
  <si>
    <t>EVER GIFTED</t>
  </si>
  <si>
    <t>1064W</t>
  </si>
  <si>
    <t>MAERSK TAURUS</t>
  </si>
  <si>
    <t>DALI</t>
  </si>
  <si>
    <t>MAERSK SHIVLING</t>
  </si>
  <si>
    <t>WIELAND</t>
  </si>
  <si>
    <t>KMTC MUMBAI</t>
  </si>
  <si>
    <t>1908W</t>
  </si>
  <si>
    <t>SINAR SANGIR</t>
  </si>
  <si>
    <t>VALOR</t>
  </si>
  <si>
    <t>XIN QUAN ZHOU</t>
  </si>
  <si>
    <t>ALEXANDRIA BRIDGE</t>
  </si>
  <si>
    <t>BAI CHAY BRIDGE</t>
  </si>
  <si>
    <t>KOTA SETIA</t>
  </si>
  <si>
    <t>948E</t>
  </si>
  <si>
    <t>949W</t>
  </si>
  <si>
    <t>1947E</t>
  </si>
  <si>
    <t>1948E</t>
  </si>
  <si>
    <t>WAN HAI 513</t>
  </si>
  <si>
    <t>1927E</t>
  </si>
  <si>
    <t>1949E</t>
  </si>
  <si>
    <t>1950E</t>
  </si>
  <si>
    <t>1951E</t>
  </si>
  <si>
    <t xml:space="preserve">CMA CGM VIRGINIA </t>
  </si>
  <si>
    <t>CMA CGM NEW JERSEY</t>
  </si>
  <si>
    <t>CMA CGM GEORGIA</t>
  </si>
  <si>
    <t>CMA CGM COCHIN</t>
  </si>
  <si>
    <t>0PP5BE1MA</t>
  </si>
  <si>
    <t>940A  </t>
  </si>
  <si>
    <t>SITC KEELUNG</t>
  </si>
  <si>
    <t>SITC OSAKA</t>
  </si>
  <si>
    <t>1927N</t>
  </si>
  <si>
    <t>1931N</t>
  </si>
  <si>
    <t>SITC GUANGXI</t>
  </si>
  <si>
    <t xml:space="preserve">MOL CELEBRATION </t>
  </si>
  <si>
    <t xml:space="preserve">YM ULTIMATE </t>
  </si>
  <si>
    <t xml:space="preserve">YM UPSURGENCE </t>
  </si>
  <si>
    <t>SEASPAN THAMES</t>
  </si>
  <si>
    <t>SEASPAN BREEZE</t>
  </si>
  <si>
    <t xml:space="preserve">NAVIOS CONSTELLATION </t>
  </si>
  <si>
    <t>009E</t>
  </si>
  <si>
    <t xml:space="preserve">SEASPAN ZAMBEZI </t>
  </si>
  <si>
    <t>ATHOS</t>
  </si>
  <si>
    <t>CONTI CONQUEST</t>
  </si>
  <si>
    <t>HANOVER EXPRESS</t>
  </si>
  <si>
    <t xml:space="preserve">OSAKA EXPRESS </t>
  </si>
  <si>
    <t>COPIAPO</t>
  </si>
  <si>
    <t>CAUQUENES</t>
  </si>
  <si>
    <t>MOL BENEFACTOR</t>
  </si>
  <si>
    <t>HMM BLESSING</t>
  </si>
  <si>
    <t>CAUTIN</t>
  </si>
  <si>
    <t>949E</t>
  </si>
  <si>
    <t>950E</t>
  </si>
  <si>
    <t>952E</t>
  </si>
  <si>
    <t>SYMI I</t>
  </si>
  <si>
    <t>MSC DOMITILLE</t>
  </si>
  <si>
    <t>MSC GISELLE</t>
  </si>
  <si>
    <t>CAPE ARTEMISIO</t>
  </si>
  <si>
    <t>MOL BEACON</t>
  </si>
  <si>
    <t>YM PLUM</t>
  </si>
  <si>
    <t>HYUNDAI UNITY</t>
  </si>
  <si>
    <t>HYUNDAI GRACE</t>
  </si>
  <si>
    <t>MACKINAC BRIDGE</t>
  </si>
  <si>
    <t>MUNCHEN BRIDGE</t>
  </si>
  <si>
    <t>ONE EAGLE</t>
  </si>
  <si>
    <t>MILANO BRIDGE</t>
  </si>
  <si>
    <t>ESSEN EXPRESS</t>
  </si>
  <si>
    <t>HONG KONG EXPRESS</t>
  </si>
  <si>
    <t xml:space="preserve">AFIF </t>
  </si>
  <si>
    <t>SALAHUDDIN</t>
  </si>
  <si>
    <t>SAJIR</t>
  </si>
  <si>
    <t>AL MURABBA</t>
  </si>
  <si>
    <t>CSAV TRANCURA</t>
  </si>
  <si>
    <t>CSCL ZEEBRUGGE</t>
  </si>
  <si>
    <t>CMA CGM RIGOLETTO</t>
  </si>
  <si>
    <t>026</t>
  </si>
  <si>
    <t>0PP5FE1MA</t>
  </si>
  <si>
    <t>0PP5HE1MA</t>
  </si>
  <si>
    <t>0PP5JE1MA</t>
  </si>
  <si>
    <t>WAN HAI 508</t>
  </si>
  <si>
    <t>COSCO SHIPPING UNIVERSE</t>
  </si>
  <si>
    <t>COSCO SHIPPING ARIES</t>
  </si>
  <si>
    <t>COSCO SHIPPING GEMINI</t>
  </si>
  <si>
    <t>COSCO SHIPPING TAURUS</t>
  </si>
  <si>
    <t>OOCL JAPAN</t>
  </si>
  <si>
    <t>COSCO SHIPPING STAR</t>
  </si>
  <si>
    <t>OOCL UNITED KINGDOM</t>
  </si>
  <si>
    <t>COSCO SHIPPING GALAXY</t>
  </si>
  <si>
    <t>CMA CGM JULES VERNE</t>
  </si>
  <si>
    <t>CMA CGM VASCO DE GAMA</t>
  </si>
  <si>
    <t>CMA CGM ARGENTINA</t>
  </si>
  <si>
    <t>CMA CGM PANAMA</t>
  </si>
  <si>
    <t>CMA CGM LOUIS BLERIOT</t>
  </si>
  <si>
    <t>0FL57W1</t>
  </si>
  <si>
    <t>0FL59W1</t>
  </si>
  <si>
    <t>0FL5BW1</t>
  </si>
  <si>
    <t>0FL5DW1</t>
  </si>
  <si>
    <t>0FL5FW1</t>
  </si>
  <si>
    <t>APL FULLERTON</t>
  </si>
  <si>
    <t>CMA CGM JEAN MERMOZ</t>
  </si>
  <si>
    <t>0FM33W1</t>
  </si>
  <si>
    <t>0FM35W1</t>
  </si>
  <si>
    <t>0FM37W1</t>
  </si>
  <si>
    <t>0FM39W1</t>
  </si>
  <si>
    <t>TAMPA TRIUMPH</t>
  </si>
  <si>
    <t>TEXAS TRIUMPH</t>
  </si>
  <si>
    <t>TAIPEI TRIUMPH</t>
  </si>
  <si>
    <t>COSCO FAITH</t>
  </si>
  <si>
    <t>COSCO SHIPPING ALPS</t>
  </si>
  <si>
    <t>MAIRA XL</t>
  </si>
  <si>
    <t>COSCO SHIPPING PANAMA</t>
  </si>
  <si>
    <t>CMA CGM ARKANSAS</t>
  </si>
  <si>
    <t>COSCO SHIPPING SEINE</t>
  </si>
  <si>
    <t>021W</t>
  </si>
  <si>
    <t>0BX5FW1</t>
  </si>
  <si>
    <t>RDO CONCORD</t>
  </si>
  <si>
    <t>0BE59W1</t>
  </si>
  <si>
    <t>OOCL MALAYSIA</t>
  </si>
  <si>
    <t>CMA CGM COLUMBA</t>
  </si>
  <si>
    <t>0ME55W1</t>
  </si>
  <si>
    <t>0ME59W1</t>
  </si>
  <si>
    <t>0ME5BW1</t>
  </si>
  <si>
    <t>BlANK SAILING</t>
  </si>
  <si>
    <t>EVER UTILE</t>
  </si>
  <si>
    <t>COSCO HAMBURG</t>
  </si>
  <si>
    <t>1407W</t>
  </si>
  <si>
    <t>226W</t>
  </si>
  <si>
    <t xml:space="preserve">SANTA CATARINA </t>
  </si>
  <si>
    <t xml:space="preserve">CCNI ARAUCO </t>
  </si>
  <si>
    <t xml:space="preserve">SANTA INES </t>
  </si>
  <si>
    <t>949S</t>
  </si>
  <si>
    <t>950S</t>
  </si>
  <si>
    <t>951S</t>
  </si>
  <si>
    <t>952S</t>
  </si>
  <si>
    <t>951W</t>
  </si>
  <si>
    <t>949N</t>
  </si>
  <si>
    <t>950N</t>
  </si>
  <si>
    <t>951N</t>
  </si>
  <si>
    <t>952N</t>
  </si>
  <si>
    <t>CSCL AUTUMN</t>
  </si>
  <si>
    <t>028N</t>
  </si>
  <si>
    <t>038N</t>
  </si>
  <si>
    <t>030N</t>
  </si>
  <si>
    <t>COSCO ASIA</t>
  </si>
  <si>
    <t>COSCO EUROPE</t>
  </si>
  <si>
    <t>CSCL SUMMER</t>
  </si>
  <si>
    <t>067E</t>
  </si>
  <si>
    <t>CMA CGM LA SCALA</t>
  </si>
  <si>
    <t>CMA CGM MAUPASSANT</t>
  </si>
  <si>
    <t>CMA CGM FIGARO</t>
  </si>
  <si>
    <t>CMA CGM DALILA</t>
  </si>
  <si>
    <t>0PG5FE1</t>
  </si>
  <si>
    <t>0PG5HE1</t>
  </si>
  <si>
    <t>0PG5JE1</t>
  </si>
  <si>
    <t>0PG5LE1</t>
  </si>
  <si>
    <t>COSCO FORTUNE</t>
  </si>
  <si>
    <t>CMA CGM J. MADISON</t>
  </si>
  <si>
    <t>CMA CGM T. ROOSEVELT</t>
  </si>
  <si>
    <t>CMA CGM J. ADAMS</t>
  </si>
  <si>
    <t>COSCO SHIPPING LOTUS</t>
  </si>
  <si>
    <t>049E</t>
  </si>
  <si>
    <t>0MB4PE1</t>
  </si>
  <si>
    <t>0MB4RE1</t>
  </si>
  <si>
    <t>0MB4TE1</t>
  </si>
  <si>
    <t>EVER LUNAR</t>
  </si>
  <si>
    <t>EVER LEADER</t>
  </si>
  <si>
    <t>EVER LENIENT</t>
  </si>
  <si>
    <t>EVER LEADING</t>
  </si>
  <si>
    <t>EVER LIBERAL</t>
  </si>
  <si>
    <t>0930E</t>
  </si>
  <si>
    <t>0931E</t>
  </si>
  <si>
    <t>0932E</t>
  </si>
  <si>
    <t>0933E</t>
  </si>
  <si>
    <t>0934E</t>
  </si>
  <si>
    <t>APL QINGDAO</t>
  </si>
  <si>
    <t>0SV6BS1</t>
  </si>
  <si>
    <t>0SV6JS1</t>
  </si>
  <si>
    <t>0SV6FS1</t>
  </si>
  <si>
    <t>EVER LUCENT</t>
  </si>
  <si>
    <t>YM Unanimity</t>
  </si>
  <si>
    <t>SEROJA TIGA</t>
  </si>
  <si>
    <t>COSCO PRINCE RUPERT</t>
  </si>
  <si>
    <t>EVER UNIFIC</t>
  </si>
  <si>
    <t>EVER ENVOY</t>
  </si>
  <si>
    <t>006E</t>
  </si>
  <si>
    <t>146E</t>
  </si>
  <si>
    <t>155E</t>
  </si>
  <si>
    <t>KOTA CEPAT</t>
  </si>
  <si>
    <t>E.R.FRANCE</t>
  </si>
  <si>
    <t>WAN HAI 613</t>
  </si>
  <si>
    <t>KOTA CARUM</t>
  </si>
  <si>
    <t>042E</t>
  </si>
  <si>
    <t>E035</t>
  </si>
  <si>
    <t>057E</t>
  </si>
  <si>
    <t>CSCL GLOBE</t>
  </si>
  <si>
    <t>054W</t>
  </si>
  <si>
    <t>TRITON</t>
  </si>
  <si>
    <t>COSCO SHIPPING KILIMANJARO</t>
  </si>
  <si>
    <t>THALASSA PISTIS</t>
  </si>
  <si>
    <t>0974W</t>
  </si>
  <si>
    <t>0977W</t>
  </si>
  <si>
    <t>EVER STEADY</t>
  </si>
  <si>
    <t>1644W</t>
  </si>
  <si>
    <t>1646W</t>
  </si>
  <si>
    <t>1647W</t>
  </si>
  <si>
    <t>APL ENGLAND</t>
  </si>
  <si>
    <t>WAN HAI 611</t>
  </si>
  <si>
    <t>待定</t>
  </si>
  <si>
    <t>0VP33W1</t>
  </si>
  <si>
    <t>W041</t>
  </si>
  <si>
    <t>EVER GLOBE</t>
  </si>
  <si>
    <t>EVER GOODS</t>
  </si>
  <si>
    <t>EVER GOVERN</t>
  </si>
  <si>
    <t>EVER GOLDEN</t>
  </si>
  <si>
    <t>1065W</t>
  </si>
  <si>
    <t>1066W</t>
  </si>
  <si>
    <t>1067W</t>
  </si>
  <si>
    <t>1068W</t>
  </si>
  <si>
    <t>MAERSK TAIKUNG</t>
  </si>
  <si>
    <t>CLEMENS SCHULTE</t>
  </si>
  <si>
    <t>CHARLOTTE SCHULTE</t>
  </si>
  <si>
    <t>19003W</t>
  </si>
  <si>
    <t>01951W</t>
  </si>
  <si>
    <t>1909W</t>
  </si>
  <si>
    <t>336S</t>
  </si>
  <si>
    <t>043S</t>
  </si>
  <si>
    <t>337S</t>
  </si>
  <si>
    <t>XIN WU HAN</t>
  </si>
  <si>
    <t xml:space="preserve">COSCO SAO PAULO </t>
  </si>
  <si>
    <t>XIN FANG CHENG</t>
  </si>
  <si>
    <t>100S</t>
  </si>
  <si>
    <t>074S</t>
  </si>
  <si>
    <t>231S</t>
  </si>
  <si>
    <t>101S</t>
  </si>
  <si>
    <t>ANTHEA Y</t>
  </si>
  <si>
    <t>CMA CGM JACQUES JUNIOR</t>
  </si>
  <si>
    <t>SWITZERLAND</t>
  </si>
  <si>
    <t>CMA CGM RODOLPHE</t>
  </si>
  <si>
    <t>0AA51W1</t>
  </si>
  <si>
    <t>114W</t>
  </si>
  <si>
    <t>0AA55W1</t>
  </si>
  <si>
    <t>059S</t>
  </si>
  <si>
    <t>046S</t>
  </si>
  <si>
    <t>XIN XIA MEN</t>
  </si>
  <si>
    <t>080S</t>
  </si>
  <si>
    <t>050S</t>
  </si>
  <si>
    <t>388W</t>
  </si>
  <si>
    <t>W060</t>
  </si>
  <si>
    <t>067W</t>
  </si>
  <si>
    <t>RHL CONSCIENTIA</t>
  </si>
  <si>
    <t>SEADREAM</t>
  </si>
  <si>
    <t>ZIM KINGSTON</t>
  </si>
  <si>
    <t>305W</t>
  </si>
  <si>
    <t>KOTA SEMPENA</t>
  </si>
  <si>
    <t>KOTA SURIA</t>
  </si>
  <si>
    <t xml:space="preserve">KOTA SALAM </t>
  </si>
  <si>
    <t xml:space="preserve">KOTA SATRIA </t>
  </si>
  <si>
    <t>MOL ENDOWMENT</t>
  </si>
  <si>
    <t xml:space="preserve">ITAL LIRICA </t>
  </si>
  <si>
    <t>103W</t>
  </si>
  <si>
    <t>074W</t>
  </si>
  <si>
    <t>KAMA BHUM</t>
  </si>
  <si>
    <t>KOTA LAWA</t>
  </si>
  <si>
    <t>TO BE NOMINATED</t>
  </si>
  <si>
    <t>1952E</t>
  </si>
  <si>
    <t>1953E</t>
  </si>
  <si>
    <t>SONGYUNHE</t>
  </si>
  <si>
    <t>CMA CGM ALCAZA</t>
  </si>
  <si>
    <t>0QA4NS</t>
  </si>
  <si>
    <t>0QA4PS</t>
  </si>
  <si>
    <t>0QA4RS</t>
  </si>
  <si>
    <t>0QA4TS</t>
  </si>
  <si>
    <t>0QA4VS</t>
  </si>
  <si>
    <t>HYUNDAI PREMIUM</t>
  </si>
  <si>
    <t>FLORIDA BAY</t>
  </si>
  <si>
    <t>124W</t>
  </si>
  <si>
    <t>125W</t>
  </si>
  <si>
    <t>126W</t>
  </si>
  <si>
    <t>1949S</t>
  </si>
  <si>
    <t>1950S</t>
  </si>
  <si>
    <t>1951S</t>
  </si>
  <si>
    <t>1952S</t>
  </si>
  <si>
    <t>MCC QINGDAO  </t>
  </si>
  <si>
    <t>MCC CEBU  </t>
  </si>
  <si>
    <t>CAPE SYROS  </t>
  </si>
  <si>
    <t>CALIFORNIA TRADER  </t>
  </si>
  <si>
    <t>942A  </t>
  </si>
  <si>
    <t>948A  </t>
  </si>
  <si>
    <t>947A  </t>
  </si>
  <si>
    <t>9097S</t>
  </si>
  <si>
    <t>9099S</t>
  </si>
  <si>
    <t>9101S</t>
  </si>
  <si>
    <t>9103S</t>
  </si>
  <si>
    <t>9105S</t>
  </si>
  <si>
    <t>2001E</t>
  </si>
  <si>
    <t>2002E</t>
  </si>
  <si>
    <t>2003E</t>
  </si>
  <si>
    <t>KMTC HAIPHONG</t>
  </si>
  <si>
    <t>1915S</t>
  </si>
  <si>
    <t>SITC KANTO</t>
  </si>
  <si>
    <t>SITC HANSHIN</t>
  </si>
  <si>
    <t>SITC MACAO</t>
  </si>
  <si>
    <t>2002S</t>
  </si>
  <si>
    <t>1947S</t>
  </si>
  <si>
    <t>2001S</t>
  </si>
  <si>
    <t>1929N</t>
  </si>
  <si>
    <t>1933N</t>
  </si>
  <si>
    <t>SITC YOKOHAMA</t>
  </si>
  <si>
    <t>1945E</t>
  </si>
  <si>
    <t>SITC ZHEJIANG</t>
  </si>
  <si>
    <t>2001N</t>
  </si>
  <si>
    <t>1932S</t>
  </si>
  <si>
    <t>DECEMBER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</si>
  <si>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</si>
  <si>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</si>
  <si>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</si>
  <si>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</si>
  <si>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COSCO/AEU6</t>
    <phoneticPr fontId="35" type="noConversion"/>
  </si>
  <si>
    <t xml:space="preserve">LE HAVRE  </t>
    <phoneticPr fontId="35" type="noConversion"/>
  </si>
  <si>
    <t>VESSEL</t>
    <phoneticPr fontId="35" type="noConversion"/>
  </si>
  <si>
    <t>CNNGB</t>
    <phoneticPr fontId="35" type="noConversion"/>
  </si>
  <si>
    <t xml:space="preserve">MSC JEWEL </t>
    <phoneticPr fontId="35" type="noConversion"/>
  </si>
  <si>
    <t>949W</t>
    <phoneticPr fontId="35" type="noConversion"/>
  </si>
  <si>
    <t>HMM/HSD/AE6</t>
    <phoneticPr fontId="35" type="noConversion"/>
  </si>
  <si>
    <t xml:space="preserve">MSC KATRINA </t>
    <phoneticPr fontId="35" type="noConversion"/>
  </si>
  <si>
    <t xml:space="preserve">MSC MARIA SAVERIA </t>
    <phoneticPr fontId="35" type="noConversion"/>
  </si>
  <si>
    <t xml:space="preserve">MAERSK EXETER 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</si>
  <si>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</si>
  <si>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</si>
  <si>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>VESSEL</t>
    <phoneticPr fontId="35" type="noConversion"/>
  </si>
  <si>
    <t xml:space="preserve">FELIXSTOWE </t>
    <phoneticPr fontId="35" type="noConversion"/>
  </si>
  <si>
    <t xml:space="preserve">MAGLEBY MAERSK </t>
    <phoneticPr fontId="35" type="noConversion"/>
  </si>
  <si>
    <t>947W</t>
    <phoneticPr fontId="35" type="noConversion"/>
  </si>
  <si>
    <t>MSK AE1</t>
    <phoneticPr fontId="35" type="noConversion"/>
  </si>
  <si>
    <t xml:space="preserve">MSC AMBITION </t>
    <phoneticPr fontId="35" type="noConversion"/>
  </si>
  <si>
    <t xml:space="preserve">MSC CAMILLE </t>
    <phoneticPr fontId="35" type="noConversion"/>
  </si>
  <si>
    <t xml:space="preserve">MAERSK ENPING </t>
    <phoneticPr fontId="35" type="noConversion"/>
  </si>
  <si>
    <t xml:space="preserve">MAERSK EDMOTON </t>
    <phoneticPr fontId="35" type="noConversion"/>
  </si>
  <si>
    <t>010W</t>
    <phoneticPr fontId="35" type="noConversion"/>
  </si>
  <si>
    <t>COSCO /AEU1</t>
    <phoneticPr fontId="35" type="noConversion"/>
  </si>
  <si>
    <t>011W</t>
    <phoneticPr fontId="35" type="noConversion"/>
  </si>
  <si>
    <t>003W</t>
    <phoneticPr fontId="35" type="noConversion"/>
  </si>
  <si>
    <t>004W</t>
    <phoneticPr fontId="35" type="noConversion"/>
  </si>
  <si>
    <t>SOUTHAMPTON</t>
    <phoneticPr fontId="35" type="noConversion"/>
  </si>
  <si>
    <t>DUBLIN</t>
    <phoneticPr fontId="35" type="noConversion"/>
  </si>
  <si>
    <t xml:space="preserve">ROTTERDAM(VIA) </t>
    <phoneticPr fontId="35" type="noConversion"/>
  </si>
  <si>
    <t>COSCO   AEU1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</si>
  <si>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</si>
  <si>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</si>
  <si>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</si>
  <si>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013W</t>
    <phoneticPr fontId="35" type="noConversion"/>
  </si>
  <si>
    <t>ONE/HPL/FE4</t>
    <phoneticPr fontId="35" type="noConversion"/>
  </si>
  <si>
    <t>012W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</si>
  <si>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</si>
  <si>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</si>
  <si>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</si>
  <si>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</si>
  <si>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</si>
  <si>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</si>
  <si>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</si>
  <si>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</si>
  <si>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</si>
  <si>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</si>
  <si>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</si>
  <si>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</si>
  <si>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</si>
  <si>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</si>
  <si>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</si>
  <si>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</si>
  <si>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</si>
  <si>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</si>
  <si>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</si>
  <si>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</si>
  <si>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</si>
  <si>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015W</t>
    <phoneticPr fontId="35" type="noConversion"/>
  </si>
  <si>
    <t>ONE MD1</t>
    <phoneticPr fontId="35" type="noConversion"/>
  </si>
  <si>
    <t>032W</t>
    <phoneticPr fontId="35" type="noConversion"/>
  </si>
  <si>
    <t>033W</t>
    <phoneticPr fontId="35" type="noConversion"/>
  </si>
  <si>
    <t>036W</t>
    <phoneticPr fontId="35" type="noConversion"/>
  </si>
  <si>
    <t>COSCO/AEM2</t>
    <phoneticPr fontId="35" type="noConversion"/>
  </si>
  <si>
    <t xml:space="preserve">VALENCIA  </t>
    <phoneticPr fontId="35" type="noConversion"/>
  </si>
  <si>
    <t>014W</t>
    <phoneticPr fontId="35" type="noConversion"/>
  </si>
  <si>
    <t>HPL /MD2</t>
    <phoneticPr fontId="35" type="noConversion"/>
  </si>
  <si>
    <t>022W</t>
    <phoneticPr fontId="35" type="noConversion"/>
  </si>
  <si>
    <t>023W</t>
    <phoneticPr fontId="35" type="noConversion"/>
  </si>
  <si>
    <t>009W</t>
    <phoneticPr fontId="35" type="noConversion"/>
  </si>
  <si>
    <t>017W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</si>
  <si>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</si>
  <si>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</si>
  <si>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</si>
  <si>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</si>
  <si>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</si>
  <si>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</si>
  <si>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 xml:space="preserve">MSC TRIESTE </t>
    <phoneticPr fontId="35" type="noConversion"/>
  </si>
  <si>
    <t>MSC /MSK /AE20</t>
    <phoneticPr fontId="35" type="noConversion"/>
  </si>
  <si>
    <t>MSC BEATRICE</t>
    <phoneticPr fontId="35" type="noConversion"/>
  </si>
  <si>
    <t xml:space="preserve">MSC MELATILDE </t>
    <phoneticPr fontId="35" type="noConversion"/>
  </si>
  <si>
    <t xml:space="preserve">EVELYN MAERSK </t>
    <phoneticPr fontId="35" type="noConversion"/>
  </si>
  <si>
    <t xml:space="preserve">MSC TERESA </t>
    <phoneticPr fontId="35" type="noConversion"/>
  </si>
  <si>
    <t>001W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</si>
  <si>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</si>
  <si>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</si>
  <si>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</si>
  <si>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</si>
  <si>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</si>
  <si>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</si>
  <si>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</si>
  <si>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</si>
  <si>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</si>
  <si>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</si>
  <si>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</si>
  <si>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</si>
  <si>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0035W</t>
    <phoneticPr fontId="35" type="noConversion"/>
  </si>
  <si>
    <t>0047W</t>
    <phoneticPr fontId="35" type="noConversion"/>
  </si>
  <si>
    <t>0042W</t>
    <phoneticPr fontId="35" type="noConversion"/>
  </si>
  <si>
    <t>CAPE TOWN</t>
    <phoneticPr fontId="35" type="noConversion"/>
  </si>
  <si>
    <t>COSCO/WAX2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</si>
  <si>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</si>
  <si>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</si>
  <si>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</si>
  <si>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</si>
  <si>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</si>
  <si>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</si>
  <si>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</si>
  <si>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 xml:space="preserve">MSC ISABELLA </t>
    <phoneticPr fontId="35" type="noConversion"/>
  </si>
  <si>
    <t>948W</t>
    <phoneticPr fontId="35" type="noConversion"/>
  </si>
  <si>
    <t>MSC/MSK /AE7</t>
    <phoneticPr fontId="35" type="noConversion"/>
  </si>
  <si>
    <t xml:space="preserve">MSC OSCAR </t>
    <phoneticPr fontId="35" type="noConversion"/>
  </si>
  <si>
    <t xml:space="preserve">MADISON MAERSK </t>
    <phoneticPr fontId="35" type="noConversion"/>
  </si>
  <si>
    <t xml:space="preserve">MORTEN MAERSK </t>
    <phoneticPr fontId="35" type="noConversion"/>
  </si>
  <si>
    <t>GLORIOUS SHENG</t>
    <phoneticPr fontId="35" type="noConversion"/>
  </si>
  <si>
    <t xml:space="preserve">PORT LOUIS  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</si>
  <si>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</si>
  <si>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</si>
  <si>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</si>
  <si>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</si>
  <si>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</si>
  <si>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PIL RSS</t>
    <phoneticPr fontId="35" type="noConversion"/>
  </si>
  <si>
    <t xml:space="preserve">AUCKLAND </t>
    <phoneticPr fontId="35" type="noConversion"/>
  </si>
  <si>
    <t>OPERATOR</t>
    <phoneticPr fontId="35" type="noConversion"/>
  </si>
  <si>
    <t>COSCO  FCE</t>
    <phoneticPr fontId="35" type="noConversion"/>
  </si>
  <si>
    <t xml:space="preserve">BRISBANE  </t>
    <phoneticPr fontId="35" type="noConversion"/>
  </si>
  <si>
    <t xml:space="preserve">MOL GENESIS </t>
    <phoneticPr fontId="35" type="noConversion"/>
  </si>
  <si>
    <t>948S</t>
    <phoneticPr fontId="35" type="noConversion"/>
  </si>
  <si>
    <t>MAERSK AU1 MSC(Wallaby)</t>
    <phoneticPr fontId="35" type="noConversion"/>
  </si>
  <si>
    <t xml:space="preserve">BREVIK BRIDGE </t>
    <phoneticPr fontId="35" type="noConversion"/>
  </si>
  <si>
    <t xml:space="preserve">MAERSK LOME </t>
    <phoneticPr fontId="35" type="noConversion"/>
  </si>
  <si>
    <t xml:space="preserve">MAERSK EUPHRATES </t>
    <phoneticPr fontId="35" type="noConversion"/>
  </si>
  <si>
    <t xml:space="preserve">ADRIAN SCHULTE </t>
    <phoneticPr fontId="35" type="noConversion"/>
  </si>
  <si>
    <t xml:space="preserve">FREMANTLE(PERTH) </t>
    <phoneticPr fontId="35" type="noConversion"/>
  </si>
  <si>
    <t>059E</t>
    <phoneticPr fontId="35" type="noConversion"/>
  </si>
  <si>
    <t>ONE SAC</t>
    <phoneticPr fontId="35" type="noConversion"/>
  </si>
  <si>
    <t>040E</t>
    <phoneticPr fontId="35" type="noConversion"/>
  </si>
  <si>
    <t>074E</t>
    <phoneticPr fontId="35" type="noConversion"/>
  </si>
  <si>
    <t>001E</t>
    <phoneticPr fontId="35" type="noConversion"/>
  </si>
  <si>
    <t xml:space="preserve">MELBOURNE  </t>
    <phoneticPr fontId="35" type="noConversion"/>
  </si>
  <si>
    <t>072N</t>
    <phoneticPr fontId="35" type="noConversion"/>
  </si>
  <si>
    <t>ONE EMC  AUE/NEAX</t>
    <phoneticPr fontId="35" type="noConversion"/>
  </si>
  <si>
    <t>112N</t>
    <phoneticPr fontId="35" type="noConversion"/>
  </si>
  <si>
    <t>093N</t>
    <phoneticPr fontId="35" type="noConversion"/>
  </si>
  <si>
    <t>147N</t>
    <phoneticPr fontId="35" type="noConversion"/>
  </si>
  <si>
    <t>014N</t>
    <phoneticPr fontId="35" type="noConversion"/>
  </si>
  <si>
    <t xml:space="preserve">SYDNEY 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</si>
  <si>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</si>
  <si>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</si>
  <si>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</si>
  <si>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PA1</t>
    <phoneticPr fontId="35" type="noConversion"/>
  </si>
  <si>
    <t xml:space="preserve"> </t>
    <phoneticPr fontId="35" type="noConversion"/>
  </si>
  <si>
    <t xml:space="preserve">PORT KELANG        </t>
    <phoneticPr fontId="35" type="noConversion"/>
  </si>
  <si>
    <t>CNNGB</t>
    <phoneticPr fontId="35" type="noConversion"/>
  </si>
  <si>
    <t>PORT KELANG</t>
    <phoneticPr fontId="35" type="noConversion"/>
  </si>
  <si>
    <t>W125</t>
    <phoneticPr fontId="35" type="noConversion"/>
  </si>
  <si>
    <t>WHL  CI2</t>
    <phoneticPr fontId="35" type="noConversion"/>
  </si>
  <si>
    <t>W169</t>
    <phoneticPr fontId="35" type="noConversion"/>
  </si>
  <si>
    <t>W061</t>
    <phoneticPr fontId="35" type="noConversion"/>
  </si>
  <si>
    <t>197W</t>
    <phoneticPr fontId="35" type="noConversion"/>
  </si>
  <si>
    <t>W052</t>
    <phoneticPr fontId="35" type="noConversion"/>
  </si>
  <si>
    <t>WHL CI3</t>
    <phoneticPr fontId="35" type="noConversion"/>
  </si>
  <si>
    <t>388W</t>
    <phoneticPr fontId="35" type="noConversion"/>
  </si>
  <si>
    <t>W060</t>
    <phoneticPr fontId="35" type="noConversion"/>
  </si>
  <si>
    <t>101W</t>
    <phoneticPr fontId="35" type="noConversion"/>
  </si>
  <si>
    <t>067W</t>
    <phoneticPr fontId="35" type="noConversion"/>
  </si>
  <si>
    <t xml:space="preserve">HO CHI MINH    </t>
    <phoneticPr fontId="35" type="noConversion"/>
  </si>
  <si>
    <t xml:space="preserve"> SITC /VTX3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</si>
  <si>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</si>
  <si>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</si>
  <si>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HAIPHONG </t>
    <phoneticPr fontId="35" type="noConversion"/>
  </si>
  <si>
    <t xml:space="preserve">SITC /CJV5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</si>
  <si>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</si>
  <si>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</si>
  <si>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</si>
  <si>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</si>
  <si>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</si>
  <si>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</si>
  <si>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</si>
  <si>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LAEM CHABANG</t>
    <phoneticPr fontId="35" type="noConversion"/>
  </si>
  <si>
    <t>296S</t>
    <phoneticPr fontId="35" type="noConversion"/>
  </si>
  <si>
    <t>RCL /RBC1</t>
    <phoneticPr fontId="35" type="noConversion"/>
  </si>
  <si>
    <t>241S</t>
    <phoneticPr fontId="35" type="noConversion"/>
  </si>
  <si>
    <t>305S</t>
    <phoneticPr fontId="35" type="noConversion"/>
  </si>
  <si>
    <t>297S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</si>
  <si>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</si>
  <si>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</si>
  <si>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</si>
  <si>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 xml:space="preserve">SINGAPORE        </t>
    <phoneticPr fontId="35" type="noConversion"/>
  </si>
  <si>
    <t>058W</t>
    <phoneticPr fontId="35" type="noConversion"/>
  </si>
  <si>
    <t>HMM ACS</t>
    <phoneticPr fontId="35" type="noConversion"/>
  </si>
  <si>
    <t>062W</t>
    <phoneticPr fontId="35" type="noConversion"/>
  </si>
  <si>
    <t>016W</t>
    <phoneticPr fontId="35" type="noConversion"/>
  </si>
  <si>
    <t>002W</t>
    <phoneticPr fontId="35" type="noConversion"/>
  </si>
  <si>
    <t>YML SA3/COSCO ESA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</si>
  <si>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</si>
  <si>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</si>
  <si>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</si>
  <si>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</si>
  <si>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</si>
  <si>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</si>
  <si>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</si>
  <si>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</si>
  <si>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SNL SITC/NA1 CJV4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</si>
  <si>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</si>
  <si>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</si>
  <si>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SITC/SKU </t>
    <phoneticPr fontId="35" type="noConversion"/>
  </si>
  <si>
    <t>SITC/SKU</t>
    <phoneticPr fontId="35" type="noConversion"/>
  </si>
  <si>
    <t xml:space="preserve">TOKYO </t>
    <phoneticPr fontId="35" type="noConversion"/>
  </si>
  <si>
    <t>123W</t>
    <phoneticPr fontId="35" type="noConversion"/>
  </si>
  <si>
    <t>CSCL COSCO SKT8          /SNL NKT1 SITC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</si>
  <si>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</si>
  <si>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</si>
  <si>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>NOSCO (sitc)   VTX2          /SNL NJ1</t>
    <phoneticPr fontId="35" type="noConversion"/>
  </si>
  <si>
    <t xml:space="preserve">BUSAN  </t>
    <phoneticPr fontId="35" type="noConversion"/>
  </si>
  <si>
    <t>1925E</t>
    <phoneticPr fontId="35" type="noConversion"/>
  </si>
  <si>
    <t>EAS</t>
    <phoneticPr fontId="35" type="noConversion"/>
  </si>
  <si>
    <t>1926E</t>
    <phoneticPr fontId="35" type="noConversion"/>
  </si>
  <si>
    <t>1051E</t>
    <phoneticPr fontId="35" type="noConversion"/>
  </si>
  <si>
    <t>1053E</t>
    <phoneticPr fontId="35" type="noConversion"/>
  </si>
  <si>
    <t>1055E</t>
    <phoneticPr fontId="35" type="noConversion"/>
  </si>
  <si>
    <t>1057E</t>
    <phoneticPr fontId="35" type="noConversion"/>
  </si>
  <si>
    <t>1059E</t>
    <phoneticPr fontId="35" type="noConversion"/>
  </si>
  <si>
    <t xml:space="preserve">INCHON </t>
    <phoneticPr fontId="35" type="noConversion"/>
  </si>
  <si>
    <t>XIN MING ZHOU 20</t>
    <phoneticPr fontId="35" type="noConversion"/>
  </si>
  <si>
    <t>NOSCO</t>
    <phoneticPr fontId="35" type="noConversion"/>
  </si>
  <si>
    <t xml:space="preserve">CHATTANOOGA  </t>
    <phoneticPr fontId="35" type="noConversion"/>
  </si>
  <si>
    <t>1949E</t>
    <phoneticPr fontId="35" type="noConversion"/>
  </si>
  <si>
    <t>DONGYOUNG/TAIYOUNG</t>
    <phoneticPr fontId="35" type="noConversion"/>
  </si>
  <si>
    <t xml:space="preserve">CHATTANOOGA </t>
    <phoneticPr fontId="35" type="noConversion"/>
  </si>
  <si>
    <t>1948S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</si>
  <si>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</si>
  <si>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</si>
  <si>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</si>
  <si>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>NEW MINGZHOU 12</t>
    <phoneticPr fontId="35" type="noConversion"/>
  </si>
  <si>
    <t>NTW1  1/2</t>
    <phoneticPr fontId="35" type="noConversion"/>
  </si>
  <si>
    <t>NEW MINGZHOU 60</t>
    <phoneticPr fontId="35" type="noConversion"/>
  </si>
  <si>
    <t>9081S</t>
    <phoneticPr fontId="35" type="noConversion"/>
  </si>
  <si>
    <t>NTW2   4/5</t>
    <phoneticPr fontId="35" type="noConversion"/>
  </si>
  <si>
    <t>9083S</t>
    <phoneticPr fontId="35" type="noConversion"/>
  </si>
  <si>
    <t>9085S</t>
    <phoneticPr fontId="35" type="noConversion"/>
  </si>
  <si>
    <t>9087S</t>
    <phoneticPr fontId="35" type="noConversion"/>
  </si>
  <si>
    <t>9089S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</si>
  <si>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</si>
  <si>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</si>
  <si>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</si>
  <si>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</si>
  <si>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SITC /CJV4 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</si>
  <si>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</si>
  <si>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</si>
  <si>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</si>
  <si>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</si>
  <si>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</si>
  <si>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</si>
  <si>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</si>
  <si>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COSCO/FI3</t>
    <phoneticPr fontId="35" type="noConversion"/>
  </si>
  <si>
    <t xml:space="preserve">COLOMBO        </t>
    <phoneticPr fontId="35" type="noConversion"/>
  </si>
  <si>
    <t>COSCO/AEU5</t>
    <phoneticPr fontId="35" type="noConversion"/>
  </si>
  <si>
    <t>MSK /AE1</t>
    <phoneticPr fontId="35" type="noConversion"/>
  </si>
  <si>
    <t>MSC AMBITION</t>
    <phoneticPr fontId="35" type="noConversion"/>
  </si>
  <si>
    <t>MSC CAMILLE</t>
    <phoneticPr fontId="35" type="noConversion"/>
  </si>
  <si>
    <t>CHITTAGONG</t>
    <phoneticPr fontId="35" type="noConversion"/>
  </si>
  <si>
    <t xml:space="preserve">MCC SH1 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</si>
  <si>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</si>
  <si>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</si>
  <si>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</si>
  <si>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</si>
  <si>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</si>
  <si>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</si>
  <si>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</si>
  <si>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</si>
  <si>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</si>
  <si>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</si>
  <si>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</si>
  <si>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</si>
  <si>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</si>
  <si>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</si>
  <si>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</si>
  <si>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</si>
  <si>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</si>
  <si>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166E</t>
    <phoneticPr fontId="35" type="noConversion"/>
  </si>
  <si>
    <t>ONE /AG2</t>
    <phoneticPr fontId="35" type="noConversion"/>
  </si>
  <si>
    <t>158E</t>
    <phoneticPr fontId="35" type="noConversion"/>
  </si>
  <si>
    <t>151E</t>
    <phoneticPr fontId="35" type="noConversion"/>
  </si>
  <si>
    <t>150E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</si>
  <si>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</si>
  <si>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</si>
  <si>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</si>
  <si>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</si>
  <si>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</si>
  <si>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948E</t>
    <phoneticPr fontId="35" type="noConversion"/>
  </si>
  <si>
    <t>ONE /SX1</t>
    <phoneticPr fontId="35" type="noConversion"/>
  </si>
  <si>
    <t>FI004R</t>
    <phoneticPr fontId="35" type="noConversion"/>
  </si>
  <si>
    <t>FI005R</t>
    <phoneticPr fontId="35" type="noConversion"/>
  </si>
  <si>
    <t>951E</t>
    <phoneticPr fontId="35" type="noConversion"/>
  </si>
  <si>
    <t>952E</t>
    <phoneticPr fontId="35" type="noConversion"/>
  </si>
  <si>
    <t>BUENOS AIRES</t>
    <phoneticPr fontId="35" type="noConversion"/>
  </si>
  <si>
    <t>ONE/COSCO/SX1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</si>
  <si>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</si>
  <si>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</si>
  <si>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</si>
  <si>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</si>
  <si>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</si>
  <si>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</si>
  <si>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SYMI I </t>
    <phoneticPr fontId="35" type="noConversion"/>
  </si>
  <si>
    <t>HAM-SUD /ASIA2</t>
    <phoneticPr fontId="35" type="noConversion"/>
  </si>
  <si>
    <t>MSC DOMITILLE</t>
    <phoneticPr fontId="35" type="noConversion"/>
  </si>
  <si>
    <t xml:space="preserve">MSC GISELLE </t>
    <phoneticPr fontId="35" type="noConversion"/>
  </si>
  <si>
    <t>CAPE ARTEMISIO</t>
    <phoneticPr fontId="35" type="noConversion"/>
  </si>
  <si>
    <t xml:space="preserve">MOL BEACON </t>
    <phoneticPr fontId="35" type="noConversion"/>
  </si>
  <si>
    <t xml:space="preserve">CALLAO </t>
    <phoneticPr fontId="35" type="noConversion"/>
  </si>
  <si>
    <t>ONE/ALX1</t>
    <phoneticPr fontId="35" type="noConversion"/>
  </si>
  <si>
    <t>COSCO/WSA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</si>
  <si>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</si>
  <si>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</si>
  <si>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</si>
  <si>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</si>
  <si>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</si>
  <si>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BUENA VENTURA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</si>
  <si>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</si>
  <si>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</si>
  <si>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</si>
  <si>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 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</si>
  <si>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</si>
  <si>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</si>
  <si>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</si>
  <si>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</si>
  <si>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VESSEL</t>
    <phoneticPr fontId="35" type="noConversion"/>
  </si>
  <si>
    <t>CNNGB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</si>
  <si>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</si>
  <si>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</si>
  <si>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</si>
  <si>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>OPERATOR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</si>
  <si>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</si>
  <si>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</si>
  <si>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</si>
  <si>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</si>
  <si>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</si>
  <si>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</si>
  <si>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 xml:space="preserve">CHARLOTTE MAERSK </t>
    <phoneticPr fontId="35" type="noConversion"/>
  </si>
  <si>
    <t>944E</t>
    <phoneticPr fontId="35" type="noConversion"/>
  </si>
  <si>
    <t>HAM-SUD /ASPA3</t>
    <phoneticPr fontId="35" type="noConversion"/>
  </si>
  <si>
    <t xml:space="preserve">MAERSK STEPNICA </t>
    <phoneticPr fontId="35" type="noConversion"/>
  </si>
  <si>
    <t xml:space="preserve">SAN FELIX  </t>
    <phoneticPr fontId="35" type="noConversion"/>
  </si>
  <si>
    <t xml:space="preserve">MAERSK SAVANNAH </t>
    <phoneticPr fontId="35" type="noConversion"/>
  </si>
  <si>
    <t xml:space="preserve">SKAGEN MAERSK </t>
    <phoneticPr fontId="35" type="noConversion"/>
  </si>
  <si>
    <t>MANZANILLO(via)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</si>
  <si>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</si>
  <si>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</si>
  <si>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</si>
  <si>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003E</t>
    <phoneticPr fontId="35" type="noConversion"/>
  </si>
  <si>
    <t>ONE PS6</t>
    <phoneticPr fontId="35" type="noConversion"/>
  </si>
  <si>
    <t>072E</t>
    <phoneticPr fontId="35" type="noConversion"/>
  </si>
  <si>
    <t>086E</t>
    <phoneticPr fontId="35" type="noConversion"/>
  </si>
  <si>
    <t>082E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</si>
  <si>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</si>
  <si>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</si>
  <si>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063E</t>
    <phoneticPr fontId="35" type="noConversion"/>
  </si>
  <si>
    <t>028E</t>
    <phoneticPr fontId="35" type="noConversion"/>
  </si>
  <si>
    <t xml:space="preserve">GERDA MAERSK </t>
    <phoneticPr fontId="35" type="noConversion"/>
  </si>
  <si>
    <t>948N</t>
    <phoneticPr fontId="35" type="noConversion"/>
  </si>
  <si>
    <t>MSK MSC  TP8</t>
    <phoneticPr fontId="35" type="noConversion"/>
  </si>
  <si>
    <t xml:space="preserve">GUDRUN MAERSK </t>
    <phoneticPr fontId="35" type="noConversion"/>
  </si>
  <si>
    <t xml:space="preserve">MSC VANDYA </t>
    <phoneticPr fontId="35" type="noConversion"/>
  </si>
  <si>
    <t xml:space="preserve">GUNVOR MAERSK </t>
    <phoneticPr fontId="35" type="noConversion"/>
  </si>
  <si>
    <t xml:space="preserve">MAERSK EINDHOVEN 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</si>
  <si>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</si>
  <si>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</si>
  <si>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</si>
  <si>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</si>
  <si>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</si>
  <si>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</si>
  <si>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</si>
  <si>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CNNGB</t>
    <phoneticPr fontId="11" type="noConversion"/>
  </si>
  <si>
    <t>COSCO EMC AWE-2</t>
    <phoneticPr fontId="11" type="noConversion"/>
  </si>
  <si>
    <t>WAREHOUSE CUT OFF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</si>
  <si>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</si>
  <si>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</si>
  <si>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</si>
  <si>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</si>
  <si>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</si>
  <si>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COSCO EMC AWE-1</t>
    <phoneticPr fontId="11" type="noConversion"/>
  </si>
  <si>
    <t>014E</t>
    <phoneticPr fontId="35" type="noConversion"/>
  </si>
  <si>
    <t>ONE  EC2</t>
    <phoneticPr fontId="11" type="noConversion"/>
  </si>
  <si>
    <t>031E</t>
    <phoneticPr fontId="35" type="noConversion"/>
  </si>
  <si>
    <t>009E</t>
    <phoneticPr fontId="35" type="noConversion"/>
  </si>
  <si>
    <t>018E</t>
    <phoneticPr fontId="35" type="noConversion"/>
  </si>
  <si>
    <t>012E</t>
    <phoneticPr fontId="35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</si>
  <si>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</si>
  <si>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</si>
  <si>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</si>
  <si>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</si>
  <si>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</si>
  <si>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 xml:space="preserve">VANCOUVER </t>
    <phoneticPr fontId="11" type="noConversion"/>
  </si>
  <si>
    <t xml:space="preserve">AS MORGANA   </t>
    <phoneticPr fontId="35" type="noConversion"/>
  </si>
  <si>
    <t>1907E</t>
    <phoneticPr fontId="35" type="noConversion"/>
  </si>
  <si>
    <t>SML  PNS</t>
    <phoneticPr fontId="11" type="noConversion"/>
  </si>
  <si>
    <t xml:space="preserve">SM TIANJIN   </t>
    <phoneticPr fontId="35" type="noConversion"/>
  </si>
  <si>
    <t>1909E</t>
    <phoneticPr fontId="35" type="noConversion"/>
  </si>
  <si>
    <t xml:space="preserve">SCHUBERT    </t>
    <phoneticPr fontId="35" type="noConversion"/>
  </si>
  <si>
    <t>1908E</t>
    <phoneticPr fontId="35" type="noConversion"/>
  </si>
  <si>
    <t xml:space="preserve">SM QINGDAO  </t>
    <phoneticPr fontId="35" type="noConversion"/>
  </si>
  <si>
    <t xml:space="preserve">SM MUMBAI    </t>
    <phoneticPr fontId="35" type="noConversion"/>
  </si>
  <si>
    <t>061E</t>
    <phoneticPr fontId="35" type="noConversion"/>
  </si>
  <si>
    <t>ONE  PN3</t>
    <phoneticPr fontId="11" type="noConversion"/>
  </si>
  <si>
    <t>080E</t>
    <phoneticPr fontId="35" type="noConversion"/>
  </si>
  <si>
    <t>041E</t>
    <phoneticPr fontId="35" type="noConversion"/>
  </si>
  <si>
    <t>058E</t>
    <phoneticPr fontId="35" type="noConversion"/>
  </si>
  <si>
    <t>ONE  PN1</t>
    <phoneticPr fontId="11" type="noConversion"/>
  </si>
  <si>
    <t>011E</t>
    <phoneticPr fontId="35" type="noConversion"/>
  </si>
  <si>
    <t>049E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</si>
  <si>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</si>
  <si>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</si>
  <si>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</si>
  <si>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PN1</t>
    <phoneticPr fontId="11" type="noConversion"/>
  </si>
  <si>
    <t xml:space="preserve">                                  </t>
    <phoneticPr fontId="35" type="noConversion"/>
  </si>
  <si>
    <t>VIA PRR</t>
  </si>
  <si>
    <t>038N</t>
    <phoneticPr fontId="11" type="noConversion"/>
  </si>
  <si>
    <t>CANCEL</t>
    <phoneticPr fontId="11" type="noConversion"/>
  </si>
  <si>
    <t>028N</t>
    <phoneticPr fontId="11" type="noConversion"/>
  </si>
  <si>
    <t>OOCL(PNW4)</t>
    <phoneticPr fontId="11" type="noConversion"/>
  </si>
  <si>
    <t xml:space="preserve">CUT OFF </t>
  </si>
  <si>
    <t>PRR</t>
  </si>
  <si>
    <t>032E</t>
    <phoneticPr fontId="11" type="noConversion"/>
  </si>
  <si>
    <t>COSCO DENMARK</t>
  </si>
  <si>
    <t>052E</t>
    <phoneticPr fontId="11" type="noConversion"/>
  </si>
  <si>
    <t>COSCO GLORY</t>
  </si>
  <si>
    <t>034E</t>
    <phoneticPr fontId="11" type="noConversion"/>
  </si>
  <si>
    <t>COSCO ITALY</t>
  </si>
  <si>
    <t>COSCO(CEN)</t>
    <phoneticPr fontId="11" type="noConversion"/>
  </si>
  <si>
    <t>COSCO ENGLAND</t>
  </si>
  <si>
    <t>TORONTO</t>
  </si>
  <si>
    <t>080E</t>
  </si>
  <si>
    <t>YM ULTIMATE</t>
  </si>
  <si>
    <t>ONE(PN3)</t>
    <phoneticPr fontId="11" type="noConversion"/>
  </si>
  <si>
    <t>VANCOUVER</t>
  </si>
  <si>
    <t>1909E</t>
    <phoneticPr fontId="11" type="noConversion"/>
  </si>
  <si>
    <t xml:space="preserve">SM MUMBAI </t>
    <phoneticPr fontId="11" type="noConversion"/>
  </si>
  <si>
    <t xml:space="preserve">SM QINGDAO </t>
    <phoneticPr fontId="11" type="noConversion"/>
  </si>
  <si>
    <t>1908E</t>
    <phoneticPr fontId="11" type="noConversion"/>
  </si>
  <si>
    <t xml:space="preserve">SCHUBERT </t>
    <phoneticPr fontId="11" type="noConversion"/>
  </si>
  <si>
    <t xml:space="preserve">SM TIANJIN </t>
    <phoneticPr fontId="11" type="noConversion"/>
  </si>
  <si>
    <t>SML(PN3)</t>
    <phoneticPr fontId="11" type="noConversion"/>
  </si>
  <si>
    <t>1907E</t>
    <phoneticPr fontId="11" type="noConversion"/>
  </si>
  <si>
    <t xml:space="preserve">AS MORGANA </t>
    <phoneticPr fontId="11" type="noConversion"/>
  </si>
  <si>
    <t>CANADA ROUTE</t>
  </si>
  <si>
    <t>091E</t>
    <phoneticPr fontId="11" type="noConversion"/>
  </si>
  <si>
    <t>XIN YING KOU</t>
  </si>
  <si>
    <t>038E</t>
    <phoneticPr fontId="11" type="noConversion"/>
  </si>
  <si>
    <t>COSCO PIRAEUS</t>
  </si>
  <si>
    <t>044E</t>
    <phoneticPr fontId="11" type="noConversion"/>
  </si>
  <si>
    <t>COSCO AUCKLAND</t>
  </si>
  <si>
    <t>051E</t>
    <phoneticPr fontId="11" type="noConversion"/>
  </si>
  <si>
    <t>EMC(GME)</t>
    <phoneticPr fontId="11" type="noConversion"/>
  </si>
  <si>
    <t>045E</t>
    <phoneticPr fontId="11" type="noConversion"/>
  </si>
  <si>
    <t>COSCO GENOA</t>
  </si>
  <si>
    <t>HOUSTON</t>
    <phoneticPr fontId="11" type="noConversion"/>
  </si>
  <si>
    <t>0PG5LE1MA</t>
  </si>
  <si>
    <t>0PG5JE1MA</t>
  </si>
  <si>
    <t>0PG5HE1MA</t>
  </si>
  <si>
    <t>APL(PG6)</t>
    <phoneticPr fontId="11" type="noConversion"/>
  </si>
  <si>
    <t>0PG5FE1MA</t>
  </si>
  <si>
    <t>0MB4RE1MA</t>
  </si>
  <si>
    <t>0MB4PE1MA</t>
  </si>
  <si>
    <t>APL(AW1)/COSCO(AWE2)</t>
    <phoneticPr fontId="11" type="noConversion"/>
  </si>
  <si>
    <t>030E</t>
    <phoneticPr fontId="11" type="noConversion"/>
  </si>
  <si>
    <t>OOCL BERLIN</t>
  </si>
  <si>
    <t>008E</t>
    <phoneticPr fontId="11" type="noConversion"/>
  </si>
  <si>
    <t>COSCO SHIPPING PEONY</t>
  </si>
  <si>
    <t>033E</t>
    <phoneticPr fontId="11" type="noConversion"/>
  </si>
  <si>
    <t>OOCL BANGKOK</t>
  </si>
  <si>
    <t>APL(AW2)/COSCO(AWE4)</t>
    <phoneticPr fontId="11" type="noConversion"/>
  </si>
  <si>
    <t>COSCO HOPE</t>
  </si>
  <si>
    <t>0933E</t>
    <phoneticPr fontId="11" type="noConversion"/>
  </si>
  <si>
    <t>0932E</t>
    <phoneticPr fontId="11" type="noConversion"/>
  </si>
  <si>
    <t>0931E</t>
    <phoneticPr fontId="11" type="noConversion"/>
  </si>
  <si>
    <t>0930E</t>
    <phoneticPr fontId="11" type="noConversion"/>
  </si>
  <si>
    <t>EMC(NUE)</t>
  </si>
  <si>
    <t>0929E</t>
    <phoneticPr fontId="11" type="noConversion"/>
  </si>
  <si>
    <t>EVER LAUREL</t>
  </si>
  <si>
    <t>MEMPHIS</t>
    <phoneticPr fontId="11" type="noConversion"/>
  </si>
  <si>
    <t>VIA LB</t>
    <phoneticPr fontId="11" type="noConversion"/>
  </si>
  <si>
    <t>072E</t>
    <phoneticPr fontId="11" type="noConversion"/>
  </si>
  <si>
    <t>HYUNDAI SPLENDOR</t>
    <phoneticPr fontId="11" type="noConversion"/>
  </si>
  <si>
    <t>HYUNDAI BANGKOK</t>
    <phoneticPr fontId="11" type="noConversion"/>
  </si>
  <si>
    <t>HYUNDAI OAKLAND</t>
    <phoneticPr fontId="11" type="noConversion"/>
  </si>
  <si>
    <t>HMM(PS1)</t>
    <phoneticPr fontId="11" type="noConversion"/>
  </si>
  <si>
    <t>HYUNDAI GLOBAL</t>
    <phoneticPr fontId="11" type="noConversion"/>
  </si>
  <si>
    <t>LONG BEACH</t>
    <phoneticPr fontId="11" type="noConversion"/>
  </si>
  <si>
    <t>VIA LA</t>
    <phoneticPr fontId="11" type="noConversion"/>
  </si>
  <si>
    <t>0MQ44E1PL</t>
  </si>
  <si>
    <t>0MQ42E1PL</t>
  </si>
  <si>
    <t>NIKOS P</t>
  </si>
  <si>
    <t>APL(EXX)</t>
    <phoneticPr fontId="11" type="noConversion"/>
  </si>
  <si>
    <t>0MQSDE1PL</t>
  </si>
  <si>
    <t>NATAL</t>
  </si>
  <si>
    <t>LA</t>
    <phoneticPr fontId="11" type="noConversion"/>
  </si>
  <si>
    <t>VIA TCM</t>
    <phoneticPr fontId="11" type="noConversion"/>
  </si>
  <si>
    <t>581E</t>
    <phoneticPr fontId="11" type="noConversion"/>
  </si>
  <si>
    <t>HYUNDAI CONFIDENCE</t>
    <phoneticPr fontId="11" type="noConversion"/>
  </si>
  <si>
    <t>089E</t>
    <phoneticPr fontId="11" type="noConversion"/>
  </si>
  <si>
    <t>HYUNDAI INTEGRAL</t>
    <phoneticPr fontId="11" type="noConversion"/>
  </si>
  <si>
    <t>HMM(PN2)</t>
    <phoneticPr fontId="11" type="noConversion"/>
  </si>
  <si>
    <t>085E</t>
    <phoneticPr fontId="11" type="noConversion"/>
  </si>
  <si>
    <t>HYUNDAI VOYAGER</t>
    <phoneticPr fontId="11" type="noConversion"/>
  </si>
  <si>
    <t>TCM</t>
    <phoneticPr fontId="11" type="noConversion"/>
  </si>
  <si>
    <t>YM MODESTY</t>
  </si>
  <si>
    <t>063E</t>
  </si>
  <si>
    <t>NYK THEMIS</t>
  </si>
  <si>
    <t>VIA LA</t>
    <phoneticPr fontId="11" type="noConversion"/>
  </si>
  <si>
    <t>MOL MAGNIFICENCE</t>
  </si>
  <si>
    <t>ONE(PS5)</t>
    <phoneticPr fontId="11" type="noConversion"/>
  </si>
  <si>
    <t>046E</t>
  </si>
  <si>
    <t>YM MOVEMENT</t>
  </si>
  <si>
    <t>LA</t>
    <phoneticPr fontId="11" type="noConversion"/>
  </si>
  <si>
    <t>VIA LB</t>
    <phoneticPr fontId="11" type="noConversion"/>
  </si>
  <si>
    <t>072E</t>
    <phoneticPr fontId="11" type="noConversion"/>
  </si>
  <si>
    <t>HYUNDAI SPLENDOR</t>
    <phoneticPr fontId="11" type="noConversion"/>
  </si>
  <si>
    <t>091E</t>
    <phoneticPr fontId="11" type="noConversion"/>
  </si>
  <si>
    <t>HYUNDAI BANGKOK</t>
    <phoneticPr fontId="11" type="noConversion"/>
  </si>
  <si>
    <t>HYUNDAI OAKLAND</t>
    <phoneticPr fontId="11" type="noConversion"/>
  </si>
  <si>
    <t>HMM(PS1)</t>
    <phoneticPr fontId="11" type="noConversion"/>
  </si>
  <si>
    <t>HYUNDAI GLOBAL</t>
    <phoneticPr fontId="11" type="noConversion"/>
  </si>
  <si>
    <t>ATLANTA</t>
  </si>
  <si>
    <t>LB</t>
    <phoneticPr fontId="11" type="noConversion"/>
  </si>
  <si>
    <t>581E</t>
    <phoneticPr fontId="11" type="noConversion"/>
  </si>
  <si>
    <t>HYUNDAI CONFIDENCE</t>
    <phoneticPr fontId="11" type="noConversion"/>
  </si>
  <si>
    <t>089E</t>
    <phoneticPr fontId="11" type="noConversion"/>
  </si>
  <si>
    <t>HYUNDAI INTEGRAL</t>
    <phoneticPr fontId="11" type="noConversion"/>
  </si>
  <si>
    <t>HMM(PN2)</t>
    <phoneticPr fontId="11" type="noConversion"/>
  </si>
  <si>
    <t>085E</t>
    <phoneticPr fontId="11" type="noConversion"/>
  </si>
  <si>
    <t>HYUNDAI VOYAGER</t>
    <phoneticPr fontId="11" type="noConversion"/>
  </si>
  <si>
    <t>TACOMA</t>
  </si>
  <si>
    <t>082E</t>
  </si>
  <si>
    <t>OSAKA EXPRESS</t>
  </si>
  <si>
    <t>086E</t>
  </si>
  <si>
    <t>072E</t>
  </si>
  <si>
    <t>ONE(PS6)/YML(PSW6)</t>
    <phoneticPr fontId="11" type="noConversion"/>
  </si>
  <si>
    <t>003E</t>
  </si>
  <si>
    <t>OAKLAND</t>
  </si>
  <si>
    <t>028E</t>
  </si>
  <si>
    <t>COSCO(AAC3)/WHL</t>
    <phoneticPr fontId="11" type="noConversion"/>
  </si>
  <si>
    <t>LB</t>
  </si>
  <si>
    <t>0888E</t>
  </si>
  <si>
    <t>0887E</t>
  </si>
  <si>
    <t>0886E</t>
  </si>
  <si>
    <t>0885E</t>
  </si>
  <si>
    <t>EMC(CPS)</t>
    <phoneticPr fontId="11" type="noConversion"/>
  </si>
  <si>
    <t>0884E</t>
  </si>
  <si>
    <t>140E</t>
  </si>
  <si>
    <t xml:space="preserve">MAUNALEI   </t>
    <phoneticPr fontId="11" type="noConversion"/>
  </si>
  <si>
    <t>418E</t>
  </si>
  <si>
    <t xml:space="preserve">MANOA </t>
    <phoneticPr fontId="11" type="noConversion"/>
  </si>
  <si>
    <t>011E</t>
  </si>
  <si>
    <t xml:space="preserve">KAIMANA HILA  </t>
    <phoneticPr fontId="11" type="noConversion"/>
  </si>
  <si>
    <t>MATSON(CLX)</t>
  </si>
  <si>
    <t xml:space="preserve">MANULANI  </t>
    <phoneticPr fontId="11" type="noConversion"/>
  </si>
  <si>
    <t>OOCL LONDON</t>
  </si>
  <si>
    <t>TO BE ADVISED</t>
  </si>
  <si>
    <t>068E</t>
  </si>
  <si>
    <t>OOCL CANADA</t>
  </si>
  <si>
    <t>098E</t>
  </si>
  <si>
    <t>EMC(PCC1)</t>
    <phoneticPr fontId="11" type="noConversion"/>
  </si>
  <si>
    <t xml:space="preserve"> </t>
    <phoneticPr fontId="11" type="noConversion"/>
  </si>
  <si>
    <t>CANCEL</t>
    <phoneticPr fontId="11" type="noConversion"/>
  </si>
  <si>
    <t>2001E</t>
    <phoneticPr fontId="11" type="noConversion"/>
  </si>
  <si>
    <t>SM BUSAN</t>
    <phoneticPr fontId="11" type="noConversion"/>
  </si>
  <si>
    <t>1909E</t>
    <phoneticPr fontId="11" type="noConversion"/>
  </si>
  <si>
    <t>SM SHANGHAI</t>
    <phoneticPr fontId="11" type="noConversion"/>
  </si>
  <si>
    <t>1909E</t>
  </si>
  <si>
    <t>SM LONG BEACH</t>
    <phoneticPr fontId="11" type="noConversion"/>
  </si>
  <si>
    <t>1908E</t>
    <phoneticPr fontId="11" type="noConversion"/>
  </si>
  <si>
    <t xml:space="preserve">SM YANTIAN </t>
    <phoneticPr fontId="11" type="noConversion"/>
  </si>
  <si>
    <t>SML(CPX)</t>
    <phoneticPr fontId="11" type="noConversion"/>
  </si>
  <si>
    <t xml:space="preserve">SM KWANGYANG </t>
    <phoneticPr fontId="11" type="noConversion"/>
  </si>
  <si>
    <t>VIA MAN</t>
    <phoneticPr fontId="11" type="noConversion"/>
  </si>
  <si>
    <t>306E</t>
  </si>
  <si>
    <t>NORTHERN JUVENILE</t>
  </si>
  <si>
    <t>206E</t>
  </si>
  <si>
    <t>ONE HONOLULU</t>
  </si>
  <si>
    <t>CONTI ANNAPURNA</t>
  </si>
  <si>
    <t>073E</t>
  </si>
  <si>
    <t>HUMEN BRIDGE</t>
  </si>
  <si>
    <t>YML(EC1)</t>
    <phoneticPr fontId="11" type="noConversion"/>
  </si>
  <si>
    <t>102E</t>
  </si>
  <si>
    <t>NORTHERN JAMBOREE</t>
  </si>
  <si>
    <t>COLON</t>
  </si>
  <si>
    <t>MAN</t>
    <phoneticPr fontId="11" type="noConversion"/>
  </si>
  <si>
    <t>951E</t>
    <phoneticPr fontId="11" type="noConversion"/>
  </si>
  <si>
    <t xml:space="preserve">CMA CGM MUSCA </t>
    <phoneticPr fontId="11" type="noConversion"/>
  </si>
  <si>
    <t>950E</t>
    <phoneticPr fontId="11" type="noConversion"/>
  </si>
  <si>
    <t xml:space="preserve">CMA CGM RIGOLETTO </t>
    <phoneticPr fontId="11" type="noConversion"/>
  </si>
  <si>
    <t>949E</t>
    <phoneticPr fontId="11" type="noConversion"/>
  </si>
  <si>
    <t xml:space="preserve">CSCL ZEEBRUGGE </t>
    <phoneticPr fontId="11" type="noConversion"/>
  </si>
  <si>
    <t>948E</t>
    <phoneticPr fontId="11" type="noConversion"/>
  </si>
  <si>
    <t xml:space="preserve">CSAV TRANCURA </t>
    <phoneticPr fontId="11" type="noConversion"/>
  </si>
  <si>
    <t>CMA(PEX2)/COSCO(CAX1)</t>
    <phoneticPr fontId="11" type="noConversion"/>
  </si>
  <si>
    <t>947E</t>
    <phoneticPr fontId="11" type="noConversion"/>
  </si>
  <si>
    <t xml:space="preserve">CMA CGM COCHIN </t>
    <phoneticPr fontId="11" type="noConversion"/>
  </si>
  <si>
    <t>CAUCEDO</t>
    <phoneticPr fontId="11" type="noConversion"/>
  </si>
  <si>
    <t>VESSEL</t>
    <phoneticPr fontId="11" type="noConversion"/>
  </si>
  <si>
    <t>CAUCEDO</t>
  </si>
  <si>
    <t xml:space="preserve">LAZARO  </t>
    <phoneticPr fontId="11" type="noConversion"/>
  </si>
  <si>
    <t>952S</t>
    <phoneticPr fontId="11" type="noConversion"/>
  </si>
  <si>
    <t xml:space="preserve">MAERSK STOCKHOLM </t>
    <phoneticPr fontId="11" type="noConversion"/>
  </si>
  <si>
    <t>951S</t>
    <phoneticPr fontId="11" type="noConversion"/>
  </si>
  <si>
    <t xml:space="preserve">SUSAN MAERSK </t>
    <phoneticPr fontId="11" type="noConversion"/>
  </si>
  <si>
    <t>950S</t>
    <phoneticPr fontId="11" type="noConversion"/>
  </si>
  <si>
    <t xml:space="preserve">CLIFFORD MAERSK </t>
    <phoneticPr fontId="11" type="noConversion"/>
  </si>
  <si>
    <t>949S</t>
    <phoneticPr fontId="11" type="noConversion"/>
  </si>
  <si>
    <t xml:space="preserve">MAERSK SALINA </t>
    <phoneticPr fontId="11" type="noConversion"/>
  </si>
  <si>
    <t>MSK(AC2)</t>
    <phoneticPr fontId="11" type="noConversion"/>
  </si>
  <si>
    <t xml:space="preserve">SKAGEN MAERSK </t>
    <phoneticPr fontId="11" type="noConversion"/>
  </si>
  <si>
    <t>GUATEMALA CITY</t>
    <phoneticPr fontId="11" type="noConversion"/>
  </si>
  <si>
    <t>VIA  MANZANILLO</t>
    <phoneticPr fontId="11" type="noConversion"/>
  </si>
  <si>
    <t>008E</t>
  </si>
  <si>
    <t>HPL(AN1)</t>
    <phoneticPr fontId="11" type="noConversion"/>
  </si>
  <si>
    <t>PUERTO CALDERA</t>
    <phoneticPr fontId="11" type="noConversion"/>
  </si>
  <si>
    <t>MANZANILLO</t>
    <phoneticPr fontId="11" type="noConversion"/>
  </si>
  <si>
    <t>0AA55W1MA</t>
  </si>
  <si>
    <t>0AA51W1MA</t>
  </si>
  <si>
    <t>COSCO(ESA)</t>
    <phoneticPr fontId="11" type="noConversion"/>
  </si>
  <si>
    <t>951W</t>
    <phoneticPr fontId="11" type="noConversion"/>
  </si>
  <si>
    <t xml:space="preserve">CAPE ARTEMISIO </t>
    <phoneticPr fontId="11" type="noConversion"/>
  </si>
  <si>
    <t>950A</t>
    <phoneticPr fontId="11" type="noConversion"/>
  </si>
  <si>
    <t xml:space="preserve">MSC GISELLE </t>
    <phoneticPr fontId="11" type="noConversion"/>
  </si>
  <si>
    <t>949A</t>
    <phoneticPr fontId="11" type="noConversion"/>
  </si>
  <si>
    <t xml:space="preserve">MSC DOMITILLE </t>
    <phoneticPr fontId="11" type="noConversion"/>
  </si>
  <si>
    <t>HPL(AS2)</t>
    <phoneticPr fontId="11" type="noConversion"/>
  </si>
  <si>
    <t>948W</t>
    <phoneticPr fontId="11" type="noConversion"/>
  </si>
  <si>
    <t xml:space="preserve">SYMI I </t>
    <phoneticPr fontId="11" type="noConversion"/>
  </si>
  <si>
    <t>SANTOS</t>
    <phoneticPr fontId="11" type="noConversion"/>
  </si>
  <si>
    <t>0450-039E</t>
  </si>
  <si>
    <t>EVER LIVELY</t>
  </si>
  <si>
    <t>0449-146E</t>
    <phoneticPr fontId="11" type="noConversion"/>
  </si>
  <si>
    <t xml:space="preserve">EVER UNIFIC </t>
    <phoneticPr fontId="11" type="noConversion"/>
  </si>
  <si>
    <t>COSCO(WSA)</t>
    <phoneticPr fontId="11" type="noConversion"/>
  </si>
  <si>
    <t>0447-006E</t>
  </si>
  <si>
    <t>0MH4BE1MA</t>
    <phoneticPr fontId="11" type="noConversion"/>
  </si>
  <si>
    <t xml:space="preserve">CMA CGM JACQUES JOSEPH </t>
    <phoneticPr fontId="11" type="noConversion"/>
  </si>
  <si>
    <t>0MH49E1MA</t>
    <phoneticPr fontId="11" type="noConversion"/>
  </si>
  <si>
    <t xml:space="preserve">CMA CGM TIGRIS </t>
    <phoneticPr fontId="11" type="noConversion"/>
  </si>
  <si>
    <t>0MH47E1MA</t>
    <phoneticPr fontId="11" type="noConversion"/>
  </si>
  <si>
    <t>CMA CGM SOBRAL</t>
    <phoneticPr fontId="11" type="noConversion"/>
  </si>
  <si>
    <t>COSCO(WSA4)</t>
    <phoneticPr fontId="11" type="noConversion"/>
  </si>
  <si>
    <t>0MH45E1MA</t>
    <phoneticPr fontId="11" type="noConversion"/>
  </si>
  <si>
    <t>CMA CGM ESTELLE</t>
    <phoneticPr fontId="11" type="noConversion"/>
  </si>
  <si>
    <t>HMM(NW1)</t>
    <phoneticPr fontId="11" type="noConversion"/>
  </si>
  <si>
    <t>E001</t>
    <phoneticPr fontId="11" type="noConversion"/>
  </si>
  <si>
    <t xml:space="preserve">E.R. FRANCE </t>
    <phoneticPr fontId="11" type="noConversion"/>
  </si>
  <si>
    <t>COSCO(WSA2)</t>
    <phoneticPr fontId="11" type="noConversion"/>
  </si>
  <si>
    <t>E042</t>
  </si>
  <si>
    <t>GUAYAQUIL</t>
  </si>
  <si>
    <t>SAN ANTION</t>
  </si>
  <si>
    <t>015E</t>
    <phoneticPr fontId="11" type="noConversion"/>
  </si>
  <si>
    <t xml:space="preserve">NAVIOS FELICITAS </t>
    <phoneticPr fontId="11" type="noConversion"/>
  </si>
  <si>
    <t>054E</t>
    <phoneticPr fontId="11" type="noConversion"/>
  </si>
  <si>
    <t xml:space="preserve">XIN QIN HUANG DAO </t>
    <phoneticPr fontId="11" type="noConversion"/>
  </si>
  <si>
    <t>025E</t>
    <phoneticPr fontId="11" type="noConversion"/>
  </si>
  <si>
    <t xml:space="preserve">CSCL WINTER </t>
    <phoneticPr fontId="11" type="noConversion"/>
  </si>
  <si>
    <t>COSCO(WSA3)</t>
    <phoneticPr fontId="11" type="noConversion"/>
  </si>
  <si>
    <t>013E</t>
    <phoneticPr fontId="11" type="noConversion"/>
  </si>
  <si>
    <t xml:space="preserve">LLOYD DON PASCUALE </t>
    <phoneticPr fontId="11" type="noConversion"/>
  </si>
  <si>
    <t>ONE(ALX1)</t>
    <phoneticPr fontId="11" type="noConversion"/>
  </si>
  <si>
    <t>212W</t>
  </si>
  <si>
    <t>MOL GARLAND</t>
  </si>
  <si>
    <t>146W</t>
  </si>
  <si>
    <t>YML(AR1)</t>
    <phoneticPr fontId="11" type="noConversion"/>
  </si>
  <si>
    <t>ENSENADA</t>
  </si>
  <si>
    <t>VIA DAM</t>
  </si>
  <si>
    <t>OOCL(ME5)/COSCO(CMEX)</t>
    <phoneticPr fontId="11" type="noConversion"/>
  </si>
  <si>
    <t>VIA DUB</t>
    <phoneticPr fontId="11" type="noConversion"/>
  </si>
  <si>
    <t>019W</t>
    <phoneticPr fontId="11" type="noConversion"/>
  </si>
  <si>
    <t>HYUNDAI HONOUR</t>
    <phoneticPr fontId="11" type="noConversion"/>
  </si>
  <si>
    <t>084W</t>
    <phoneticPr fontId="11" type="noConversion"/>
  </si>
  <si>
    <t>HYUNDAI COURAGE</t>
    <phoneticPr fontId="11" type="noConversion"/>
  </si>
  <si>
    <t>082W</t>
    <phoneticPr fontId="11" type="noConversion"/>
  </si>
  <si>
    <t>HYUNDAI BRAVE</t>
    <phoneticPr fontId="11" type="noConversion"/>
  </si>
  <si>
    <t>010W</t>
    <phoneticPr fontId="11" type="noConversion"/>
  </si>
  <si>
    <t>HMM PROMISE</t>
    <phoneticPr fontId="11" type="noConversion"/>
  </si>
  <si>
    <t>HMM(KME)</t>
    <phoneticPr fontId="11" type="noConversion"/>
  </si>
  <si>
    <t>HAMAD</t>
    <phoneticPr fontId="11" type="noConversion"/>
  </si>
  <si>
    <t>HAMAD</t>
  </si>
  <si>
    <t>150W</t>
  </si>
  <si>
    <t>151W</t>
  </si>
  <si>
    <t>158W</t>
  </si>
  <si>
    <t>YML(CGX)</t>
    <phoneticPr fontId="11" type="noConversion"/>
  </si>
  <si>
    <t>BLANK</t>
  </si>
  <si>
    <t>TBN</t>
    <phoneticPr fontId="11" type="noConversion"/>
  </si>
  <si>
    <t>47165W</t>
  </si>
  <si>
    <t>46154W</t>
  </si>
  <si>
    <t xml:space="preserve">OOCL(ME4)/ </t>
    <phoneticPr fontId="11" type="noConversion"/>
  </si>
  <si>
    <t>44082W</t>
  </si>
  <si>
    <t>COSCO KAOHSIUNG</t>
  </si>
  <si>
    <t>PIL(RSS)</t>
    <phoneticPr fontId="11" type="noConversion"/>
  </si>
  <si>
    <t>0RD5IW</t>
  </si>
  <si>
    <t>FREMANTLE</t>
  </si>
  <si>
    <t>FREMANTLE/ADELAID</t>
  </si>
  <si>
    <t>062S</t>
  </si>
  <si>
    <t>NYK FUTAGO</t>
  </si>
  <si>
    <t>TOUCAN HUNTER</t>
  </si>
  <si>
    <t>SAFMARINE MULANJE</t>
  </si>
  <si>
    <t>064S</t>
  </si>
  <si>
    <t>COSCO(JKN) ONE(NZJ)</t>
    <phoneticPr fontId="11" type="noConversion"/>
  </si>
  <si>
    <t>063S</t>
  </si>
  <si>
    <t>NYK FURANO</t>
  </si>
  <si>
    <t>105S</t>
  </si>
  <si>
    <t>SAN FRANCISCO II</t>
  </si>
  <si>
    <t>CMA CGM CHOPIN</t>
  </si>
  <si>
    <t>125S</t>
  </si>
  <si>
    <t>XIN DA LIAN</t>
  </si>
  <si>
    <t>004S</t>
  </si>
  <si>
    <t>BALBINA</t>
  </si>
  <si>
    <t>YML(NAX)/ONE(AUJ)</t>
    <phoneticPr fontId="11" type="noConversion"/>
  </si>
  <si>
    <t>047S</t>
  </si>
  <si>
    <t>APL SCOTLAND</t>
  </si>
  <si>
    <t>COSCO INDONESIA</t>
  </si>
  <si>
    <t>113S</t>
  </si>
  <si>
    <t>COSCO MALAYSIA</t>
  </si>
  <si>
    <t>089S</t>
  </si>
  <si>
    <t>COSCO THAILAND</t>
  </si>
  <si>
    <t>COSCO/OOCL(A3C)</t>
    <phoneticPr fontId="11" type="noConversion"/>
  </si>
  <si>
    <t>072S</t>
  </si>
  <si>
    <t>SAF(CHX)</t>
    <phoneticPr fontId="60" type="noConversion"/>
  </si>
  <si>
    <t>ETA</t>
    <phoneticPr fontId="60" type="noConversion"/>
  </si>
  <si>
    <t>ETD</t>
    <phoneticPr fontId="11" type="noConversion"/>
  </si>
  <si>
    <t xml:space="preserve">CUT OFF </t>
    <phoneticPr fontId="11" type="noConversion"/>
  </si>
  <si>
    <t>ENNORE</t>
    <phoneticPr fontId="60" type="noConversion"/>
  </si>
  <si>
    <t>CNSHA</t>
    <phoneticPr fontId="11" type="noConversion"/>
  </si>
  <si>
    <t>OPERATOR</t>
    <phoneticPr fontId="60" type="noConversion"/>
  </si>
  <si>
    <t>VOYAGE</t>
    <phoneticPr fontId="11" type="noConversion"/>
  </si>
  <si>
    <t>VESSEL</t>
    <phoneticPr fontId="61" type="noConversion"/>
  </si>
  <si>
    <t>002W</t>
    <phoneticPr fontId="11" type="noConversion"/>
  </si>
  <si>
    <t>FLORIDA BAY</t>
    <phoneticPr fontId="11" type="noConversion"/>
  </si>
  <si>
    <t>067W</t>
    <phoneticPr fontId="11" type="noConversion"/>
  </si>
  <si>
    <t>HYUNDAI PRIVILEGE</t>
    <phoneticPr fontId="11" type="noConversion"/>
  </si>
  <si>
    <t>068W</t>
    <phoneticPr fontId="11" type="noConversion"/>
  </si>
  <si>
    <t>HYUNDAI PRESTIG</t>
    <phoneticPr fontId="11" type="noConversion"/>
  </si>
  <si>
    <t>BENLINE/HMM(ACS)</t>
    <phoneticPr fontId="11" type="noConversion"/>
  </si>
  <si>
    <t>058W</t>
    <phoneticPr fontId="11" type="noConversion"/>
  </si>
  <si>
    <t>HYUNDAI PLATINUM</t>
    <phoneticPr fontId="11" type="noConversion"/>
  </si>
  <si>
    <t>ETD</t>
    <phoneticPr fontId="60" type="noConversion"/>
  </si>
  <si>
    <t xml:space="preserve">CUT OFF </t>
    <phoneticPr fontId="60" type="noConversion"/>
  </si>
  <si>
    <t>KATTUPALLI</t>
    <phoneticPr fontId="60" type="noConversion"/>
  </si>
  <si>
    <t>CNSHA</t>
    <phoneticPr fontId="60" type="noConversion"/>
  </si>
  <si>
    <t>VOYAGE</t>
    <phoneticPr fontId="60" type="noConversion"/>
  </si>
  <si>
    <t>CHENNAI/KATTUPALLI/ENNORE</t>
    <phoneticPr fontId="61" type="noConversion"/>
  </si>
  <si>
    <t>VIA SGP</t>
    <phoneticPr fontId="11" type="noConversion"/>
  </si>
  <si>
    <t>203W</t>
    <phoneticPr fontId="11" type="noConversion"/>
  </si>
  <si>
    <t>ATHENS GLORY</t>
    <phoneticPr fontId="11" type="noConversion"/>
  </si>
  <si>
    <t>038W</t>
    <phoneticPr fontId="11" type="noConversion"/>
  </si>
  <si>
    <t>SAN FRANCISCO BRIDGE</t>
    <phoneticPr fontId="11" type="noConversion"/>
  </si>
  <si>
    <t>102W</t>
    <phoneticPr fontId="11" type="noConversion"/>
  </si>
  <si>
    <t>NYK ARGUS</t>
    <phoneticPr fontId="11" type="noConversion"/>
  </si>
  <si>
    <t>YML/ONE(PS3)</t>
    <phoneticPr fontId="60" type="noConversion"/>
  </si>
  <si>
    <t>055W</t>
    <phoneticPr fontId="11" type="noConversion"/>
  </si>
  <si>
    <t>SEATTLE BRIDGE</t>
    <phoneticPr fontId="11" type="noConversion"/>
  </si>
  <si>
    <t>SGP</t>
    <phoneticPr fontId="60" type="noConversion"/>
  </si>
  <si>
    <t>W044</t>
    <phoneticPr fontId="11" type="noConversion"/>
  </si>
  <si>
    <t>WAN HAI 516</t>
    <phoneticPr fontId="11" type="noConversion"/>
  </si>
  <si>
    <t>W197</t>
    <phoneticPr fontId="11" type="noConversion"/>
  </si>
  <si>
    <t>WAN HAI 501</t>
    <phoneticPr fontId="11" type="noConversion"/>
  </si>
  <si>
    <t>W061</t>
    <phoneticPr fontId="11" type="noConversion"/>
  </si>
  <si>
    <t>WAN HAI 513</t>
    <phoneticPr fontId="11" type="noConversion"/>
  </si>
  <si>
    <t>W169</t>
    <phoneticPr fontId="11" type="noConversion"/>
  </si>
  <si>
    <t>WAN HAI 508</t>
    <phoneticPr fontId="11" type="noConversion"/>
  </si>
  <si>
    <t>IAL(ICI)</t>
    <phoneticPr fontId="60" type="noConversion"/>
  </si>
  <si>
    <t>W125</t>
    <phoneticPr fontId="11" type="noConversion"/>
  </si>
  <si>
    <t>WAN HAI 510</t>
    <phoneticPr fontId="11" type="noConversion"/>
  </si>
  <si>
    <t>ETA</t>
    <phoneticPr fontId="11" type="noConversion"/>
  </si>
  <si>
    <t>NSA</t>
    <phoneticPr fontId="11" type="noConversion"/>
  </si>
  <si>
    <t>XIN BEIJING</t>
    <phoneticPr fontId="11" type="noConversion"/>
  </si>
  <si>
    <t>136W</t>
    <phoneticPr fontId="11" type="noConversion"/>
  </si>
  <si>
    <t>XIN LOS ANGELES</t>
    <phoneticPr fontId="11" type="noConversion"/>
  </si>
  <si>
    <t>062W</t>
  </si>
  <si>
    <t>COSCO PACIFIC</t>
    <phoneticPr fontId="11" type="noConversion"/>
  </si>
  <si>
    <t>138W</t>
    <phoneticPr fontId="11" type="noConversion"/>
  </si>
  <si>
    <t>CSCL ASIA</t>
    <phoneticPr fontId="11" type="noConversion"/>
  </si>
  <si>
    <t>COSCO(CI1)</t>
    <phoneticPr fontId="60" type="noConversion"/>
  </si>
  <si>
    <t>CSCL AFRICA</t>
    <phoneticPr fontId="11" type="noConversion"/>
  </si>
  <si>
    <t>NHAVA SHEVA</t>
    <phoneticPr fontId="11" type="noConversion"/>
  </si>
  <si>
    <t>80030W</t>
  </si>
  <si>
    <t>THALASSA ELPIDA</t>
    <phoneticPr fontId="11" type="noConversion"/>
  </si>
  <si>
    <t>79013W</t>
    <phoneticPr fontId="11" type="noConversion"/>
  </si>
  <si>
    <t>TAIPEI TRIUMPH</t>
    <phoneticPr fontId="11" type="noConversion"/>
  </si>
  <si>
    <t>77017W</t>
    <phoneticPr fontId="11" type="noConversion"/>
  </si>
  <si>
    <t>TALOS</t>
    <phoneticPr fontId="11" type="noConversion"/>
  </si>
  <si>
    <t>COSCO(AEU9)
EMC(CES)
OOCL(LL7)</t>
    <phoneticPr fontId="60" type="noConversion"/>
  </si>
  <si>
    <t>COLOMBO</t>
    <phoneticPr fontId="11" type="noConversion"/>
  </si>
  <si>
    <t>VIA PIP</t>
    <phoneticPr fontId="11" type="noConversion"/>
  </si>
  <si>
    <t>0IS45W</t>
  </si>
  <si>
    <t>APL VANCOUVER</t>
    <phoneticPr fontId="11" type="noConversion"/>
  </si>
  <si>
    <t>073W</t>
  </si>
  <si>
    <t>OOCL LUXEMBOURG</t>
    <phoneticPr fontId="11" type="noConversion"/>
  </si>
  <si>
    <t>0IS41W</t>
  </si>
  <si>
    <t>APL COLUMBUS</t>
    <phoneticPr fontId="11" type="noConversion"/>
  </si>
  <si>
    <t>VIA PIP</t>
    <phoneticPr fontId="60" type="noConversion"/>
  </si>
  <si>
    <t>RCL/OOCL(RKI/CIX3)</t>
    <phoneticPr fontId="11" type="noConversion"/>
  </si>
  <si>
    <t>115W</t>
  </si>
  <si>
    <t>OOCL HAMBURG</t>
    <phoneticPr fontId="11" type="noConversion"/>
  </si>
  <si>
    <t>NEW DELHI/(P )</t>
    <phoneticPr fontId="60" type="noConversion"/>
  </si>
  <si>
    <t>PIP</t>
    <phoneticPr fontId="60" type="noConversion"/>
  </si>
  <si>
    <t>MCC MANDALAY</t>
    <phoneticPr fontId="11" type="noConversion"/>
  </si>
  <si>
    <t>MCC TAIPEI</t>
    <phoneticPr fontId="11" type="noConversion"/>
  </si>
  <si>
    <t>MCC NANJING</t>
    <phoneticPr fontId="11" type="noConversion"/>
  </si>
  <si>
    <t>MCC(SH2)</t>
    <phoneticPr fontId="11" type="noConversion"/>
  </si>
  <si>
    <t>MAERSK SIHANOUKVILLE</t>
    <phoneticPr fontId="11" type="noConversion"/>
  </si>
  <si>
    <t>CHITTAGONG</t>
    <phoneticPr fontId="11" type="noConversion"/>
  </si>
  <si>
    <t>947A</t>
    <phoneticPr fontId="11" type="noConversion"/>
  </si>
  <si>
    <t>CAPE SYROS</t>
    <phoneticPr fontId="11" type="noConversion"/>
  </si>
  <si>
    <t>948A</t>
    <phoneticPr fontId="11" type="noConversion"/>
  </si>
  <si>
    <t>MCC CEBU</t>
    <phoneticPr fontId="11" type="noConversion"/>
  </si>
  <si>
    <t>942A</t>
    <phoneticPr fontId="11" type="noConversion"/>
  </si>
  <si>
    <t>MCC QINGDAO</t>
    <phoneticPr fontId="11" type="noConversion"/>
  </si>
  <si>
    <t>940A</t>
    <phoneticPr fontId="11" type="noConversion"/>
  </si>
  <si>
    <t>MAERSK VLADIVOSTOK</t>
    <phoneticPr fontId="11" type="noConversion"/>
  </si>
  <si>
    <t>MCC(SH1)</t>
    <phoneticPr fontId="11" type="noConversion"/>
  </si>
  <si>
    <t>945A</t>
    <phoneticPr fontId="11" type="noConversion"/>
  </si>
  <si>
    <t>CALIFORNIA TRADER</t>
    <phoneticPr fontId="11" type="noConversion"/>
  </si>
  <si>
    <t>VIA TTP</t>
    <phoneticPr fontId="11" type="noConversion"/>
  </si>
  <si>
    <t>BOMAR MILIONE</t>
    <phoneticPr fontId="11" type="noConversion"/>
  </si>
  <si>
    <t>SONGA HAYDN</t>
    <phoneticPr fontId="11" type="noConversion"/>
  </si>
  <si>
    <t>MERKUR ARCHIPELAGO</t>
    <phoneticPr fontId="11" type="noConversion"/>
  </si>
  <si>
    <t>MCC(IA1)</t>
    <phoneticPr fontId="11" type="noConversion"/>
  </si>
  <si>
    <t>948S</t>
    <phoneticPr fontId="11" type="noConversion"/>
  </si>
  <si>
    <t>MS HAWK</t>
    <phoneticPr fontId="11" type="noConversion"/>
  </si>
  <si>
    <t>CHITTAGONG</t>
    <phoneticPr fontId="61" type="noConversion"/>
  </si>
  <si>
    <t>TPP</t>
    <phoneticPr fontId="11" type="noConversion"/>
  </si>
  <si>
    <t>TO BE ADVISED</t>
    <phoneticPr fontId="11" type="noConversion"/>
  </si>
  <si>
    <t>107W</t>
  </si>
  <si>
    <t>YM EXCELLENCE</t>
    <phoneticPr fontId="11" type="noConversion"/>
  </si>
  <si>
    <t>063W</t>
  </si>
  <si>
    <t>OOCL CHICAGO</t>
    <phoneticPr fontId="11" type="noConversion"/>
  </si>
  <si>
    <t>YML/OOCL(CPX)</t>
    <phoneticPr fontId="11" type="noConversion"/>
  </si>
  <si>
    <t>099W</t>
  </si>
  <si>
    <t>OOCL CALIFORNIA</t>
    <phoneticPr fontId="11" type="noConversion"/>
  </si>
  <si>
    <t>SGP</t>
    <phoneticPr fontId="11" type="noConversion"/>
  </si>
  <si>
    <t>COSCO HONG KONG</t>
    <phoneticPr fontId="11" type="noConversion"/>
  </si>
  <si>
    <t>KOTA CABAR</t>
    <phoneticPr fontId="11" type="noConversion"/>
  </si>
  <si>
    <t>OOCL/COSCO(PMX)</t>
    <phoneticPr fontId="11" type="noConversion"/>
  </si>
  <si>
    <t>0VP33W</t>
  </si>
  <si>
    <t>APL ENGLAND</t>
    <phoneticPr fontId="11" type="noConversion"/>
  </si>
  <si>
    <t>KHI</t>
    <phoneticPr fontId="60" type="noConversion"/>
  </si>
  <si>
    <t xml:space="preserve">  </t>
  </si>
  <si>
    <t xml:space="preserve">CCNI ARAUCO </t>
    <phoneticPr fontId="11" type="noConversion"/>
  </si>
  <si>
    <t xml:space="preserve">SANTA CATARINA </t>
    <phoneticPr fontId="11" type="noConversion"/>
  </si>
  <si>
    <t xml:space="preserve">SAN FELIPE </t>
    <phoneticPr fontId="11" type="noConversion"/>
  </si>
  <si>
    <t>CMA(SHAKA2)</t>
    <phoneticPr fontId="11" type="noConversion"/>
  </si>
  <si>
    <t>PORT LOUIS</t>
    <phoneticPr fontId="60" type="noConversion"/>
  </si>
  <si>
    <t>PORT LOUIS</t>
    <phoneticPr fontId="61" type="noConversion"/>
  </si>
  <si>
    <t>SEASPAN DUBAI</t>
    <phoneticPr fontId="11" type="noConversion"/>
  </si>
  <si>
    <t>ZIM KINGSTON</t>
    <phoneticPr fontId="11" type="noConversion"/>
  </si>
  <si>
    <t>SEASPAN DALIAN</t>
    <phoneticPr fontId="11" type="noConversion"/>
  </si>
  <si>
    <t>SEADREAM</t>
    <phoneticPr fontId="11" type="noConversion"/>
  </si>
  <si>
    <t>COSCO(WAX1)</t>
    <phoneticPr fontId="11" type="noConversion"/>
  </si>
  <si>
    <t>RHL CONSCIENTIA</t>
    <phoneticPr fontId="11" type="noConversion"/>
  </si>
  <si>
    <t>TEMA</t>
    <phoneticPr fontId="60" type="noConversion"/>
  </si>
  <si>
    <t>TEMA</t>
  </si>
  <si>
    <t>LAGOS</t>
    <phoneticPr fontId="60" type="noConversion"/>
  </si>
  <si>
    <t>APAPA,LAGOS</t>
  </si>
  <si>
    <t>BAI CHAY BRIDGE</t>
    <phoneticPr fontId="11" type="noConversion"/>
  </si>
  <si>
    <t>ITAL LIRICA</t>
    <phoneticPr fontId="11" type="noConversion"/>
  </si>
  <si>
    <t>ONE(SAC)</t>
    <phoneticPr fontId="11" type="noConversion"/>
  </si>
  <si>
    <t>MOL ENDOWMENT</t>
    <phoneticPr fontId="11" type="noConversion"/>
  </si>
  <si>
    <t>DURBAN</t>
    <phoneticPr fontId="60" type="noConversion"/>
  </si>
  <si>
    <t>DURBAN</t>
    <phoneticPr fontId="11" type="noConversion"/>
  </si>
  <si>
    <t>0027W</t>
  </si>
  <si>
    <t>KOTA MACHAN</t>
    <phoneticPr fontId="11" type="noConversion"/>
  </si>
  <si>
    <t>COSCO YINGKOU</t>
    <phoneticPr fontId="11" type="noConversion"/>
  </si>
  <si>
    <t>0025W</t>
  </si>
  <si>
    <t>KOTA MANIS</t>
    <phoneticPr fontId="11" type="noConversion"/>
  </si>
  <si>
    <t>COSCO(EAX1)</t>
    <phoneticPr fontId="11" type="noConversion"/>
  </si>
  <si>
    <t>COSCO FUZHOU</t>
    <phoneticPr fontId="11" type="noConversion"/>
  </si>
  <si>
    <t>MOMBASA</t>
    <phoneticPr fontId="60" type="noConversion"/>
  </si>
  <si>
    <t>MOMBASA</t>
    <phoneticPr fontId="11" type="noConversion"/>
  </si>
  <si>
    <t>DAR ES SALAM</t>
    <phoneticPr fontId="60" type="noConversion"/>
  </si>
  <si>
    <t>DAR ES SALAM</t>
  </si>
  <si>
    <t>0128-025S</t>
    <phoneticPr fontId="11" type="noConversion"/>
  </si>
  <si>
    <t>EVER BEADY</t>
    <phoneticPr fontId="11" type="noConversion"/>
  </si>
  <si>
    <t>0127-022S</t>
    <phoneticPr fontId="11" type="noConversion"/>
  </si>
  <si>
    <t>EVER BIRTH</t>
    <phoneticPr fontId="11" type="noConversion"/>
  </si>
  <si>
    <t>0126-016S</t>
    <phoneticPr fontId="11" type="noConversion"/>
  </si>
  <si>
    <t>EVER BLOOM</t>
    <phoneticPr fontId="11" type="noConversion"/>
  </si>
  <si>
    <t>0125-016S</t>
    <phoneticPr fontId="11" type="noConversion"/>
  </si>
  <si>
    <t>EVER BRACE</t>
    <phoneticPr fontId="11" type="noConversion"/>
  </si>
  <si>
    <t>EMC(CIT)</t>
    <phoneticPr fontId="11" type="noConversion"/>
  </si>
  <si>
    <t>0124-025S</t>
    <phoneticPr fontId="11" type="noConversion"/>
  </si>
  <si>
    <t>SEMARANG</t>
    <phoneticPr fontId="60" type="noConversion"/>
  </si>
  <si>
    <t>SEMARANG</t>
    <phoneticPr fontId="11" type="noConversion"/>
  </si>
  <si>
    <t>SAN PEDRO</t>
    <phoneticPr fontId="11" type="noConversion"/>
  </si>
  <si>
    <t>MCC SEOUL</t>
    <phoneticPr fontId="11" type="noConversion"/>
  </si>
  <si>
    <t>TORRES STRAIT</t>
    <phoneticPr fontId="11" type="noConversion"/>
  </si>
  <si>
    <t>TRIESTE TRADER</t>
    <phoneticPr fontId="11" type="noConversion"/>
  </si>
  <si>
    <t>MCC(IA5)</t>
    <phoneticPr fontId="11" type="noConversion"/>
  </si>
  <si>
    <t>MCC SHENZHEN</t>
    <phoneticPr fontId="11" type="noConversion"/>
  </si>
  <si>
    <t>YANGON(MIIT)</t>
    <phoneticPr fontId="60" type="noConversion"/>
  </si>
  <si>
    <t>YANGON(MIIT)</t>
    <phoneticPr fontId="11" type="noConversion"/>
  </si>
  <si>
    <t>004S</t>
    <phoneticPr fontId="11" type="noConversion"/>
  </si>
  <si>
    <t>KOWLOON BAY</t>
    <phoneticPr fontId="11" type="noConversion"/>
  </si>
  <si>
    <t>015S</t>
    <phoneticPr fontId="11" type="noConversion"/>
  </si>
  <si>
    <t>NAVIOS AMARANTH</t>
    <phoneticPr fontId="11" type="noConversion"/>
  </si>
  <si>
    <t>003S</t>
    <phoneticPr fontId="11" type="noConversion"/>
  </si>
  <si>
    <t>CSL ATLANTIC</t>
    <phoneticPr fontId="11" type="noConversion"/>
  </si>
  <si>
    <t>HMM(TTP)</t>
    <phoneticPr fontId="11" type="noConversion"/>
  </si>
  <si>
    <t>014S</t>
    <phoneticPr fontId="11" type="noConversion"/>
  </si>
  <si>
    <t>MANILA(S)</t>
    <phoneticPr fontId="60" type="noConversion"/>
  </si>
  <si>
    <t>1934S</t>
    <phoneticPr fontId="11" type="noConversion"/>
  </si>
  <si>
    <t>SITC YANTAI</t>
    <phoneticPr fontId="11" type="noConversion"/>
  </si>
  <si>
    <t>1972S</t>
    <phoneticPr fontId="11" type="noConversion"/>
  </si>
  <si>
    <t>SITC FANGCHENG</t>
    <phoneticPr fontId="11" type="noConversion"/>
  </si>
  <si>
    <t>SITC YOKKAICHI</t>
    <phoneticPr fontId="11" type="noConversion"/>
  </si>
  <si>
    <t>SITC(CJV6)</t>
    <phoneticPr fontId="11" type="noConversion"/>
  </si>
  <si>
    <t>1932S</t>
    <phoneticPr fontId="11" type="noConversion"/>
  </si>
  <si>
    <t>DANANG</t>
    <phoneticPr fontId="60" type="noConversion"/>
  </si>
  <si>
    <t>SITC SHIDAO</t>
    <phoneticPr fontId="11" type="noConversion"/>
  </si>
  <si>
    <t>REFLECTION</t>
    <phoneticPr fontId="11" type="noConversion"/>
  </si>
  <si>
    <t>1952S</t>
    <phoneticPr fontId="11" type="noConversion"/>
  </si>
  <si>
    <t>SITC HONGKONG</t>
    <phoneticPr fontId="11" type="noConversion"/>
  </si>
  <si>
    <t>SITC(CJV2)</t>
    <phoneticPr fontId="11" type="noConversion"/>
  </si>
  <si>
    <t>1930S</t>
    <phoneticPr fontId="11" type="noConversion"/>
  </si>
  <si>
    <t>HAIPHONG</t>
    <phoneticPr fontId="60" type="noConversion"/>
  </si>
  <si>
    <t>2001S</t>
    <phoneticPr fontId="11" type="noConversion"/>
  </si>
  <si>
    <t>KUO LUNG</t>
    <phoneticPr fontId="11" type="noConversion"/>
  </si>
  <si>
    <t>WISDOM GRACE</t>
    <phoneticPr fontId="11" type="noConversion"/>
  </si>
  <si>
    <t>1949S</t>
    <phoneticPr fontId="11" type="noConversion"/>
  </si>
  <si>
    <t>1950S</t>
    <phoneticPr fontId="11" type="noConversion"/>
  </si>
  <si>
    <t>SITC(CJV5)</t>
    <phoneticPr fontId="11" type="noConversion"/>
  </si>
  <si>
    <t>1947S</t>
    <phoneticPr fontId="11" type="noConversion"/>
  </si>
  <si>
    <t>1928S</t>
    <phoneticPr fontId="11" type="noConversion"/>
  </si>
  <si>
    <t>SITC HEBEI</t>
    <phoneticPr fontId="11" type="noConversion"/>
  </si>
  <si>
    <t>SITC HAINAN</t>
    <phoneticPr fontId="11" type="noConversion"/>
  </si>
  <si>
    <t>SITC BANGKOK</t>
    <phoneticPr fontId="11" type="noConversion"/>
  </si>
  <si>
    <t>SITC(CKV)</t>
    <phoneticPr fontId="11" type="noConversion"/>
  </si>
  <si>
    <t>1926S</t>
    <phoneticPr fontId="11" type="noConversion"/>
  </si>
  <si>
    <t>SITC KAWASAKI</t>
    <phoneticPr fontId="11" type="noConversion"/>
  </si>
  <si>
    <t>SITC LIAONING</t>
    <phoneticPr fontId="11" type="noConversion"/>
  </si>
  <si>
    <t>SITC FUJIAN</t>
    <phoneticPr fontId="11" type="noConversion"/>
  </si>
  <si>
    <t>SITC ZHEJIANG</t>
    <phoneticPr fontId="11" type="noConversion"/>
  </si>
  <si>
    <t>SITC(CKV2)</t>
    <phoneticPr fontId="11" type="noConversion"/>
  </si>
  <si>
    <t>1924S</t>
    <phoneticPr fontId="11" type="noConversion"/>
  </si>
  <si>
    <t>SITC MACAO</t>
    <phoneticPr fontId="11" type="noConversion"/>
  </si>
  <si>
    <t>HCM</t>
    <phoneticPr fontId="11" type="noConversion"/>
  </si>
  <si>
    <t>OPERATOR</t>
    <phoneticPr fontId="11" type="noConversion"/>
  </si>
  <si>
    <t>2002S</t>
    <phoneticPr fontId="11" type="noConversion"/>
  </si>
  <si>
    <t>SITC LAEM CHABANG</t>
    <phoneticPr fontId="11" type="noConversion"/>
  </si>
  <si>
    <t>SITC JIANGSU</t>
    <phoneticPr fontId="11" type="noConversion"/>
  </si>
  <si>
    <t>SITC SHANDONG</t>
    <phoneticPr fontId="11" type="noConversion"/>
  </si>
  <si>
    <t>SITC GUANGDONG</t>
    <phoneticPr fontId="11" type="noConversion"/>
  </si>
  <si>
    <t>SITC(VTX1)</t>
    <phoneticPr fontId="11" type="noConversion"/>
  </si>
  <si>
    <t>SITC JAKARTA</t>
    <phoneticPr fontId="11" type="noConversion"/>
  </si>
  <si>
    <t>SITC HANSHIN</t>
    <phoneticPr fontId="11" type="noConversion"/>
  </si>
  <si>
    <t>SITC KANTO</t>
    <phoneticPr fontId="11" type="noConversion"/>
  </si>
  <si>
    <t>SITC GUANGXI</t>
    <phoneticPr fontId="11" type="noConversion"/>
  </si>
  <si>
    <t>SITC(VTX2)</t>
    <phoneticPr fontId="11" type="noConversion"/>
  </si>
  <si>
    <t>297S</t>
    <phoneticPr fontId="11" type="noConversion"/>
  </si>
  <si>
    <t>JITRA BHUM</t>
    <phoneticPr fontId="11" type="noConversion"/>
  </si>
  <si>
    <t>292S</t>
    <phoneticPr fontId="11" type="noConversion"/>
  </si>
  <si>
    <t>305S</t>
    <phoneticPr fontId="11" type="noConversion"/>
  </si>
  <si>
    <t>ITHA BHUM</t>
    <phoneticPr fontId="11" type="noConversion"/>
  </si>
  <si>
    <t>284S</t>
    <phoneticPr fontId="11" type="noConversion"/>
  </si>
  <si>
    <t>241S</t>
    <phoneticPr fontId="11" type="noConversion"/>
  </si>
  <si>
    <t>KAMA BHUM</t>
    <phoneticPr fontId="11" type="noConversion"/>
  </si>
  <si>
    <t>0RK2FS</t>
    <phoneticPr fontId="11" type="noConversion"/>
  </si>
  <si>
    <t>296S</t>
    <phoneticPr fontId="11" type="noConversion"/>
  </si>
  <si>
    <t>RCL(RBC)</t>
    <phoneticPr fontId="11" type="noConversion"/>
  </si>
  <si>
    <t>304S</t>
    <phoneticPr fontId="11" type="noConversion"/>
  </si>
  <si>
    <t>LAEM CHABANG</t>
    <phoneticPr fontId="11" type="noConversion"/>
  </si>
  <si>
    <t>0XSBBS</t>
    <phoneticPr fontId="11" type="noConversion"/>
  </si>
  <si>
    <t>MOUNT BUTLER</t>
    <phoneticPr fontId="11" type="noConversion"/>
  </si>
  <si>
    <t>0XSB9S</t>
    <phoneticPr fontId="11" type="noConversion"/>
  </si>
  <si>
    <t>NORDPUMA</t>
    <phoneticPr fontId="11" type="noConversion"/>
  </si>
  <si>
    <t>037S</t>
    <phoneticPr fontId="11" type="noConversion"/>
  </si>
  <si>
    <t>MOUNT NICHOLSON</t>
    <phoneticPr fontId="11" type="noConversion"/>
  </si>
  <si>
    <t>RCL(RBC5)</t>
    <phoneticPr fontId="11" type="noConversion"/>
  </si>
  <si>
    <t>0XSB5S</t>
    <phoneticPr fontId="11" type="noConversion"/>
  </si>
  <si>
    <t>BKK(PAT)</t>
    <phoneticPr fontId="11" type="noConversion"/>
  </si>
  <si>
    <t>SIHANOUVKILLE</t>
    <phoneticPr fontId="11" type="noConversion"/>
  </si>
  <si>
    <t>1741-011S</t>
    <phoneticPr fontId="11" type="noConversion"/>
  </si>
  <si>
    <t>EVER BONNY</t>
    <phoneticPr fontId="11" type="noConversion"/>
  </si>
  <si>
    <t>1740-026S</t>
    <phoneticPr fontId="11" type="noConversion"/>
  </si>
  <si>
    <t>EVER BALMY</t>
    <phoneticPr fontId="11" type="noConversion"/>
  </si>
  <si>
    <t>1739-016S</t>
    <phoneticPr fontId="11" type="noConversion"/>
  </si>
  <si>
    <t>EVER BEING</t>
    <phoneticPr fontId="11" type="noConversion"/>
  </si>
  <si>
    <t>1738-021S</t>
    <phoneticPr fontId="11" type="noConversion"/>
  </si>
  <si>
    <t>EVER BLISS</t>
    <phoneticPr fontId="11" type="noConversion"/>
  </si>
  <si>
    <t>EMC(NSB)</t>
    <phoneticPr fontId="11" type="noConversion"/>
  </si>
  <si>
    <t>1737-011S</t>
    <phoneticPr fontId="11" type="noConversion"/>
  </si>
  <si>
    <t>PASIR GUDANG</t>
    <phoneticPr fontId="11" type="noConversion"/>
  </si>
  <si>
    <t>0028S</t>
  </si>
  <si>
    <t>AS COLUMBIA</t>
  </si>
  <si>
    <t>1912S</t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</si>
  <si>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</si>
  <si>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</si>
  <si>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</si>
  <si>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KMTC(PCI)</t>
    <phoneticPr fontId="11" type="noConversion"/>
  </si>
  <si>
    <t>0027S</t>
  </si>
  <si>
    <t>AS COLUMBIA</t>
    <phoneticPr fontId="11" type="noConversion"/>
  </si>
  <si>
    <t>JKT</t>
    <phoneticPr fontId="11" type="noConversion"/>
  </si>
  <si>
    <t>VESSEL</t>
    <phoneticPr fontId="60" type="noConversion"/>
  </si>
  <si>
    <t>1913S</t>
  </si>
  <si>
    <t>KMTC SURABAYA</t>
    <phoneticPr fontId="11" type="noConversion"/>
  </si>
  <si>
    <t>19013S</t>
  </si>
  <si>
    <t>TS TAICHUNG</t>
    <phoneticPr fontId="11" type="noConversion"/>
  </si>
  <si>
    <t>1903S</t>
  </si>
  <si>
    <t>KENT TRADER</t>
    <phoneticPr fontId="11" type="noConversion"/>
  </si>
  <si>
    <t>KMTC(ANX)</t>
    <phoneticPr fontId="11" type="noConversion"/>
  </si>
  <si>
    <t>KMTC PENANG</t>
    <phoneticPr fontId="11" type="noConversion"/>
  </si>
  <si>
    <t>KMTC TIANJIN</t>
    <phoneticPr fontId="11" type="noConversion"/>
  </si>
  <si>
    <t>KMTC SHENZHEN</t>
    <phoneticPr fontId="11" type="noConversion"/>
  </si>
  <si>
    <t>KMTC QINGDAO</t>
    <phoneticPr fontId="11" type="noConversion"/>
  </si>
  <si>
    <t>KMTC(KMSK)</t>
    <phoneticPr fontId="11" type="noConversion"/>
  </si>
  <si>
    <t>KMTC HOCHIMINH</t>
    <phoneticPr fontId="11" type="noConversion"/>
  </si>
  <si>
    <t>SEASPAN MANILA</t>
    <phoneticPr fontId="11" type="noConversion"/>
  </si>
  <si>
    <t>SEASPAN MELBOURNE</t>
    <phoneticPr fontId="11" type="noConversion"/>
  </si>
  <si>
    <t>015S</t>
  </si>
  <si>
    <t>NAVIOS DOMINO</t>
    <phoneticPr fontId="11" type="noConversion"/>
  </si>
  <si>
    <t>KMTC(KCM)</t>
    <phoneticPr fontId="11" type="noConversion"/>
  </si>
  <si>
    <t>19002S</t>
  </si>
  <si>
    <t>ALS CERES</t>
    <phoneticPr fontId="11" type="noConversion"/>
  </si>
  <si>
    <t>PKG(N)</t>
    <phoneticPr fontId="11" type="noConversion"/>
  </si>
  <si>
    <t>DONG FANG FU</t>
    <phoneticPr fontId="11" type="noConversion"/>
  </si>
  <si>
    <t>1948S</t>
  </si>
  <si>
    <t>HASCO(STW2)</t>
    <phoneticPr fontId="11" type="noConversion"/>
  </si>
  <si>
    <t>1946S</t>
  </si>
  <si>
    <t>KEELUNG</t>
    <phoneticPr fontId="11" type="noConversion"/>
  </si>
  <si>
    <t>1953S</t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</si>
  <si>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</si>
  <si>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</si>
  <si>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</si>
  <si>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</si>
  <si>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1954S</t>
  </si>
  <si>
    <t>VENUS C</t>
    <phoneticPr fontId="11" type="noConversion"/>
  </si>
  <si>
    <t>JJ NAGOYA</t>
    <phoneticPr fontId="11" type="noConversion"/>
  </si>
  <si>
    <t>JJ</t>
    <phoneticPr fontId="11" type="noConversion"/>
  </si>
  <si>
    <t>HONGKONG</t>
  </si>
  <si>
    <t>HONGKONG &amp; TAIWAN</t>
  </si>
  <si>
    <t>PANCON SUCCESS</t>
    <phoneticPr fontId="11" type="noConversion"/>
  </si>
  <si>
    <t>PCS</t>
    <phoneticPr fontId="11" type="noConversion"/>
  </si>
  <si>
    <t>INCHON</t>
    <phoneticPr fontId="11" type="noConversion"/>
  </si>
  <si>
    <t>5361E</t>
  </si>
  <si>
    <t>CSCL OSAKA</t>
    <phoneticPr fontId="11" type="noConversion"/>
  </si>
  <si>
    <t>5360E</t>
  </si>
  <si>
    <t>5359E</t>
  </si>
  <si>
    <t>5358E</t>
  </si>
  <si>
    <t>CSCL(CJM2)</t>
    <phoneticPr fontId="11" type="noConversion"/>
  </si>
  <si>
    <t>5357E</t>
    <phoneticPr fontId="11" type="noConversion"/>
  </si>
  <si>
    <t>XIN MING ZHOU</t>
    <phoneticPr fontId="11" type="noConversion"/>
  </si>
  <si>
    <t>EAS</t>
    <phoneticPr fontId="11" type="noConversion"/>
  </si>
  <si>
    <t>PEGASUS TERA</t>
    <phoneticPr fontId="11" type="noConversion"/>
  </si>
  <si>
    <t>8223E</t>
  </si>
  <si>
    <t>CSCL YOKOHAMA</t>
    <phoneticPr fontId="11" type="noConversion"/>
  </si>
  <si>
    <t>8222E</t>
  </si>
  <si>
    <t>8221E</t>
  </si>
  <si>
    <t>8220E</t>
  </si>
  <si>
    <t>CSCL(CJM1)</t>
    <phoneticPr fontId="11" type="noConversion"/>
  </si>
  <si>
    <t>8219E</t>
  </si>
  <si>
    <t>1954E</t>
  </si>
  <si>
    <t>EASLINE SHANGHAI</t>
    <phoneticPr fontId="11" type="noConversion"/>
  </si>
  <si>
    <t>BUSAN</t>
    <phoneticPr fontId="11" type="noConversion"/>
  </si>
  <si>
    <t>200E</t>
  </si>
  <si>
    <t>VICTORIA TRADER</t>
    <phoneticPr fontId="11" type="noConversion"/>
  </si>
  <si>
    <t>199E</t>
  </si>
  <si>
    <t>198E</t>
  </si>
  <si>
    <t>197E</t>
  </si>
  <si>
    <t>196E</t>
    <phoneticPr fontId="11" type="noConversion"/>
  </si>
  <si>
    <t>421E</t>
  </si>
  <si>
    <t>SINOTRANS HONG KONG</t>
    <phoneticPr fontId="11" type="noConversion"/>
  </si>
  <si>
    <t>420E</t>
  </si>
  <si>
    <t>419E</t>
  </si>
  <si>
    <t>417E</t>
    <phoneticPr fontId="11" type="noConversion"/>
  </si>
  <si>
    <t>1201E</t>
  </si>
  <si>
    <t>PANCON VICTORY</t>
    <phoneticPr fontId="11" type="noConversion"/>
  </si>
  <si>
    <t>1200E</t>
  </si>
  <si>
    <t>1199E</t>
  </si>
  <si>
    <t>1198E</t>
  </si>
  <si>
    <t>1197E</t>
  </si>
  <si>
    <t>1258E</t>
  </si>
  <si>
    <t>POS YOKOHAMA</t>
    <phoneticPr fontId="11" type="noConversion"/>
  </si>
  <si>
    <t>1257E</t>
  </si>
  <si>
    <t>1256E</t>
  </si>
  <si>
    <t>1255E</t>
  </si>
  <si>
    <t>PAN OCEAN(BS9)</t>
    <phoneticPr fontId="11" type="noConversion"/>
  </si>
  <si>
    <t>1254E</t>
  </si>
  <si>
    <t>305E</t>
  </si>
  <si>
    <t>CSCL TOKYO</t>
    <phoneticPr fontId="11" type="noConversion"/>
  </si>
  <si>
    <t>304E</t>
  </si>
  <si>
    <t>HALCYON</t>
    <phoneticPr fontId="11" type="noConversion"/>
  </si>
  <si>
    <t>303E</t>
  </si>
  <si>
    <t>MARCLOUD</t>
    <phoneticPr fontId="11" type="noConversion"/>
  </si>
  <si>
    <t>302E</t>
  </si>
  <si>
    <t>SNL(SNG7)</t>
    <phoneticPr fontId="11" type="noConversion"/>
  </si>
  <si>
    <t>301E</t>
  </si>
  <si>
    <t>NAGOYA</t>
    <phoneticPr fontId="11" type="noConversion"/>
  </si>
  <si>
    <t>235E</t>
  </si>
  <si>
    <t>SINOTRANS SHANGHAI</t>
    <phoneticPr fontId="11" type="noConversion"/>
  </si>
  <si>
    <t>234E</t>
  </si>
  <si>
    <t>233E</t>
  </si>
  <si>
    <t>232E</t>
  </si>
  <si>
    <t>SNL(SNG5)</t>
    <phoneticPr fontId="11" type="noConversion"/>
  </si>
  <si>
    <t>231E</t>
    <phoneticPr fontId="11" type="noConversion"/>
  </si>
  <si>
    <t>152E</t>
  </si>
  <si>
    <t>LANTAU BEACH</t>
    <phoneticPr fontId="11" type="noConversion"/>
  </si>
  <si>
    <t>151E</t>
  </si>
  <si>
    <t>150E</t>
  </si>
  <si>
    <t>149E</t>
  </si>
  <si>
    <t>SNL(SNG2)</t>
    <phoneticPr fontId="11" type="noConversion"/>
  </si>
  <si>
    <t>148E</t>
  </si>
  <si>
    <t>OTANA BHUM</t>
    <phoneticPr fontId="11" type="noConversion"/>
  </si>
  <si>
    <t>SNL(SKT7)</t>
    <phoneticPr fontId="11" type="noConversion"/>
  </si>
  <si>
    <t>TOKYO</t>
    <phoneticPr fontId="11" type="noConversion"/>
  </si>
  <si>
    <t>KALAMAZOO</t>
    <phoneticPr fontId="11" type="noConversion"/>
  </si>
  <si>
    <t>147E</t>
  </si>
  <si>
    <t>SNL(SKT5)</t>
    <phoneticPr fontId="11" type="noConversion"/>
  </si>
  <si>
    <t>146E</t>
    <phoneticPr fontId="11" type="noConversion"/>
  </si>
  <si>
    <t>293E</t>
  </si>
  <si>
    <t>CSCL NAGOYA</t>
    <phoneticPr fontId="11" type="noConversion"/>
  </si>
  <si>
    <t>292E</t>
  </si>
  <si>
    <t>OPTIMA</t>
    <phoneticPr fontId="11" type="noConversion"/>
  </si>
  <si>
    <t>291E</t>
  </si>
  <si>
    <t>290E</t>
  </si>
  <si>
    <t>SNL(SKT2)</t>
    <phoneticPr fontId="11" type="noConversion"/>
  </si>
  <si>
    <t>289E</t>
    <phoneticPr fontId="11" type="noConversion"/>
  </si>
  <si>
    <t>JJ SUN</t>
    <phoneticPr fontId="11" type="noConversion"/>
  </si>
  <si>
    <t>1949E</t>
    <phoneticPr fontId="11" type="noConversion"/>
  </si>
  <si>
    <t>MOJI</t>
    <phoneticPr fontId="11" type="noConversion"/>
  </si>
  <si>
    <t>HAKATA</t>
    <phoneticPr fontId="11" type="noConversion"/>
  </si>
  <si>
    <t>1955E</t>
  </si>
  <si>
    <t>SITC MANILA</t>
    <phoneticPr fontId="11" type="noConversion"/>
  </si>
  <si>
    <t>SINOTRANS NINGBO</t>
    <phoneticPr fontId="11" type="noConversion"/>
  </si>
  <si>
    <t>SNL(SKY1)</t>
    <phoneticPr fontId="11" type="noConversion"/>
  </si>
  <si>
    <t>1951E</t>
    <phoneticPr fontId="11" type="noConversion"/>
  </si>
  <si>
    <t>365E</t>
  </si>
  <si>
    <t>364E</t>
  </si>
  <si>
    <t>363E</t>
  </si>
  <si>
    <t>362E</t>
  </si>
  <si>
    <t>SNL/COSCO(SKS7)</t>
    <phoneticPr fontId="11" type="noConversion"/>
  </si>
  <si>
    <t>361E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</si>
  <si>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</si>
  <si>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</si>
  <si>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</si>
  <si>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1948E</t>
    <phoneticPr fontId="11" type="noConversion"/>
  </si>
  <si>
    <t>414E</t>
  </si>
  <si>
    <t>413E</t>
  </si>
  <si>
    <t>412E</t>
  </si>
  <si>
    <t>411E</t>
  </si>
  <si>
    <t>SNL/COSCO(SKS2)</t>
    <phoneticPr fontId="11" type="noConversion"/>
  </si>
  <si>
    <t>410E</t>
  </si>
  <si>
    <t>YM WONDROUS</t>
  </si>
  <si>
    <t>LEVERKUSEN EXPRESS</t>
  </si>
  <si>
    <t>YM WISH</t>
  </si>
  <si>
    <t>YM WINDOW</t>
  </si>
  <si>
    <t>YML(MD3)</t>
    <phoneticPr fontId="11" type="noConversion"/>
  </si>
  <si>
    <t>VIA TANGIER</t>
    <phoneticPr fontId="60" type="noConversion"/>
  </si>
  <si>
    <t>947W</t>
  </si>
  <si>
    <t>MSC NEW YORK</t>
    <phoneticPr fontId="11" type="noConversion"/>
  </si>
  <si>
    <t>946W</t>
    <phoneticPr fontId="11" type="noConversion"/>
  </si>
  <si>
    <t>MSC LA SPEZIA</t>
    <phoneticPr fontId="11" type="noConversion"/>
  </si>
  <si>
    <t>945W</t>
    <phoneticPr fontId="11" type="noConversion"/>
  </si>
  <si>
    <t>MSC AMSTERDAM</t>
    <phoneticPr fontId="11" type="noConversion"/>
  </si>
  <si>
    <t>944W</t>
    <phoneticPr fontId="11" type="noConversion"/>
  </si>
  <si>
    <t>MSC VENICE</t>
    <phoneticPr fontId="11" type="noConversion"/>
  </si>
  <si>
    <t>MSK/SAF(AE5)</t>
    <phoneticPr fontId="60" type="noConversion"/>
  </si>
  <si>
    <t>MSC ISTANBUL</t>
    <phoneticPr fontId="11" type="noConversion"/>
  </si>
  <si>
    <t>CAS</t>
  </si>
  <si>
    <t>TANGIER</t>
    <phoneticPr fontId="11" type="noConversion"/>
  </si>
  <si>
    <t>CASABLANCA</t>
  </si>
  <si>
    <t>VIA IST</t>
    <phoneticPr fontId="60" type="noConversion"/>
  </si>
  <si>
    <t>KAV</t>
    <phoneticPr fontId="11" type="noConversion"/>
  </si>
  <si>
    <t>IST</t>
    <phoneticPr fontId="11" type="noConversion"/>
  </si>
  <si>
    <t>0BX5FW</t>
    <phoneticPr fontId="11" type="noConversion"/>
  </si>
  <si>
    <t>CMA CGM ARKANSAS</t>
    <phoneticPr fontId="11" type="noConversion"/>
  </si>
  <si>
    <t>021W</t>
    <phoneticPr fontId="11" type="noConversion"/>
  </si>
  <si>
    <t>COSCO SHIPPING PANAMA</t>
    <phoneticPr fontId="11" type="noConversion"/>
  </si>
  <si>
    <t>023W</t>
    <phoneticPr fontId="11" type="noConversion"/>
  </si>
  <si>
    <t>MAIRA XL</t>
    <phoneticPr fontId="11" type="noConversion"/>
  </si>
  <si>
    <t>COSCO(AEM3)
EMC(BEX)
OOCL(EM1)
CMA(BEX)</t>
    <phoneticPr fontId="60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</si>
  <si>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</si>
  <si>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</si>
  <si>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</si>
  <si>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</si>
  <si>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</si>
  <si>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COSCO SHIPPING TAURUS</t>
    <phoneticPr fontId="11" type="noConversion"/>
  </si>
  <si>
    <t>009W</t>
    <phoneticPr fontId="11" type="noConversion"/>
  </si>
  <si>
    <t>COSCO SHIPPING GEMINI</t>
    <phoneticPr fontId="11" type="noConversion"/>
  </si>
  <si>
    <t>COSCO SHIPPING ARIES</t>
    <phoneticPr fontId="11" type="noConversion"/>
  </si>
  <si>
    <t>008W</t>
    <phoneticPr fontId="11" type="noConversion"/>
  </si>
  <si>
    <t>COSCO SHIPPING UNIVERSE</t>
    <phoneticPr fontId="11" type="noConversion"/>
  </si>
  <si>
    <t>COSCO(AEU3)
EMC(NE3)
OOCL(LL2)
CMA(FAL2)</t>
    <phoneticPr fontId="60" type="noConversion"/>
  </si>
  <si>
    <t>COSCO SHIPPING SCORPIO</t>
    <phoneticPr fontId="11" type="noConversion"/>
  </si>
  <si>
    <t>LIM</t>
  </si>
  <si>
    <t>PIR</t>
    <phoneticPr fontId="11" type="noConversion"/>
  </si>
  <si>
    <t>COSCO HAMBURG</t>
    <phoneticPr fontId="11" type="noConversion"/>
  </si>
  <si>
    <t>07148W</t>
  </si>
  <si>
    <t>EVER UTILE</t>
    <phoneticPr fontId="11" type="noConversion"/>
  </si>
  <si>
    <t>COSCO(AEM5)
EMC(FEM)
OOCL(EM2)</t>
    <phoneticPr fontId="60" type="noConversion"/>
  </si>
  <si>
    <t>05134W</t>
  </si>
  <si>
    <t>EVER UNICORN</t>
    <phoneticPr fontId="11" type="noConversion"/>
  </si>
  <si>
    <t>ALEX(DEKHELA)</t>
    <phoneticPr fontId="11" type="noConversion"/>
  </si>
  <si>
    <t>RDO CONCORD</t>
    <phoneticPr fontId="11" type="noConversion"/>
  </si>
  <si>
    <t>0BE59W</t>
    <phoneticPr fontId="11" type="noConversion"/>
  </si>
  <si>
    <t>CMA CGM MUSSET</t>
    <phoneticPr fontId="11" type="noConversion"/>
  </si>
  <si>
    <t>COSCO(AEM6)
EMC(BEX2)
OOCL(AAS)
CMA(PHEX)</t>
    <phoneticPr fontId="60" type="noConversion"/>
  </si>
  <si>
    <t>ITAL USODIMARE</t>
    <phoneticPr fontId="11" type="noConversion"/>
  </si>
  <si>
    <t>KPR</t>
    <phoneticPr fontId="11" type="noConversion"/>
  </si>
  <si>
    <t>KOPER</t>
    <phoneticPr fontId="11" type="noConversion"/>
  </si>
  <si>
    <t>VIA PIR</t>
    <phoneticPr fontId="60" type="noConversion"/>
  </si>
  <si>
    <t>COSCO SHIPPING ALPS</t>
    <phoneticPr fontId="11" type="noConversion"/>
  </si>
  <si>
    <t>042W</t>
    <phoneticPr fontId="11" type="noConversion"/>
  </si>
  <si>
    <t>COSCO FAITH</t>
    <phoneticPr fontId="11" type="noConversion"/>
  </si>
  <si>
    <t>18029W</t>
  </si>
  <si>
    <t>THALASSA AVRA</t>
    <phoneticPr fontId="11" type="noConversion"/>
  </si>
  <si>
    <t>17012W</t>
    <phoneticPr fontId="11" type="noConversion"/>
  </si>
  <si>
    <t>TEXAS TRIUMPH</t>
    <phoneticPr fontId="11" type="noConversion"/>
  </si>
  <si>
    <t>COSCO(AEM1)
EMC(MD2)
OOCL(WM1)
CMA(MEX2)</t>
    <phoneticPr fontId="60" type="noConversion"/>
  </si>
  <si>
    <t>16014W</t>
  </si>
  <si>
    <t>TAMPA TRIUMPH</t>
    <phoneticPr fontId="11" type="noConversion"/>
  </si>
  <si>
    <t>POTI</t>
    <phoneticPr fontId="11" type="noConversion"/>
  </si>
  <si>
    <t>MSK(AE15)</t>
    <phoneticPr fontId="60" type="noConversion"/>
  </si>
  <si>
    <t>AMB</t>
    <phoneticPr fontId="11" type="noConversion"/>
  </si>
  <si>
    <t xml:space="preserve">ISTANBUL(AMBARLI) </t>
    <phoneticPr fontId="11" type="noConversion"/>
  </si>
  <si>
    <t>036W</t>
    <phoneticPr fontId="11" type="noConversion"/>
  </si>
  <si>
    <t>NEW YORK EXPRESS</t>
    <phoneticPr fontId="11" type="noConversion"/>
  </si>
  <si>
    <t>033W</t>
    <phoneticPr fontId="11" type="noConversion"/>
  </si>
  <si>
    <t>HONG KONG EXPRESS</t>
    <phoneticPr fontId="11" type="noConversion"/>
  </si>
  <si>
    <t>032W</t>
    <phoneticPr fontId="11" type="noConversion"/>
  </si>
  <si>
    <t>ESSEN EXPRESS</t>
    <phoneticPr fontId="11" type="noConversion"/>
  </si>
  <si>
    <t>MILANO BRIDGE</t>
    <phoneticPr fontId="11" type="noConversion"/>
  </si>
  <si>
    <t>ONE/YML/HPL
(MD1)</t>
    <phoneticPr fontId="60" type="noConversion"/>
  </si>
  <si>
    <t>015W</t>
    <phoneticPr fontId="11" type="noConversion"/>
  </si>
  <si>
    <t>AIN SNAN</t>
    <phoneticPr fontId="11" type="noConversion"/>
  </si>
  <si>
    <t>BAR</t>
    <phoneticPr fontId="11" type="noConversion"/>
  </si>
  <si>
    <t>017W</t>
    <phoneticPr fontId="11" type="noConversion"/>
  </si>
  <si>
    <t>ONE EAGLE</t>
    <phoneticPr fontId="11" type="noConversion"/>
  </si>
  <si>
    <t>AL RIFFA</t>
    <phoneticPr fontId="11" type="noConversion"/>
  </si>
  <si>
    <t>MUNCHEN BRIDGE</t>
    <phoneticPr fontId="11" type="noConversion"/>
  </si>
  <si>
    <t>ONE/YML/HPL
(MD2)</t>
    <phoneticPr fontId="60" type="noConversion"/>
  </si>
  <si>
    <t>022W</t>
    <phoneticPr fontId="11" type="noConversion"/>
  </si>
  <si>
    <t>MACKINAC BRIDGE</t>
    <phoneticPr fontId="11" type="noConversion"/>
  </si>
  <si>
    <t>GOA</t>
    <phoneticPr fontId="11" type="noConversion"/>
  </si>
  <si>
    <t xml:space="preserve">GENOVA </t>
  </si>
  <si>
    <t>013W</t>
    <phoneticPr fontId="11" type="noConversion"/>
  </si>
  <si>
    <t>SAJIR</t>
    <phoneticPr fontId="11" type="noConversion"/>
  </si>
  <si>
    <t>012W</t>
    <phoneticPr fontId="11" type="noConversion"/>
  </si>
  <si>
    <t>SALAHUDDIN</t>
    <phoneticPr fontId="11" type="noConversion"/>
  </si>
  <si>
    <t>AFIF</t>
    <phoneticPr fontId="11" type="noConversion"/>
  </si>
  <si>
    <t>ONE/YML/HPL
(FE4)</t>
    <phoneticPr fontId="60" type="noConversion"/>
  </si>
  <si>
    <t>AL JASRAH</t>
    <phoneticPr fontId="11" type="noConversion"/>
  </si>
  <si>
    <t>LIS</t>
  </si>
  <si>
    <t>LISBON</t>
  </si>
  <si>
    <t>VIA ZEEBRUGGE</t>
    <phoneticPr fontId="11" type="noConversion"/>
  </si>
  <si>
    <t>COSCO SHIPPING GALAXY</t>
    <phoneticPr fontId="11" type="noConversion"/>
  </si>
  <si>
    <t>011W</t>
    <phoneticPr fontId="11" type="noConversion"/>
  </si>
  <si>
    <t>OOCL UNITED KINGDOM</t>
    <phoneticPr fontId="11" type="noConversion"/>
  </si>
  <si>
    <t>COSCO SHIPPING STAR</t>
    <phoneticPr fontId="11" type="noConversion"/>
  </si>
  <si>
    <t>OOCL JAPAN</t>
    <phoneticPr fontId="11" type="noConversion"/>
  </si>
  <si>
    <t>COSCO(AEU1)
EMC(NE1)
OOCL(LL1)
CMA(FAL5)</t>
    <phoneticPr fontId="60" type="noConversion"/>
  </si>
  <si>
    <t>OOCL SCANDINAVIA</t>
    <phoneticPr fontId="11" type="noConversion"/>
  </si>
  <si>
    <t>DBL</t>
    <phoneticPr fontId="11" type="noConversion"/>
  </si>
  <si>
    <t>ZEE</t>
    <phoneticPr fontId="11" type="noConversion"/>
  </si>
  <si>
    <t>OSL</t>
  </si>
  <si>
    <t>ROT</t>
    <phoneticPr fontId="11" type="noConversion"/>
  </si>
  <si>
    <t>VIA HAMBURG</t>
    <phoneticPr fontId="11" type="noConversion"/>
  </si>
  <si>
    <t>HAM</t>
    <phoneticPr fontId="11" type="noConversion"/>
  </si>
  <si>
    <t>HEL</t>
  </si>
  <si>
    <t>VIA HAMBURG</t>
    <phoneticPr fontId="60" type="noConversion"/>
  </si>
  <si>
    <t>RIGA/TALLINN</t>
    <phoneticPr fontId="11" type="noConversion"/>
  </si>
  <si>
    <t>VIA BREMERHAVEN</t>
    <phoneticPr fontId="60" type="noConversion"/>
  </si>
  <si>
    <t>BRE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</si>
  <si>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</si>
  <si>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</si>
  <si>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60" type="noConversion"/>
  </si>
  <si>
    <t xml:space="preserve">ANTWERP </t>
    <phoneticPr fontId="11" type="noConversion"/>
  </si>
  <si>
    <t>0FM39W</t>
  </si>
  <si>
    <t>CMA CGM JEAN MERMOZ</t>
    <phoneticPr fontId="11" type="noConversion"/>
  </si>
  <si>
    <t>0FM35W</t>
  </si>
  <si>
    <t>APL FULLERTON</t>
    <phoneticPr fontId="11" type="noConversion"/>
  </si>
  <si>
    <t>0FM33W</t>
    <phoneticPr fontId="11" type="noConversion"/>
  </si>
  <si>
    <t>CMA CGM NEVADA</t>
    <phoneticPr fontId="11" type="noConversion"/>
  </si>
  <si>
    <t>COSCO(AEU6)
EMC(FAL3)
OOCL(LL5)
CMA(FAL3)</t>
    <phoneticPr fontId="60" type="noConversion"/>
  </si>
  <si>
    <t>0FM31W</t>
  </si>
  <si>
    <t>APL SINGAPURA</t>
    <phoneticPr fontId="11" type="noConversion"/>
  </si>
  <si>
    <t>LEH</t>
    <phoneticPr fontId="11" type="noConversion"/>
  </si>
  <si>
    <t>0FL5DW</t>
  </si>
  <si>
    <t>CMA CGM PANAMA</t>
    <phoneticPr fontId="11" type="noConversion"/>
  </si>
  <si>
    <t>0FL5BW</t>
    <phoneticPr fontId="11" type="noConversion"/>
  </si>
  <si>
    <t>CMA CGM ARGENTINA</t>
    <phoneticPr fontId="11" type="noConversion"/>
  </si>
  <si>
    <t>0FL59W</t>
  </si>
  <si>
    <t>CMA CGM VASCO DE GAMA</t>
    <phoneticPr fontId="11" type="noConversion"/>
  </si>
  <si>
    <t>0FL57W</t>
    <phoneticPr fontId="11" type="noConversion"/>
  </si>
  <si>
    <t>CMA CGM JULES VERNE</t>
    <phoneticPr fontId="11" type="noConversion"/>
  </si>
  <si>
    <t>COSCO(AEU2)
EMC(FAL1)
OOCL(LL4)
CMA(FAL1)</t>
    <phoneticPr fontId="60" type="noConversion"/>
  </si>
  <si>
    <t>0FL55W</t>
  </si>
  <si>
    <t>CMA CGM KERGUELEN</t>
    <phoneticPr fontId="11" type="noConversion"/>
  </si>
  <si>
    <t>SOU</t>
    <phoneticPr fontId="11" type="noConversion"/>
  </si>
  <si>
    <t>FLX</t>
    <phoneticPr fontId="11" type="noConversion"/>
  </si>
  <si>
    <t>HAMBURG</t>
  </si>
  <si>
    <t>PS: THE CARGO AND DOC WILL BE SENT TO OUR WAREHOUSE AND COMPANY BEFOR 11:00AM IN CUT OFF TIME</t>
  </si>
  <si>
    <t>Dec.</t>
    <phoneticPr fontId="60" type="noConversion"/>
  </si>
  <si>
    <t xml:space="preserve">          SALLING SCHEDULE-SHANGHAI     </t>
  </si>
  <si>
    <t>A3S / 120S</t>
  </si>
  <si>
    <t>OOCL DUBAI</t>
    <phoneticPr fontId="11" type="noConversion"/>
  </si>
  <si>
    <t>A3S / 151S</t>
  </si>
  <si>
    <t> COSCO FELIXSTOWE</t>
    <phoneticPr fontId="11" type="noConversion"/>
  </si>
  <si>
    <t>A3S / 054S</t>
  </si>
  <si>
    <t> XIN FU ZHOU</t>
    <phoneticPr fontId="11" type="noConversion"/>
  </si>
  <si>
    <t>A3S / 097S</t>
  </si>
  <si>
    <t>OOCL ITALY</t>
    <phoneticPr fontId="11" type="noConversion"/>
  </si>
  <si>
    <t>OOCL/COSCO</t>
    <phoneticPr fontId="11" type="noConversion"/>
  </si>
  <si>
    <t>A3S / 192S</t>
  </si>
  <si>
    <t> XIN QING DAO</t>
    <phoneticPr fontId="11" type="noConversion"/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</si>
  <si>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</si>
  <si>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DONE</t>
    <phoneticPr fontId="11" type="noConversion"/>
  </si>
  <si>
    <t>CFS CUT OFF</t>
  </si>
  <si>
    <t>MELBOURNE</t>
    <phoneticPr fontId="11" type="noConversion"/>
  </si>
  <si>
    <t>SYDNEY</t>
    <phoneticPr fontId="11" type="noConversion"/>
  </si>
  <si>
    <r>
      <t>001W</t>
    </r>
    <r>
      <rPr>
        <sz val="8"/>
        <color rgb="FF44678C"/>
        <rFont val="Malgun Gothic"/>
        <family val="2"/>
        <charset val="129"/>
      </rPr>
      <t xml:space="preserve"> </t>
    </r>
    <r>
      <rPr>
        <sz val="8"/>
        <color rgb="FF444444"/>
        <rFont val="Malgun Gothic"/>
        <family val="2"/>
        <charset val="129"/>
      </rPr>
      <t> </t>
    </r>
  </si>
  <si>
    <t>ARTHUR MAERSK</t>
    <phoneticPr fontId="11" type="noConversion"/>
  </si>
  <si>
    <r>
      <t>008W</t>
    </r>
    <r>
      <rPr>
        <sz val="8"/>
        <color rgb="FF44678C"/>
        <rFont val="Malgun Gothic"/>
        <family val="2"/>
        <charset val="129"/>
      </rPr>
      <t xml:space="preserve"> </t>
    </r>
  </si>
  <si>
    <t>SEROJA ENAM</t>
    <phoneticPr fontId="11" type="noConversion"/>
  </si>
  <si>
    <r>
      <t>951W</t>
    </r>
    <r>
      <rPr>
        <sz val="8"/>
        <color rgb="FF44678C"/>
        <rFont val="Malgun Gothic"/>
        <family val="2"/>
        <charset val="129"/>
      </rPr>
      <t xml:space="preserve"> </t>
    </r>
    <r>
      <rPr>
        <sz val="8"/>
        <color rgb="FF444444"/>
        <rFont val="Malgun Gothic"/>
        <family val="2"/>
        <charset val="129"/>
      </rPr>
      <t> </t>
    </r>
  </si>
  <si>
    <t>MAERSK SAIGON</t>
    <phoneticPr fontId="11" type="noConversion"/>
  </si>
  <si>
    <r>
      <t>950W</t>
    </r>
    <r>
      <rPr>
        <sz val="8"/>
        <color rgb="FF44678C"/>
        <rFont val="Malgun Gothic"/>
        <family val="2"/>
        <charset val="129"/>
      </rPr>
      <t xml:space="preserve"> </t>
    </r>
  </si>
  <si>
    <t>MAERSK SEVILLE</t>
    <phoneticPr fontId="11" type="noConversion"/>
  </si>
  <si>
    <t>HMM</t>
    <phoneticPr fontId="11" type="noConversion"/>
  </si>
  <si>
    <r>
      <t>949W</t>
    </r>
    <r>
      <rPr>
        <sz val="8"/>
        <color rgb="FF44678C"/>
        <rFont val="Malgun Gothic"/>
        <family val="2"/>
        <charset val="129"/>
      </rPr>
      <t xml:space="preserve"> </t>
    </r>
  </si>
  <si>
    <t>ARNOLD MAERSK</t>
    <phoneticPr fontId="11" type="noConversion"/>
  </si>
  <si>
    <t>4J4K</t>
    <phoneticPr fontId="11" type="noConversion"/>
  </si>
  <si>
    <t>MIAMI (SK)</t>
    <phoneticPr fontId="11" type="noConversion"/>
  </si>
  <si>
    <t xml:space="preserve">MONACO BRIDGE </t>
    <phoneticPr fontId="11" type="noConversion"/>
  </si>
  <si>
    <t xml:space="preserve"> 018E</t>
  </si>
  <si>
    <t>ONE IBIS</t>
    <phoneticPr fontId="11" type="noConversion"/>
  </si>
  <si>
    <t>013E</t>
  </si>
  <si>
    <t xml:space="preserve">NYK FALCON </t>
    <phoneticPr fontId="11" type="noConversion"/>
  </si>
  <si>
    <t>ONE</t>
    <phoneticPr fontId="11" type="noConversion"/>
  </si>
  <si>
    <t xml:space="preserve">MEISHAN BRIDGE 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</si>
  <si>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</si>
  <si>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 103E</t>
  </si>
  <si>
    <t>OOCL KAOHSIUNG</t>
  </si>
  <si>
    <t>  058E</t>
  </si>
  <si>
    <t>OOCL NEW YORK </t>
  </si>
  <si>
    <t>143E</t>
  </si>
  <si>
    <t>OOCL SAN FRANCISCO </t>
  </si>
  <si>
    <t> 110E</t>
  </si>
  <si>
    <t>OOCL VANCOUVER </t>
  </si>
  <si>
    <t>OOCL(PNW1)</t>
    <phoneticPr fontId="11" type="noConversion"/>
  </si>
  <si>
    <t>087E</t>
  </si>
  <si>
    <t>OOCL OAKLAND</t>
  </si>
  <si>
    <t xml:space="preserve">CHICAGO </t>
  </si>
  <si>
    <t xml:space="preserve">CHICAGO </t>
    <phoneticPr fontId="11" type="noConversion"/>
  </si>
  <si>
    <t>E392</t>
  </si>
  <si>
    <t>CMA CGM G. WASHINGTON</t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</si>
  <si>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 WHL</t>
    </r>
    <phoneticPr fontId="11" type="noConversion"/>
  </si>
  <si>
    <t>E408</t>
  </si>
  <si>
    <t>APL ESPLANADE</t>
  </si>
  <si>
    <t xml:space="preserve">CFS CUT OFF </t>
  </si>
  <si>
    <t>五截五开</t>
    <phoneticPr fontId="11" type="noConversion"/>
  </si>
  <si>
    <t>E018</t>
  </si>
  <si>
    <t>KOTA PAHLAWAN</t>
  </si>
  <si>
    <t>E015</t>
  </si>
  <si>
    <t>KOTA PERABU</t>
  </si>
  <si>
    <t>PIL</t>
    <phoneticPr fontId="11" type="noConversion"/>
  </si>
  <si>
    <t>E032</t>
  </si>
  <si>
    <t>CSCL BOHAI SEA</t>
  </si>
  <si>
    <t>二截一开</t>
  </si>
  <si>
    <t xml:space="preserve">LOS ANGELES,CA </t>
    <phoneticPr fontId="11" type="noConversion"/>
  </si>
  <si>
    <t>1121-083E</t>
    <phoneticPr fontId="11" type="noConversion"/>
  </si>
  <si>
    <t>EVER SALUTE</t>
    <phoneticPr fontId="11" type="noConversion"/>
  </si>
  <si>
    <t>1120-138E</t>
    <phoneticPr fontId="11" type="noConversion"/>
  </si>
  <si>
    <t>EVER ETHIC</t>
    <phoneticPr fontId="11" type="noConversion"/>
  </si>
  <si>
    <t>1119-143E</t>
    <phoneticPr fontId="11" type="noConversion"/>
  </si>
  <si>
    <t>EVER ELITE</t>
    <phoneticPr fontId="11" type="noConversion"/>
  </si>
  <si>
    <t>1118-139E</t>
    <phoneticPr fontId="11" type="noConversion"/>
  </si>
  <si>
    <t>ITAL UNIVERSO</t>
    <phoneticPr fontId="11" type="noConversion"/>
  </si>
  <si>
    <t xml:space="preserve">EMC(HTW) </t>
  </si>
  <si>
    <t>1117-080E</t>
    <phoneticPr fontId="11" type="noConversion"/>
  </si>
  <si>
    <t xml:space="preserve">EVER SUPERB </t>
    <phoneticPr fontId="11" type="noConversion"/>
  </si>
  <si>
    <t>一截天开</t>
  </si>
  <si>
    <t>DONE</t>
    <phoneticPr fontId="11" type="noConversion"/>
  </si>
  <si>
    <t>038E</t>
    <phoneticPr fontId="11" type="noConversion"/>
  </si>
  <si>
    <t>COSCO HOPE</t>
    <phoneticPr fontId="11" type="noConversion"/>
  </si>
  <si>
    <t>048E</t>
    <phoneticPr fontId="11" type="noConversion"/>
  </si>
  <si>
    <t>COSCO DEVELOPMENT</t>
    <phoneticPr fontId="11" type="noConversion"/>
  </si>
  <si>
    <r>
      <t>0PP5HE1MA</t>
    </r>
    <r>
      <rPr>
        <sz val="8"/>
        <color rgb="FF4C4C4C"/>
        <rFont val="Verdana"/>
        <family val="2"/>
      </rPr>
      <t> </t>
    </r>
  </si>
  <si>
    <r>
      <t>CMA CGM RIGOLETTO</t>
    </r>
    <r>
      <rPr>
        <sz val="8"/>
        <color rgb="FF4C4C4C"/>
        <rFont val="Verdana"/>
        <family val="2"/>
      </rPr>
      <t> </t>
    </r>
  </si>
  <si>
    <t>0PP5FE1MA </t>
  </si>
  <si>
    <t>CSCL ZEEBRUGGE </t>
  </si>
  <si>
    <t>不来船</t>
    <phoneticPr fontId="11" type="noConversion"/>
  </si>
  <si>
    <t>CMA</t>
    <phoneticPr fontId="11" type="noConversion"/>
  </si>
  <si>
    <t>OMIT</t>
    <phoneticPr fontId="11" type="noConversion"/>
  </si>
  <si>
    <t>2J/1K</t>
    <phoneticPr fontId="11" type="noConversion"/>
  </si>
  <si>
    <t>037E</t>
    <phoneticPr fontId="11" type="noConversion"/>
  </si>
  <si>
    <t>OOCL BRUSSELS</t>
    <phoneticPr fontId="11" type="noConversion"/>
  </si>
  <si>
    <t>020E</t>
    <phoneticPr fontId="11" type="noConversion"/>
  </si>
  <si>
    <t>OOCL POLAND</t>
    <phoneticPr fontId="11" type="noConversion"/>
  </si>
  <si>
    <t>Sun 03/Nov</t>
    <phoneticPr fontId="11" type="noConversion"/>
  </si>
  <si>
    <t>Mon 28/Oct</t>
    <phoneticPr fontId="11" type="noConversion"/>
  </si>
  <si>
    <t>EMC</t>
    <phoneticPr fontId="11" type="noConversion"/>
  </si>
  <si>
    <t>027E</t>
    <phoneticPr fontId="11" type="noConversion"/>
  </si>
  <si>
    <t>OOCL KOREA</t>
    <phoneticPr fontId="11" type="noConversion"/>
  </si>
  <si>
    <t>1J/7K</t>
    <phoneticPr fontId="11" type="noConversion"/>
  </si>
  <si>
    <t>COLUMBINE MAERSK</t>
    <phoneticPr fontId="11" type="noConversion"/>
  </si>
  <si>
    <t>MAERSK SURABAYA</t>
    <phoneticPr fontId="11" type="noConversion"/>
  </si>
  <si>
    <t>SEAMAX STRATFORD</t>
    <phoneticPr fontId="11" type="noConversion"/>
  </si>
  <si>
    <t>946E</t>
    <phoneticPr fontId="11" type="noConversion"/>
  </si>
  <si>
    <t>MAERSK SEMARANG</t>
    <phoneticPr fontId="11" type="noConversion"/>
  </si>
  <si>
    <t>945E</t>
    <phoneticPr fontId="11" type="noConversion"/>
  </si>
  <si>
    <t>MSC LISBON</t>
    <phoneticPr fontId="11" type="noConversion"/>
  </si>
  <si>
    <t>Wed 04/Dec</t>
    <phoneticPr fontId="11" type="noConversion"/>
  </si>
  <si>
    <t>Fri 01/Nov</t>
    <phoneticPr fontId="11" type="noConversion"/>
  </si>
  <si>
    <t>Fri 25/Oct</t>
    <phoneticPr fontId="11" type="noConversion"/>
  </si>
  <si>
    <t>MSK</t>
    <phoneticPr fontId="11" type="noConversion"/>
  </si>
  <si>
    <t>944E</t>
    <phoneticPr fontId="11" type="noConversion"/>
  </si>
  <si>
    <t>MAERSK SYDNEY</t>
    <phoneticPr fontId="11" type="noConversion"/>
  </si>
  <si>
    <t>5J5K</t>
    <phoneticPr fontId="11" type="noConversion"/>
  </si>
  <si>
    <t>0PP5FE1MA</t>
    <phoneticPr fontId="11" type="noConversion"/>
  </si>
  <si>
    <t>0PP5DE1MA</t>
    <phoneticPr fontId="11" type="noConversion"/>
  </si>
  <si>
    <t xml:space="preserve">CSAV TRANCURA    </t>
    <phoneticPr fontId="11" type="noConversion"/>
  </si>
  <si>
    <t xml:space="preserve"> 0PP5BE1MA</t>
    <phoneticPr fontId="11" type="noConversion"/>
  </si>
  <si>
    <t xml:space="preserve">CMA CGM COCHIN  </t>
    <phoneticPr fontId="11" type="noConversion"/>
  </si>
  <si>
    <t>0PP59E1MA</t>
    <phoneticPr fontId="11" type="noConversion"/>
  </si>
  <si>
    <t>COSCO BEIJING</t>
    <phoneticPr fontId="11" type="noConversion"/>
  </si>
  <si>
    <t xml:space="preserve"> 0PP57E1MA</t>
    <phoneticPr fontId="11" type="noConversion"/>
  </si>
  <si>
    <t>APL BARCELONA</t>
    <phoneticPr fontId="11" type="noConversion"/>
  </si>
  <si>
    <t>2J1K</t>
    <phoneticPr fontId="11" type="noConversion"/>
  </si>
  <si>
    <t xml:space="preserve">COLON FREE ZONE </t>
    <phoneticPr fontId="11" type="noConversion"/>
  </si>
  <si>
    <t xml:space="preserve">021E  </t>
    <phoneticPr fontId="11" type="noConversion"/>
  </si>
  <si>
    <t>CAUTIN</t>
    <phoneticPr fontId="11" type="noConversion"/>
  </si>
  <si>
    <t xml:space="preserve">008E </t>
    <phoneticPr fontId="11" type="noConversion"/>
  </si>
  <si>
    <t>HMM BLESSING</t>
    <phoneticPr fontId="11" type="noConversion"/>
  </si>
  <si>
    <t>021E</t>
    <phoneticPr fontId="11" type="noConversion"/>
  </si>
  <si>
    <t>MOL BENEFACTOR</t>
    <phoneticPr fontId="11" type="noConversion"/>
  </si>
  <si>
    <t xml:space="preserve">023E </t>
    <phoneticPr fontId="11" type="noConversion"/>
  </si>
  <si>
    <t>CAUQUENES</t>
    <phoneticPr fontId="11" type="noConversion"/>
  </si>
  <si>
    <t>船公司还在调整船期，先给客人做参考</t>
    <phoneticPr fontId="11" type="noConversion"/>
  </si>
  <si>
    <t>HMM</t>
    <phoneticPr fontId="11" type="noConversion"/>
  </si>
  <si>
    <t>943E</t>
    <phoneticPr fontId="11" type="noConversion"/>
  </si>
  <si>
    <t>GRASMERE MAERSK</t>
    <phoneticPr fontId="11" type="noConversion"/>
  </si>
  <si>
    <t>5截5开</t>
    <phoneticPr fontId="11" type="noConversion"/>
  </si>
  <si>
    <t xml:space="preserve">VALPARAISO </t>
    <phoneticPr fontId="11" type="noConversion"/>
  </si>
  <si>
    <t> 0MH4DE1MA</t>
    <phoneticPr fontId="11" type="noConversion"/>
  </si>
  <si>
    <t>CMA CGM MISSISSIPPI WSA4</t>
    <phoneticPr fontId="11" type="noConversion"/>
  </si>
  <si>
    <t> CMA CGM JACQUES JOSEPH WSA4</t>
    <phoneticPr fontId="11" type="noConversion"/>
  </si>
  <si>
    <t> CMA CGM TIGRIS WSA4</t>
    <phoneticPr fontId="11" type="noConversion"/>
  </si>
  <si>
    <t>omit</t>
    <phoneticPr fontId="11" type="noConversion"/>
  </si>
  <si>
    <t>COSCO</t>
    <phoneticPr fontId="11" type="noConversion"/>
  </si>
  <si>
    <t>CMA CGM ESTELLE WSA4</t>
    <phoneticPr fontId="11" type="noConversion"/>
  </si>
  <si>
    <t>done</t>
    <phoneticPr fontId="11" type="noConversion"/>
  </si>
  <si>
    <t>002E</t>
    <phoneticPr fontId="11" type="noConversion"/>
  </si>
  <si>
    <t>LONG BEACH TRADER WSA2</t>
    <phoneticPr fontId="11" type="noConversion"/>
  </si>
  <si>
    <t>009E</t>
    <phoneticPr fontId="11" type="noConversion"/>
  </si>
  <si>
    <t>LOS ANGELES TRADER WSA2</t>
    <phoneticPr fontId="11" type="noConversion"/>
  </si>
  <si>
    <t>057E</t>
    <phoneticPr fontId="11" type="noConversion"/>
  </si>
  <si>
    <t>KOTA CARUM WSA2</t>
    <phoneticPr fontId="11" type="noConversion"/>
  </si>
  <si>
    <t>035E</t>
    <phoneticPr fontId="11" type="noConversion"/>
  </si>
  <si>
    <t>WAN HAI 613  WSA2</t>
    <phoneticPr fontId="11" type="noConversion"/>
  </si>
  <si>
    <t> 042E</t>
    <phoneticPr fontId="11" type="noConversion"/>
  </si>
  <si>
    <t>KOTA CEPAT WSA2</t>
    <phoneticPr fontId="11" type="noConversion"/>
  </si>
  <si>
    <t>GUAYAQUIL</t>
    <phoneticPr fontId="11" type="noConversion"/>
  </si>
  <si>
    <t>0MH4DE1MA</t>
    <phoneticPr fontId="11" type="noConversion"/>
  </si>
  <si>
    <t xml:space="preserve"> CMA CGM MISSISSIPPI WSA4</t>
    <phoneticPr fontId="11" type="noConversion"/>
  </si>
  <si>
    <t>CMA CGM JACQUES JOSEPH WSA4</t>
    <phoneticPr fontId="11" type="noConversion"/>
  </si>
  <si>
    <t xml:space="preserve">0MH49E1MA
</t>
    <phoneticPr fontId="11" type="noConversion"/>
  </si>
  <si>
    <t xml:space="preserve">CMA CGM TIGRIS WSA4 </t>
    <phoneticPr fontId="11" type="noConversion"/>
  </si>
  <si>
    <t>056E</t>
    <phoneticPr fontId="11" type="noConversion"/>
  </si>
  <si>
    <t>COSCO PRINCE RUPERT WSA</t>
    <phoneticPr fontId="11" type="noConversion"/>
  </si>
  <si>
    <t>BUENAVENTURA</t>
    <phoneticPr fontId="11" type="noConversion"/>
  </si>
  <si>
    <r>
      <t>203W</t>
    </r>
    <r>
      <rPr>
        <sz val="9"/>
        <color rgb="FF44678C"/>
        <rFont val="Malgun Gothic"/>
        <family val="2"/>
      </rPr>
      <t xml:space="preserve"> </t>
    </r>
  </si>
  <si>
    <t>MAERSK LA PAZ</t>
  </si>
  <si>
    <t>851W</t>
  </si>
  <si>
    <t>MAERSK LIRQUEN</t>
  </si>
  <si>
    <t>SAN FERNANDO</t>
  </si>
  <si>
    <t>006W</t>
  </si>
  <si>
    <t>SAN FRANCISCA</t>
  </si>
  <si>
    <t>HBS</t>
    <phoneticPr fontId="11" type="noConversion"/>
  </si>
  <si>
    <r>
      <t>003W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</si>
  <si>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LANCO</t>
  </si>
  <si>
    <t>113W</t>
  </si>
  <si>
    <t>0AA4DW1MA</t>
  </si>
  <si>
    <t>1345-027W</t>
  </si>
  <si>
    <t>3J3K</t>
    <phoneticPr fontId="11" type="noConversion"/>
  </si>
  <si>
    <t>1353-027W</t>
    <phoneticPr fontId="11" type="noConversion"/>
  </si>
  <si>
    <t xml:space="preserve"> VALIANT</t>
    <phoneticPr fontId="11" type="noConversion"/>
  </si>
  <si>
    <t>1352-029W</t>
    <phoneticPr fontId="11" type="noConversion"/>
  </si>
  <si>
    <t xml:space="preserve"> VANTAGE</t>
    <phoneticPr fontId="11" type="noConversion"/>
  </si>
  <si>
    <t>0013W</t>
    <phoneticPr fontId="11" type="noConversion"/>
  </si>
  <si>
    <t xml:space="preserve"> SEAMAX ROWAYTON</t>
    <phoneticPr fontId="11" type="noConversion"/>
  </si>
  <si>
    <t xml:space="preserve"> 0AA4HW1MA</t>
    <phoneticPr fontId="11" type="noConversion"/>
  </si>
  <si>
    <t>CMA CGM RODOLPHE</t>
    <phoneticPr fontId="11" type="noConversion"/>
  </si>
  <si>
    <t>3J1K</t>
  </si>
  <si>
    <t>BUENOS AIRES</t>
    <phoneticPr fontId="11" type="noConversion"/>
  </si>
  <si>
    <t>0AA55W1MA</t>
    <phoneticPr fontId="11" type="noConversion"/>
  </si>
  <si>
    <t xml:space="preserve"> CMA CGM RODOLPHE</t>
    <phoneticPr fontId="11" type="noConversion"/>
  </si>
  <si>
    <t>114W</t>
    <phoneticPr fontId="11" type="noConversion"/>
  </si>
  <si>
    <t>SWITZERLAND</t>
    <phoneticPr fontId="11" type="noConversion"/>
  </si>
  <si>
    <t>0AA51W1MA</t>
    <phoneticPr fontId="11" type="noConversion"/>
  </si>
  <si>
    <t>CMA CGM JACQUES JUNIOR</t>
    <phoneticPr fontId="11" type="noConversion"/>
  </si>
  <si>
    <t xml:space="preserve"> ANTHEA Y</t>
    <phoneticPr fontId="11" type="noConversion"/>
  </si>
  <si>
    <t>1358-028W</t>
    <phoneticPr fontId="11" type="noConversion"/>
  </si>
  <si>
    <t>VALOR</t>
    <phoneticPr fontId="11" type="noConversion"/>
  </si>
  <si>
    <t xml:space="preserve">MONTEVIDEO  </t>
    <phoneticPr fontId="11" type="noConversion"/>
  </si>
  <si>
    <t>0451-009E</t>
    <phoneticPr fontId="11" type="noConversion"/>
  </si>
  <si>
    <t>LLOYD DON GIOVANN</t>
    <phoneticPr fontId="11" type="noConversion"/>
  </si>
  <si>
    <t>154E</t>
    <phoneticPr fontId="11" type="noConversion"/>
  </si>
  <si>
    <t>EVER ENVOY</t>
    <phoneticPr fontId="11" type="noConversion"/>
  </si>
  <si>
    <t>OMIT?</t>
    <phoneticPr fontId="11" type="noConversion"/>
  </si>
  <si>
    <t>COSCO PRINCE RUPERT</t>
    <phoneticPr fontId="11" type="noConversion"/>
  </si>
  <si>
    <t>0447-006E</t>
    <phoneticPr fontId="11" type="noConversion"/>
  </si>
  <si>
    <t>SEROJA TIGA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</si>
  <si>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</si>
  <si>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</si>
  <si>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0VK3JW1MA </t>
  </si>
  <si>
    <t>GSL ELENI </t>
  </si>
  <si>
    <t>0VK3HW1MA </t>
  </si>
  <si>
    <t>CMA CGM RIGOLETTO </t>
  </si>
  <si>
    <t>0VK3FW1MA </t>
  </si>
  <si>
    <t>CMA CGM MEDEA </t>
  </si>
  <si>
    <t>0VK3DW1MA </t>
  </si>
  <si>
    <t>CMA CGM BUTTERFLY </t>
  </si>
  <si>
    <t>0VK3BW1MA </t>
  </si>
  <si>
    <t>APL TBN 16 </t>
  </si>
  <si>
    <t>NEW DELHI(PATPARGANT)</t>
  </si>
  <si>
    <t>NEW DELHI(MUNDRA)</t>
    <phoneticPr fontId="11" type="noConversion"/>
  </si>
  <si>
    <t>060W</t>
    <phoneticPr fontId="11" type="noConversion"/>
  </si>
  <si>
    <t>HYUNDAI PREMIUM</t>
    <phoneticPr fontId="11" type="noConversion"/>
  </si>
  <si>
    <t>056W</t>
    <phoneticPr fontId="11" type="noConversion"/>
  </si>
  <si>
    <t>065W</t>
    <phoneticPr fontId="11" type="noConversion"/>
  </si>
  <si>
    <t>047W</t>
    <phoneticPr fontId="11" type="noConversion"/>
  </si>
  <si>
    <t>HYUNDAI PARAMOUNT</t>
    <phoneticPr fontId="11" type="noConversion"/>
  </si>
  <si>
    <t>066W</t>
    <phoneticPr fontId="11" type="noConversion"/>
  </si>
  <si>
    <t>HYUNDAI PRESTIGE</t>
    <phoneticPr fontId="11" type="noConversion"/>
  </si>
  <si>
    <t>1J6K</t>
    <phoneticPr fontId="11" type="noConversion"/>
  </si>
  <si>
    <t>W044</t>
  </si>
  <si>
    <t>WAN HAI 516</t>
  </si>
  <si>
    <t>W197</t>
  </si>
  <si>
    <t>W061</t>
  </si>
  <si>
    <t>W169</t>
  </si>
  <si>
    <t>W1255A</t>
  </si>
  <si>
    <t>W0505G</t>
  </si>
  <si>
    <t>WAN HAI 517</t>
  </si>
  <si>
    <t>W0435F</t>
  </si>
  <si>
    <t>IAL(ICI)</t>
    <phoneticPr fontId="11" type="noConversion"/>
  </si>
  <si>
    <t>W196J51</t>
  </si>
  <si>
    <t>1J6K</t>
  </si>
  <si>
    <t>W137JEIM</t>
  </si>
  <si>
    <t>ITAL MASSIMA</t>
  </si>
  <si>
    <t>W10059</t>
  </si>
  <si>
    <t>WAN HAI 509</t>
  </si>
  <si>
    <t>W17153</t>
  </si>
  <si>
    <t>WAN HAI 503</t>
  </si>
  <si>
    <t>W114JHNT</t>
  </si>
  <si>
    <t>NORTHERN PRIORITY</t>
    <phoneticPr fontId="11" type="noConversion"/>
  </si>
  <si>
    <t>IAL(CIX)</t>
    <phoneticPr fontId="11" type="noConversion"/>
  </si>
  <si>
    <t>W136JEIM</t>
  </si>
  <si>
    <t>4J4K</t>
    <phoneticPr fontId="11" type="noConversion"/>
  </si>
  <si>
    <t>OOCL</t>
    <phoneticPr fontId="11" type="noConversion"/>
  </si>
  <si>
    <t>939W</t>
  </si>
  <si>
    <t>0VK3HW1PL</t>
  </si>
  <si>
    <t>CMA CGM RIGOLETTO  </t>
  </si>
  <si>
    <t>0VK3FW1PL</t>
  </si>
  <si>
    <t>CMA CGM MEDEA</t>
  </si>
  <si>
    <t>0VK3DW1PL</t>
  </si>
  <si>
    <t>  096W</t>
  </si>
  <si>
    <t>OOCL CALIFORNIA </t>
  </si>
  <si>
    <t>4J3K</t>
    <phoneticPr fontId="11" type="noConversion"/>
  </si>
  <si>
    <t>KARACHI</t>
    <phoneticPr fontId="11" type="noConversion"/>
  </si>
  <si>
    <t>049W</t>
    <phoneticPr fontId="11" type="noConversion"/>
  </si>
  <si>
    <t xml:space="preserve"> KOTA CABAR</t>
    <phoneticPr fontId="11" type="noConversion"/>
  </si>
  <si>
    <t>W041</t>
    <phoneticPr fontId="11" type="noConversion"/>
  </si>
  <si>
    <t>WAN HAI 611</t>
    <phoneticPr fontId="11" type="noConversion"/>
  </si>
  <si>
    <t>0VP33W1PL</t>
    <phoneticPr fontId="11" type="noConversion"/>
  </si>
  <si>
    <t>COSCO/ONE</t>
    <phoneticPr fontId="11" type="noConversion"/>
  </si>
  <si>
    <t>119W</t>
    <phoneticPr fontId="11" type="noConversion"/>
  </si>
  <si>
    <t>GREENWICH BRIDGE</t>
    <phoneticPr fontId="11" type="noConversion"/>
  </si>
  <si>
    <t>3J1K</t>
    <phoneticPr fontId="11" type="noConversion"/>
  </si>
  <si>
    <t>Sat 16/Nov</t>
    <phoneticPr fontId="11" type="noConversion"/>
  </si>
  <si>
    <t>Sat 09/Nov</t>
    <phoneticPr fontId="11" type="noConversion"/>
  </si>
  <si>
    <t>Sun 27/Oct</t>
    <phoneticPr fontId="11" type="noConversion"/>
  </si>
  <si>
    <t>Mon 21/Oct</t>
    <phoneticPr fontId="11" type="noConversion"/>
  </si>
  <si>
    <t>018W</t>
    <phoneticPr fontId="11" type="noConversion"/>
  </si>
  <si>
    <t xml:space="preserve"> THESEUS </t>
    <phoneticPr fontId="11" type="noConversion"/>
  </si>
  <si>
    <t>Sat 02/Nov</t>
    <phoneticPr fontId="11" type="noConversion"/>
  </si>
  <si>
    <t>Sun 20/Oct</t>
    <phoneticPr fontId="11" type="noConversion"/>
  </si>
  <si>
    <t>Mon 14/Oct</t>
    <phoneticPr fontId="11" type="noConversion"/>
  </si>
  <si>
    <t xml:space="preserve">TAYMA </t>
    <phoneticPr fontId="11" type="noConversion"/>
  </si>
  <si>
    <t>Sun 26/Oct</t>
    <phoneticPr fontId="11" type="noConversion"/>
  </si>
  <si>
    <t>Sun 13/Oct</t>
    <phoneticPr fontId="11" type="noConversion"/>
  </si>
  <si>
    <t>Mon 07/Oct</t>
    <phoneticPr fontId="11" type="noConversion"/>
  </si>
  <si>
    <t>0NM3HW1PL</t>
  </si>
  <si>
    <t>CMA CGM CORTE REAL</t>
  </si>
  <si>
    <t>Sun 19/Oct</t>
    <phoneticPr fontId="11" type="noConversion"/>
  </si>
  <si>
    <t>Sun 06/Oct</t>
    <phoneticPr fontId="11" type="noConversion"/>
  </si>
  <si>
    <t>Fri 27/Sep</t>
    <phoneticPr fontId="11" type="noConversion"/>
  </si>
  <si>
    <t>UMM SALAL</t>
  </si>
  <si>
    <t>Sun 12/Oct</t>
    <phoneticPr fontId="11" type="noConversion"/>
  </si>
  <si>
    <t>Sun 29/Sep</t>
    <phoneticPr fontId="11" type="noConversion"/>
  </si>
  <si>
    <t>Mon 23/Sep</t>
    <phoneticPr fontId="11" type="noConversion"/>
  </si>
  <si>
    <t>TO BE ADVISED</t>
  </si>
  <si>
    <t>Wed 20/Nov</t>
    <phoneticPr fontId="11" type="noConversion"/>
  </si>
  <si>
    <t>Wed 06/Nov</t>
    <phoneticPr fontId="11" type="noConversion"/>
  </si>
  <si>
    <t>Thu 31/Oct</t>
    <phoneticPr fontId="11" type="noConversion"/>
  </si>
  <si>
    <t>0SV6DW1MA</t>
    <phoneticPr fontId="11" type="noConversion"/>
  </si>
  <si>
    <t xml:space="preserve">APL SALALAH </t>
    <phoneticPr fontId="11" type="noConversion"/>
  </si>
  <si>
    <t>Wed 13/Nov</t>
    <phoneticPr fontId="11" type="noConversion"/>
  </si>
  <si>
    <t>Wed 30/Oct</t>
    <phoneticPr fontId="11" type="noConversion"/>
  </si>
  <si>
    <t>Thu 24/Oct</t>
    <phoneticPr fontId="11" type="noConversion"/>
  </si>
  <si>
    <t>0SV69W1MA</t>
    <phoneticPr fontId="11" type="noConversion"/>
  </si>
  <si>
    <t xml:space="preserve">CMA CGM TUTICORIN </t>
    <phoneticPr fontId="11" type="noConversion"/>
  </si>
  <si>
    <t>Wed 23/Oct</t>
    <phoneticPr fontId="11" type="noConversion"/>
  </si>
  <si>
    <t>Thu 17/Oct</t>
    <phoneticPr fontId="11" type="noConversion"/>
  </si>
  <si>
    <t>0SV65W1MA</t>
    <phoneticPr fontId="11" type="noConversion"/>
  </si>
  <si>
    <t xml:space="preserve">TO BE ADVISED </t>
    <phoneticPr fontId="11" type="noConversion"/>
  </si>
  <si>
    <t>Wed 16/Oct</t>
    <phoneticPr fontId="11" type="noConversion"/>
  </si>
  <si>
    <t>Thu 10/Oct</t>
    <phoneticPr fontId="11" type="noConversion"/>
  </si>
  <si>
    <t>Wed 09/Oct</t>
    <phoneticPr fontId="11" type="noConversion"/>
  </si>
  <si>
    <t>0SV5XW1MA</t>
    <phoneticPr fontId="11" type="noConversion"/>
  </si>
  <si>
    <t>CMA CGM LYRA</t>
    <phoneticPr fontId="11" type="noConversion"/>
  </si>
  <si>
    <t xml:space="preserve"> 0NM3DW1PL</t>
    <phoneticPr fontId="11" type="noConversion"/>
  </si>
  <si>
    <t>HAMBURG BAY</t>
    <phoneticPr fontId="11" type="noConversion"/>
  </si>
  <si>
    <t>4J2K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</si>
  <si>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</si>
  <si>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118S</t>
  </si>
  <si>
    <t xml:space="preserve">OOCL GUANGZHOU </t>
    <phoneticPr fontId="11" type="noConversion"/>
  </si>
  <si>
    <t>190S</t>
  </si>
  <si>
    <t xml:space="preserve">OOCL AUSTRALIA </t>
    <phoneticPr fontId="11" type="noConversion"/>
  </si>
  <si>
    <t>115S</t>
  </si>
  <si>
    <t xml:space="preserve">OOCL JAKARTA </t>
    <phoneticPr fontId="11" type="noConversion"/>
  </si>
  <si>
    <t xml:space="preserve"> 083S</t>
  </si>
  <si>
    <t>OOCL NEW ZEALAND</t>
    <phoneticPr fontId="11" type="noConversion"/>
  </si>
  <si>
    <t>117S</t>
  </si>
  <si>
    <t>JAKARTA</t>
  </si>
  <si>
    <t>JAKARTA</t>
    <phoneticPr fontId="11" type="noConversion"/>
  </si>
  <si>
    <t>W062</t>
    <phoneticPr fontId="11" type="noConversion"/>
  </si>
  <si>
    <t>S045</t>
    <phoneticPr fontId="11" type="noConversion"/>
  </si>
  <si>
    <t>X-PRESS KHYBER</t>
    <phoneticPr fontId="11" type="noConversion"/>
  </si>
  <si>
    <t>W999</t>
    <phoneticPr fontId="11" type="noConversion"/>
  </si>
  <si>
    <t>BUDGET VESSEL- JOIN</t>
    <phoneticPr fontId="11" type="noConversion"/>
  </si>
  <si>
    <t>WHL</t>
    <phoneticPr fontId="11" type="noConversion"/>
  </si>
  <si>
    <t>W119</t>
    <phoneticPr fontId="11" type="noConversion"/>
  </si>
  <si>
    <t>GREENWICH BRIDGE</t>
    <phoneticPr fontId="82" type="noConversion"/>
  </si>
  <si>
    <t>1J7K</t>
  </si>
  <si>
    <t>SINGAPORE</t>
    <phoneticPr fontId="11" type="noConversion"/>
  </si>
  <si>
    <t>XPMH</t>
  </si>
  <si>
    <t>X-PRESS MAHANANDA</t>
  </si>
  <si>
    <t>19003S</t>
    <phoneticPr fontId="82" type="noConversion"/>
  </si>
  <si>
    <t>AS PATRICIA</t>
  </si>
  <si>
    <t>RCL</t>
    <phoneticPr fontId="11" type="noConversion"/>
  </si>
  <si>
    <t>19002S</t>
    <phoneticPr fontId="82" type="noConversion"/>
  </si>
  <si>
    <t>AS PATRICIA</t>
    <phoneticPr fontId="82" type="noConversion"/>
  </si>
  <si>
    <t>Manila</t>
    <phoneticPr fontId="11" type="noConversion"/>
  </si>
  <si>
    <t>WHL(JST)</t>
  </si>
  <si>
    <t>S007</t>
    <phoneticPr fontId="11" type="noConversion"/>
  </si>
  <si>
    <t>ANDERSON DRAGON</t>
    <phoneticPr fontId="11" type="noConversion"/>
  </si>
  <si>
    <t>S007</t>
  </si>
  <si>
    <t xml:space="preserve">ANDERSON DRAGON </t>
    <phoneticPr fontId="11" type="noConversion"/>
  </si>
  <si>
    <t xml:space="preserve"> S026</t>
  </si>
  <si>
    <t>WHITE DRAGON</t>
    <phoneticPr fontId="11" type="noConversion"/>
  </si>
  <si>
    <t xml:space="preserve"> S025</t>
  </si>
  <si>
    <t>WAN HAI 175</t>
    <phoneticPr fontId="11" type="noConversion"/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</si>
  <si>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</si>
  <si>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  <phoneticPr fontId="11" type="noConversion"/>
  </si>
  <si>
    <t>19011S</t>
    <phoneticPr fontId="82" type="noConversion"/>
  </si>
  <si>
    <t>TS BANGKOK</t>
    <phoneticPr fontId="82" type="noConversion"/>
  </si>
  <si>
    <t>TS OSAKA</t>
    <phoneticPr fontId="11" type="noConversion"/>
  </si>
  <si>
    <t>19010S</t>
    <phoneticPr fontId="82" type="noConversion"/>
  </si>
  <si>
    <t>TS TOKYO</t>
    <phoneticPr fontId="82" type="noConversion"/>
  </si>
  <si>
    <t>TS KAOHSIUNG</t>
    <phoneticPr fontId="11" type="noConversion"/>
  </si>
  <si>
    <t>2J1K</t>
  </si>
  <si>
    <t>SOUTHEAST ASIAN AND JANPAN ROUTE</t>
  </si>
  <si>
    <t>ONE</t>
    <phoneticPr fontId="11" type="noConversion"/>
  </si>
  <si>
    <t xml:space="preserve"> HONG KONG EXPRESS</t>
    <phoneticPr fontId="11" type="noConversion"/>
  </si>
  <si>
    <t>5J6K</t>
    <phoneticPr fontId="11" type="noConversion"/>
  </si>
  <si>
    <t>Done</t>
    <phoneticPr fontId="11" type="noConversion"/>
  </si>
  <si>
    <t>BARCELONA</t>
    <phoneticPr fontId="11" type="noConversion"/>
  </si>
  <si>
    <t>MSC DANIT</t>
    <phoneticPr fontId="11" type="noConversion"/>
  </si>
  <si>
    <t>1J7K</t>
    <phoneticPr fontId="11" type="noConversion"/>
  </si>
  <si>
    <t>Izmit Korfezi(YARIMCA)</t>
    <phoneticPr fontId="11" type="noConversion"/>
  </si>
  <si>
    <t>Izmit Korfezi</t>
    <phoneticPr fontId="11" type="noConversion"/>
  </si>
  <si>
    <t xml:space="preserve">ISTANBUL(k) </t>
    <phoneticPr fontId="11" type="noConversion"/>
  </si>
  <si>
    <t>003W</t>
    <phoneticPr fontId="11" type="noConversion"/>
  </si>
  <si>
    <t>ONE CYGNUS</t>
    <phoneticPr fontId="11" type="noConversion"/>
  </si>
  <si>
    <t>YM WELLNESS</t>
    <phoneticPr fontId="11" type="noConversion"/>
  </si>
  <si>
    <t>007W</t>
    <phoneticPr fontId="11" type="noConversion"/>
  </si>
  <si>
    <t>ONE MINATO</t>
    <phoneticPr fontId="11" type="noConversion"/>
  </si>
  <si>
    <t>005W</t>
    <phoneticPr fontId="11" type="noConversion"/>
  </si>
  <si>
    <t>YM WONDERLAND</t>
    <phoneticPr fontId="11" type="noConversion"/>
  </si>
  <si>
    <t>YM WORTH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</si>
  <si>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</si>
  <si>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</si>
  <si>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</si>
  <si>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CMA/OOCL</t>
    <phoneticPr fontId="11" type="noConversion"/>
  </si>
  <si>
    <t>0418-013W</t>
    <phoneticPr fontId="11" type="noConversion"/>
  </si>
  <si>
    <t>0417-012W</t>
    <phoneticPr fontId="11" type="noConversion"/>
  </si>
  <si>
    <t xml:space="preserve"> TEXAS TRIUMPH</t>
    <phoneticPr fontId="11" type="noConversion"/>
  </si>
  <si>
    <t>0416-014W</t>
    <phoneticPr fontId="11" type="noConversion"/>
  </si>
  <si>
    <r>
      <t>OOCL</t>
    </r>
    <r>
      <rPr>
        <sz val="10"/>
        <rFont val="宋体"/>
        <family val="3"/>
        <charset val="134"/>
      </rPr>
      <t>没船，用</t>
    </r>
    <r>
      <rPr>
        <sz val="10"/>
        <rFont val="Arial"/>
        <family val="2"/>
      </rPr>
      <t>ONE</t>
    </r>
    <r>
      <rPr>
        <sz val="10"/>
        <rFont val="宋体"/>
        <family val="3"/>
        <charset val="134"/>
      </rPr>
      <t>代替</t>
    </r>
    <phoneticPr fontId="11" type="noConversion"/>
  </si>
  <si>
    <t>ONE/YML</t>
    <phoneticPr fontId="11" type="noConversion"/>
  </si>
  <si>
    <t>014W</t>
    <phoneticPr fontId="11" type="noConversion"/>
  </si>
  <si>
    <t xml:space="preserve"> NYK HAWK</t>
    <phoneticPr fontId="11" type="noConversion"/>
  </si>
  <si>
    <t>WM1/OOCL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</si>
  <si>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</si>
  <si>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</si>
  <si>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</si>
  <si>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</si>
  <si>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</si>
  <si>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</si>
  <si>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</si>
  <si>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>0BE5BD1MA</t>
    <phoneticPr fontId="11" type="noConversion"/>
  </si>
  <si>
    <t>BE27</t>
  </si>
  <si>
    <t>0BE5BW1MA</t>
    <phoneticPr fontId="11" type="noConversion"/>
  </si>
  <si>
    <t>BE26</t>
    <phoneticPr fontId="11" type="noConversion"/>
  </si>
  <si>
    <t>0BE59W1MA</t>
    <phoneticPr fontId="11" type="noConversion"/>
  </si>
  <si>
    <t>132W</t>
    <phoneticPr fontId="11" type="noConversion"/>
  </si>
  <si>
    <t>0BE55W1MA</t>
    <phoneticPr fontId="11" type="noConversion"/>
  </si>
  <si>
    <t>APL TURKEY</t>
    <phoneticPr fontId="11" type="noConversion"/>
  </si>
  <si>
    <t>BEX2</t>
    <phoneticPr fontId="11" type="noConversion"/>
  </si>
  <si>
    <t>4J5K</t>
    <phoneticPr fontId="11" type="noConversion"/>
  </si>
  <si>
    <t>CMA/COSCO</t>
    <phoneticPr fontId="11" type="noConversion"/>
  </si>
  <si>
    <t>0BX5FW1MA</t>
    <phoneticPr fontId="11" type="noConversion"/>
  </si>
  <si>
    <t>0BX5DW1MA</t>
    <phoneticPr fontId="11" type="noConversion"/>
  </si>
  <si>
    <t>0BX5BW1MA</t>
    <phoneticPr fontId="11" type="noConversion"/>
  </si>
  <si>
    <t>MSC</t>
    <phoneticPr fontId="11" type="noConversion"/>
  </si>
  <si>
    <t>FT949W</t>
    <phoneticPr fontId="11" type="noConversion"/>
  </si>
  <si>
    <t>0BX57W1MA</t>
    <phoneticPr fontId="11" type="noConversion"/>
  </si>
  <si>
    <t>COSCO SHIPPING RHINE</t>
    <phoneticPr fontId="11" type="noConversion"/>
  </si>
  <si>
    <t>BEX</t>
    <phoneticPr fontId="11" type="noConversion"/>
  </si>
  <si>
    <t>CONSTANTSA</t>
    <phoneticPr fontId="11" type="noConversion"/>
  </si>
  <si>
    <t xml:space="preserve">CSCL JUPITER </t>
    <phoneticPr fontId="11" type="noConversion"/>
  </si>
  <si>
    <t>0417-012W</t>
  </si>
  <si>
    <t xml:space="preserve">TEXAS TRIUMPH </t>
    <phoneticPr fontId="11" type="noConversion"/>
  </si>
  <si>
    <t>0416-014W</t>
  </si>
  <si>
    <t xml:space="preserve">TAMPA TRIUMPH </t>
    <phoneticPr fontId="11" type="noConversion"/>
  </si>
  <si>
    <t xml:space="preserve"> 004W</t>
  </si>
  <si>
    <t>COSCO SHIPPING AZALEA</t>
    <phoneticPr fontId="11" type="noConversion"/>
  </si>
  <si>
    <t xml:space="preserve">CSCL SATURN </t>
    <phoneticPr fontId="11" type="noConversion"/>
  </si>
  <si>
    <t xml:space="preserve"> ETA </t>
  </si>
  <si>
    <t xml:space="preserve"> ETD </t>
  </si>
  <si>
    <t>1J7k</t>
    <phoneticPr fontId="11" type="noConversion"/>
  </si>
  <si>
    <t>ASHDOD</t>
    <phoneticPr fontId="11" type="noConversion"/>
  </si>
  <si>
    <t>0FM37W1MA</t>
    <phoneticPr fontId="11" type="noConversion"/>
  </si>
  <si>
    <t>0FM35W1MA</t>
    <phoneticPr fontId="11" type="noConversion"/>
  </si>
  <si>
    <t>0FM33W1MA</t>
    <phoneticPr fontId="11" type="noConversion"/>
  </si>
  <si>
    <t>0FM31W1MA</t>
    <phoneticPr fontId="11" type="noConversion"/>
  </si>
  <si>
    <t>EMC(FAL3)</t>
    <phoneticPr fontId="11" type="noConversion"/>
  </si>
  <si>
    <t>0FM2ZW1MA</t>
    <phoneticPr fontId="11" type="noConversion"/>
  </si>
  <si>
    <t>APL CHANGI</t>
    <phoneticPr fontId="11" type="noConversion"/>
  </si>
  <si>
    <t>FAL3</t>
    <phoneticPr fontId="11" type="noConversion"/>
  </si>
  <si>
    <t>3J2K</t>
    <phoneticPr fontId="11" type="noConversion"/>
  </si>
  <si>
    <t>LE HAVRE</t>
  </si>
  <si>
    <t>LE HAVRE</t>
    <phoneticPr fontId="11" type="noConversion"/>
  </si>
  <si>
    <t>COSCO SHIPPING AQUARIUS</t>
    <phoneticPr fontId="11" type="noConversion"/>
  </si>
  <si>
    <t>OOCL GERMANY</t>
    <phoneticPr fontId="11" type="noConversion"/>
  </si>
  <si>
    <t>006W</t>
    <phoneticPr fontId="11" type="noConversion"/>
  </si>
  <si>
    <t>COSCO SHIPPING PISCES</t>
    <phoneticPr fontId="11" type="noConversion"/>
  </si>
  <si>
    <t>AL DAHNA</t>
    <phoneticPr fontId="11" type="noConversion"/>
  </si>
  <si>
    <t>MOL TREASURE</t>
    <phoneticPr fontId="11" type="noConversion"/>
  </si>
  <si>
    <r>
      <t>010W</t>
    </r>
    <r>
      <rPr>
        <sz val="8"/>
        <color rgb="FF44678C"/>
        <rFont val="Malgun Gothic"/>
        <family val="2"/>
        <charset val="129"/>
      </rPr>
      <t xml:space="preserve"> </t>
    </r>
    <phoneticPr fontId="11" type="noConversion"/>
  </si>
  <si>
    <t>AL MURAYKH</t>
    <phoneticPr fontId="11" type="noConversion"/>
  </si>
  <si>
    <t xml:space="preserve"> HAMBURG  </t>
  </si>
  <si>
    <t>5J7K</t>
    <phoneticPr fontId="11" type="noConversion"/>
  </si>
  <si>
    <t>EDITH MAERSK</t>
    <phoneticPr fontId="11" type="noConversion"/>
  </si>
  <si>
    <t>947W</t>
    <phoneticPr fontId="11" type="noConversion"/>
  </si>
  <si>
    <t>EMMA MAERSK</t>
    <phoneticPr fontId="11" type="noConversion"/>
  </si>
  <si>
    <t>MSC CLORINDA</t>
    <phoneticPr fontId="11" type="noConversion"/>
  </si>
  <si>
    <t>MSC RIFAYA</t>
    <phoneticPr fontId="11" type="noConversion"/>
  </si>
  <si>
    <t>(CMA/COSCO/EMC/OOCL) / (HPL/YM/ONE) / (MSK/MSC/HBS/HMM)</t>
    <phoneticPr fontId="11" type="noConversion"/>
  </si>
  <si>
    <t xml:space="preserve">          Sailing schedule-Shenzhen   </t>
  </si>
  <si>
    <t>S</t>
  </si>
  <si>
    <t>1626E</t>
  </si>
  <si>
    <t>REVERENCE</t>
    <phoneticPr fontId="11" type="noConversion"/>
  </si>
  <si>
    <t>1625E</t>
  </si>
  <si>
    <t>1624E</t>
  </si>
  <si>
    <t>1623E</t>
  </si>
  <si>
    <t>1622E</t>
  </si>
  <si>
    <t>1621E</t>
  </si>
  <si>
    <t>1620E</t>
  </si>
  <si>
    <t>1619E</t>
    <phoneticPr fontId="11" type="noConversion"/>
  </si>
  <si>
    <t>1618E</t>
    <phoneticPr fontId="11" type="noConversion"/>
  </si>
  <si>
    <t>DATE</t>
  </si>
  <si>
    <t>CLOSING</t>
  </si>
  <si>
    <t xml:space="preserve">INCHON </t>
    <phoneticPr fontId="11" type="noConversion"/>
  </si>
  <si>
    <t>FORTUNE TRADER</t>
    <phoneticPr fontId="11" type="noConversion"/>
  </si>
  <si>
    <t>1947E</t>
    <phoneticPr fontId="11" type="noConversion"/>
  </si>
  <si>
    <t>SINOKOR</t>
    <phoneticPr fontId="11" type="noConversion"/>
  </si>
  <si>
    <t>1946E</t>
    <phoneticPr fontId="11" type="noConversion"/>
  </si>
  <si>
    <t>PANCON SUCCES</t>
    <phoneticPr fontId="11" type="noConversion"/>
  </si>
  <si>
    <t>1950E</t>
    <phoneticPr fontId="11" type="noConversion"/>
  </si>
  <si>
    <t>PANCON</t>
    <phoneticPr fontId="11" type="noConversion"/>
  </si>
  <si>
    <t>1949E</t>
    <phoneticPr fontId="11" type="noConversion"/>
  </si>
  <si>
    <t xml:space="preserve">KOREA  ROUTE </t>
  </si>
  <si>
    <t>TBN</t>
    <phoneticPr fontId="11" type="noConversion"/>
  </si>
  <si>
    <t>114S</t>
    <phoneticPr fontId="11" type="noConversion"/>
  </si>
  <si>
    <t>BROOKLYN BRIDGE</t>
    <phoneticPr fontId="11" type="noConversion"/>
  </si>
  <si>
    <t>089S</t>
    <phoneticPr fontId="11" type="noConversion"/>
  </si>
  <si>
    <t>ITAL LAGUNA</t>
    <phoneticPr fontId="11" type="noConversion"/>
  </si>
  <si>
    <t>950S</t>
    <phoneticPr fontId="11" type="noConversion"/>
  </si>
  <si>
    <t>MAERSK LOME</t>
    <phoneticPr fontId="11" type="noConversion"/>
  </si>
  <si>
    <t>949S</t>
    <phoneticPr fontId="11" type="noConversion"/>
  </si>
  <si>
    <t>BREVIK BRIDGE</t>
    <phoneticPr fontId="11" type="noConversion"/>
  </si>
  <si>
    <t>948S</t>
    <phoneticPr fontId="11" type="noConversion"/>
  </si>
  <si>
    <t>MOL GENESIS</t>
    <phoneticPr fontId="11" type="noConversion"/>
  </si>
  <si>
    <t>BRISBANE</t>
    <phoneticPr fontId="11" type="noConversion"/>
  </si>
  <si>
    <t>026W</t>
    <phoneticPr fontId="11" type="noConversion"/>
  </si>
  <si>
    <t>OOCL EGYPT</t>
    <phoneticPr fontId="11" type="noConversion"/>
  </si>
  <si>
    <t>011W</t>
    <phoneticPr fontId="11" type="noConversion"/>
  </si>
  <si>
    <t>JEBEL ALI</t>
    <phoneticPr fontId="11" type="noConversion"/>
  </si>
  <si>
    <t>028W</t>
    <phoneticPr fontId="11" type="noConversion"/>
  </si>
  <si>
    <t>THALASSA AXIA</t>
    <phoneticPr fontId="11" type="noConversion"/>
  </si>
  <si>
    <t>TAYMA</t>
    <phoneticPr fontId="11" type="noConversion"/>
  </si>
  <si>
    <t>0NM3XW</t>
    <phoneticPr fontId="11" type="noConversion"/>
  </si>
  <si>
    <t>CMA CGM CORTE REAL</t>
    <phoneticPr fontId="11" type="noConversion"/>
  </si>
  <si>
    <t>CHITTAGONG</t>
    <phoneticPr fontId="11" type="noConversion"/>
  </si>
  <si>
    <t>952W</t>
    <phoneticPr fontId="11" type="noConversion"/>
  </si>
  <si>
    <t>MAERSK TANJONG</t>
    <phoneticPr fontId="11" type="noConversion"/>
  </si>
  <si>
    <t>951W</t>
    <phoneticPr fontId="11" type="noConversion"/>
  </si>
  <si>
    <t>MAERSK SHIVL ING</t>
    <phoneticPr fontId="11" type="noConversion"/>
  </si>
  <si>
    <t>950W</t>
    <phoneticPr fontId="11" type="noConversion"/>
  </si>
  <si>
    <t>DALI</t>
    <phoneticPr fontId="11" type="noConversion"/>
  </si>
  <si>
    <t>949W</t>
    <phoneticPr fontId="11" type="noConversion"/>
  </si>
  <si>
    <t>MAERSK TAURUS</t>
    <phoneticPr fontId="11" type="noConversion"/>
  </si>
  <si>
    <t>948W</t>
    <phoneticPr fontId="11" type="noConversion"/>
  </si>
  <si>
    <t>MAERSK TAIKUNG</t>
    <phoneticPr fontId="11" type="noConversion"/>
  </si>
  <si>
    <t>COLOMBO</t>
    <phoneticPr fontId="11" type="noConversion"/>
  </si>
  <si>
    <t>079W</t>
    <phoneticPr fontId="11" type="noConversion"/>
  </si>
  <si>
    <t>COSCO JAPAN</t>
    <phoneticPr fontId="11" type="noConversion"/>
  </si>
  <si>
    <t>GSL ELENI</t>
    <phoneticPr fontId="11" type="noConversion"/>
  </si>
  <si>
    <t>0VK43W</t>
    <phoneticPr fontId="11" type="noConversion"/>
  </si>
  <si>
    <t>CMA CGM MEDEA</t>
    <phoneticPr fontId="11" type="noConversion"/>
  </si>
  <si>
    <t>KARACHI</t>
    <phoneticPr fontId="11" type="noConversion"/>
  </si>
  <si>
    <t>0IL4W1PL</t>
    <phoneticPr fontId="11" type="noConversion"/>
  </si>
  <si>
    <t>HAMBURG BAY</t>
    <phoneticPr fontId="11" type="noConversion"/>
  </si>
  <si>
    <t>075W</t>
    <phoneticPr fontId="11" type="noConversion"/>
  </si>
  <si>
    <t>ZANTE</t>
    <phoneticPr fontId="11" type="noConversion"/>
  </si>
  <si>
    <t>19009W</t>
    <phoneticPr fontId="11" type="noConversion"/>
  </si>
  <si>
    <t>SUEZ CANAL</t>
    <phoneticPr fontId="11" type="noConversion"/>
  </si>
  <si>
    <t>076W</t>
    <phoneticPr fontId="11" type="noConversion"/>
  </si>
  <si>
    <t>PL GERMANY</t>
    <phoneticPr fontId="11" type="noConversion"/>
  </si>
  <si>
    <t>TSL</t>
    <phoneticPr fontId="11" type="noConversion"/>
  </si>
  <si>
    <t>047W</t>
    <phoneticPr fontId="11" type="noConversion"/>
  </si>
  <si>
    <t>XIN CHI WAN</t>
    <phoneticPr fontId="11" type="noConversion"/>
  </si>
  <si>
    <t>19008W</t>
    <phoneticPr fontId="11" type="noConversion"/>
  </si>
  <si>
    <t>027W</t>
    <phoneticPr fontId="11" type="noConversion"/>
  </si>
  <si>
    <t>E.R. SWEDEN</t>
    <phoneticPr fontId="11" type="noConversion"/>
  </si>
  <si>
    <t>1907W</t>
    <phoneticPr fontId="11" type="noConversion"/>
  </si>
  <si>
    <t>TABEA</t>
    <phoneticPr fontId="11" type="noConversion"/>
  </si>
  <si>
    <t>RCL</t>
    <phoneticPr fontId="11" type="noConversion"/>
  </si>
  <si>
    <t>PENDING</t>
    <phoneticPr fontId="11" type="noConversion"/>
  </si>
  <si>
    <t>070W</t>
    <phoneticPr fontId="11" type="noConversion"/>
  </si>
  <si>
    <t>19004W</t>
    <phoneticPr fontId="11" type="noConversion"/>
  </si>
  <si>
    <t>SUEZ CANAL</t>
  </si>
  <si>
    <t>071W</t>
    <phoneticPr fontId="11" type="noConversion"/>
  </si>
  <si>
    <t>PL GERMANY</t>
  </si>
  <si>
    <t>E.R. DENMARK</t>
  </si>
  <si>
    <t>WANHAI</t>
    <phoneticPr fontId="11" type="noConversion"/>
  </si>
  <si>
    <t>0KR9TS</t>
    <phoneticPr fontId="11" type="noConversion"/>
  </si>
  <si>
    <t>JONATHAN SWIFT</t>
    <phoneticPr fontId="11" type="noConversion"/>
  </si>
  <si>
    <t>0KR9PS</t>
    <phoneticPr fontId="11" type="noConversion"/>
  </si>
  <si>
    <t>RIO CADIZ</t>
    <phoneticPr fontId="11" type="noConversion"/>
  </si>
  <si>
    <t>0KR9LS</t>
    <phoneticPr fontId="11" type="noConversion"/>
  </si>
  <si>
    <t>SEASPAN VANCOUVER</t>
    <phoneticPr fontId="11" type="noConversion"/>
  </si>
  <si>
    <t>0KR9HS</t>
    <phoneticPr fontId="11" type="noConversion"/>
  </si>
  <si>
    <t>QINGDAO TOWER</t>
    <phoneticPr fontId="11" type="noConversion"/>
  </si>
  <si>
    <t>MANILA</t>
    <phoneticPr fontId="11" type="noConversion"/>
  </si>
  <si>
    <t>047S</t>
    <phoneticPr fontId="11" type="noConversion"/>
  </si>
  <si>
    <t>COSCO AQABA</t>
    <phoneticPr fontId="11" type="noConversion"/>
  </si>
  <si>
    <t>060S</t>
    <phoneticPr fontId="11" type="noConversion"/>
  </si>
  <si>
    <t>COSCO HOUSTON</t>
    <phoneticPr fontId="11" type="noConversion"/>
  </si>
  <si>
    <t>054S</t>
    <phoneticPr fontId="11" type="noConversion"/>
  </si>
  <si>
    <t>COSCO COLOMBO</t>
    <phoneticPr fontId="11" type="noConversion"/>
  </si>
  <si>
    <t>065S</t>
    <phoneticPr fontId="11" type="noConversion"/>
  </si>
  <si>
    <t>COSCO HAIFA</t>
    <phoneticPr fontId="11" type="noConversion"/>
  </si>
  <si>
    <t>046S</t>
    <phoneticPr fontId="11" type="noConversion"/>
  </si>
  <si>
    <t>1924W</t>
    <phoneticPr fontId="11" type="noConversion"/>
  </si>
  <si>
    <t>PADIAN 2</t>
    <phoneticPr fontId="11" type="noConversion"/>
  </si>
  <si>
    <t>1923W</t>
    <phoneticPr fontId="11" type="noConversion"/>
  </si>
  <si>
    <t>FESCO VOYAGER</t>
    <phoneticPr fontId="11" type="noConversion"/>
  </si>
  <si>
    <t>1922W</t>
    <phoneticPr fontId="11" type="noConversion"/>
  </si>
  <si>
    <t>HAIPHONG</t>
    <phoneticPr fontId="11" type="noConversion"/>
  </si>
  <si>
    <t>0BY4NS</t>
    <phoneticPr fontId="11" type="noConversion"/>
  </si>
  <si>
    <t>APL ATLANTA</t>
    <phoneticPr fontId="11" type="noConversion"/>
  </si>
  <si>
    <t>1913S</t>
    <phoneticPr fontId="11" type="noConversion"/>
  </si>
  <si>
    <t>KMTC JEBEL ALI</t>
    <phoneticPr fontId="11" type="noConversion"/>
  </si>
  <si>
    <t>0BY4JS</t>
    <phoneticPr fontId="11" type="noConversion"/>
  </si>
  <si>
    <t>APL OAKLAND</t>
    <phoneticPr fontId="11" type="noConversion"/>
  </si>
  <si>
    <t>19012S</t>
    <phoneticPr fontId="11" type="noConversion"/>
  </si>
  <si>
    <t>NAVIOS DESTINY</t>
    <phoneticPr fontId="11" type="noConversion"/>
  </si>
  <si>
    <t>PORT KELANG</t>
    <phoneticPr fontId="11" type="noConversion"/>
  </si>
  <si>
    <t>0IG9ZW1MA</t>
    <phoneticPr fontId="11" type="noConversion"/>
  </si>
  <si>
    <t>CSCL PANAMA</t>
    <phoneticPr fontId="11" type="noConversion"/>
  </si>
  <si>
    <t>0IG9VW1MA</t>
    <phoneticPr fontId="11" type="noConversion"/>
  </si>
  <si>
    <t>CSCL SAO PAULO</t>
    <phoneticPr fontId="11" type="noConversion"/>
  </si>
  <si>
    <t>0IG9RW1MA</t>
    <phoneticPr fontId="11" type="noConversion"/>
  </si>
  <si>
    <t>CSCL MANZANILLO</t>
    <phoneticPr fontId="11" type="noConversion"/>
  </si>
  <si>
    <t>0IG9NW1MA</t>
    <phoneticPr fontId="11" type="noConversion"/>
  </si>
  <si>
    <t>CSCL SANTIAGO</t>
    <phoneticPr fontId="11" type="noConversion"/>
  </si>
  <si>
    <t>0IG9JW1MA</t>
    <phoneticPr fontId="11" type="noConversion"/>
  </si>
  <si>
    <t>CSCL CALLAO</t>
    <phoneticPr fontId="11" type="noConversion"/>
  </si>
  <si>
    <t>HOCHIMINH</t>
  </si>
  <si>
    <t>040S</t>
    <phoneticPr fontId="11" type="noConversion"/>
  </si>
  <si>
    <t>LYDIA</t>
    <phoneticPr fontId="11" type="noConversion"/>
  </si>
  <si>
    <t>132S</t>
    <phoneticPr fontId="11" type="noConversion"/>
  </si>
  <si>
    <t>RACHA BHUM</t>
    <phoneticPr fontId="11" type="noConversion"/>
  </si>
  <si>
    <t>020S</t>
    <phoneticPr fontId="11" type="noConversion"/>
  </si>
  <si>
    <t>LIOBA</t>
    <phoneticPr fontId="11" type="noConversion"/>
  </si>
  <si>
    <t>039S</t>
    <phoneticPr fontId="11" type="noConversion"/>
  </si>
  <si>
    <t>006S</t>
    <phoneticPr fontId="11" type="noConversion"/>
  </si>
  <si>
    <t>TELEMANN</t>
    <phoneticPr fontId="11" type="noConversion"/>
  </si>
  <si>
    <t>HOCHIMINH</t>
    <phoneticPr fontId="11" type="noConversion"/>
  </si>
  <si>
    <t>001W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</si>
  <si>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</si>
  <si>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</si>
  <si>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</si>
  <si>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UMM SALAL</t>
    <phoneticPr fontId="11" type="noConversion"/>
  </si>
  <si>
    <t>001W</t>
    <phoneticPr fontId="11" type="noConversion"/>
  </si>
  <si>
    <t>TO BE ADVISED</t>
    <phoneticPr fontId="11" type="noConversion"/>
  </si>
  <si>
    <t>JEBEL ALI</t>
  </si>
  <si>
    <t>026W</t>
    <phoneticPr fontId="11" type="noConversion"/>
  </si>
  <si>
    <t>OOCL EGYPT</t>
    <phoneticPr fontId="11" type="noConversion"/>
  </si>
  <si>
    <t>011W</t>
    <phoneticPr fontId="11" type="noConversion"/>
  </si>
  <si>
    <t>JEBEL ALI</t>
    <phoneticPr fontId="11" type="noConversion"/>
  </si>
  <si>
    <t>028W</t>
    <phoneticPr fontId="11" type="noConversion"/>
  </si>
  <si>
    <t>THALASSA AXIA</t>
    <phoneticPr fontId="11" type="noConversion"/>
  </si>
  <si>
    <t>TAYMA</t>
    <phoneticPr fontId="11" type="noConversion"/>
  </si>
  <si>
    <t xml:space="preserve">ONE </t>
  </si>
  <si>
    <t>0NM3XW1PL</t>
    <phoneticPr fontId="11" type="noConversion"/>
  </si>
  <si>
    <t>CMA CGM CORTE REAL</t>
    <phoneticPr fontId="11" type="noConversion"/>
  </si>
  <si>
    <t>DUBAI/JEBEL ALI</t>
    <phoneticPr fontId="11" type="noConversion"/>
  </si>
  <si>
    <t>012W</t>
    <phoneticPr fontId="11" type="noConversion"/>
  </si>
  <si>
    <t>MOL TRIUMPH</t>
    <phoneticPr fontId="11" type="noConversion"/>
  </si>
  <si>
    <t>AL NEFUD</t>
    <phoneticPr fontId="11" type="noConversion"/>
  </si>
  <si>
    <t>AL ZUBARA</t>
    <phoneticPr fontId="11" type="noConversion"/>
  </si>
  <si>
    <t>010W</t>
    <phoneticPr fontId="11" type="noConversion"/>
  </si>
  <si>
    <t>MOL TRADITION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</si>
  <si>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</si>
  <si>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 xml:space="preserve">MOL TRUST </t>
    <phoneticPr fontId="11" type="noConversion"/>
  </si>
  <si>
    <t>1908W</t>
    <phoneticPr fontId="11" type="noConversion"/>
  </si>
  <si>
    <t>CLEMENS SCHULTE</t>
    <phoneticPr fontId="11" type="noConversion"/>
  </si>
  <si>
    <t>KMTC DUBAI</t>
    <phoneticPr fontId="11" type="noConversion"/>
  </si>
  <si>
    <t>TBN</t>
    <phoneticPr fontId="11" type="noConversion"/>
  </si>
  <si>
    <t xml:space="preserve"> 007W</t>
    <phoneticPr fontId="11" type="noConversion"/>
  </si>
  <si>
    <t>CARL SCHULTE</t>
    <phoneticPr fontId="11" type="noConversion"/>
  </si>
  <si>
    <t>KMTC MUMBAI</t>
    <phoneticPr fontId="11" type="noConversion"/>
  </si>
  <si>
    <t>0NM3XW</t>
    <phoneticPr fontId="11" type="noConversion"/>
  </si>
  <si>
    <t>007W</t>
    <phoneticPr fontId="11" type="noConversion"/>
  </si>
  <si>
    <t>061W</t>
    <phoneticPr fontId="11" type="noConversion"/>
  </si>
  <si>
    <t>CSCL JUPITER</t>
    <phoneticPr fontId="11" type="noConversion"/>
  </si>
  <si>
    <t>013W</t>
    <phoneticPr fontId="11" type="noConversion"/>
  </si>
  <si>
    <t>ONE</t>
    <phoneticPr fontId="11" type="noConversion"/>
  </si>
  <si>
    <t xml:space="preserve">SINGAPORE  </t>
    <phoneticPr fontId="11" type="noConversion"/>
  </si>
  <si>
    <t>1926S</t>
    <phoneticPr fontId="11" type="noConversion"/>
  </si>
  <si>
    <t>SITC KAWASAKI</t>
    <phoneticPr fontId="11" type="noConversion"/>
  </si>
  <si>
    <t>SITC LIAONING</t>
    <phoneticPr fontId="11" type="noConversion"/>
  </si>
  <si>
    <t>SITC FUJIAN</t>
    <phoneticPr fontId="11" type="noConversion"/>
  </si>
  <si>
    <t>SITC ZHEJIANG</t>
    <phoneticPr fontId="11" type="noConversion"/>
  </si>
  <si>
    <t>952S</t>
    <phoneticPr fontId="11" type="noConversion"/>
  </si>
  <si>
    <t>LYDIA V.040S</t>
    <phoneticPr fontId="11" type="noConversion"/>
  </si>
  <si>
    <t>951S</t>
    <phoneticPr fontId="11" type="noConversion"/>
  </si>
  <si>
    <t>RACHA BHUM  V.132S</t>
    <phoneticPr fontId="11" type="noConversion"/>
  </si>
  <si>
    <t>950S</t>
    <phoneticPr fontId="11" type="noConversion"/>
  </si>
  <si>
    <t>LIOBA V.020S</t>
    <phoneticPr fontId="11" type="noConversion"/>
  </si>
  <si>
    <t>949S</t>
    <phoneticPr fontId="11" type="noConversion"/>
  </si>
  <si>
    <t>LYDIA V.039S</t>
    <phoneticPr fontId="11" type="noConversion"/>
  </si>
  <si>
    <t>948S</t>
    <phoneticPr fontId="11" type="noConversion"/>
  </si>
  <si>
    <t>TELEMANN  V.006S</t>
    <phoneticPr fontId="11" type="noConversion"/>
  </si>
  <si>
    <t>2001W</t>
    <phoneticPr fontId="11" type="noConversion"/>
  </si>
  <si>
    <t>PADIAN 2</t>
    <phoneticPr fontId="11" type="noConversion"/>
  </si>
  <si>
    <t xml:space="preserve"> </t>
    <phoneticPr fontId="11" type="noConversion"/>
  </si>
  <si>
    <t>1926W</t>
    <phoneticPr fontId="11" type="noConversion"/>
  </si>
  <si>
    <t>FESCO VOYAGER</t>
    <phoneticPr fontId="11" type="noConversion"/>
  </si>
  <si>
    <t>1925W</t>
    <phoneticPr fontId="11" type="noConversion"/>
  </si>
  <si>
    <t>ASL</t>
    <phoneticPr fontId="11" type="noConversion"/>
  </si>
  <si>
    <t>HONGKONG</t>
    <phoneticPr fontId="11" type="noConversion"/>
  </si>
  <si>
    <t>CHASTINE MAERSK</t>
    <phoneticPr fontId="11" type="noConversion"/>
  </si>
  <si>
    <t>MAERSK STOCKHOLM</t>
    <phoneticPr fontId="11" type="noConversion"/>
  </si>
  <si>
    <t>CLIFFORD MAERSK</t>
    <phoneticPr fontId="11" type="noConversion"/>
  </si>
  <si>
    <t>MAERSK SALINA</t>
    <phoneticPr fontId="11" type="noConversion"/>
  </si>
  <si>
    <t>947S</t>
    <phoneticPr fontId="11" type="noConversion"/>
  </si>
  <si>
    <t>A.P.MOLLER</t>
    <phoneticPr fontId="11" type="noConversion"/>
  </si>
  <si>
    <t xml:space="preserve">COLON </t>
    <phoneticPr fontId="11" type="noConversion"/>
  </si>
  <si>
    <t>A.P. MOLLER</t>
    <phoneticPr fontId="11" type="noConversion"/>
  </si>
  <si>
    <t>140E</t>
    <phoneticPr fontId="11" type="noConversion"/>
  </si>
  <si>
    <t>XIN YA ZHOU</t>
    <phoneticPr fontId="11" type="noConversion"/>
  </si>
  <si>
    <t>015E</t>
    <phoneticPr fontId="11" type="noConversion"/>
  </si>
  <si>
    <t>NAVIOS FELICITAS</t>
    <phoneticPr fontId="11" type="noConversion"/>
  </si>
  <si>
    <t>054E</t>
    <phoneticPr fontId="11" type="noConversion"/>
  </si>
  <si>
    <t>XIN QIN HUANG DAO</t>
    <phoneticPr fontId="11" type="noConversion"/>
  </si>
  <si>
    <t>CSCL WINTER</t>
    <phoneticPr fontId="11" type="noConversion"/>
  </si>
  <si>
    <t>LLOYD DON PASCUALE</t>
    <phoneticPr fontId="11" type="noConversion"/>
  </si>
  <si>
    <t>SAN ANTONIO</t>
    <phoneticPr fontId="11" type="noConversion"/>
  </si>
  <si>
    <t xml:space="preserve"> 946W</t>
    <phoneticPr fontId="11" type="noConversion"/>
  </si>
  <si>
    <t>HAM-SUD</t>
    <phoneticPr fontId="11" type="noConversion"/>
  </si>
  <si>
    <t>945W</t>
    <phoneticPr fontId="11" type="noConversion"/>
  </si>
  <si>
    <t>MSC LEANNE</t>
    <phoneticPr fontId="11" type="noConversion"/>
  </si>
  <si>
    <t>VESSEL</t>
    <phoneticPr fontId="11" type="noConversion"/>
  </si>
  <si>
    <t>VALPARAISO</t>
    <phoneticPr fontId="11" type="noConversion"/>
  </si>
  <si>
    <t>XIN QIN HUANG DAO</t>
    <phoneticPr fontId="11" type="noConversion"/>
  </si>
  <si>
    <t>025E</t>
    <phoneticPr fontId="11" type="noConversion"/>
  </si>
  <si>
    <t>CSCL WINTER</t>
    <phoneticPr fontId="11" type="noConversion"/>
  </si>
  <si>
    <t>013E</t>
    <phoneticPr fontId="11" type="noConversion"/>
  </si>
  <si>
    <t>LLOYD DON PASCUALE</t>
    <phoneticPr fontId="11" type="noConversion"/>
  </si>
  <si>
    <t>CALLAO</t>
    <phoneticPr fontId="11" type="noConversion"/>
  </si>
  <si>
    <t>952E</t>
    <phoneticPr fontId="11" type="noConversion"/>
  </si>
  <si>
    <t>ROTTERDAM</t>
    <phoneticPr fontId="11" type="noConversion"/>
  </si>
  <si>
    <t>951E</t>
    <phoneticPr fontId="11" type="noConversion"/>
  </si>
  <si>
    <t>MEHUIN</t>
    <phoneticPr fontId="11" type="noConversion"/>
  </si>
  <si>
    <t>950E</t>
    <phoneticPr fontId="11" type="noConversion"/>
  </si>
  <si>
    <t>MOL PACE</t>
    <phoneticPr fontId="11" type="noConversion"/>
  </si>
  <si>
    <t>949E</t>
    <phoneticPr fontId="11" type="noConversion"/>
  </si>
  <si>
    <t>MATAQUITO</t>
    <phoneticPr fontId="11" type="noConversion"/>
  </si>
  <si>
    <t>948E</t>
    <phoneticPr fontId="11" type="noConversion"/>
  </si>
  <si>
    <t>ACTUARIA</t>
    <phoneticPr fontId="11" type="noConversion"/>
  </si>
  <si>
    <t>006W</t>
    <phoneticPr fontId="11" type="noConversion"/>
  </si>
  <si>
    <t>005W</t>
    <phoneticPr fontId="11" type="noConversion"/>
  </si>
  <si>
    <t>004W</t>
    <phoneticPr fontId="11" type="noConversion"/>
  </si>
  <si>
    <t> COSCO SHIPPING SCORPIO</t>
  </si>
  <si>
    <t>COSCO SHIPPING VIRGO</t>
  </si>
  <si>
    <t>GUAYAQUIL</t>
    <phoneticPr fontId="11" type="noConversion"/>
  </si>
  <si>
    <t>951W</t>
    <phoneticPr fontId="11" type="noConversion"/>
  </si>
  <si>
    <t>MORTEN MAERSK</t>
    <phoneticPr fontId="11" type="noConversion"/>
  </si>
  <si>
    <t>950W</t>
    <phoneticPr fontId="11" type="noConversion"/>
  </si>
  <si>
    <t>MADISON MAERSK</t>
    <phoneticPr fontId="11" type="noConversion"/>
  </si>
  <si>
    <t>949W</t>
    <phoneticPr fontId="11" type="noConversion"/>
  </si>
  <si>
    <t>MSC OSCAR</t>
    <phoneticPr fontId="11" type="noConversion"/>
  </si>
  <si>
    <t>BUENOS AIRES</t>
    <phoneticPr fontId="11" type="noConversion"/>
  </si>
  <si>
    <t>157W</t>
    <phoneticPr fontId="11" type="noConversion"/>
  </si>
  <si>
    <t>COSCO BOSTON</t>
    <phoneticPr fontId="11" type="noConversion"/>
  </si>
  <si>
    <t>0091W</t>
    <phoneticPr fontId="11" type="noConversion"/>
  </si>
  <si>
    <t>KOTA LESTARI</t>
    <phoneticPr fontId="11" type="noConversion"/>
  </si>
  <si>
    <t>0101W</t>
    <phoneticPr fontId="11" type="noConversion"/>
  </si>
  <si>
    <t>KOTA LAYAR</t>
    <phoneticPr fontId="11" type="noConversion"/>
  </si>
  <si>
    <t>107W</t>
    <phoneticPr fontId="11" type="noConversion"/>
  </si>
  <si>
    <t>COSCO NEW YORK</t>
    <phoneticPr fontId="11" type="noConversion"/>
  </si>
  <si>
    <t xml:space="preserve">SANTOS    </t>
    <phoneticPr fontId="11" type="noConversion"/>
  </si>
  <si>
    <t>MOL TRUST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</si>
  <si>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</si>
  <si>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</si>
  <si>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</si>
  <si>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</si>
  <si>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</si>
  <si>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</si>
  <si>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</si>
  <si>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</si>
  <si>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</si>
  <si>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</si>
  <si>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 xml:space="preserve">MONTEVIDEO  </t>
    <phoneticPr fontId="11" type="noConversion"/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</si>
  <si>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</si>
  <si>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</si>
  <si>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</si>
  <si>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</si>
  <si>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</si>
  <si>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</si>
  <si>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</si>
  <si>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COSCO ITALY</t>
    <phoneticPr fontId="11" type="noConversion"/>
  </si>
  <si>
    <t>CMA</t>
    <phoneticPr fontId="11" type="noConversion"/>
  </si>
  <si>
    <t>0BH5FE1MA</t>
    <phoneticPr fontId="11" type="noConversion"/>
  </si>
  <si>
    <t>COSCO ENGLAND</t>
    <phoneticPr fontId="11" type="noConversion"/>
  </si>
  <si>
    <t>DALLAS</t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</si>
  <si>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</si>
  <si>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</si>
  <si>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</si>
  <si>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</si>
  <si>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</si>
  <si>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</si>
  <si>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033E</t>
    <phoneticPr fontId="11" type="noConversion"/>
  </si>
  <si>
    <t>EVER LUCENT</t>
    <phoneticPr fontId="11" type="noConversion"/>
  </si>
  <si>
    <t>EMC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</si>
  <si>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</si>
  <si>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</si>
  <si>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</si>
  <si>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</si>
  <si>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</si>
  <si>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</si>
  <si>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</si>
  <si>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</si>
  <si>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</si>
  <si>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</si>
  <si>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</si>
  <si>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</si>
  <si>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</si>
  <si>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</si>
  <si>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</si>
  <si>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</si>
  <si>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</si>
  <si>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</si>
  <si>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</si>
  <si>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</si>
  <si>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</si>
  <si>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046E</t>
    <phoneticPr fontId="11" type="noConversion"/>
  </si>
  <si>
    <t>039E</t>
    <phoneticPr fontId="11" type="noConversion"/>
  </si>
  <si>
    <t>EVER LOVELY</t>
    <phoneticPr fontId="11" type="noConversion"/>
  </si>
  <si>
    <t>032E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</si>
  <si>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</si>
  <si>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</si>
  <si>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</si>
  <si>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028E</t>
    <phoneticPr fontId="11" type="noConversion"/>
  </si>
  <si>
    <t>COSCO SPAIN</t>
    <phoneticPr fontId="11" type="noConversion"/>
  </si>
  <si>
    <t>OOCL</t>
    <phoneticPr fontId="11" type="noConversion"/>
  </si>
  <si>
    <t>024E</t>
    <phoneticPr fontId="11" type="noConversion"/>
  </si>
  <si>
    <t>CSCL SPRING</t>
    <phoneticPr fontId="11" type="noConversion"/>
  </si>
  <si>
    <t>DALLAS</t>
    <phoneticPr fontId="11" type="noConversion"/>
  </si>
  <si>
    <t>0ME5DW1MA</t>
    <phoneticPr fontId="11" type="noConversion"/>
  </si>
  <si>
    <t>CMA CGM CENTAURUS</t>
    <phoneticPr fontId="11" type="noConversion"/>
  </si>
  <si>
    <t>0ME5BW1MA</t>
    <phoneticPr fontId="11" type="noConversion"/>
  </si>
  <si>
    <t>CMA CGM COLUMBA</t>
    <phoneticPr fontId="11" type="noConversion"/>
  </si>
  <si>
    <t>0ME59W1MA</t>
    <phoneticPr fontId="11" type="noConversion"/>
  </si>
  <si>
    <t>CMA CGM LYRA</t>
    <phoneticPr fontId="11" type="noConversion"/>
  </si>
  <si>
    <t>0ME57W1MA</t>
    <phoneticPr fontId="11" type="noConversion"/>
  </si>
  <si>
    <t>OOCL MALAYSIA</t>
    <phoneticPr fontId="11" type="noConversion"/>
  </si>
  <si>
    <t>0ME55W1MA</t>
    <phoneticPr fontId="11" type="noConversion"/>
  </si>
  <si>
    <t>CMA CGM CASSIOPEIA</t>
    <phoneticPr fontId="11" type="noConversion"/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</si>
  <si>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</si>
  <si>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</si>
  <si>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</si>
  <si>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</si>
  <si>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</si>
  <si>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</si>
  <si>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</si>
  <si>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</si>
  <si>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</si>
  <si>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</si>
  <si>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</si>
  <si>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COSCO NETHERL ANDS</t>
    <phoneticPr fontId="11" type="noConversion"/>
  </si>
  <si>
    <t>052E</t>
    <phoneticPr fontId="11" type="noConversion"/>
  </si>
  <si>
    <t>034E</t>
    <phoneticPr fontId="11" type="noConversion"/>
  </si>
  <si>
    <t>OOCL/CMA</t>
    <phoneticPr fontId="11" type="noConversion"/>
  </si>
  <si>
    <t>BOMAR HAMBURG</t>
    <phoneticPr fontId="11" type="noConversion"/>
  </si>
  <si>
    <t>1949E</t>
    <phoneticPr fontId="11" type="noConversion"/>
  </si>
  <si>
    <t>SMLINE</t>
    <phoneticPr fontId="11" type="noConversion"/>
  </si>
  <si>
    <t>1948E</t>
    <phoneticPr fontId="11" type="noConversion"/>
  </si>
  <si>
    <t>074E</t>
    <phoneticPr fontId="11" type="noConversion"/>
  </si>
  <si>
    <t>ONE COMPETENCE</t>
    <phoneticPr fontId="11" type="noConversion"/>
  </si>
  <si>
    <t>048E</t>
    <phoneticPr fontId="11" type="noConversion"/>
  </si>
  <si>
    <t>TORONTO</t>
    <phoneticPr fontId="11" type="noConversion"/>
  </si>
  <si>
    <t>022E</t>
    <phoneticPr fontId="11" type="noConversion"/>
  </si>
  <si>
    <t>CSCL YELLOW SEA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</si>
  <si>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</si>
  <si>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</si>
  <si>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</si>
  <si>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</si>
  <si>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</si>
  <si>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</si>
  <si>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</si>
  <si>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BOMAR HAMBURG</t>
  </si>
  <si>
    <t>SM LINE</t>
  </si>
  <si>
    <t>VANCOUVER</t>
    <phoneticPr fontId="11" type="noConversion"/>
  </si>
  <si>
    <t>070E</t>
    <phoneticPr fontId="11" type="noConversion"/>
  </si>
  <si>
    <t>049E</t>
    <phoneticPr fontId="11" type="noConversion"/>
  </si>
  <si>
    <t>011E</t>
    <phoneticPr fontId="11" type="noConversion"/>
  </si>
  <si>
    <t>NORTHERN JUSTICE</t>
    <phoneticPr fontId="11" type="noConversion"/>
  </si>
  <si>
    <t>SEATTLE/TACOMA</t>
    <phoneticPr fontId="11" type="noConversion"/>
  </si>
  <si>
    <t>079E</t>
    <phoneticPr fontId="11" type="noConversion"/>
  </si>
  <si>
    <t>KUALA LUMPUR EXPRESS</t>
    <phoneticPr fontId="11" type="noConversion"/>
  </si>
  <si>
    <t>082E</t>
    <phoneticPr fontId="11" type="noConversion"/>
  </si>
  <si>
    <t>OSAKA EXPRESS</t>
    <phoneticPr fontId="11" type="noConversion"/>
  </si>
  <si>
    <t>086E</t>
    <phoneticPr fontId="11" type="noConversion"/>
  </si>
  <si>
    <t>HANOVER EXPRESS</t>
    <phoneticPr fontId="11" type="noConversion"/>
  </si>
  <si>
    <t>072E</t>
    <phoneticPr fontId="11" type="noConversion"/>
  </si>
  <si>
    <t>003E</t>
    <phoneticPr fontId="11" type="noConversion"/>
  </si>
  <si>
    <t>CONTI CONQUEST</t>
    <phoneticPr fontId="11" type="noConversion"/>
  </si>
  <si>
    <t>LONG BEACH</t>
  </si>
  <si>
    <t>OAKLAND/SAN FRANCISCO</t>
    <phoneticPr fontId="11" type="noConversion"/>
  </si>
  <si>
    <t>CHICAGO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</si>
  <si>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</si>
  <si>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</si>
  <si>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</si>
  <si>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</si>
  <si>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</si>
  <si>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042E</t>
    <phoneticPr fontId="11" type="noConversion"/>
  </si>
  <si>
    <t>035E</t>
    <phoneticPr fontId="11" type="noConversion"/>
  </si>
  <si>
    <t>0DB61E1PL</t>
    <phoneticPr fontId="11" type="noConversion"/>
  </si>
  <si>
    <t>PRESIDENT EISENHOWER</t>
    <phoneticPr fontId="11" type="noConversion"/>
  </si>
  <si>
    <t>0DB5ZE1PL</t>
    <phoneticPr fontId="11" type="noConversion"/>
  </si>
  <si>
    <t>PRESIDENT FD ROOSEVELT</t>
    <phoneticPr fontId="11" type="noConversion"/>
  </si>
  <si>
    <t>0DB5XE1PL</t>
    <phoneticPr fontId="11" type="noConversion"/>
  </si>
  <si>
    <t>PRESIDENT TRUMAN</t>
    <phoneticPr fontId="11" type="noConversion"/>
  </si>
  <si>
    <t>0DB5VE1PL</t>
    <phoneticPr fontId="11" type="noConversion"/>
  </si>
  <si>
    <t>PRESIDENT KENNEDY</t>
    <phoneticPr fontId="11" type="noConversion"/>
  </si>
  <si>
    <t>0DB5TE1PL</t>
    <phoneticPr fontId="11" type="noConversion"/>
  </si>
  <si>
    <t>PRESIDENT CLEVELAND</t>
    <phoneticPr fontId="11" type="noConversion"/>
  </si>
  <si>
    <t xml:space="preserve">LOS ANGELES/LONG BEACH </t>
    <phoneticPr fontId="11" type="noConversion"/>
  </si>
  <si>
    <t>0VC57E1MA</t>
    <phoneticPr fontId="11" type="noConversion"/>
  </si>
  <si>
    <t>EVER LIBERAL</t>
    <phoneticPr fontId="11" type="noConversion"/>
  </si>
  <si>
    <t>0VC55E1MA</t>
    <phoneticPr fontId="11" type="noConversion"/>
  </si>
  <si>
    <t>EVER LEADING</t>
    <phoneticPr fontId="11" type="noConversion"/>
  </si>
  <si>
    <t>0VC53E1MA</t>
    <phoneticPr fontId="11" type="noConversion"/>
  </si>
  <si>
    <t>EVER LENIENT</t>
    <phoneticPr fontId="11" type="noConversion"/>
  </si>
  <si>
    <t>0VC51E1MA</t>
    <phoneticPr fontId="11" type="noConversion"/>
  </si>
  <si>
    <t>EVER LEADER</t>
    <phoneticPr fontId="11" type="noConversion"/>
  </si>
  <si>
    <t>0VC4ZE1MA</t>
    <phoneticPr fontId="11" type="noConversion"/>
  </si>
  <si>
    <t>EVER LUNAR</t>
    <phoneticPr fontId="11" type="noConversion"/>
  </si>
  <si>
    <t>NUE4</t>
    <phoneticPr fontId="11" type="noConversion"/>
  </si>
  <si>
    <t>ATLANTA</t>
    <phoneticPr fontId="11" type="noConversion"/>
  </si>
  <si>
    <t>0MB4TE1MA</t>
    <phoneticPr fontId="11" type="noConversion"/>
  </si>
  <si>
    <t>CMA CGM J. ADAMS</t>
    <phoneticPr fontId="11" type="noConversion"/>
  </si>
  <si>
    <t>0MB4RE1MA</t>
    <phoneticPr fontId="11" type="noConversion"/>
  </si>
  <si>
    <t>CMA CGM T. ROOSEVELT</t>
    <phoneticPr fontId="11" type="noConversion"/>
  </si>
  <si>
    <t>0MB4PE1MA</t>
    <phoneticPr fontId="11" type="noConversion"/>
  </si>
  <si>
    <t>CMA CGM J. MADISON</t>
    <phoneticPr fontId="11" type="noConversion"/>
  </si>
  <si>
    <t>0MB4NE1MA</t>
    <phoneticPr fontId="11" type="noConversion"/>
  </si>
  <si>
    <t>COSCO FORTUNE</t>
    <phoneticPr fontId="11" type="noConversion"/>
  </si>
  <si>
    <t>0MB4LE1MA</t>
    <phoneticPr fontId="11" type="noConversion"/>
  </si>
  <si>
    <t>COSCO SHIPPING JASMINE</t>
    <phoneticPr fontId="11" type="noConversion"/>
  </si>
  <si>
    <t>NEW YORK</t>
  </si>
  <si>
    <t>018E</t>
    <phoneticPr fontId="11" type="noConversion"/>
  </si>
  <si>
    <t>EXPRESS ROME</t>
    <phoneticPr fontId="11" type="noConversion"/>
  </si>
  <si>
    <t>012E</t>
    <phoneticPr fontId="11" type="noConversion"/>
  </si>
  <si>
    <t>ATHOS</t>
    <phoneticPr fontId="11" type="noConversion"/>
  </si>
  <si>
    <t>SEASPAN ZAMBEZI</t>
    <phoneticPr fontId="11" type="noConversion"/>
  </si>
  <si>
    <t>NAVIOS CONSTELLATION</t>
    <phoneticPr fontId="11" type="noConversion"/>
  </si>
  <si>
    <t>031E</t>
    <phoneticPr fontId="11" type="noConversion"/>
  </si>
  <si>
    <t>SEASPAN BREEZE</t>
    <phoneticPr fontId="11" type="noConversion"/>
  </si>
  <si>
    <t>NEW YORK</t>
    <phoneticPr fontId="11" type="noConversion"/>
  </si>
  <si>
    <t>NORTH  AMERICAN ROUTE</t>
  </si>
  <si>
    <t>016W</t>
    <phoneticPr fontId="11" type="noConversion"/>
  </si>
  <si>
    <t>AL QIBLA</t>
    <phoneticPr fontId="11" type="noConversion"/>
  </si>
  <si>
    <t>036W</t>
    <phoneticPr fontId="11" type="noConversion"/>
  </si>
  <si>
    <t>NEW YORK EXPRESS</t>
    <phoneticPr fontId="11" type="noConversion"/>
  </si>
  <si>
    <t>033W</t>
    <phoneticPr fontId="11" type="noConversion"/>
  </si>
  <si>
    <t>HONG KONG EXPRESS</t>
    <phoneticPr fontId="11" type="noConversion"/>
  </si>
  <si>
    <t>032W</t>
    <phoneticPr fontId="11" type="noConversion"/>
  </si>
  <si>
    <t>ESSEN EXPRESS</t>
    <phoneticPr fontId="11" type="noConversion"/>
  </si>
  <si>
    <t>MILANO BRIDGE</t>
    <phoneticPr fontId="11" type="noConversion"/>
  </si>
  <si>
    <t>BARCELONA</t>
    <phoneticPr fontId="11" type="noConversion"/>
  </si>
  <si>
    <t xml:space="preserve">MSC DIANA </t>
    <phoneticPr fontId="11" type="noConversion"/>
  </si>
  <si>
    <t>952W</t>
    <phoneticPr fontId="11" type="noConversion"/>
  </si>
  <si>
    <t xml:space="preserve">MSC INGY </t>
    <phoneticPr fontId="11" type="noConversion"/>
  </si>
  <si>
    <t xml:space="preserve">MSC SVEVA </t>
    <phoneticPr fontId="11" type="noConversion"/>
  </si>
  <si>
    <t xml:space="preserve">MSC ELOANE </t>
    <phoneticPr fontId="11" type="noConversion"/>
  </si>
  <si>
    <t xml:space="preserve">MSC VIVIANA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</si>
  <si>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</si>
  <si>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02M5BW1MA</t>
    <phoneticPr fontId="11" type="noConversion"/>
  </si>
  <si>
    <t>COSCO SHIPPING ALPS</t>
    <phoneticPr fontId="11" type="noConversion"/>
  </si>
  <si>
    <t>02M59W1MA</t>
    <phoneticPr fontId="11" type="noConversion"/>
  </si>
  <si>
    <t>COSCO FAITH</t>
    <phoneticPr fontId="11" type="noConversion"/>
  </si>
  <si>
    <t>02M57W1MA</t>
    <phoneticPr fontId="11" type="noConversion"/>
  </si>
  <si>
    <t>TAIPEI TRIUMPH</t>
    <phoneticPr fontId="11" type="noConversion"/>
  </si>
  <si>
    <t>02M55W1MA</t>
    <phoneticPr fontId="11" type="noConversion"/>
  </si>
  <si>
    <t>TEXAS TRIUMPH</t>
    <phoneticPr fontId="11" type="noConversion"/>
  </si>
  <si>
    <t>02M53W1MA</t>
    <phoneticPr fontId="11" type="noConversion"/>
  </si>
  <si>
    <t>TAMPA TRIUMPH</t>
    <phoneticPr fontId="11" type="noConversion"/>
  </si>
  <si>
    <t>GENOVA</t>
  </si>
  <si>
    <t>022W</t>
    <phoneticPr fontId="11" type="noConversion"/>
  </si>
  <si>
    <t>MACKINAC BRIDGE</t>
    <phoneticPr fontId="11" type="noConversion"/>
  </si>
  <si>
    <t>014W</t>
    <phoneticPr fontId="11" type="noConversion"/>
  </si>
  <si>
    <t>NYK HAWK</t>
    <phoneticPr fontId="11" type="noConversion"/>
  </si>
  <si>
    <t>018W</t>
    <phoneticPr fontId="11" type="noConversion"/>
  </si>
  <si>
    <t>ONE BLUE JAY</t>
    <phoneticPr fontId="11" type="noConversion"/>
  </si>
  <si>
    <t>NYK OWL</t>
    <phoneticPr fontId="11" type="noConversion"/>
  </si>
  <si>
    <t>GENOVA</t>
    <phoneticPr fontId="11" type="noConversion"/>
  </si>
  <si>
    <t xml:space="preserve">MOGENS MAERSK </t>
    <phoneticPr fontId="11" type="noConversion"/>
  </si>
  <si>
    <t xml:space="preserve">MSC LENI </t>
    <phoneticPr fontId="11" type="noConversion"/>
  </si>
  <si>
    <t xml:space="preserve">MSC ARINA </t>
    <phoneticPr fontId="11" type="noConversion"/>
  </si>
  <si>
    <t xml:space="preserve">MAYVIEW MAERSK </t>
    <phoneticPr fontId="11" type="noConversion"/>
  </si>
  <si>
    <t>MSK</t>
    <phoneticPr fontId="11" type="noConversion"/>
  </si>
  <si>
    <t xml:space="preserve">MDV NIRVANA COBAIN </t>
    <phoneticPr fontId="11" type="noConversion"/>
  </si>
  <si>
    <t>GDANSK</t>
  </si>
  <si>
    <t>009W</t>
    <phoneticPr fontId="11" type="noConversion"/>
  </si>
  <si>
    <t>COSCO SHIPPING LEO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</si>
  <si>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</si>
  <si>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</si>
  <si>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</si>
  <si>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008W</t>
    <phoneticPr fontId="11" type="noConversion"/>
  </si>
  <si>
    <t>COSCO SHIPPING UNIVERSE</t>
    <phoneticPr fontId="11" type="noConversion"/>
  </si>
  <si>
    <t>VOYAGE</t>
    <phoneticPr fontId="11" type="noConversion"/>
  </si>
  <si>
    <t>GDANSK</t>
    <phoneticPr fontId="11" type="noConversion"/>
  </si>
  <si>
    <t>CONSTANTA</t>
  </si>
  <si>
    <t>CONSTANTA</t>
    <phoneticPr fontId="11" type="noConversion"/>
  </si>
  <si>
    <t>0ME5DW</t>
    <phoneticPr fontId="11" type="noConversion"/>
  </si>
  <si>
    <t>0ME5BW</t>
    <phoneticPr fontId="11" type="noConversion"/>
  </si>
  <si>
    <t>0ME59W</t>
    <phoneticPr fontId="11" type="noConversion"/>
  </si>
  <si>
    <t>021W</t>
    <phoneticPr fontId="11" type="noConversion"/>
  </si>
  <si>
    <t>0ME55W</t>
    <phoneticPr fontId="11" type="noConversion"/>
  </si>
  <si>
    <t xml:space="preserve">CMA CGM CASSIOPEIA </t>
    <phoneticPr fontId="11" type="noConversion"/>
  </si>
  <si>
    <t>KOPER</t>
    <phoneticPr fontId="11" type="noConversion"/>
  </si>
  <si>
    <t>0LA59W1MA</t>
    <phoneticPr fontId="11" type="noConversion"/>
  </si>
  <si>
    <t xml:space="preserve">EVER GLORY </t>
    <phoneticPr fontId="11" type="noConversion"/>
  </si>
  <si>
    <t>0LA57W1MA</t>
    <phoneticPr fontId="11" type="noConversion"/>
  </si>
  <si>
    <t>EVER GOLDEN</t>
    <phoneticPr fontId="11" type="noConversion"/>
  </si>
  <si>
    <t>0LA55W1MA</t>
    <phoneticPr fontId="11" type="noConversion"/>
  </si>
  <si>
    <t>0LA53W1MA</t>
    <phoneticPr fontId="11" type="noConversion"/>
  </si>
  <si>
    <t>EVER GOODS</t>
    <phoneticPr fontId="11" type="noConversion"/>
  </si>
  <si>
    <t>0LA51W1MA</t>
    <phoneticPr fontId="11" type="noConversion"/>
  </si>
  <si>
    <t>EVER GLOBE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</si>
  <si>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</si>
  <si>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</si>
  <si>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</si>
  <si>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</si>
  <si>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</si>
  <si>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</si>
  <si>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</si>
  <si>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</si>
  <si>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</si>
  <si>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</si>
  <si>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</si>
  <si>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>1069W</t>
    <phoneticPr fontId="11" type="noConversion"/>
  </si>
  <si>
    <t>EVER GLORY</t>
    <phoneticPr fontId="11" type="noConversion"/>
  </si>
  <si>
    <t>1068W</t>
    <phoneticPr fontId="11" type="noConversion"/>
  </si>
  <si>
    <t>1067W</t>
    <phoneticPr fontId="11" type="noConversion"/>
  </si>
  <si>
    <t>EVER GOVERN</t>
    <phoneticPr fontId="11" type="noConversion"/>
  </si>
  <si>
    <t>1066W</t>
    <phoneticPr fontId="11" type="noConversion"/>
  </si>
  <si>
    <t>1065W</t>
    <phoneticPr fontId="11" type="noConversion"/>
  </si>
  <si>
    <t>MIGHTY SHENG</t>
    <phoneticPr fontId="11" type="noConversion"/>
  </si>
  <si>
    <t>GLORIOUS SHENG</t>
    <phoneticPr fontId="11" type="noConversion"/>
  </si>
  <si>
    <t>COSCO SHIPPING SCORPIO</t>
    <phoneticPr fontId="11" type="noConversion"/>
  </si>
  <si>
    <t>COSCO/OOCL</t>
  </si>
  <si>
    <t>COSCO SHIPPING VIRGO</t>
    <phoneticPr fontId="11" type="noConversion"/>
  </si>
  <si>
    <t xml:space="preserve"> FELIXSTOWE </t>
    <phoneticPr fontId="11" type="noConversion"/>
  </si>
  <si>
    <t xml:space="preserve">HAMBURG </t>
    <phoneticPr fontId="11" type="noConversion"/>
  </si>
  <si>
    <t>HELSINKI</t>
    <phoneticPr fontId="11" type="noConversion"/>
  </si>
  <si>
    <t>DUBLIN</t>
    <phoneticPr fontId="11" type="noConversion"/>
  </si>
  <si>
    <t xml:space="preserve">COSCO </t>
  </si>
  <si>
    <t>OSLO</t>
    <phoneticPr fontId="11" type="noConversion"/>
  </si>
  <si>
    <t>AARHUS</t>
    <phoneticPr fontId="11" type="noConversion"/>
  </si>
  <si>
    <t>OOCL/COSCO</t>
  </si>
  <si>
    <t>CARRIER</t>
    <phoneticPr fontId="11" type="noConversion"/>
  </si>
  <si>
    <t>GOTHENBURG</t>
    <phoneticPr fontId="11" type="noConversion"/>
  </si>
  <si>
    <t xml:space="preserve">          Sailing schedule-Qingdao  </t>
  </si>
  <si>
    <t>S289</t>
    <phoneticPr fontId="11" type="noConversion"/>
  </si>
  <si>
    <t>WAN HAI 263</t>
    <phoneticPr fontId="11" type="noConversion"/>
  </si>
  <si>
    <t>S031</t>
    <phoneticPr fontId="11" type="noConversion"/>
  </si>
  <si>
    <t>SUNRISE DRAGON</t>
    <phoneticPr fontId="11" type="noConversion"/>
  </si>
  <si>
    <t>S224</t>
    <phoneticPr fontId="11" type="noConversion"/>
  </si>
  <si>
    <t>INTERASIA ADVANCE</t>
    <phoneticPr fontId="11" type="noConversion"/>
  </si>
  <si>
    <t>WHL</t>
    <phoneticPr fontId="11" type="noConversion"/>
  </si>
  <si>
    <t>S288</t>
    <phoneticPr fontId="11" type="noConversion"/>
  </si>
  <si>
    <t>HOCHIMIHN</t>
    <phoneticPr fontId="11" type="noConversion"/>
  </si>
  <si>
    <t xml:space="preserve">CNHKG </t>
  </si>
  <si>
    <t>HOCHIMINH (JCV)</t>
    <phoneticPr fontId="11" type="noConversion"/>
  </si>
  <si>
    <t>S103</t>
    <phoneticPr fontId="11" type="noConversion"/>
  </si>
  <si>
    <t>HORAI BRIDGE</t>
    <phoneticPr fontId="11" type="noConversion"/>
  </si>
  <si>
    <t>S282</t>
    <phoneticPr fontId="11" type="noConversion"/>
  </si>
  <si>
    <t>WAN HAI 171</t>
    <phoneticPr fontId="11" type="noConversion"/>
  </si>
  <si>
    <t>S009</t>
    <phoneticPr fontId="11" type="noConversion"/>
  </si>
  <si>
    <t>ANDERSON DRAGON</t>
    <phoneticPr fontId="11" type="noConversion"/>
  </si>
  <si>
    <t>S028</t>
    <phoneticPr fontId="11" type="noConversion"/>
  </si>
  <si>
    <t>WHITE DRAGON</t>
    <phoneticPr fontId="11" type="noConversion"/>
  </si>
  <si>
    <t>BANGKOK(JST)</t>
    <phoneticPr fontId="11" type="noConversion"/>
  </si>
  <si>
    <t>东南亚</t>
    <phoneticPr fontId="11" type="noConversion"/>
  </si>
  <si>
    <t>0TUATS1MA</t>
    <phoneticPr fontId="11" type="noConversion"/>
  </si>
  <si>
    <t>CMA CGM LIBRA</t>
    <phoneticPr fontId="11" type="noConversion"/>
  </si>
  <si>
    <t>0TUAPS1MA</t>
    <phoneticPr fontId="11" type="noConversion"/>
  </si>
  <si>
    <t>CMA CGM BUTTERFLY</t>
    <phoneticPr fontId="11" type="noConversion"/>
  </si>
  <si>
    <t>0TUALS1MA</t>
    <phoneticPr fontId="11" type="noConversion"/>
  </si>
  <si>
    <t>APL DUBLIN</t>
    <phoneticPr fontId="11" type="noConversion"/>
  </si>
  <si>
    <t>OOCL</t>
    <phoneticPr fontId="11" type="noConversion"/>
  </si>
  <si>
    <t>0TUAHS1MA</t>
    <phoneticPr fontId="11" type="noConversion"/>
  </si>
  <si>
    <t>CMA CGM ORFEO</t>
    <phoneticPr fontId="11" type="noConversion"/>
  </si>
  <si>
    <t>NEW YORK (OOCL-SEAP 1/3)</t>
    <phoneticPr fontId="11" type="noConversion"/>
  </si>
  <si>
    <t>042E</t>
    <phoneticPr fontId="11" type="noConversion"/>
  </si>
  <si>
    <t>YM UNICORN</t>
    <phoneticPr fontId="11" type="noConversion"/>
  </si>
  <si>
    <t>092E</t>
    <phoneticPr fontId="11" type="noConversion"/>
  </si>
  <si>
    <t>COLOMBO EXPRESS</t>
    <phoneticPr fontId="11" type="noConversion"/>
  </si>
  <si>
    <t>046E</t>
    <phoneticPr fontId="11" type="noConversion"/>
  </si>
  <si>
    <t>ONC ARCADIA</t>
    <phoneticPr fontId="11" type="noConversion"/>
  </si>
  <si>
    <t>075E</t>
    <phoneticPr fontId="11" type="noConversion"/>
  </si>
  <si>
    <t>YM MATURITY</t>
    <phoneticPr fontId="11" type="noConversion"/>
  </si>
  <si>
    <t>LOS ANGELES(ONE/HPL-PS7)</t>
    <phoneticPr fontId="11" type="noConversion"/>
  </si>
  <si>
    <t>CAPE ARTEMISIO</t>
    <phoneticPr fontId="11" type="noConversion"/>
  </si>
  <si>
    <t>FI950A</t>
    <phoneticPr fontId="11" type="noConversion"/>
  </si>
  <si>
    <t>MSC GISELLE</t>
    <phoneticPr fontId="11" type="noConversion"/>
  </si>
  <si>
    <t>FI949A</t>
    <phoneticPr fontId="11" type="noConversion"/>
  </si>
  <si>
    <t>MSC JEONGMIN</t>
    <phoneticPr fontId="11" type="noConversion"/>
  </si>
  <si>
    <t>SYMII</t>
    <phoneticPr fontId="11" type="noConversion"/>
  </si>
  <si>
    <t>MONTEVIDEO</t>
    <phoneticPr fontId="11" type="noConversion"/>
  </si>
  <si>
    <t>CNSKU</t>
    <phoneticPr fontId="11" type="noConversion"/>
  </si>
  <si>
    <t>MONTEVIDEO(SXI)</t>
    <phoneticPr fontId="11" type="noConversion"/>
  </si>
  <si>
    <t>952E</t>
    <phoneticPr fontId="11" type="noConversion"/>
  </si>
  <si>
    <t>CAUTIN</t>
    <phoneticPr fontId="11" type="noConversion"/>
  </si>
  <si>
    <t>HMM BELESSING</t>
    <phoneticPr fontId="11" type="noConversion"/>
  </si>
  <si>
    <t>950E</t>
    <phoneticPr fontId="11" type="noConversion"/>
  </si>
  <si>
    <t>MOL BENEFACTOR</t>
    <phoneticPr fontId="11" type="noConversion"/>
  </si>
  <si>
    <t>949E</t>
    <phoneticPr fontId="11" type="noConversion"/>
  </si>
  <si>
    <t>CAUQUENES</t>
    <phoneticPr fontId="11" type="noConversion"/>
  </si>
  <si>
    <t>CNHKG</t>
    <phoneticPr fontId="11" type="noConversion"/>
  </si>
  <si>
    <t>CNCAN</t>
    <phoneticPr fontId="11" type="noConversion"/>
  </si>
  <si>
    <t>VALPARAISO（AX1-5/6 ）</t>
    <phoneticPr fontId="11" type="noConversion"/>
  </si>
  <si>
    <t>FA952A</t>
    <phoneticPr fontId="11" type="noConversion"/>
  </si>
  <si>
    <t>MSC FLAVIA</t>
    <phoneticPr fontId="11" type="noConversion"/>
  </si>
  <si>
    <t>TBA</t>
    <phoneticPr fontId="11" type="noConversion"/>
  </si>
  <si>
    <t>SEASPAN BRAVO</t>
    <phoneticPr fontId="11" type="noConversion"/>
  </si>
  <si>
    <t>MANZANILLO</t>
    <phoneticPr fontId="11" type="noConversion"/>
  </si>
  <si>
    <t>MANZANILLO （AX2--7/2)</t>
    <phoneticPr fontId="11" type="noConversion"/>
  </si>
  <si>
    <t>美洲</t>
    <phoneticPr fontId="11" type="noConversion"/>
  </si>
  <si>
    <t>MSC LA SPEZIA</t>
    <phoneticPr fontId="11" type="noConversion"/>
  </si>
  <si>
    <t>MSC AMSTERDAM</t>
    <phoneticPr fontId="11" type="noConversion"/>
  </si>
  <si>
    <t>MSC VENICE</t>
    <phoneticPr fontId="11" type="noConversion"/>
  </si>
  <si>
    <t>MSK</t>
    <phoneticPr fontId="11" type="noConversion"/>
  </si>
  <si>
    <t>MSC ISTANBUL</t>
    <phoneticPr fontId="11" type="noConversion"/>
  </si>
  <si>
    <t>Ambarli</t>
    <phoneticPr fontId="11" type="noConversion"/>
  </si>
  <si>
    <t>CNSK</t>
    <phoneticPr fontId="11" type="noConversion"/>
  </si>
  <si>
    <t xml:space="preserve">ISTANBUL(Ambarli/KUMPORT-AE15-5/7)  </t>
    <phoneticPr fontId="11" type="noConversion"/>
  </si>
  <si>
    <t>017W</t>
    <phoneticPr fontId="11" type="noConversion"/>
  </si>
  <si>
    <t>ONE EAGLE</t>
    <phoneticPr fontId="11" type="noConversion"/>
  </si>
  <si>
    <t>009W</t>
    <phoneticPr fontId="11" type="noConversion"/>
  </si>
  <si>
    <t>AL RIFFA</t>
    <phoneticPr fontId="11" type="noConversion"/>
  </si>
  <si>
    <t>023W</t>
    <phoneticPr fontId="11" type="noConversion"/>
  </si>
  <si>
    <t>MUNCHEN BRIDGE</t>
    <phoneticPr fontId="11" type="noConversion"/>
  </si>
  <si>
    <t>YML/ONE</t>
    <phoneticPr fontId="11" type="noConversion"/>
  </si>
  <si>
    <t>022W</t>
    <phoneticPr fontId="11" type="noConversion"/>
  </si>
  <si>
    <t>MACKINAC BRIDGE</t>
    <phoneticPr fontId="11" type="noConversion"/>
  </si>
  <si>
    <t>LA SPEZIA</t>
    <phoneticPr fontId="11" type="noConversion"/>
  </si>
  <si>
    <t>CNYTN</t>
    <phoneticPr fontId="11" type="noConversion"/>
  </si>
  <si>
    <t>GENOVA(MD2-3/5)</t>
    <phoneticPr fontId="11" type="noConversion"/>
  </si>
  <si>
    <t>OOCL UNITED KINGDOM</t>
    <phoneticPr fontId="11" type="noConversion"/>
  </si>
  <si>
    <t>003W</t>
    <phoneticPr fontId="11" type="noConversion"/>
  </si>
  <si>
    <t>COSCO SHIPPING STAR</t>
    <phoneticPr fontId="11" type="noConversion"/>
  </si>
  <si>
    <t>OOCL JAPAN</t>
    <phoneticPr fontId="11" type="noConversion"/>
  </si>
  <si>
    <t>COSCO</t>
    <phoneticPr fontId="11" type="noConversion"/>
  </si>
  <si>
    <t>010W</t>
    <phoneticPr fontId="11" type="noConversion"/>
  </si>
  <si>
    <t>OOCL SCANDINAVIA</t>
    <phoneticPr fontId="11" type="noConversion"/>
  </si>
  <si>
    <t>FELIXSTOWE (AEU1-5/7)</t>
    <phoneticPr fontId="11" type="noConversion"/>
  </si>
  <si>
    <t>0FL5DW1MA</t>
    <phoneticPr fontId="11" type="noConversion"/>
  </si>
  <si>
    <t>CMA CGM PANAMA</t>
    <phoneticPr fontId="11" type="noConversion"/>
  </si>
  <si>
    <t>0FL59W1MA</t>
    <phoneticPr fontId="11" type="noConversion"/>
  </si>
  <si>
    <t>CMA CGM ARGENTINA</t>
    <phoneticPr fontId="11" type="noConversion"/>
  </si>
  <si>
    <t>CMA CGM VASCO DE GAMA</t>
    <phoneticPr fontId="11" type="noConversion"/>
  </si>
  <si>
    <t>0FL57W1MA</t>
    <phoneticPr fontId="11" type="noConversion"/>
  </si>
  <si>
    <t>CMA CGM JULES VERNE</t>
    <phoneticPr fontId="11" type="noConversion"/>
  </si>
  <si>
    <t>HAMBURG  (AEU 2-1/3)</t>
    <phoneticPr fontId="11" type="noConversion"/>
  </si>
  <si>
    <t>欧地非</t>
    <phoneticPr fontId="11" type="noConversion"/>
  </si>
  <si>
    <t>118S</t>
    <phoneticPr fontId="11" type="noConversion"/>
  </si>
  <si>
    <t>OOCL GUANGZHOU</t>
    <phoneticPr fontId="11" type="noConversion"/>
  </si>
  <si>
    <t>191S</t>
    <phoneticPr fontId="11" type="noConversion"/>
  </si>
  <si>
    <t>OOCL AUSTRALIA</t>
    <phoneticPr fontId="11" type="noConversion"/>
  </si>
  <si>
    <t>115S</t>
    <phoneticPr fontId="11" type="noConversion"/>
  </si>
  <si>
    <t>OOCL JAKARTA</t>
    <phoneticPr fontId="11" type="noConversion"/>
  </si>
  <si>
    <t>083S</t>
    <phoneticPr fontId="11" type="noConversion"/>
  </si>
  <si>
    <t>OOCL NEW ZEALAND</t>
    <phoneticPr fontId="11" type="noConversion"/>
  </si>
  <si>
    <t>CHITTAGONG(OOCL-KTX3/COSCO-CPX)SIN/PKL中转</t>
    <phoneticPr fontId="11" type="noConversion"/>
  </si>
  <si>
    <t>151W</t>
    <phoneticPr fontId="11" type="noConversion"/>
  </si>
  <si>
    <t>YM BAMBOO</t>
    <phoneticPr fontId="11" type="noConversion"/>
  </si>
  <si>
    <t>079W</t>
    <phoneticPr fontId="11" type="noConversion"/>
  </si>
  <si>
    <t>COSCO JAPAN</t>
    <phoneticPr fontId="11" type="noConversion"/>
  </si>
  <si>
    <t>GSL ELENI</t>
    <phoneticPr fontId="11" type="noConversion"/>
  </si>
  <si>
    <t>445W</t>
    <phoneticPr fontId="11" type="noConversion"/>
  </si>
  <si>
    <t>TBA</t>
    <phoneticPr fontId="11" type="noConversion"/>
  </si>
  <si>
    <t>OOCL/COSCO</t>
    <phoneticPr fontId="11" type="noConversion"/>
  </si>
  <si>
    <t>0VK43W1PL</t>
    <phoneticPr fontId="11" type="noConversion"/>
  </si>
  <si>
    <t>CMA CGM MDEDA</t>
    <phoneticPr fontId="11" type="noConversion"/>
  </si>
  <si>
    <t>CN SKU</t>
    <phoneticPr fontId="11" type="noConversion"/>
  </si>
  <si>
    <t>KARACHI-K港(CPX)</t>
    <phoneticPr fontId="11" type="noConversion"/>
  </si>
  <si>
    <t>0IS45W1PL</t>
    <phoneticPr fontId="11" type="noConversion"/>
  </si>
  <si>
    <t>CNSKU</t>
    <phoneticPr fontId="11" type="noConversion"/>
  </si>
  <si>
    <t>COLOMBO (OOCL-CIX3,COSCO-PMX)</t>
    <phoneticPr fontId="11" type="noConversion"/>
  </si>
  <si>
    <t>W101</t>
    <phoneticPr fontId="11" type="noConversion"/>
  </si>
  <si>
    <t>ALEXANDRIA BRIDGE</t>
    <phoneticPr fontId="11" type="noConversion"/>
  </si>
  <si>
    <t>W060</t>
    <phoneticPr fontId="11" type="noConversion"/>
  </si>
  <si>
    <t>WAN HAI 515</t>
    <phoneticPr fontId="11" type="noConversion"/>
  </si>
  <si>
    <t>W388</t>
    <phoneticPr fontId="11" type="noConversion"/>
  </si>
  <si>
    <t>OOCL SAVANNAH</t>
    <phoneticPr fontId="11" type="noConversion"/>
  </si>
  <si>
    <t>W052</t>
    <phoneticPr fontId="11" type="noConversion"/>
  </si>
  <si>
    <t>WAN HAI 511</t>
    <phoneticPr fontId="11" type="noConversion"/>
  </si>
  <si>
    <t>CHENNAI (CI3)</t>
    <phoneticPr fontId="11" type="noConversion"/>
  </si>
  <si>
    <t>WAN HAI 509</t>
    <phoneticPr fontId="11" type="noConversion"/>
  </si>
  <si>
    <t>W172</t>
    <phoneticPr fontId="11" type="noConversion"/>
  </si>
  <si>
    <t>WAN HAI 503</t>
    <phoneticPr fontId="11" type="noConversion"/>
  </si>
  <si>
    <t>W115</t>
    <phoneticPr fontId="11" type="noConversion"/>
  </si>
  <si>
    <t>NORTHERN PRIORITY</t>
    <phoneticPr fontId="11" type="noConversion"/>
  </si>
  <si>
    <t>W137</t>
    <phoneticPr fontId="11" type="noConversion"/>
  </si>
  <si>
    <t>ITAL MASSIMA</t>
    <phoneticPr fontId="11" type="noConversion"/>
  </si>
  <si>
    <t>NHAVA SHEVA(CIX)</t>
    <phoneticPr fontId="11" type="noConversion"/>
  </si>
  <si>
    <t>0SV79W1MA</t>
    <phoneticPr fontId="11" type="noConversion"/>
  </si>
  <si>
    <t>CMA CGM COLUMBIA</t>
    <phoneticPr fontId="11" type="noConversion"/>
  </si>
  <si>
    <t>158W</t>
    <phoneticPr fontId="11" type="noConversion"/>
  </si>
  <si>
    <t>YM PLUM</t>
    <phoneticPr fontId="11" type="noConversion"/>
  </si>
  <si>
    <t>0SV71W1MA</t>
    <phoneticPr fontId="11" type="noConversion"/>
  </si>
  <si>
    <t>CMA CGM VELA</t>
    <phoneticPr fontId="11" type="noConversion"/>
  </si>
  <si>
    <t>0SV6XW1MA</t>
    <phoneticPr fontId="11" type="noConversion"/>
  </si>
  <si>
    <t>APL SOUTHAMPTON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</si>
  <si>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-COSCO-MEX4/OOCL-ME1)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</si>
  <si>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</si>
  <si>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</si>
  <si>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</si>
  <si>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</si>
  <si>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917E</t>
  </si>
  <si>
    <t>916E</t>
  </si>
  <si>
    <t>915E</t>
  </si>
  <si>
    <t>914E</t>
  </si>
  <si>
    <t>ETA NY</t>
  </si>
  <si>
    <t>ETA LA</t>
  </si>
  <si>
    <t>CNTSN</t>
  </si>
  <si>
    <t>CHICAGO/LOS ANGELES /NY</t>
  </si>
  <si>
    <r>
      <t>H</t>
    </r>
    <r>
      <rPr>
        <sz val="12"/>
        <rFont val="Arial Unicode MS"/>
        <family val="2"/>
        <charset val="134"/>
      </rPr>
      <t>SD</t>
    </r>
  </si>
  <si>
    <t>LYDIA</t>
  </si>
  <si>
    <t>132S</t>
  </si>
  <si>
    <t>RACHA BHUM</t>
  </si>
  <si>
    <t>020S</t>
  </si>
  <si>
    <t>LIOBA</t>
  </si>
  <si>
    <t>BEI JIANG</t>
  </si>
  <si>
    <t>EASLINE DALIAN</t>
  </si>
  <si>
    <t>475S</t>
  </si>
  <si>
    <t>QING YUN HE</t>
  </si>
  <si>
    <t>264S</t>
  </si>
  <si>
    <t>TENG YUN HE</t>
  </si>
  <si>
    <t>474S</t>
  </si>
  <si>
    <t>263SS</t>
  </si>
  <si>
    <t>473S</t>
  </si>
  <si>
    <t>162S</t>
  </si>
  <si>
    <t>112S</t>
  </si>
  <si>
    <t>OOCL AMERICA</t>
  </si>
  <si>
    <t>150S</t>
  </si>
  <si>
    <t>COSCO ROTTERDAM</t>
  </si>
  <si>
    <t>S042</t>
  </si>
  <si>
    <t>WAN HAI 612</t>
  </si>
  <si>
    <r>
      <t>B</t>
    </r>
    <r>
      <rPr>
        <b/>
        <sz val="12"/>
        <rFont val="Arial Unicode MS"/>
        <family val="2"/>
        <charset val="134"/>
      </rPr>
      <t>ANGKOK</t>
    </r>
  </si>
  <si>
    <t>060S</t>
  </si>
  <si>
    <t>COSCO COLOMBO</t>
  </si>
  <si>
    <t>COSCO HAIFA</t>
  </si>
  <si>
    <r>
      <t>J</t>
    </r>
    <r>
      <rPr>
        <b/>
        <sz val="12"/>
        <rFont val="Arial Unicode MS"/>
        <family val="2"/>
        <charset val="134"/>
      </rPr>
      <t>AKARTA</t>
    </r>
  </si>
  <si>
    <t xml:space="preserve">TELEMANN </t>
  </si>
  <si>
    <t>HOCHIMING</t>
  </si>
  <si>
    <t>1934S</t>
  </si>
  <si>
    <t>停船</t>
  </si>
  <si>
    <t>NORTH BRIDGE</t>
  </si>
  <si>
    <t>035S</t>
  </si>
  <si>
    <t>KMTC MANILA</t>
  </si>
  <si>
    <t>SINGAPRE</t>
  </si>
  <si>
    <t xml:space="preserve">MAERSK TANJONG </t>
  </si>
  <si>
    <r>
      <t>O</t>
    </r>
    <r>
      <rPr>
        <sz val="12"/>
        <rFont val="Arial Unicode MS"/>
        <family val="2"/>
        <charset val="134"/>
      </rPr>
      <t>OCL</t>
    </r>
  </si>
  <si>
    <t>935W</t>
  </si>
  <si>
    <t xml:space="preserve">MAERSK SARAT </t>
  </si>
  <si>
    <t>934W</t>
  </si>
  <si>
    <t>933W</t>
  </si>
  <si>
    <t>932W</t>
  </si>
  <si>
    <t>MAERSK SALALAH</t>
  </si>
  <si>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CL</t>
    </r>
  </si>
  <si>
    <t>931W</t>
  </si>
  <si>
    <t>MAERSK TANJONG</t>
  </si>
  <si>
    <t xml:space="preserve">VESSEL </t>
  </si>
  <si>
    <t>890W</t>
  </si>
  <si>
    <t>CSCL SANTA MARIA</t>
  </si>
  <si>
    <t>157W</t>
  </si>
  <si>
    <t>EVER UBERTY</t>
  </si>
  <si>
    <t>888W</t>
  </si>
  <si>
    <t>BLANDINE</t>
  </si>
  <si>
    <t>889W</t>
  </si>
  <si>
    <t>SHIMIN</t>
  </si>
  <si>
    <t>0FL4SE</t>
  </si>
  <si>
    <t>0FL4QE</t>
  </si>
  <si>
    <t xml:space="preserve">CMA CGM PANAMA </t>
  </si>
  <si>
    <t>0FL4OE</t>
  </si>
  <si>
    <t>0FL4ME</t>
  </si>
  <si>
    <t>CMA CGM ZHENG HE</t>
  </si>
  <si>
    <t>0FA5DW1</t>
  </si>
  <si>
    <t>COSCO SHIPPING LEO</t>
  </si>
  <si>
    <t>0FA5BW1</t>
  </si>
  <si>
    <t>0FA59W1</t>
  </si>
  <si>
    <t>0FA57W1</t>
  </si>
  <si>
    <t>0FA55W1</t>
  </si>
  <si>
    <t xml:space="preserve">EUROPEAN ROUTE  </t>
  </si>
  <si>
    <t xml:space="preserve">        SAILING SCHEDULE-TIANJIN</t>
  </si>
  <si>
    <t>046E</t>
    <phoneticPr fontId="11" type="noConversion"/>
  </si>
  <si>
    <t>ONE ARCADIA</t>
    <phoneticPr fontId="11" type="noConversion"/>
  </si>
  <si>
    <t>075E</t>
    <phoneticPr fontId="11" type="noConversion"/>
  </si>
  <si>
    <t>YM UBERTY</t>
    <phoneticPr fontId="11" type="noConversion"/>
  </si>
  <si>
    <t>ONE(SX1)</t>
    <phoneticPr fontId="11" type="noConversion"/>
  </si>
  <si>
    <t>010E</t>
    <phoneticPr fontId="11" type="noConversion"/>
  </si>
  <si>
    <t>ARISTOMENIS</t>
    <phoneticPr fontId="11" type="noConversion"/>
  </si>
  <si>
    <t xml:space="preserve">CUT OFF </t>
    <phoneticPr fontId="11" type="noConversion"/>
  </si>
  <si>
    <t>MONTEVIDEO</t>
    <phoneticPr fontId="11" type="noConversion"/>
  </si>
  <si>
    <t>CNXMN</t>
    <phoneticPr fontId="11" type="noConversion"/>
  </si>
  <si>
    <t>VOYAGE</t>
    <phoneticPr fontId="11" type="noConversion"/>
  </si>
  <si>
    <t>VESSEL</t>
    <phoneticPr fontId="11" type="noConversion"/>
  </si>
  <si>
    <t>FA952A</t>
    <phoneticPr fontId="11" type="noConversion"/>
  </si>
  <si>
    <t>MSC FLAVIA</t>
    <phoneticPr fontId="11" type="noConversion"/>
  </si>
  <si>
    <t>FA951A</t>
    <phoneticPr fontId="11" type="noConversion"/>
  </si>
  <si>
    <t>MSC MADHU B</t>
    <phoneticPr fontId="11" type="noConversion"/>
  </si>
  <si>
    <t>FA950A</t>
    <phoneticPr fontId="11" type="noConversion"/>
  </si>
  <si>
    <t>MSC PERLE</t>
    <phoneticPr fontId="11" type="noConversion"/>
  </si>
  <si>
    <t>949E</t>
    <phoneticPr fontId="11" type="noConversion"/>
  </si>
  <si>
    <t>SEASPAN BRAVO</t>
    <phoneticPr fontId="11" type="noConversion"/>
  </si>
  <si>
    <t>ONE(ALX 2)</t>
    <phoneticPr fontId="11" type="noConversion"/>
  </si>
  <si>
    <t>FA948A</t>
    <phoneticPr fontId="11" type="noConversion"/>
  </si>
  <si>
    <t>MSC LAUREN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</si>
  <si>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</si>
  <si>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</si>
  <si>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</si>
  <si>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MANZANILLO</t>
    <phoneticPr fontId="11" type="noConversion"/>
  </si>
  <si>
    <t>OPERATOR</t>
    <phoneticPr fontId="11" type="noConversion"/>
  </si>
  <si>
    <t>ONE(ALX2)</t>
    <phoneticPr fontId="11" type="noConversion"/>
  </si>
  <si>
    <t>SAN ANTONIO</t>
    <phoneticPr fontId="11" type="noConversion"/>
  </si>
  <si>
    <t>0137N</t>
    <phoneticPr fontId="11" type="noConversion"/>
  </si>
  <si>
    <t>HEUNG-A  HAIPHONG</t>
    <phoneticPr fontId="11" type="noConversion"/>
  </si>
  <si>
    <t>0174N</t>
    <phoneticPr fontId="11" type="noConversion"/>
  </si>
  <si>
    <t>INTRA BHUM</t>
    <phoneticPr fontId="11" type="noConversion"/>
  </si>
  <si>
    <t>0136N</t>
    <phoneticPr fontId="11" type="noConversion"/>
  </si>
  <si>
    <t>0173N</t>
    <phoneticPr fontId="11" type="noConversion"/>
  </si>
  <si>
    <t>HEUNG-A(SCS)</t>
    <phoneticPr fontId="11" type="noConversion"/>
  </si>
  <si>
    <t>0135N</t>
    <phoneticPr fontId="11" type="noConversion"/>
  </si>
  <si>
    <t>BUSAN</t>
    <phoneticPr fontId="11" type="noConversion"/>
  </si>
  <si>
    <t>CNXMN</t>
    <phoneticPr fontId="11" type="noConversion"/>
  </si>
  <si>
    <t>VOYAGE</t>
    <phoneticPr fontId="11" type="noConversion"/>
  </si>
  <si>
    <t>VESSEL</t>
    <phoneticPr fontId="11" type="noConversion"/>
  </si>
  <si>
    <t>SOUTH KOREA</t>
    <phoneticPr fontId="11" type="noConversion"/>
  </si>
  <si>
    <t>693X</t>
    <phoneticPr fontId="11" type="noConversion"/>
  </si>
  <si>
    <t>GODSPEED</t>
    <phoneticPr fontId="11" type="noConversion"/>
  </si>
  <si>
    <t>689X</t>
    <phoneticPr fontId="11" type="noConversion"/>
  </si>
  <si>
    <t>685X</t>
    <phoneticPr fontId="11" type="noConversion"/>
  </si>
  <si>
    <t xml:space="preserve">GODSPEED </t>
    <phoneticPr fontId="11" type="noConversion"/>
  </si>
  <si>
    <t>681X</t>
    <phoneticPr fontId="11" type="noConversion"/>
  </si>
  <si>
    <t>YML(MD2)</t>
    <phoneticPr fontId="11" type="noConversion"/>
  </si>
  <si>
    <t>677X</t>
    <phoneticPr fontId="11" type="noConversion"/>
  </si>
  <si>
    <t>ETA</t>
    <phoneticPr fontId="11" type="noConversion"/>
  </si>
  <si>
    <t>ETD</t>
    <phoneticPr fontId="11" type="noConversion"/>
  </si>
  <si>
    <t>GOA</t>
    <phoneticPr fontId="11" type="noConversion"/>
  </si>
  <si>
    <t>OPERATOR</t>
    <phoneticPr fontId="11" type="noConversion"/>
  </si>
  <si>
    <t xml:space="preserve">GENOVA </t>
    <phoneticPr fontId="11" type="noConversion"/>
  </si>
  <si>
    <t>004W</t>
    <phoneticPr fontId="11" type="noConversion"/>
  </si>
  <si>
    <t>COSCO SHIPPING GALAXY</t>
    <phoneticPr fontId="11" type="noConversion"/>
  </si>
  <si>
    <t>011W</t>
    <phoneticPr fontId="11" type="noConversion"/>
  </si>
  <si>
    <t>OOCL UNITED KINGDOM</t>
    <phoneticPr fontId="11" type="noConversion"/>
  </si>
  <si>
    <t>003W</t>
    <phoneticPr fontId="11" type="noConversion"/>
  </si>
  <si>
    <t>COSCO SHIPPING STAR</t>
    <phoneticPr fontId="11" type="noConversion"/>
  </si>
  <si>
    <t>011W</t>
    <phoneticPr fontId="11" type="noConversion"/>
  </si>
  <si>
    <t>OOCL JAPAN</t>
    <phoneticPr fontId="11" type="noConversion"/>
  </si>
  <si>
    <t>OOCL(AEU1)</t>
    <phoneticPr fontId="11" type="noConversion"/>
  </si>
  <si>
    <t>010W</t>
    <phoneticPr fontId="11" type="noConversion"/>
  </si>
  <si>
    <t>OOCL SCANDINAVIA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</si>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</sst>
</file>

<file path=xl/styles.xml><?xml version="1.0" encoding="utf-8"?>
<styleSheet xmlns="http://schemas.openxmlformats.org/spreadsheetml/2006/main">
  <numFmts count="45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20" formatCode="yyyy/m/d;@"/>
    <numFmt numFmtId="221" formatCode="d/m/yyyy"/>
    <numFmt numFmtId="222" formatCode="mm/dd"/>
    <numFmt numFmtId="223" formatCode="&quot;¥&quot;#,##0.00_);[Red]\(&quot;¥&quot;#,##0.00\)"/>
  </numFmts>
  <fonts count="20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2"/>
      <color theme="1"/>
      <name val="宋体"/>
      <family val="3"/>
      <charset val="134"/>
      <scheme val="maj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b/>
      <sz val="12"/>
      <name val="Tahoma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8"/>
      <color rgb="FF44678C"/>
      <name val="Malgun Gothic"/>
      <family val="2"/>
      <charset val="129"/>
    </font>
    <font>
      <sz val="8"/>
      <color rgb="FF444444"/>
      <name val="Malgun Gothic"/>
      <family val="2"/>
      <charset val="129"/>
    </font>
    <font>
      <sz val="10"/>
      <color theme="1"/>
      <name val="宋体"/>
      <family val="3"/>
      <charset val="134"/>
    </font>
    <font>
      <sz val="8"/>
      <color rgb="FF4C4C4C"/>
      <name val="Verdana"/>
      <family val="2"/>
    </font>
    <font>
      <sz val="10"/>
      <color rgb="FFFF000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rgb="FF444444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9"/>
      <name val="新細明體"/>
      <family val="1"/>
      <charset val="136"/>
    </font>
    <font>
      <sz val="10"/>
      <color rgb="FF000000"/>
      <name val="Microsoft JhengHei"/>
      <family val="2"/>
      <charset val="136"/>
    </font>
    <font>
      <sz val="10"/>
      <name val="Verdana"/>
      <family val="2"/>
    </font>
    <font>
      <sz val="10"/>
      <color indexed="63"/>
      <name val="Arial"/>
      <family val="2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name val="Times New Roman"/>
      <family val="1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9"/>
      <name val="微软雅黑"/>
      <family val="2"/>
      <charset val="134"/>
    </font>
    <font>
      <sz val="11"/>
      <color theme="1"/>
      <name val="Arial Narrow"/>
      <family val="2"/>
    </font>
  </fonts>
  <fills count="8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004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>
      <alignment vertical="center"/>
    </xf>
    <xf numFmtId="0" fontId="13" fillId="0" borderId="0"/>
    <xf numFmtId="178" fontId="37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65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10" fillId="0" borderId="0">
      <alignment vertical="center"/>
    </xf>
    <xf numFmtId="188" fontId="8" fillId="0" borderId="0">
      <alignment vertical="center"/>
    </xf>
    <xf numFmtId="188" fontId="7" fillId="0" borderId="0">
      <alignment vertical="center"/>
    </xf>
    <xf numFmtId="188" fontId="13" fillId="0" borderId="0"/>
    <xf numFmtId="0" fontId="13" fillId="0" borderId="0">
      <alignment vertical="center"/>
    </xf>
    <xf numFmtId="188" fontId="9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188" fontId="52" fillId="0" borderId="0">
      <alignment vertical="center"/>
    </xf>
    <xf numFmtId="188" fontId="13" fillId="0" borderId="0"/>
    <xf numFmtId="188" fontId="52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88" fillId="21" borderId="0" applyNumberFormat="0" applyBorder="0" applyAlignment="0" applyProtection="0">
      <alignment vertical="center"/>
    </xf>
    <xf numFmtId="176" fontId="88" fillId="21" borderId="0" applyNumberFormat="0" applyBorder="0" applyAlignment="0" applyProtection="0">
      <alignment vertical="center"/>
    </xf>
    <xf numFmtId="176" fontId="88" fillId="5" borderId="0" applyNumberFormat="0" applyBorder="0" applyAlignment="0" applyProtection="0">
      <alignment vertical="center"/>
    </xf>
    <xf numFmtId="176" fontId="88" fillId="5" borderId="0" applyNumberFormat="0" applyBorder="0" applyAlignment="0" applyProtection="0">
      <alignment vertical="center"/>
    </xf>
    <xf numFmtId="176" fontId="88" fillId="12" borderId="0" applyNumberFormat="0" applyBorder="0" applyAlignment="0" applyProtection="0">
      <alignment vertical="center"/>
    </xf>
    <xf numFmtId="176" fontId="88" fillId="12" borderId="0" applyNumberFormat="0" applyBorder="0" applyAlignment="0" applyProtection="0">
      <alignment vertical="center"/>
    </xf>
    <xf numFmtId="176" fontId="88" fillId="22" borderId="0" applyNumberFormat="0" applyBorder="0" applyAlignment="0" applyProtection="0">
      <alignment vertical="center"/>
    </xf>
    <xf numFmtId="176" fontId="88" fillId="22" borderId="0" applyNumberFormat="0" applyBorder="0" applyAlignment="0" applyProtection="0">
      <alignment vertical="center"/>
    </xf>
    <xf numFmtId="176" fontId="88" fillId="23" borderId="0" applyNumberFormat="0" applyBorder="0" applyAlignment="0" applyProtection="0">
      <alignment vertical="center"/>
    </xf>
    <xf numFmtId="176" fontId="88" fillId="23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8" fillId="24" borderId="0" applyNumberFormat="0" applyBorder="0" applyAlignment="0" applyProtection="0">
      <alignment vertical="center"/>
    </xf>
    <xf numFmtId="176" fontId="89" fillId="0" borderId="37" applyNumberFormat="0" applyFill="0" applyAlignment="0" applyProtection="0">
      <alignment vertical="center"/>
    </xf>
    <xf numFmtId="176" fontId="90" fillId="0" borderId="38" applyNumberFormat="0" applyFill="0" applyAlignment="0" applyProtection="0">
      <alignment vertical="center"/>
    </xf>
    <xf numFmtId="176" fontId="91" fillId="0" borderId="39" applyNumberFormat="0" applyFill="0" applyAlignment="0" applyProtection="0">
      <alignment vertical="center"/>
    </xf>
    <xf numFmtId="176" fontId="91" fillId="0" borderId="39" applyNumberFormat="0" applyFill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2" fillId="0" borderId="0" applyNumberFormat="0" applyFill="0" applyBorder="0" applyAlignment="0" applyProtection="0">
      <alignment vertical="center"/>
    </xf>
    <xf numFmtId="176" fontId="92" fillId="0" borderId="0" applyNumberFormat="0" applyFill="0" applyBorder="0" applyAlignment="0" applyProtection="0">
      <alignment vertical="center"/>
    </xf>
    <xf numFmtId="176" fontId="93" fillId="4" borderId="0" applyNumberFormat="0" applyBorder="0" applyAlignment="0" applyProtection="0">
      <alignment vertical="center"/>
    </xf>
    <xf numFmtId="176" fontId="93" fillId="4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93" fillId="25" borderId="0" applyNumberFormat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94" fillId="6" borderId="0" applyNumberFormat="0" applyBorder="0" applyAlignment="0" applyProtection="0">
      <alignment vertical="center"/>
    </xf>
    <xf numFmtId="176" fontId="94" fillId="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4" fillId="26" borderId="0" applyNumberFormat="0" applyBorder="0" applyAlignment="0" applyProtection="0">
      <alignment vertical="center"/>
    </xf>
    <xf numFmtId="176" fontId="95" fillId="25" borderId="0" applyNumberFormat="0" applyBorder="0" applyAlignment="0" applyProtection="0">
      <alignment vertical="center"/>
    </xf>
    <xf numFmtId="176" fontId="96" fillId="0" borderId="40" applyNumberFormat="0" applyFill="0" applyAlignment="0" applyProtection="0">
      <alignment vertical="center"/>
    </xf>
    <xf numFmtId="176" fontId="97" fillId="10" borderId="41" applyNumberFormat="0" applyAlignment="0" applyProtection="0">
      <alignment vertical="center"/>
    </xf>
    <xf numFmtId="176" fontId="97" fillId="10" borderId="41" applyNumberFormat="0" applyAlignment="0" applyProtection="0">
      <alignment vertical="center"/>
    </xf>
    <xf numFmtId="176" fontId="98" fillId="27" borderId="41" applyNumberFormat="0" applyAlignment="0" applyProtection="0">
      <alignment vertical="center"/>
    </xf>
    <xf numFmtId="176" fontId="98" fillId="27" borderId="41" applyNumberFormat="0" applyAlignment="0" applyProtection="0">
      <alignment vertical="center"/>
    </xf>
    <xf numFmtId="176" fontId="98" fillId="27" borderId="41" applyNumberFormat="0" applyAlignment="0" applyProtection="0">
      <alignment vertical="center"/>
    </xf>
    <xf numFmtId="176" fontId="98" fillId="27" borderId="41" applyNumberFormat="0" applyAlignment="0" applyProtection="0">
      <alignment vertical="center"/>
    </xf>
    <xf numFmtId="176" fontId="98" fillId="27" borderId="41" applyNumberFormat="0" applyAlignment="0" applyProtection="0">
      <alignment vertical="center"/>
    </xf>
    <xf numFmtId="176" fontId="99" fillId="28" borderId="42" applyNumberFormat="0" applyAlignment="0" applyProtection="0">
      <alignment vertical="center"/>
    </xf>
    <xf numFmtId="176" fontId="99" fillId="28" borderId="42" applyNumberFormat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0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center"/>
    </xf>
    <xf numFmtId="176" fontId="103" fillId="0" borderId="43" applyNumberFormat="0" applyFill="0" applyAlignment="0" applyProtection="0">
      <alignment vertical="center"/>
    </xf>
    <xf numFmtId="176" fontId="103" fillId="0" borderId="43" applyNumberFormat="0" applyFill="0" applyAlignment="0" applyProtection="0">
      <alignment vertical="center"/>
    </xf>
    <xf numFmtId="176" fontId="88" fillId="29" borderId="0" applyNumberFormat="0" applyBorder="0" applyAlignment="0" applyProtection="0">
      <alignment vertical="center"/>
    </xf>
    <xf numFmtId="176" fontId="88" fillId="29" borderId="0" applyNumberFormat="0" applyBorder="0" applyAlignment="0" applyProtection="0">
      <alignment vertical="center"/>
    </xf>
    <xf numFmtId="176" fontId="88" fillId="30" borderId="0" applyNumberFormat="0" applyBorder="0" applyAlignment="0" applyProtection="0">
      <alignment vertical="center"/>
    </xf>
    <xf numFmtId="176" fontId="88" fillId="30" borderId="0" applyNumberFormat="0" applyBorder="0" applyAlignment="0" applyProtection="0">
      <alignment vertical="center"/>
    </xf>
    <xf numFmtId="176" fontId="88" fillId="31" borderId="0" applyNumberFormat="0" applyBorder="0" applyAlignment="0" applyProtection="0">
      <alignment vertical="center"/>
    </xf>
    <xf numFmtId="176" fontId="88" fillId="31" borderId="0" applyNumberFormat="0" applyBorder="0" applyAlignment="0" applyProtection="0">
      <alignment vertical="center"/>
    </xf>
    <xf numFmtId="176" fontId="88" fillId="22" borderId="0" applyNumberFormat="0" applyBorder="0" applyAlignment="0" applyProtection="0">
      <alignment vertical="center"/>
    </xf>
    <xf numFmtId="176" fontId="88" fillId="22" borderId="0" applyNumberFormat="0" applyBorder="0" applyAlignment="0" applyProtection="0">
      <alignment vertical="center"/>
    </xf>
    <xf numFmtId="176" fontId="88" fillId="23" borderId="0" applyNumberFormat="0" applyBorder="0" applyAlignment="0" applyProtection="0">
      <alignment vertical="center"/>
    </xf>
    <xf numFmtId="176" fontId="88" fillId="23" borderId="0" applyNumberFormat="0" applyBorder="0" applyAlignment="0" applyProtection="0">
      <alignment vertical="center"/>
    </xf>
    <xf numFmtId="176" fontId="88" fillId="32" borderId="0" applyNumberFormat="0" applyBorder="0" applyAlignment="0" applyProtection="0">
      <alignment vertical="center"/>
    </xf>
    <xf numFmtId="176" fontId="88" fillId="32" borderId="0" applyNumberFormat="0" applyBorder="0" applyAlignment="0" applyProtection="0">
      <alignment vertical="center"/>
    </xf>
    <xf numFmtId="176" fontId="104" fillId="13" borderId="0" applyNumberFormat="0" applyBorder="0" applyAlignment="0" applyProtection="0">
      <alignment vertical="center"/>
    </xf>
    <xf numFmtId="176" fontId="104" fillId="13" borderId="0" applyNumberFormat="0" applyBorder="0" applyAlignment="0" applyProtection="0">
      <alignment vertical="center"/>
    </xf>
    <xf numFmtId="176" fontId="105" fillId="10" borderId="44" applyNumberFormat="0" applyAlignment="0" applyProtection="0">
      <alignment vertical="center"/>
    </xf>
    <xf numFmtId="176" fontId="105" fillId="10" borderId="44" applyNumberFormat="0" applyAlignment="0" applyProtection="0">
      <alignment vertical="center"/>
    </xf>
    <xf numFmtId="176" fontId="106" fillId="3" borderId="41" applyNumberFormat="0" applyAlignment="0" applyProtection="0">
      <alignment vertical="center"/>
    </xf>
    <xf numFmtId="176" fontId="106" fillId="3" borderId="41" applyNumberFormat="0" applyAlignment="0" applyProtection="0">
      <alignment vertical="center"/>
    </xf>
    <xf numFmtId="176" fontId="107" fillId="27" borderId="44" applyNumberFormat="0" applyAlignment="0" applyProtection="0">
      <alignment vertical="center"/>
    </xf>
    <xf numFmtId="176" fontId="107" fillId="27" borderId="44" applyNumberFormat="0" applyAlignment="0" applyProtection="0">
      <alignment vertical="center"/>
    </xf>
    <xf numFmtId="176" fontId="107" fillId="27" borderId="44" applyNumberFormat="0" applyAlignment="0" applyProtection="0">
      <alignment vertical="center"/>
    </xf>
    <xf numFmtId="176" fontId="107" fillId="27" borderId="44" applyNumberFormat="0" applyAlignment="0" applyProtection="0">
      <alignment vertical="center"/>
    </xf>
    <xf numFmtId="176" fontId="107" fillId="27" borderId="44" applyNumberFormat="0" applyAlignment="0" applyProtection="0">
      <alignment vertical="center"/>
    </xf>
    <xf numFmtId="176" fontId="108" fillId="33" borderId="41" applyNumberFormat="0" applyAlignment="0" applyProtection="0">
      <alignment vertical="center"/>
    </xf>
    <xf numFmtId="176" fontId="108" fillId="33" borderId="41" applyNumberFormat="0" applyAlignment="0" applyProtection="0">
      <alignment vertical="center"/>
    </xf>
    <xf numFmtId="176" fontId="108" fillId="33" borderId="41" applyNumberFormat="0" applyAlignment="0" applyProtection="0">
      <alignment vertical="center"/>
    </xf>
    <xf numFmtId="176" fontId="108" fillId="33" borderId="41" applyNumberFormat="0" applyAlignment="0" applyProtection="0">
      <alignment vertical="center"/>
    </xf>
    <xf numFmtId="176" fontId="108" fillId="33" borderId="41" applyNumberFormat="0" applyAlignment="0" applyProtection="0">
      <alignment vertical="center"/>
    </xf>
    <xf numFmtId="176" fontId="109" fillId="0" borderId="0" applyNumberFormat="0" applyFill="0" applyBorder="0" applyAlignment="0" applyProtection="0">
      <alignment vertical="center"/>
    </xf>
    <xf numFmtId="176" fontId="13" fillId="7" borderId="4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8" fillId="0" borderId="0"/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183" fontId="88" fillId="57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183" fontId="88" fillId="48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0" fontId="88" fillId="49" borderId="0" applyNumberFormat="0" applyBorder="0" applyAlignment="0" applyProtection="0">
      <alignment vertical="center"/>
    </xf>
    <xf numFmtId="183" fontId="88" fillId="49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0" fontId="88" fillId="60" borderId="0" applyNumberFormat="0" applyBorder="0" applyAlignment="0" applyProtection="0">
      <alignment vertical="center"/>
    </xf>
    <xf numFmtId="183" fontId="88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0" fontId="88" fillId="67" borderId="0" applyNumberFormat="0" applyBorder="0" applyAlignment="0" applyProtection="0">
      <alignment vertical="center"/>
    </xf>
    <xf numFmtId="183" fontId="88" fillId="67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0" fontId="88" fillId="68" borderId="0" applyNumberFormat="0" applyBorder="0" applyAlignment="0" applyProtection="0">
      <alignment vertical="center"/>
    </xf>
    <xf numFmtId="183" fontId="88" fillId="68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0" fontId="88" fillId="69" borderId="0" applyNumberFormat="0" applyBorder="0" applyAlignment="0" applyProtection="0">
      <alignment vertical="center"/>
    </xf>
    <xf numFmtId="183" fontId="88" fillId="69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183" fontId="88" fillId="58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83" fontId="88" fillId="59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183" fontId="88" fillId="70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183" fontId="93" fillId="25" borderId="0" applyNumberFormat="0" applyBorder="0" applyAlignment="0" applyProtection="0">
      <alignment vertical="center"/>
    </xf>
    <xf numFmtId="209" fontId="129" fillId="0" borderId="0" applyFill="0" applyBorder="0" applyAlignment="0"/>
    <xf numFmtId="209" fontId="129" fillId="0" borderId="0" applyFill="0" applyBorder="0" applyAlignment="0"/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0" fontId="97" fillId="27" borderId="83" applyNumberFormat="0" applyAlignment="0" applyProtection="0">
      <alignment vertical="center"/>
    </xf>
    <xf numFmtId="183" fontId="97" fillId="27" borderId="83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0" fontId="99" fillId="71" borderId="42" applyNumberFormat="0" applyAlignment="0" applyProtection="0">
      <alignment vertical="center"/>
    </xf>
    <xf numFmtId="183" fontId="99" fillId="71" borderId="42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0" fillId="0" borderId="0" applyFont="0" applyFill="0" applyBorder="0" applyAlignment="0" applyProtection="0"/>
    <xf numFmtId="3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210" fontId="130" fillId="0" borderId="0" applyFont="0" applyFill="0" applyBorder="0" applyAlignment="0" applyProtection="0"/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3" fontId="100" fillId="0" borderId="0" applyNumberFormat="0" applyFill="0" applyBorder="0" applyAlignment="0" applyProtection="0">
      <alignment vertical="center"/>
    </xf>
    <xf numFmtId="211" fontId="130" fillId="0" borderId="0">
      <protection locked="0"/>
    </xf>
    <xf numFmtId="211" fontId="130" fillId="0" borderId="0">
      <protection locked="0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183" fontId="94" fillId="26" borderId="0" applyNumberFormat="0" applyBorder="0" applyAlignment="0" applyProtection="0">
      <alignment vertical="center"/>
    </xf>
    <xf numFmtId="38" fontId="131" fillId="10" borderId="0" applyNumberFormat="0" applyBorder="0" applyAlignment="0" applyProtection="0"/>
    <xf numFmtId="38" fontId="131" fillId="10" borderId="0" applyNumberFormat="0" applyBorder="0" applyAlignment="0" applyProtection="0"/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0" fontId="89" fillId="0" borderId="37" applyNumberFormat="0" applyFill="0" applyAlignment="0" applyProtection="0">
      <alignment vertical="center"/>
    </xf>
    <xf numFmtId="183" fontId="89" fillId="0" borderId="37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183" fontId="90" fillId="0" borderId="38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183" fontId="91" fillId="0" borderId="39" applyNumberFormat="0" applyFill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83" fontId="91" fillId="0" borderId="0" applyNumberFormat="0" applyFill="0" applyBorder="0" applyAlignment="0" applyProtection="0">
      <alignment vertical="center"/>
    </xf>
    <xf numFmtId="212" fontId="130" fillId="0" borderId="0">
      <protection locked="0"/>
    </xf>
    <xf numFmtId="212" fontId="130" fillId="0" borderId="0">
      <protection locked="0"/>
    </xf>
    <xf numFmtId="212" fontId="130" fillId="0" borderId="0">
      <protection locked="0"/>
    </xf>
    <xf numFmtId="212" fontId="130" fillId="0" borderId="0">
      <protection locked="0"/>
    </xf>
    <xf numFmtId="212" fontId="130" fillId="0" borderId="0">
      <protection locked="0"/>
    </xf>
    <xf numFmtId="212" fontId="130" fillId="0" borderId="0"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5" fillId="0" borderId="0" applyNumberFormat="0" applyFill="0" applyBorder="0" applyAlignment="0" applyProtection="0">
      <alignment vertical="center"/>
    </xf>
    <xf numFmtId="183" fontId="135" fillId="0" borderId="0" applyNumberFormat="0" applyFill="0" applyBorder="0" applyAlignment="0" applyProtection="0">
      <alignment vertical="center"/>
    </xf>
    <xf numFmtId="183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83" fontId="135" fillId="0" borderId="0" applyNumberFormat="0" applyFill="0" applyBorder="0" applyAlignment="0" applyProtection="0">
      <alignment vertical="center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0" fontId="131" fillId="7" borderId="50" applyNumberFormat="0" applyBorder="0" applyAlignment="0" applyProtection="0"/>
    <xf numFmtId="10" fontId="131" fillId="7" borderId="50" applyNumberFormat="0" applyBorder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0" fontId="137" fillId="33" borderId="83" applyNumberFormat="0" applyAlignment="0" applyProtection="0"/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0" fontId="106" fillId="33" borderId="83" applyNumberFormat="0" applyAlignment="0" applyProtection="0">
      <alignment vertical="center"/>
    </xf>
    <xf numFmtId="183" fontId="106" fillId="33" borderId="83" applyNumberFormat="0" applyAlignment="0" applyProtection="0">
      <alignment vertical="center"/>
    </xf>
    <xf numFmtId="0" fontId="137" fillId="33" borderId="83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0" fontId="103" fillId="0" borderId="43" applyNumberFormat="0" applyFill="0" applyAlignment="0" applyProtection="0">
      <alignment vertical="center"/>
    </xf>
    <xf numFmtId="183" fontId="103" fillId="0" borderId="43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0" fontId="104" fillId="72" borderId="0" applyNumberFormat="0" applyBorder="0" applyAlignment="0" applyProtection="0">
      <alignment vertical="center"/>
    </xf>
    <xf numFmtId="183" fontId="104" fillId="72" borderId="0" applyNumberFormat="0" applyBorder="0" applyAlignment="0" applyProtection="0">
      <alignment vertical="center"/>
    </xf>
    <xf numFmtId="215" fontId="141" fillId="0" borderId="0"/>
    <xf numFmtId="215" fontId="141" fillId="0" borderId="0"/>
    <xf numFmtId="183" fontId="142" fillId="0" borderId="0"/>
    <xf numFmtId="183" fontId="142" fillId="0" borderId="0"/>
    <xf numFmtId="0" fontId="142" fillId="0" borderId="0"/>
    <xf numFmtId="183" fontId="142" fillId="0" borderId="0"/>
    <xf numFmtId="0" fontId="142" fillId="0" borderId="0"/>
    <xf numFmtId="183" fontId="142" fillId="0" borderId="0"/>
    <xf numFmtId="183" fontId="142" fillId="0" borderId="0"/>
    <xf numFmtId="0" fontId="142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1" fillId="0" borderId="0">
      <alignment vertical="center"/>
    </xf>
    <xf numFmtId="183" fontId="131" fillId="0" borderId="0">
      <alignment vertical="center"/>
    </xf>
    <xf numFmtId="183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183" fontId="131" fillId="0" borderId="0">
      <alignment vertical="center"/>
    </xf>
    <xf numFmtId="183" fontId="131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31" fillId="0" borderId="0">
      <alignment vertical="center"/>
    </xf>
    <xf numFmtId="183" fontId="131" fillId="0" borderId="0">
      <alignment vertical="center"/>
    </xf>
    <xf numFmtId="183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183" fontId="131" fillId="0" borderId="0">
      <alignment vertical="center"/>
    </xf>
    <xf numFmtId="183" fontId="131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43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44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0" fontId="7" fillId="73" borderId="84" applyNumberFormat="0" applyFont="0" applyAlignment="0" applyProtection="0">
      <alignment vertical="center"/>
    </xf>
    <xf numFmtId="183" fontId="7" fillId="73" borderId="84" applyNumberFormat="0" applyFon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0" fontId="105" fillId="27" borderId="85" applyNumberFormat="0" applyAlignment="0" applyProtection="0">
      <alignment vertical="center"/>
    </xf>
    <xf numFmtId="183" fontId="105" fillId="27" borderId="85" applyNumberFormat="0" applyAlignment="0" applyProtection="0">
      <alignment vertical="center"/>
    </xf>
    <xf numFmtId="10" fontId="130" fillId="0" borderId="0" applyFont="0" applyFill="0" applyBorder="0" applyAlignment="0" applyProtection="0"/>
    <xf numFmtId="10" fontId="130" fillId="0" borderId="0" applyFont="0" applyFill="0" applyBorder="0" applyAlignment="0" applyProtection="0"/>
    <xf numFmtId="0" fontId="145" fillId="16" borderId="0">
      <alignment horizontal="center" vertical="center"/>
    </xf>
    <xf numFmtId="0" fontId="146" fillId="16" borderId="0">
      <alignment horizontal="left" vertical="center"/>
    </xf>
    <xf numFmtId="0" fontId="23" fillId="0" borderId="0"/>
    <xf numFmtId="0" fontId="147" fillId="74" borderId="86">
      <alignment horizont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83" fontId="92" fillId="0" borderId="0" applyNumberFormat="0" applyFill="0" applyBorder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212" fontId="130" fillId="0" borderId="88">
      <protection locked="0"/>
    </xf>
    <xf numFmtId="212" fontId="130" fillId="0" borderId="88">
      <protection locked="0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0" fontId="96" fillId="0" borderId="87" applyNumberFormat="0" applyFill="0" applyAlignment="0" applyProtection="0">
      <alignment vertical="center"/>
    </xf>
    <xf numFmtId="183" fontId="96" fillId="0" borderId="87" applyNumberFormat="0" applyFill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183" fontId="101" fillId="0" borderId="0" applyNumberFormat="0" applyFill="0" applyBorder="0" applyAlignment="0" applyProtection="0">
      <alignment vertical="center"/>
    </xf>
    <xf numFmtId="0" fontId="148" fillId="0" borderId="0" applyNumberFormat="0" applyProtection="0">
      <alignment horizontal="left"/>
    </xf>
    <xf numFmtId="0" fontId="149" fillId="0" borderId="0" applyNumberFormat="0" applyProtection="0">
      <alignment horizontal="right"/>
    </xf>
    <xf numFmtId="0" fontId="150" fillId="0" borderId="89" applyNumberFormat="0" applyFill="0" applyAlignment="0" applyProtection="0">
      <alignment vertical="center"/>
    </xf>
    <xf numFmtId="216" fontId="47" fillId="0" borderId="90" applyFill="0" applyProtection="0">
      <alignment horizontal="center" vertical="center"/>
    </xf>
    <xf numFmtId="0" fontId="150" fillId="0" borderId="0" applyNumberFormat="0" applyFill="0" applyBorder="0" applyAlignment="0" applyProtection="0">
      <alignment vertical="center"/>
    </xf>
    <xf numFmtId="217" fontId="149" fillId="0" borderId="91" applyFill="0" applyProtection="0">
      <alignment horizontal="right" vertical="center" indent="1"/>
    </xf>
    <xf numFmtId="0" fontId="151" fillId="0" borderId="0" applyNumberFormat="0" applyFill="0" applyBorder="0" applyAlignment="0" applyProtection="0">
      <alignment vertical="center"/>
    </xf>
    <xf numFmtId="0" fontId="152" fillId="0" borderId="0" applyProtection="0">
      <alignment horizontal="left"/>
    </xf>
    <xf numFmtId="0" fontId="153" fillId="75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54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5" fillId="0" borderId="0" applyNumberFormat="0" applyFill="0" applyBorder="0" applyAlignment="0" applyProtection="0">
      <alignment vertical="top"/>
      <protection locked="0"/>
    </xf>
    <xf numFmtId="183" fontId="155" fillId="0" borderId="0" applyNumberFormat="0" applyFill="0" applyBorder="0" applyAlignment="0" applyProtection="0">
      <alignment vertical="top"/>
      <protection locked="0"/>
    </xf>
    <xf numFmtId="183" fontId="155" fillId="0" borderId="0" applyNumberFormat="0" applyFill="0" applyBorder="0" applyAlignment="0" applyProtection="0">
      <alignment vertical="top"/>
      <protection locked="0"/>
    </xf>
    <xf numFmtId="183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83" fontId="156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57" fillId="76" borderId="0" applyNumberFormat="0" applyBorder="0" applyAlignment="0" applyProtection="0">
      <alignment vertical="center"/>
    </xf>
    <xf numFmtId="0" fontId="158" fillId="39" borderId="0" applyNumberFormat="0" applyBorder="0" applyAlignment="0" applyProtection="0">
      <alignment vertical="center"/>
    </xf>
    <xf numFmtId="0" fontId="158" fillId="39" borderId="0" applyNumberFormat="0" applyBorder="0" applyAlignment="0" applyProtection="0">
      <alignment vertical="center"/>
    </xf>
    <xf numFmtId="0" fontId="158" fillId="39" borderId="0" applyNumberFormat="0" applyBorder="0" applyAlignment="0" applyProtection="0">
      <alignment vertical="center"/>
    </xf>
    <xf numFmtId="218" fontId="131" fillId="0" borderId="0" applyFont="0" applyFill="0" applyBorder="0" applyAlignment="0" applyProtection="0"/>
    <xf numFmtId="218" fontId="131" fillId="0" borderId="0" applyFont="0" applyFill="0" applyBorder="0" applyAlignment="0" applyProtection="0"/>
    <xf numFmtId="218" fontId="131" fillId="0" borderId="0" applyFont="0" applyFill="0" applyBorder="0" applyAlignment="0" applyProtection="0"/>
    <xf numFmtId="218" fontId="131" fillId="0" borderId="0" applyFont="0" applyFill="0" applyBorder="0" applyAlignment="0" applyProtection="0"/>
    <xf numFmtId="0" fontId="159" fillId="77" borderId="92" applyNumberFormat="0" applyAlignment="0" applyProtection="0">
      <alignment vertical="center"/>
    </xf>
    <xf numFmtId="0" fontId="160" fillId="78" borderId="83" applyNumberFormat="0" applyAlignment="0" applyProtection="0">
      <alignment vertical="center"/>
    </xf>
    <xf numFmtId="0" fontId="160" fillId="78" borderId="83" applyNumberFormat="0" applyAlignment="0" applyProtection="0">
      <alignment vertical="center"/>
    </xf>
    <xf numFmtId="0" fontId="161" fillId="79" borderId="93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94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6" fillId="0" borderId="95">
      <alignment vertical="top" wrapText="1"/>
    </xf>
    <xf numFmtId="0" fontId="166" fillId="0" borderId="95">
      <alignment vertical="top" wrapText="1"/>
    </xf>
    <xf numFmtId="0" fontId="166" fillId="0" borderId="95">
      <alignment vertical="top" wrapText="1"/>
    </xf>
    <xf numFmtId="0" fontId="166" fillId="0" borderId="95">
      <alignment vertical="top" wrapText="1"/>
    </xf>
    <xf numFmtId="0" fontId="167" fillId="80" borderId="0" applyNumberFormat="0" applyBorder="0" applyAlignment="0" applyProtection="0">
      <alignment vertical="center"/>
    </xf>
    <xf numFmtId="0" fontId="168" fillId="77" borderId="96" applyNumberFormat="0" applyAlignment="0" applyProtection="0">
      <alignment vertical="center"/>
    </xf>
    <xf numFmtId="0" fontId="169" fillId="81" borderId="92" applyNumberFormat="0" applyAlignment="0" applyProtection="0">
      <alignment vertical="center"/>
    </xf>
    <xf numFmtId="0" fontId="170" fillId="0" borderId="0" applyFill="0" applyBorder="0" applyProtection="0">
      <alignment horizontal="right" vertical="top"/>
    </xf>
    <xf numFmtId="0" fontId="170" fillId="0" borderId="0" applyNumberFormat="0" applyFill="0" applyBorder="0" applyProtection="0">
      <alignment vertical="top"/>
    </xf>
    <xf numFmtId="0" fontId="171" fillId="78" borderId="85" applyNumberFormat="0" applyAlignment="0" applyProtection="0">
      <alignment vertical="center"/>
    </xf>
    <xf numFmtId="0" fontId="171" fillId="78" borderId="85" applyNumberFormat="0" applyAlignment="0" applyProtection="0">
      <alignment vertical="center"/>
    </xf>
    <xf numFmtId="0" fontId="172" fillId="72" borderId="83" applyNumberFormat="0" applyAlignment="0" applyProtection="0">
      <alignment vertical="center"/>
    </xf>
    <xf numFmtId="0" fontId="172" fillId="72" borderId="83" applyNumberFormat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4" fillId="82" borderId="0" applyNumberFormat="0" applyBorder="0" applyAlignment="0" applyProtection="0">
      <alignment vertical="center"/>
    </xf>
    <xf numFmtId="0" fontId="174" fillId="82" borderId="0" applyNumberFormat="0" applyBorder="0" applyAlignment="0" applyProtection="0">
      <alignment vertical="center"/>
    </xf>
    <xf numFmtId="0" fontId="174" fillId="83" borderId="0" applyNumberFormat="0" applyBorder="0" applyAlignment="0" applyProtection="0">
      <alignment vertical="center"/>
    </xf>
    <xf numFmtId="0" fontId="174" fillId="83" borderId="0" applyNumberFormat="0" applyBorder="0" applyAlignment="0" applyProtection="0">
      <alignment vertical="center"/>
    </xf>
    <xf numFmtId="0" fontId="174" fillId="84" borderId="0" applyNumberFormat="0" applyBorder="0" applyAlignment="0" applyProtection="0">
      <alignment vertical="center"/>
    </xf>
    <xf numFmtId="0" fontId="174" fillId="84" borderId="0" applyNumberFormat="0" applyBorder="0" applyAlignment="0" applyProtection="0">
      <alignment vertical="center"/>
    </xf>
    <xf numFmtId="0" fontId="174" fillId="85" borderId="0" applyNumberFormat="0" applyBorder="0" applyAlignment="0" applyProtection="0">
      <alignment vertical="center"/>
    </xf>
    <xf numFmtId="0" fontId="174" fillId="85" borderId="0" applyNumberFormat="0" applyBorder="0" applyAlignment="0" applyProtection="0">
      <alignment vertical="center"/>
    </xf>
    <xf numFmtId="0" fontId="174" fillId="86" borderId="0" applyNumberFormat="0" applyBorder="0" applyAlignment="0" applyProtection="0">
      <alignment vertical="center"/>
    </xf>
    <xf numFmtId="0" fontId="174" fillId="86" borderId="0" applyNumberFormat="0" applyBorder="0" applyAlignment="0" applyProtection="0">
      <alignment vertical="center"/>
    </xf>
    <xf numFmtId="0" fontId="174" fillId="87" borderId="0" applyNumberFormat="0" applyBorder="0" applyAlignment="0" applyProtection="0">
      <alignment vertical="center"/>
    </xf>
    <xf numFmtId="0" fontId="174" fillId="87" borderId="0" applyNumberFormat="0" applyBorder="0" applyAlignment="0" applyProtection="0">
      <alignment vertical="center"/>
    </xf>
    <xf numFmtId="41" fontId="175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5" fillId="0" borderId="0" applyFont="0" applyFill="0" applyBorder="0" applyAlignment="0" applyProtection="0"/>
    <xf numFmtId="41" fontId="175" fillId="0" borderId="0" applyFont="0" applyFill="0" applyBorder="0" applyAlignment="0" applyProtection="0"/>
    <xf numFmtId="183" fontId="175" fillId="0" borderId="0"/>
    <xf numFmtId="0" fontId="175" fillId="0" borderId="0"/>
    <xf numFmtId="183" fontId="17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6" fontId="13" fillId="0" borderId="0"/>
    <xf numFmtId="176" fontId="8" fillId="0" borderId="0"/>
    <xf numFmtId="176" fontId="37" fillId="0" borderId="0">
      <alignment vertical="center"/>
    </xf>
    <xf numFmtId="176" fontId="13" fillId="0" borderId="0"/>
    <xf numFmtId="176" fontId="8" fillId="0" borderId="0"/>
    <xf numFmtId="177" fontId="13" fillId="0" borderId="0"/>
    <xf numFmtId="177" fontId="37" fillId="0" borderId="0">
      <alignment vertical="center"/>
    </xf>
    <xf numFmtId="176" fontId="5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6" fontId="13" fillId="0" borderId="0">
      <alignment vertical="center"/>
    </xf>
    <xf numFmtId="178" fontId="1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</cellStyleXfs>
  <cellXfs count="1347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0" fontId="44" fillId="16" borderId="0" xfId="12933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3" fillId="15" borderId="0" xfId="6447" applyFont="1" applyFill="1" applyBorder="1" applyAlignment="1">
      <alignment horizontal="center" vertical="center"/>
    </xf>
    <xf numFmtId="0" fontId="43" fillId="16" borderId="10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190" fontId="43" fillId="0" borderId="0" xfId="0" applyNumberFormat="1" applyFont="1" applyBorder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0" borderId="0" xfId="6447" applyFont="1" applyFill="1" applyBorder="1" applyAlignment="1">
      <alignment horizontal="center" vertical="center" shrinkToFit="1"/>
    </xf>
    <xf numFmtId="0" fontId="32" fillId="0" borderId="0" xfId="0" applyFont="1"/>
    <xf numFmtId="0" fontId="43" fillId="0" borderId="0" xfId="0" applyFont="1" applyAlignment="1"/>
    <xf numFmtId="0" fontId="44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16" borderId="7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0" applyNumberFormat="1" applyFont="1" applyFill="1" applyBorder="1" applyAlignment="1">
      <alignment horizontal="center" vertical="center" wrapText="1"/>
    </xf>
    <xf numFmtId="182" fontId="43" fillId="16" borderId="7" xfId="12933" applyNumberFormat="1" applyFont="1" applyFill="1" applyBorder="1" applyAlignment="1">
      <alignment horizontal="center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2" fontId="43" fillId="16" borderId="7" xfId="12933" applyNumberFormat="1" applyFont="1" applyFill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16" borderId="6" xfId="12933" applyFont="1" applyFill="1" applyBorder="1" applyAlignment="1">
      <alignment horizontal="center" vertical="center"/>
    </xf>
    <xf numFmtId="0" fontId="43" fillId="16" borderId="13" xfId="12933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 vertical="center"/>
    </xf>
    <xf numFmtId="184" fontId="43" fillId="16" borderId="16" xfId="6447" applyNumberFormat="1" applyFont="1" applyFill="1" applyBorder="1" applyAlignment="1">
      <alignment horizontal="center" vertical="center" shrinkToFit="1"/>
    </xf>
    <xf numFmtId="182" fontId="43" fillId="16" borderId="24" xfId="12933" applyNumberFormat="1" applyFont="1" applyFill="1" applyBorder="1" applyAlignment="1">
      <alignment horizont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49" fontId="43" fillId="16" borderId="7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0" applyNumberFormat="1" applyFont="1" applyFill="1" applyBorder="1" applyAlignment="1">
      <alignment horizontal="center"/>
    </xf>
    <xf numFmtId="16" fontId="43" fillId="16" borderId="7" xfId="12933" applyNumberFormat="1" applyFont="1" applyFill="1" applyBorder="1" applyAlignment="1">
      <alignment horizontal="center"/>
    </xf>
    <xf numFmtId="0" fontId="43" fillId="0" borderId="6" xfId="12933" applyFont="1" applyFill="1" applyBorder="1" applyAlignment="1">
      <alignment horizontal="center" vertical="center"/>
    </xf>
    <xf numFmtId="186" fontId="47" fillId="17" borderId="24" xfId="13029" applyNumberFormat="1" applyFont="1" applyFill="1" applyBorder="1" applyAlignment="1">
      <alignment horizontal="center" vertical="center" wrapText="1"/>
    </xf>
    <xf numFmtId="200" fontId="43" fillId="0" borderId="24" xfId="0" applyNumberFormat="1" applyFont="1" applyFill="1" applyBorder="1" applyAlignment="1">
      <alignment horizontal="center" vertical="top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6" fontId="43" fillId="0" borderId="7" xfId="0" applyNumberFormat="1" applyFont="1" applyBorder="1" applyAlignment="1">
      <alignment horizontal="center" vertical="center" wrapText="1"/>
    </xf>
    <xf numFmtId="182" fontId="43" fillId="0" borderId="13" xfId="12933" applyNumberFormat="1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187" fontId="43" fillId="0" borderId="7" xfId="0" applyNumberFormat="1" applyFont="1" applyBorder="1" applyAlignment="1">
      <alignment horizontal="center"/>
    </xf>
    <xf numFmtId="176" fontId="43" fillId="0" borderId="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0" fontId="43" fillId="16" borderId="16" xfId="12933" applyFont="1" applyFill="1" applyBorder="1" applyAlignment="1">
      <alignment horizontal="center" vertical="center"/>
    </xf>
    <xf numFmtId="188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3" fillId="16" borderId="7" xfId="12933" applyNumberFormat="1" applyFont="1" applyFill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8" fillId="0" borderId="24" xfId="9389" applyNumberFormat="1" applyFont="1" applyFill="1" applyBorder="1" applyAlignment="1">
      <alignment horizontal="center" vertical="center"/>
    </xf>
    <xf numFmtId="190" fontId="43" fillId="0" borderId="7" xfId="0" applyNumberFormat="1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43" fillId="0" borderId="7" xfId="12933" applyFont="1" applyFill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6" xfId="12933" applyFont="1" applyFill="1" applyBorder="1" applyAlignment="1">
      <alignment horizontal="center" vertical="center"/>
    </xf>
    <xf numFmtId="182" fontId="43" fillId="17" borderId="7" xfId="12933" applyNumberFormat="1" applyFont="1" applyFill="1" applyBorder="1" applyAlignment="1">
      <alignment horizontal="center"/>
    </xf>
    <xf numFmtId="182" fontId="43" fillId="17" borderId="7" xfId="12933" applyNumberFormat="1" applyFont="1" applyFill="1" applyBorder="1" applyAlignment="1">
      <alignment horizontal="center" vertical="center"/>
    </xf>
    <xf numFmtId="49" fontId="43" fillId="16" borderId="8" xfId="12933" applyNumberFormat="1" applyFont="1" applyFill="1" applyBorder="1" applyAlignment="1">
      <alignment horizontal="center" vertical="center"/>
    </xf>
    <xf numFmtId="0" fontId="43" fillId="17" borderId="21" xfId="12933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190" fontId="43" fillId="16" borderId="7" xfId="12313" applyNumberFormat="1" applyFont="1" applyFill="1" applyBorder="1" applyAlignment="1">
      <alignment horizontal="center" vertical="center"/>
    </xf>
    <xf numFmtId="183" fontId="43" fillId="16" borderId="7" xfId="12313" applyNumberFormat="1" applyFont="1" applyFill="1" applyBorder="1" applyAlignment="1">
      <alignment horizontal="center" vertical="center"/>
    </xf>
    <xf numFmtId="15" fontId="43" fillId="16" borderId="7" xfId="12933" applyNumberFormat="1" applyFont="1" applyFill="1" applyBorder="1" applyAlignment="1">
      <alignment horizontal="center"/>
    </xf>
    <xf numFmtId="15" fontId="43" fillId="0" borderId="7" xfId="0" applyNumberFormat="1" applyFont="1" applyBorder="1" applyAlignment="1">
      <alignment horizontal="center"/>
    </xf>
    <xf numFmtId="0" fontId="43" fillId="16" borderId="7" xfId="0" applyFont="1" applyFill="1" applyBorder="1" applyAlignment="1">
      <alignment horizontal="center" vertical="center" wrapText="1"/>
    </xf>
    <xf numFmtId="0" fontId="43" fillId="17" borderId="7" xfId="0" applyFont="1" applyFill="1" applyBorder="1" applyAlignment="1">
      <alignment horizontal="center" vertical="center" wrapText="1"/>
    </xf>
    <xf numFmtId="0" fontId="43" fillId="16" borderId="7" xfId="6447" applyFont="1" applyFill="1" applyBorder="1" applyAlignment="1">
      <alignment horizontal="center" vertical="center" shrinkToFit="1"/>
    </xf>
    <xf numFmtId="183" fontId="43" fillId="0" borderId="7" xfId="0" applyNumberFormat="1" applyFont="1" applyFill="1" applyBorder="1" applyAlignment="1">
      <alignment horizontal="center" vertical="center"/>
    </xf>
    <xf numFmtId="183" fontId="47" fillId="0" borderId="24" xfId="0" applyNumberFormat="1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4" fillId="16" borderId="8" xfId="12933" applyFont="1" applyFill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16" fontId="43" fillId="0" borderId="7" xfId="0" applyNumberFormat="1" applyFont="1" applyBorder="1" applyAlignment="1">
      <alignment horizontal="center"/>
    </xf>
    <xf numFmtId="16" fontId="49" fillId="18" borderId="23" xfId="0" applyNumberFormat="1" applyFont="1" applyFill="1" applyBorder="1" applyAlignment="1">
      <alignment horizontal="center" vertical="center" wrapText="1"/>
    </xf>
    <xf numFmtId="16" fontId="43" fillId="0" borderId="7" xfId="0" applyNumberFormat="1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0" fontId="43" fillId="0" borderId="7" xfId="0" applyFont="1" applyFill="1" applyBorder="1" applyAlignment="1">
      <alignment horizontal="center" vertic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91" fontId="43" fillId="16" borderId="7" xfId="12933" applyNumberFormat="1" applyFont="1" applyFill="1" applyBorder="1" applyAlignment="1">
      <alignment horizontal="center" vertical="center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17" borderId="7" xfId="8798" applyNumberFormat="1" applyFont="1" applyFill="1" applyBorder="1" applyAlignment="1">
      <alignment horizontal="center"/>
    </xf>
    <xf numFmtId="0" fontId="43" fillId="17" borderId="7" xfId="6447" applyFont="1" applyFill="1" applyBorder="1" applyAlignment="1">
      <alignment horizontal="center" vertical="center"/>
    </xf>
    <xf numFmtId="0" fontId="43" fillId="0" borderId="7" xfId="0" applyFont="1" applyBorder="1" applyAlignment="1"/>
    <xf numFmtId="0" fontId="43" fillId="16" borderId="7" xfId="12933" applyFont="1" applyFill="1" applyBorder="1" applyAlignment="1">
      <alignment horizontal="center" vertical="center" wrapText="1"/>
    </xf>
    <xf numFmtId="0" fontId="43" fillId="17" borderId="8" xfId="13019" applyFont="1" applyFill="1" applyBorder="1" applyAlignment="1">
      <alignment horizontal="center"/>
    </xf>
    <xf numFmtId="191" fontId="43" fillId="17" borderId="21" xfId="12933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82" fontId="43" fillId="16" borderId="7" xfId="6447" applyNumberFormat="1" applyFont="1" applyFill="1" applyBorder="1" applyAlignment="1">
      <alignment horizontal="center" vertical="center" shrinkToFit="1"/>
    </xf>
    <xf numFmtId="191" fontId="43" fillId="0" borderId="7" xfId="0" applyNumberFormat="1" applyFont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16" borderId="7" xfId="6447" applyFont="1" applyFill="1" applyBorder="1" applyAlignment="1">
      <alignment vertical="center" shrinkToFit="1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182" fontId="43" fillId="16" borderId="7" xfId="12940" applyNumberFormat="1" applyFont="1" applyFill="1" applyBorder="1" applyAlignment="1">
      <alignment horizontal="center" vertical="center" wrapText="1"/>
    </xf>
    <xf numFmtId="182" fontId="43" fillId="0" borderId="7" xfId="12933" applyNumberFormat="1" applyFont="1" applyFill="1" applyBorder="1" applyAlignment="1">
      <alignment horizontal="center" vertical="center"/>
    </xf>
    <xf numFmtId="0" fontId="50" fillId="17" borderId="7" xfId="8798" applyNumberFormat="1" applyFont="1" applyFill="1" applyBorder="1" applyAlignment="1">
      <alignment horizontal="left"/>
    </xf>
    <xf numFmtId="184" fontId="43" fillId="0" borderId="7" xfId="6447" applyNumberFormat="1" applyFont="1" applyFill="1" applyBorder="1" applyAlignment="1">
      <alignment horizontal="center"/>
    </xf>
    <xf numFmtId="182" fontId="43" fillId="17" borderId="7" xfId="6447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wrapText="1"/>
    </xf>
    <xf numFmtId="199" fontId="49" fillId="0" borderId="21" xfId="0" applyNumberFormat="1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 vertical="center"/>
    </xf>
    <xf numFmtId="199" fontId="43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182" fontId="43" fillId="0" borderId="7" xfId="0" applyNumberFormat="1" applyFont="1" applyBorder="1" applyAlignment="1">
      <alignment horizontal="center"/>
    </xf>
    <xf numFmtId="183" fontId="51" fillId="0" borderId="0" xfId="13031" applyNumberFormat="1" applyFont="1">
      <alignment vertical="center"/>
    </xf>
    <xf numFmtId="49" fontId="51" fillId="0" borderId="0" xfId="13031" applyNumberFormat="1" applyFont="1">
      <alignment vertical="center"/>
    </xf>
    <xf numFmtId="182" fontId="51" fillId="0" borderId="24" xfId="13032" applyNumberFormat="1" applyFont="1" applyFill="1" applyBorder="1" applyAlignment="1">
      <alignment horizontal="left"/>
    </xf>
    <xf numFmtId="49" fontId="51" fillId="0" borderId="24" xfId="13033" applyNumberFormat="1" applyFont="1" applyFill="1" applyBorder="1" applyAlignment="1">
      <alignment horizontal="left"/>
    </xf>
    <xf numFmtId="183" fontId="51" fillId="0" borderId="24" xfId="13032" applyNumberFormat="1" applyFont="1" applyFill="1" applyBorder="1" applyAlignment="1">
      <alignment horizontal="left" vertical="center"/>
    </xf>
    <xf numFmtId="183" fontId="51" fillId="0" borderId="0" xfId="13031" applyNumberFormat="1" applyFont="1" applyFill="1">
      <alignment vertical="center"/>
    </xf>
    <xf numFmtId="49" fontId="51" fillId="0" borderId="0" xfId="13031" applyNumberFormat="1" applyFont="1" applyFill="1">
      <alignment vertical="center"/>
    </xf>
    <xf numFmtId="183" fontId="5" fillId="0" borderId="0" xfId="13031" applyNumberFormat="1" applyFont="1">
      <alignment vertical="center"/>
    </xf>
    <xf numFmtId="183" fontId="53" fillId="0" borderId="0" xfId="13031" applyNumberFormat="1" applyFont="1">
      <alignment vertical="center"/>
    </xf>
    <xf numFmtId="49" fontId="51" fillId="0" borderId="0" xfId="13032" applyNumberFormat="1" applyFont="1" applyFill="1" applyBorder="1" applyAlignment="1">
      <alignment horizontal="left" wrapText="1"/>
    </xf>
    <xf numFmtId="183" fontId="5" fillId="0" borderId="0" xfId="13031" applyNumberFormat="1" applyFont="1" applyFill="1">
      <alignment vertical="center"/>
    </xf>
    <xf numFmtId="49" fontId="51" fillId="0" borderId="29" xfId="13034" applyNumberFormat="1" applyFont="1" applyFill="1" applyBorder="1" applyAlignment="1">
      <alignment horizontal="left" vertical="center"/>
    </xf>
    <xf numFmtId="176" fontId="54" fillId="17" borderId="24" xfId="13031" applyNumberFormat="1" applyFont="1" applyFill="1" applyBorder="1" applyAlignment="1">
      <alignment horizontal="center" vertical="center"/>
    </xf>
    <xf numFmtId="182" fontId="51" fillId="0" borderId="0" xfId="13032" applyNumberFormat="1" applyFont="1" applyFill="1" applyBorder="1" applyAlignment="1">
      <alignment horizontal="left"/>
    </xf>
    <xf numFmtId="183" fontId="51" fillId="0" borderId="0" xfId="13032" applyNumberFormat="1" applyFont="1" applyFill="1" applyBorder="1" applyAlignment="1">
      <alignment horizontal="left" wrapText="1"/>
    </xf>
    <xf numFmtId="49" fontId="51" fillId="0" borderId="0" xfId="13033" applyNumberFormat="1" applyFont="1" applyFill="1" applyBorder="1" applyAlignment="1">
      <alignment horizontal="left"/>
    </xf>
    <xf numFmtId="183" fontId="5" fillId="15" borderId="0" xfId="13035" applyNumberFormat="1" applyFont="1" applyFill="1" applyBorder="1" applyAlignment="1">
      <alignment vertical="center"/>
    </xf>
    <xf numFmtId="49" fontId="5" fillId="15" borderId="0" xfId="13035" applyNumberFormat="1" applyFont="1" applyFill="1" applyBorder="1" applyAlignment="1">
      <alignment vertical="center"/>
    </xf>
    <xf numFmtId="183" fontId="5" fillId="0" borderId="0" xfId="13035" applyNumberFormat="1" applyFont="1" applyFill="1" applyBorder="1" applyAlignment="1">
      <alignment horizontal="left" vertical="center" shrinkToFit="1"/>
    </xf>
    <xf numFmtId="190" fontId="5" fillId="0" borderId="0" xfId="13031" applyNumberFormat="1" applyFont="1" applyFill="1" applyBorder="1" applyAlignment="1">
      <alignment horizontal="center"/>
    </xf>
    <xf numFmtId="191" fontId="55" fillId="16" borderId="30" xfId="13031" applyNumberFormat="1" applyFont="1" applyFill="1" applyBorder="1" applyAlignment="1">
      <alignment horizontal="center"/>
    </xf>
    <xf numFmtId="49" fontId="51" fillId="0" borderId="30" xfId="13033" applyNumberFormat="1" applyFont="1" applyFill="1" applyBorder="1" applyAlignment="1">
      <alignment horizontal="left"/>
    </xf>
    <xf numFmtId="49" fontId="51" fillId="0" borderId="0" xfId="13032" applyNumberFormat="1" applyFont="1" applyFill="1" applyBorder="1" applyAlignment="1">
      <alignment horizontal="left" vertical="center"/>
    </xf>
    <xf numFmtId="49" fontId="51" fillId="0" borderId="29" xfId="13033" applyNumberFormat="1" applyFont="1" applyFill="1" applyBorder="1" applyAlignment="1">
      <alignment horizontal="left"/>
    </xf>
    <xf numFmtId="49" fontId="51" fillId="0" borderId="29" xfId="13033" applyNumberFormat="1" applyFont="1" applyFill="1" applyBorder="1" applyAlignment="1">
      <alignment horizontal="left" wrapText="1"/>
    </xf>
    <xf numFmtId="49" fontId="51" fillId="0" borderId="24" xfId="13033" applyNumberFormat="1" applyFont="1" applyFill="1" applyBorder="1" applyAlignment="1">
      <alignment horizontal="left" wrapText="1"/>
    </xf>
    <xf numFmtId="182" fontId="51" fillId="0" borderId="15" xfId="13032" applyNumberFormat="1" applyFont="1" applyFill="1" applyBorder="1" applyAlignment="1">
      <alignment horizontal="left"/>
    </xf>
    <xf numFmtId="49" fontId="51" fillId="0" borderId="0" xfId="13033" applyNumberFormat="1" applyFont="1" applyFill="1" applyBorder="1" applyAlignment="1">
      <alignment horizontal="left" wrapText="1"/>
    </xf>
    <xf numFmtId="183" fontId="51" fillId="0" borderId="0" xfId="13031" applyNumberFormat="1" applyFont="1" applyFill="1" applyBorder="1">
      <alignment vertical="center"/>
    </xf>
    <xf numFmtId="183" fontId="51" fillId="0" borderId="0" xfId="13031" applyNumberFormat="1" applyFont="1" applyFill="1" applyBorder="1" applyAlignment="1">
      <alignment horizontal="center" vertical="center"/>
    </xf>
    <xf numFmtId="49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Alignment="1">
      <alignment vertical="center" wrapText="1"/>
    </xf>
    <xf numFmtId="183" fontId="51" fillId="0" borderId="0" xfId="13032" applyNumberFormat="1" applyFont="1" applyFill="1" applyBorder="1" applyAlignment="1">
      <alignment horizontal="left" vertical="center"/>
    </xf>
    <xf numFmtId="14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Border="1" applyAlignment="1">
      <alignment horizontal="center" vertical="center" wrapText="1"/>
    </xf>
    <xf numFmtId="185" fontId="8" fillId="0" borderId="29" xfId="13031" applyNumberFormat="1" applyFont="1" applyFill="1" applyBorder="1" applyAlignment="1">
      <alignment horizontal="left" vertical="center"/>
    </xf>
    <xf numFmtId="185" fontId="8" fillId="0" borderId="24" xfId="13031" applyNumberFormat="1" applyFont="1" applyFill="1" applyBorder="1" applyAlignment="1">
      <alignment horizontal="left" vertical="center"/>
    </xf>
    <xf numFmtId="183" fontId="51" fillId="0" borderId="31" xfId="13034" applyNumberFormat="1" applyFont="1" applyFill="1" applyBorder="1" applyAlignment="1">
      <alignment horizontal="left" vertical="center"/>
    </xf>
    <xf numFmtId="185" fontId="8" fillId="0" borderId="0" xfId="13031" applyNumberFormat="1" applyFont="1" applyFill="1" applyBorder="1" applyAlignment="1">
      <alignment horizontal="left" vertical="center"/>
    </xf>
    <xf numFmtId="183" fontId="51" fillId="0" borderId="0" xfId="13031" applyNumberFormat="1" applyFont="1" applyFill="1" applyAlignment="1"/>
    <xf numFmtId="49" fontId="51" fillId="0" borderId="29" xfId="13034" applyNumberFormat="1" applyFont="1" applyFill="1" applyBorder="1" applyAlignment="1">
      <alignment horizontal="left" vertical="center" wrapText="1"/>
    </xf>
    <xf numFmtId="183" fontId="51" fillId="0" borderId="0" xfId="13031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/>
    </xf>
    <xf numFmtId="49" fontId="5" fillId="0" borderId="0" xfId="13035" applyNumberFormat="1" applyFont="1" applyFill="1" applyBorder="1" applyAlignment="1">
      <alignment horizontal="left" vertical="center" shrinkToFit="1"/>
    </xf>
    <xf numFmtId="183" fontId="51" fillId="15" borderId="0" xfId="13031" applyNumberFormat="1" applyFont="1" applyFill="1" applyBorder="1" applyAlignment="1">
      <alignment horizontal="left" vertical="center"/>
    </xf>
    <xf numFmtId="183" fontId="51" fillId="0" borderId="24" xfId="13033" applyNumberFormat="1" applyFont="1" applyFill="1" applyBorder="1" applyAlignment="1">
      <alignment horizontal="left"/>
    </xf>
    <xf numFmtId="49" fontId="51" fillId="0" borderId="29" xfId="13034" applyNumberFormat="1" applyFont="1" applyBorder="1" applyAlignment="1">
      <alignment horizontal="left" vertical="center"/>
    </xf>
    <xf numFmtId="183" fontId="51" fillId="0" borderId="0" xfId="13033" applyNumberFormat="1" applyFont="1" applyFill="1" applyBorder="1" applyAlignment="1">
      <alignment horizontal="left"/>
    </xf>
    <xf numFmtId="49" fontId="51" fillId="0" borderId="0" xfId="13031" applyNumberFormat="1" applyFont="1" applyFill="1" applyBorder="1" applyAlignment="1">
      <alignment horizontal="center"/>
    </xf>
    <xf numFmtId="49" fontId="51" fillId="0" borderId="24" xfId="13032" applyNumberFormat="1" applyFont="1" applyFill="1" applyBorder="1" applyAlignment="1">
      <alignment horizontal="left" vertical="center"/>
    </xf>
    <xf numFmtId="183" fontId="51" fillId="0" borderId="0" xfId="13031" applyNumberFormat="1" applyFont="1" applyAlignment="1"/>
    <xf numFmtId="183" fontId="51" fillId="0" borderId="0" xfId="13031" applyNumberFormat="1" applyFont="1" applyFill="1" applyBorder="1" applyAlignment="1">
      <alignment vertical="center"/>
    </xf>
    <xf numFmtId="183" fontId="51" fillId="0" borderId="0" xfId="13032" applyNumberFormat="1" applyFont="1" applyFill="1" applyBorder="1" applyAlignment="1">
      <alignment horizontal="center" wrapText="1"/>
    </xf>
    <xf numFmtId="49" fontId="51" fillId="0" borderId="0" xfId="13032" applyNumberFormat="1" applyFont="1" applyFill="1" applyBorder="1" applyAlignment="1">
      <alignment horizontal="left"/>
    </xf>
    <xf numFmtId="49" fontId="51" fillId="0" borderId="0" xfId="13036" applyNumberFormat="1" applyFont="1" applyFill="1" applyBorder="1" applyAlignment="1">
      <alignment horizontal="left" vertical="center"/>
    </xf>
    <xf numFmtId="0" fontId="56" fillId="0" borderId="0" xfId="13031" applyNumberFormat="1" applyFont="1" applyFill="1" applyBorder="1" applyAlignment="1">
      <alignment horizontal="center"/>
    </xf>
    <xf numFmtId="183" fontId="51" fillId="0" borderId="24" xfId="13035" applyNumberFormat="1" applyFont="1" applyFill="1" applyBorder="1" applyAlignment="1">
      <alignment horizontal="left" vertical="center" shrinkToFit="1"/>
    </xf>
    <xf numFmtId="183" fontId="51" fillId="0" borderId="24" xfId="13037" applyNumberFormat="1" applyFont="1" applyFill="1" applyBorder="1" applyAlignment="1" applyProtection="1">
      <alignment horizontal="left"/>
    </xf>
    <xf numFmtId="49" fontId="51" fillId="0" borderId="29" xfId="13032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 vertical="center"/>
    </xf>
    <xf numFmtId="49" fontId="5" fillId="0" borderId="0" xfId="13034" applyNumberFormat="1" applyFont="1" applyFill="1" applyBorder="1" applyAlignment="1">
      <alignment horizontal="left" vertical="center" wrapText="1"/>
    </xf>
    <xf numFmtId="183" fontId="5" fillId="15" borderId="0" xfId="13035" applyNumberFormat="1" applyFont="1" applyFill="1" applyBorder="1" applyAlignment="1">
      <alignment horizontal="left" vertical="center"/>
    </xf>
    <xf numFmtId="49" fontId="5" fillId="15" borderId="0" xfId="13035" applyNumberFormat="1" applyFont="1" applyFill="1" applyBorder="1" applyAlignment="1">
      <alignment horizontal="left" vertical="center"/>
    </xf>
    <xf numFmtId="16" fontId="51" fillId="0" borderId="0" xfId="13031" applyNumberFormat="1" applyFont="1" applyFill="1" applyBorder="1" applyAlignment="1">
      <alignment horizontal="left"/>
    </xf>
    <xf numFmtId="49" fontId="51" fillId="0" borderId="24" xfId="13038" applyNumberFormat="1" applyFont="1" applyFill="1" applyBorder="1" applyAlignment="1">
      <alignment horizontal="left"/>
    </xf>
    <xf numFmtId="49" fontId="51" fillId="0" borderId="24" xfId="13038" applyNumberFormat="1" applyFont="1" applyFill="1" applyBorder="1" applyAlignment="1">
      <alignment horizontal="left" wrapText="1"/>
    </xf>
    <xf numFmtId="183" fontId="51" fillId="0" borderId="0" xfId="13031" applyNumberFormat="1" applyFont="1" applyBorder="1" applyAlignment="1">
      <alignment horizontal="left" vertical="center"/>
    </xf>
    <xf numFmtId="0" fontId="57" fillId="17" borderId="0" xfId="13031" applyNumberFormat="1" applyFont="1" applyFill="1" applyBorder="1" applyAlignment="1">
      <alignment horizontal="center" vertical="center"/>
    </xf>
    <xf numFmtId="49" fontId="51" fillId="0" borderId="0" xfId="13038" applyNumberFormat="1" applyFont="1" applyFill="1" applyBorder="1" applyAlignment="1">
      <alignment horizontal="left"/>
    </xf>
    <xf numFmtId="0" fontId="58" fillId="0" borderId="0" xfId="13031" applyNumberFormat="1" applyFont="1" applyBorder="1" applyAlignment="1">
      <alignment horizontal="center" vertical="center"/>
    </xf>
    <xf numFmtId="183" fontId="51" fillId="0" borderId="24" xfId="13032" applyNumberFormat="1" applyFont="1" applyBorder="1" applyAlignment="1">
      <alignment horizontal="left" vertical="center"/>
    </xf>
    <xf numFmtId="49" fontId="51" fillId="0" borderId="0" xfId="13034" applyNumberFormat="1" applyFont="1" applyBorder="1" applyAlignment="1">
      <alignment horizontal="left" vertical="center"/>
    </xf>
    <xf numFmtId="183" fontId="59" fillId="0" borderId="0" xfId="13031" applyNumberFormat="1" applyFont="1" applyAlignment="1">
      <alignment horizontal="left" vertical="center"/>
    </xf>
    <xf numFmtId="0" fontId="62" fillId="0" borderId="0" xfId="13031" applyNumberFormat="1" applyFont="1" applyAlignment="1">
      <alignment horizontal="left" vertical="center"/>
    </xf>
    <xf numFmtId="192" fontId="63" fillId="0" borderId="0" xfId="13031" applyNumberFormat="1" applyFont="1" applyBorder="1" applyAlignment="1">
      <alignment horizontal="right"/>
    </xf>
    <xf numFmtId="183" fontId="5" fillId="0" borderId="0" xfId="13035" applyNumberFormat="1" applyFont="1" applyFill="1" applyBorder="1" applyAlignment="1">
      <alignment vertical="center" shrinkToFit="1"/>
    </xf>
    <xf numFmtId="49" fontId="55" fillId="0" borderId="0" xfId="13034" applyNumberFormat="1" applyFont="1" applyFill="1" applyBorder="1" applyAlignment="1">
      <alignment horizontal="center" vertical="center"/>
    </xf>
    <xf numFmtId="183" fontId="55" fillId="0" borderId="0" xfId="13031" applyNumberFormat="1" applyFont="1" applyFill="1" applyBorder="1" applyAlignment="1">
      <alignment horizontal="center" vertical="center"/>
    </xf>
    <xf numFmtId="183" fontId="53" fillId="0" borderId="0" xfId="13031" applyNumberFormat="1" applyFont="1" applyAlignment="1"/>
    <xf numFmtId="0" fontId="64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Border="1">
      <alignment vertical="center"/>
    </xf>
    <xf numFmtId="183" fontId="66" fillId="0" borderId="0" xfId="13039" applyNumberFormat="1" applyFont="1" applyAlignment="1" applyProtection="1">
      <alignment horizontal="justify" vertical="center"/>
    </xf>
    <xf numFmtId="49" fontId="51" fillId="0" borderId="0" xfId="13038" applyNumberFormat="1" applyFont="1" applyFill="1" applyBorder="1" applyAlignment="1">
      <alignment horizontal="left" wrapText="1"/>
    </xf>
    <xf numFmtId="176" fontId="67" fillId="0" borderId="0" xfId="13031" applyNumberFormat="1" applyFont="1" applyFill="1" applyBorder="1" applyAlignment="1">
      <alignment horizontal="center" vertical="center"/>
    </xf>
    <xf numFmtId="183" fontId="40" fillId="0" borderId="0" xfId="13031" applyNumberFormat="1" applyFont="1" applyFill="1" applyBorder="1" applyAlignment="1">
      <alignment horizontal="center" vertical="center"/>
    </xf>
    <xf numFmtId="0" fontId="23" fillId="0" borderId="0" xfId="13034" applyNumberFormat="1" applyFont="1" applyFill="1" applyBorder="1" applyAlignment="1">
      <alignment horizontal="left"/>
    </xf>
    <xf numFmtId="0" fontId="23" fillId="0" borderId="0" xfId="13034" applyNumberFormat="1" applyFont="1" applyBorder="1" applyAlignment="1">
      <alignment horizontal="left"/>
    </xf>
    <xf numFmtId="0" fontId="23" fillId="0" borderId="0" xfId="13034" applyNumberFormat="1" applyFont="1" applyFill="1" applyBorder="1"/>
    <xf numFmtId="176" fontId="68" fillId="0" borderId="0" xfId="13031" applyNumberFormat="1" applyFont="1" applyFill="1" applyBorder="1" applyAlignment="1">
      <alignment horizontal="center" vertical="center"/>
    </xf>
    <xf numFmtId="0" fontId="68" fillId="0" borderId="0" xfId="13031" applyNumberFormat="1" applyFont="1" applyFill="1" applyBorder="1" applyAlignment="1">
      <alignment horizontal="center" vertical="center" wrapText="1"/>
    </xf>
    <xf numFmtId="0" fontId="68" fillId="0" borderId="0" xfId="13031" applyNumberFormat="1" applyFont="1" applyFill="1" applyBorder="1" applyAlignment="1">
      <alignment horizontal="center" vertical="center"/>
    </xf>
    <xf numFmtId="16" fontId="51" fillId="0" borderId="0" xfId="13034" applyNumberFormat="1" applyFont="1" applyAlignment="1">
      <alignment horizontal="center"/>
    </xf>
    <xf numFmtId="49" fontId="51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Fill="1" applyBorder="1" applyAlignment="1">
      <alignment horizontal="center" shrinkToFit="1"/>
    </xf>
    <xf numFmtId="49" fontId="51" fillId="0" borderId="0" xfId="13031" applyNumberFormat="1" applyFont="1" applyFill="1" applyBorder="1" applyAlignment="1">
      <alignment horizontal="left"/>
    </xf>
    <xf numFmtId="49" fontId="69" fillId="0" borderId="0" xfId="12962" applyNumberFormat="1" applyFont="1" applyBorder="1" applyAlignment="1">
      <alignment horizontal="left"/>
    </xf>
    <xf numFmtId="49" fontId="51" fillId="0" borderId="0" xfId="13031" applyNumberFormat="1" applyFont="1" applyFill="1" applyBorder="1" applyAlignment="1"/>
    <xf numFmtId="0" fontId="69" fillId="0" borderId="0" xfId="12962" applyFont="1" applyBorder="1" applyAlignment="1"/>
    <xf numFmtId="183" fontId="51" fillId="0" borderId="0" xfId="13031" applyNumberFormat="1" applyFont="1" applyBorder="1" applyAlignment="1">
      <alignment horizontal="center" vertical="center"/>
    </xf>
    <xf numFmtId="183" fontId="59" fillId="0" borderId="0" xfId="13031" applyNumberFormat="1" applyFont="1">
      <alignment vertical="center"/>
    </xf>
    <xf numFmtId="11" fontId="38" fillId="0" borderId="0" xfId="13031" applyNumberFormat="1" applyFont="1" applyFill="1" applyBorder="1" applyAlignment="1">
      <alignment horizontal="center"/>
    </xf>
    <xf numFmtId="16" fontId="38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Border="1">
      <alignment vertical="center"/>
    </xf>
    <xf numFmtId="183" fontId="5" fillId="0" borderId="0" xfId="13031" applyNumberFormat="1" applyFont="1" applyAlignment="1"/>
    <xf numFmtId="49" fontId="51" fillId="0" borderId="0" xfId="13040" applyNumberFormat="1" applyFont="1" applyFill="1" applyBorder="1" applyAlignment="1">
      <alignment horizontal="left"/>
    </xf>
    <xf numFmtId="16" fontId="38" fillId="0" borderId="0" xfId="13031" applyNumberFormat="1" applyFont="1" applyBorder="1" applyAlignment="1">
      <alignment horizontal="center"/>
    </xf>
    <xf numFmtId="16" fontId="38" fillId="0" borderId="0" xfId="13031" applyNumberFormat="1" applyFont="1" applyBorder="1" applyAlignment="1">
      <alignment horizontal="center" wrapText="1"/>
    </xf>
    <xf numFmtId="183" fontId="51" fillId="0" borderId="0" xfId="13032" applyNumberFormat="1" applyFont="1" applyAlignment="1">
      <alignment horizontal="left" vertical="center"/>
    </xf>
    <xf numFmtId="183" fontId="5" fillId="0" borderId="0" xfId="13034" applyNumberFormat="1" applyFont="1" applyBorder="1" applyAlignment="1">
      <alignment horizontal="center" vertical="center"/>
    </xf>
    <xf numFmtId="183" fontId="5" fillId="0" borderId="0" xfId="13031" applyNumberFormat="1" applyFont="1" applyAlignment="1">
      <alignment vertical="center"/>
    </xf>
    <xf numFmtId="201" fontId="71" fillId="0" borderId="0" xfId="13031" applyNumberFormat="1" applyFont="1" applyAlignment="1">
      <alignment horizontal="center" vertical="center"/>
    </xf>
    <xf numFmtId="183" fontId="70" fillId="0" borderId="0" xfId="13034" applyNumberFormat="1" applyFont="1" applyBorder="1" applyAlignment="1">
      <alignment horizontal="center" vertical="center"/>
    </xf>
    <xf numFmtId="49" fontId="70" fillId="0" borderId="0" xfId="13034" applyNumberFormat="1" applyFont="1" applyBorder="1" applyAlignment="1">
      <alignment horizontal="center" vertical="center"/>
    </xf>
    <xf numFmtId="176" fontId="8" fillId="0" borderId="0" xfId="13045" applyNumberFormat="1" applyFont="1" applyFill="1" applyAlignment="1"/>
    <xf numFmtId="49" fontId="8" fillId="0" borderId="0" xfId="13045" applyNumberFormat="1" applyFont="1" applyFill="1" applyAlignment="1"/>
    <xf numFmtId="202" fontId="8" fillId="17" borderId="24" xfId="13045" applyNumberFormat="1" applyFont="1" applyFill="1" applyBorder="1" applyAlignment="1">
      <alignment horizontal="center"/>
    </xf>
    <xf numFmtId="202" fontId="49" fillId="0" borderId="24" xfId="13045" applyNumberFormat="1" applyFont="1" applyFill="1" applyBorder="1" applyAlignment="1">
      <alignment horizontal="center"/>
    </xf>
    <xf numFmtId="176" fontId="8" fillId="17" borderId="24" xfId="13046" applyNumberFormat="1" applyFont="1" applyFill="1" applyBorder="1" applyAlignment="1">
      <alignment horizontal="center" vertical="center"/>
    </xf>
    <xf numFmtId="176" fontId="36" fillId="0" borderId="0" xfId="13045" applyNumberFormat="1" applyFont="1" applyFill="1" applyAlignment="1"/>
    <xf numFmtId="176" fontId="69" fillId="0" borderId="0" xfId="13047" applyNumberFormat="1" applyFont="1" applyFill="1" applyBorder="1" applyAlignment="1">
      <alignment horizontal="left" vertical="center" shrinkToFit="1"/>
    </xf>
    <xf numFmtId="176" fontId="8" fillId="0" borderId="0" xfId="13047" applyNumberFormat="1" applyFont="1" applyFill="1" applyBorder="1" applyAlignment="1">
      <alignment horizontal="left" vertical="center" shrinkToFit="1"/>
    </xf>
    <xf numFmtId="176" fontId="8" fillId="0" borderId="0" xfId="13045" applyNumberFormat="1" applyFont="1" applyFill="1" applyBorder="1" applyAlignment="1"/>
    <xf numFmtId="176" fontId="8" fillId="0" borderId="0" xfId="13047" applyNumberFormat="1" applyFont="1" applyFill="1" applyBorder="1" applyAlignment="1">
      <alignment horizontal="left" vertical="center"/>
    </xf>
    <xf numFmtId="176" fontId="49" fillId="0" borderId="0" xfId="13045" applyNumberFormat="1" applyFont="1" applyFill="1" applyAlignment="1"/>
    <xf numFmtId="202" fontId="49" fillId="17" borderId="24" xfId="13045" applyNumberFormat="1" applyFont="1" applyFill="1" applyBorder="1" applyAlignment="1">
      <alignment horizontal="center" vertical="center"/>
    </xf>
    <xf numFmtId="176" fontId="49" fillId="0" borderId="0" xfId="13047" applyNumberFormat="1" applyFont="1" applyFill="1" applyBorder="1" applyAlignment="1">
      <alignment horizontal="left" vertical="center" shrinkToFit="1"/>
    </xf>
    <xf numFmtId="176" fontId="49" fillId="17" borderId="24" xfId="13046" applyNumberFormat="1" applyFont="1" applyFill="1" applyBorder="1" applyAlignment="1">
      <alignment horizontal="center" vertical="center"/>
    </xf>
    <xf numFmtId="202" fontId="49" fillId="0" borderId="0" xfId="13045" applyNumberFormat="1" applyFont="1" applyFill="1" applyBorder="1" applyAlignment="1">
      <alignment horizontal="center"/>
    </xf>
    <xf numFmtId="176" fontId="49" fillId="0" borderId="0" xfId="13046" applyNumberFormat="1" applyFont="1" applyFill="1" applyBorder="1" applyAlignment="1">
      <alignment horizontal="center" vertical="center" wrapText="1"/>
    </xf>
    <xf numFmtId="176" fontId="49" fillId="0" borderId="24" xfId="13046" applyNumberFormat="1" applyFont="1" applyFill="1" applyBorder="1" applyAlignment="1">
      <alignment horizontal="center" vertical="center"/>
    </xf>
    <xf numFmtId="202" fontId="12" fillId="17" borderId="24" xfId="13046" applyNumberFormat="1" applyFont="1" applyFill="1" applyBorder="1" applyAlignment="1">
      <alignment horizontal="center" vertical="center"/>
    </xf>
    <xf numFmtId="176" fontId="12" fillId="0" borderId="0" xfId="13047" applyNumberFormat="1" applyFont="1" applyFill="1" applyBorder="1" applyAlignment="1">
      <alignment horizontal="left" vertical="center" shrinkToFit="1"/>
    </xf>
    <xf numFmtId="176" fontId="36" fillId="0" borderId="0" xfId="13047" applyNumberFormat="1" applyFont="1" applyFill="1" applyBorder="1" applyAlignment="1">
      <alignment horizontal="left" vertical="center" shrinkToFit="1"/>
    </xf>
    <xf numFmtId="202" fontId="8" fillId="17" borderId="24" xfId="13046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vertical="center"/>
    </xf>
    <xf numFmtId="176" fontId="8" fillId="0" borderId="0" xfId="13046" applyNumberFormat="1" applyFont="1" applyFill="1" applyBorder="1" applyAlignment="1">
      <alignment horizontal="center" vertical="center"/>
    </xf>
    <xf numFmtId="176" fontId="8" fillId="0" borderId="0" xfId="13048" applyNumberFormat="1" applyFont="1" applyFill="1" applyBorder="1" applyAlignment="1">
      <alignment horizontal="center"/>
    </xf>
    <xf numFmtId="202" fontId="8" fillId="0" borderId="0" xfId="13045" applyNumberFormat="1" applyFont="1" applyFill="1" applyBorder="1" applyAlignment="1">
      <alignment horizontal="center"/>
    </xf>
    <xf numFmtId="176" fontId="8" fillId="0" borderId="0" xfId="13045" applyNumberFormat="1" applyFont="1" applyFill="1" applyBorder="1" applyAlignment="1">
      <alignment horizontal="center"/>
    </xf>
    <xf numFmtId="203" fontId="8" fillId="0" borderId="0" xfId="13049" applyNumberFormat="1" applyFont="1" applyFill="1" applyBorder="1" applyAlignment="1">
      <alignment horizontal="center" vertical="center"/>
    </xf>
    <xf numFmtId="176" fontId="8" fillId="17" borderId="31" xfId="13045" applyNumberFormat="1" applyFont="1" applyFill="1" applyBorder="1" applyAlignment="1">
      <alignment vertical="center"/>
    </xf>
    <xf numFmtId="176" fontId="8" fillId="17" borderId="25" xfId="13045" applyNumberFormat="1" applyFont="1" applyFill="1" applyBorder="1" applyAlignment="1">
      <alignment vertical="center"/>
    </xf>
    <xf numFmtId="202" fontId="8" fillId="0" borderId="24" xfId="13046" applyNumberFormat="1" applyFont="1" applyFill="1" applyBorder="1" applyAlignment="1">
      <alignment horizontal="center" vertical="center"/>
    </xf>
    <xf numFmtId="202" fontId="8" fillId="0" borderId="25" xfId="13046" applyNumberFormat="1" applyFont="1" applyFill="1" applyBorder="1" applyAlignment="1">
      <alignment horizontal="center" vertical="center"/>
    </xf>
    <xf numFmtId="176" fontId="8" fillId="0" borderId="31" xfId="13045" applyNumberFormat="1" applyFont="1" applyFill="1" applyBorder="1" applyAlignment="1">
      <alignment horizontal="center" vertical="center"/>
    </xf>
    <xf numFmtId="176" fontId="7" fillId="0" borderId="0" xfId="13050" applyNumberFormat="1" applyFont="1">
      <alignment vertical="center"/>
    </xf>
    <xf numFmtId="176" fontId="76" fillId="0" borderId="0" xfId="13050" applyNumberFormat="1" applyFont="1">
      <alignment vertical="center"/>
    </xf>
    <xf numFmtId="202" fontId="77" fillId="0" borderId="24" xfId="13046" applyNumberFormat="1" applyFont="1" applyFill="1" applyBorder="1" applyAlignment="1">
      <alignment horizontal="center" vertical="center"/>
    </xf>
    <xf numFmtId="176" fontId="8" fillId="0" borderId="24" xfId="13046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Border="1" applyAlignment="1">
      <alignment horizontal="center" vertical="center"/>
    </xf>
    <xf numFmtId="202" fontId="8" fillId="0" borderId="0" xfId="13047" applyNumberFormat="1" applyFont="1" applyFill="1" applyBorder="1" applyAlignment="1">
      <alignment horizontal="center" vertical="center" shrinkToFit="1"/>
    </xf>
    <xf numFmtId="49" fontId="8" fillId="0" borderId="0" xfId="13047" applyNumberFormat="1" applyFont="1" applyFill="1" applyBorder="1" applyAlignment="1">
      <alignment horizontal="center" vertical="center" shrinkToFit="1"/>
    </xf>
    <xf numFmtId="184" fontId="8" fillId="0" borderId="0" xfId="13047" applyNumberFormat="1" applyFont="1" applyFill="1" applyBorder="1" applyAlignment="1">
      <alignment horizontal="center" vertical="center" shrinkToFit="1"/>
    </xf>
    <xf numFmtId="202" fontId="8" fillId="20" borderId="24" xfId="13046" applyNumberFormat="1" applyFont="1" applyFill="1" applyBorder="1" applyAlignment="1">
      <alignment horizontal="center" vertical="center"/>
    </xf>
    <xf numFmtId="202" fontId="8" fillId="20" borderId="24" xfId="13046" applyNumberFormat="1" applyFont="1" applyFill="1" applyBorder="1" applyAlignment="1">
      <alignment horizontal="center" vertical="center" wrapText="1"/>
    </xf>
    <xf numFmtId="176" fontId="8" fillId="20" borderId="0" xfId="13045" applyNumberFormat="1" applyFont="1" applyFill="1" applyAlignment="1"/>
    <xf numFmtId="202" fontId="77" fillId="20" borderId="24" xfId="13046" applyNumberFormat="1" applyFont="1" applyFill="1" applyBorder="1" applyAlignment="1">
      <alignment horizontal="center" vertical="center"/>
    </xf>
    <xf numFmtId="202" fontId="77" fillId="20" borderId="24" xfId="13046" applyNumberFormat="1" applyFont="1" applyFill="1" applyBorder="1" applyAlignment="1">
      <alignment horizontal="center" vertical="center" wrapText="1"/>
    </xf>
    <xf numFmtId="176" fontId="77" fillId="0" borderId="0" xfId="13045" applyNumberFormat="1" applyFont="1" applyFill="1" applyAlignment="1"/>
    <xf numFmtId="176" fontId="8" fillId="20" borderId="24" xfId="13046" applyNumberFormat="1" applyFont="1" applyFill="1" applyBorder="1" applyAlignment="1">
      <alignment horizontal="center" vertical="center"/>
    </xf>
    <xf numFmtId="176" fontId="69" fillId="20" borderId="0" xfId="13047" applyNumberFormat="1" applyFont="1" applyFill="1" applyBorder="1" applyAlignment="1">
      <alignment horizontal="left" vertical="center" shrinkToFit="1"/>
    </xf>
    <xf numFmtId="176" fontId="8" fillId="20" borderId="0" xfId="13047" applyNumberFormat="1" applyFont="1" applyFill="1" applyBorder="1" applyAlignment="1">
      <alignment horizontal="left" vertical="center" shrinkToFit="1"/>
    </xf>
    <xf numFmtId="202" fontId="8" fillId="17" borderId="24" xfId="13046" applyNumberFormat="1" applyFont="1" applyFill="1" applyBorder="1" applyAlignment="1">
      <alignment horizontal="center" wrapText="1"/>
    </xf>
    <xf numFmtId="58" fontId="8" fillId="0" borderId="0" xfId="13047" applyNumberFormat="1" applyFont="1" applyFill="1" applyBorder="1" applyAlignment="1">
      <alignment horizontal="left" vertical="center" shrinkToFit="1"/>
    </xf>
    <xf numFmtId="182" fontId="8" fillId="17" borderId="24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wrapText="1"/>
    </xf>
    <xf numFmtId="202" fontId="8" fillId="20" borderId="24" xfId="13046" applyNumberFormat="1" applyFont="1" applyFill="1" applyBorder="1" applyAlignment="1">
      <alignment horizontal="center" wrapText="1"/>
    </xf>
    <xf numFmtId="176" fontId="36" fillId="20" borderId="0" xfId="13045" applyNumberFormat="1" applyFont="1" applyFill="1" applyAlignment="1"/>
    <xf numFmtId="202" fontId="8" fillId="20" borderId="24" xfId="13046" applyNumberFormat="1" applyFont="1" applyFill="1" applyBorder="1" applyAlignment="1">
      <alignment horizontal="center" vertical="top" wrapText="1"/>
    </xf>
    <xf numFmtId="58" fontId="8" fillId="20" borderId="0" xfId="13047" applyNumberFormat="1" applyFont="1" applyFill="1" applyBorder="1" applyAlignment="1">
      <alignment horizontal="left" vertical="center" shrinkToFit="1"/>
    </xf>
    <xf numFmtId="182" fontId="8" fillId="0" borderId="0" xfId="13046" applyNumberFormat="1" applyFont="1" applyFill="1" applyBorder="1" applyAlignment="1">
      <alignment horizontal="center"/>
    </xf>
    <xf numFmtId="182" fontId="8" fillId="0" borderId="0" xfId="13046" applyNumberFormat="1" applyFont="1" applyFill="1" applyBorder="1" applyAlignment="1">
      <alignment horizontal="center" vertical="center"/>
    </xf>
    <xf numFmtId="182" fontId="8" fillId="0" borderId="24" xfId="13046" applyNumberFormat="1" applyFont="1" applyFill="1" applyBorder="1" applyAlignment="1">
      <alignment horizontal="center" vertical="center"/>
    </xf>
    <xf numFmtId="182" fontId="8" fillId="0" borderId="24" xfId="13046" applyNumberFormat="1" applyFont="1" applyFill="1" applyBorder="1" applyAlignment="1">
      <alignment horizontal="center" vertical="center" wrapText="1"/>
    </xf>
    <xf numFmtId="176" fontId="8" fillId="0" borderId="24" xfId="13046" applyNumberFormat="1" applyFont="1" applyFill="1" applyBorder="1" applyAlignment="1">
      <alignment vertical="center"/>
    </xf>
    <xf numFmtId="202" fontId="8" fillId="0" borderId="24" xfId="13046" applyNumberFormat="1" applyFont="1" applyFill="1" applyBorder="1" applyAlignment="1">
      <alignment horizontal="center" vertical="center" wrapText="1"/>
    </xf>
    <xf numFmtId="176" fontId="41" fillId="15" borderId="0" xfId="13051" applyNumberFormat="1" applyFont="1" applyFill="1" applyBorder="1" applyAlignment="1">
      <alignment horizontal="left" vertical="center"/>
    </xf>
    <xf numFmtId="176" fontId="8" fillId="0" borderId="0" xfId="13046" applyNumberFormat="1" applyFont="1" applyFill="1" applyBorder="1" applyAlignment="1">
      <alignment horizontal="center" vertical="center" wrapText="1"/>
    </xf>
    <xf numFmtId="202" fontId="8" fillId="0" borderId="24" xfId="13046" applyNumberFormat="1" applyFont="1" applyFill="1" applyBorder="1" applyAlignment="1">
      <alignment horizontal="center" wrapText="1"/>
    </xf>
    <xf numFmtId="176" fontId="8" fillId="0" borderId="0" xfId="13046" applyNumberFormat="1" applyFont="1" applyFill="1" applyBorder="1" applyAlignment="1">
      <alignment horizontal="center"/>
    </xf>
    <xf numFmtId="0" fontId="13" fillId="17" borderId="0" xfId="13052" applyFill="1" applyBorder="1" applyAlignment="1">
      <alignment horizontal="left" vertical="center"/>
    </xf>
    <xf numFmtId="202" fontId="8" fillId="0" borderId="24" xfId="13045" applyNumberFormat="1" applyFont="1" applyFill="1" applyBorder="1" applyAlignment="1">
      <alignment horizontal="center"/>
    </xf>
    <xf numFmtId="0" fontId="13" fillId="17" borderId="24" xfId="13052" applyFill="1" applyBorder="1" applyAlignment="1">
      <alignment horizontal="left" vertical="center"/>
    </xf>
    <xf numFmtId="176" fontId="80" fillId="0" borderId="0" xfId="13050" applyNumberFormat="1" applyFont="1">
      <alignment vertical="center"/>
    </xf>
    <xf numFmtId="202" fontId="8" fillId="0" borderId="30" xfId="13046" applyNumberFormat="1" applyFont="1" applyFill="1" applyBorder="1" applyAlignment="1">
      <alignment horizontal="center" wrapText="1"/>
    </xf>
    <xf numFmtId="176" fontId="8" fillId="0" borderId="0" xfId="13046" applyNumberFormat="1" applyFont="1" applyFill="1" applyBorder="1" applyAlignment="1">
      <alignment horizontal="center" wrapText="1"/>
    </xf>
    <xf numFmtId="176" fontId="8" fillId="0" borderId="24" xfId="13046" applyNumberFormat="1" applyFont="1" applyFill="1" applyBorder="1" applyAlignment="1">
      <alignment horizontal="center" vertical="center" wrapText="1"/>
    </xf>
    <xf numFmtId="202" fontId="8" fillId="0" borderId="30" xfId="13045" applyNumberFormat="1" applyFont="1" applyFill="1" applyBorder="1" applyAlignment="1">
      <alignment horizontal="center"/>
    </xf>
    <xf numFmtId="176" fontId="7" fillId="0" borderId="0" xfId="13050" applyNumberFormat="1" applyBorder="1">
      <alignment vertical="center"/>
    </xf>
    <xf numFmtId="176" fontId="7" fillId="0" borderId="0" xfId="13050" applyNumberFormat="1">
      <alignment vertical="center"/>
    </xf>
    <xf numFmtId="202" fontId="8" fillId="0" borderId="24" xfId="13045" applyNumberFormat="1" applyFont="1" applyFill="1" applyBorder="1" applyAlignment="1">
      <alignment horizontal="center" wrapText="1"/>
    </xf>
    <xf numFmtId="176" fontId="7" fillId="0" borderId="0" xfId="13050" applyNumberFormat="1" applyBorder="1" applyAlignment="1">
      <alignment horizontal="center" vertical="center" wrapText="1"/>
    </xf>
    <xf numFmtId="176" fontId="12" fillId="0" borderId="0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77" fillId="0" borderId="24" xfId="13045" applyNumberFormat="1" applyFont="1" applyFill="1" applyBorder="1" applyAlignment="1">
      <alignment horizontal="center" vertical="center"/>
    </xf>
    <xf numFmtId="202" fontId="8" fillId="0" borderId="0" xfId="13045" applyNumberFormat="1" applyFont="1" applyFill="1" applyBorder="1" applyAlignment="1">
      <alignment horizontal="center" vertical="center"/>
    </xf>
    <xf numFmtId="0" fontId="38" fillId="0" borderId="24" xfId="13050" applyNumberFormat="1" applyFont="1" applyBorder="1" applyAlignment="1">
      <alignment horizontal="center" vertical="center" wrapText="1"/>
    </xf>
    <xf numFmtId="202" fontId="49" fillId="17" borderId="24" xfId="13046" applyNumberFormat="1" applyFont="1" applyFill="1" applyBorder="1" applyAlignment="1">
      <alignment horizontal="center" vertical="center"/>
    </xf>
    <xf numFmtId="176" fontId="81" fillId="0" borderId="24" xfId="13050" applyNumberFormat="1" applyFont="1" applyBorder="1" applyAlignment="1">
      <alignment horizontal="center" vertical="center"/>
    </xf>
    <xf numFmtId="202" fontId="8" fillId="0" borderId="34" xfId="13046" applyNumberFormat="1" applyFont="1" applyFill="1" applyBorder="1" applyAlignment="1">
      <alignment horizontal="center" vertical="center"/>
    </xf>
    <xf numFmtId="176" fontId="8" fillId="0" borderId="30" xfId="13045" applyNumberFormat="1" applyFont="1" applyFill="1" applyBorder="1" applyAlignment="1">
      <alignment horizontal="center" vertical="center"/>
    </xf>
    <xf numFmtId="176" fontId="8" fillId="17" borderId="24" xfId="13045" applyNumberFormat="1" applyFont="1" applyFill="1" applyBorder="1" applyAlignment="1">
      <alignment horizontal="center" vertical="center"/>
    </xf>
    <xf numFmtId="176" fontId="83" fillId="17" borderId="24" xfId="13050" applyNumberFormat="1" applyFont="1" applyFill="1" applyBorder="1" applyAlignment="1">
      <alignment horizontal="center" vertical="center"/>
    </xf>
    <xf numFmtId="176" fontId="8" fillId="17" borderId="25" xfId="13045" applyNumberFormat="1" applyFont="1" applyFill="1" applyBorder="1" applyAlignment="1">
      <alignment horizontal="center" vertical="center"/>
    </xf>
    <xf numFmtId="176" fontId="83" fillId="17" borderId="0" xfId="13050" applyNumberFormat="1" applyFont="1" applyFill="1" applyAlignment="1">
      <alignment horizontal="center" vertical="center"/>
    </xf>
    <xf numFmtId="176" fontId="8" fillId="0" borderId="11" xfId="13053" applyNumberFormat="1" applyFont="1" applyFill="1" applyBorder="1" applyAlignment="1">
      <alignment horizontal="center" vertical="center"/>
    </xf>
    <xf numFmtId="176" fontId="84" fillId="0" borderId="11" xfId="13045" applyNumberFormat="1" applyFont="1" applyFill="1" applyBorder="1" applyAlignment="1">
      <alignment horizontal="center"/>
    </xf>
    <xf numFmtId="202" fontId="8" fillId="0" borderId="24" xfId="13046" applyNumberFormat="1" applyFont="1" applyFill="1" applyBorder="1" applyAlignment="1">
      <alignment horizontal="center"/>
    </xf>
    <xf numFmtId="176" fontId="8" fillId="0" borderId="35" xfId="13047" applyNumberFormat="1" applyFont="1" applyFill="1" applyBorder="1" applyAlignment="1">
      <alignment vertical="center" shrinkToFit="1"/>
    </xf>
    <xf numFmtId="202" fontId="49" fillId="0" borderId="24" xfId="13046" applyNumberFormat="1" applyFont="1" applyFill="1" applyBorder="1" applyAlignment="1">
      <alignment horizontal="center" vertical="center" wrapText="1"/>
    </xf>
    <xf numFmtId="176" fontId="77" fillId="0" borderId="0" xfId="13047" applyNumberFormat="1" applyFont="1" applyFill="1" applyBorder="1" applyAlignment="1">
      <alignment horizontal="left" vertical="center" shrinkToFit="1"/>
    </xf>
    <xf numFmtId="202" fontId="8" fillId="0" borderId="11" xfId="13046" applyNumberFormat="1" applyFont="1" applyFill="1" applyBorder="1" applyAlignment="1">
      <alignment vertical="center" wrapText="1"/>
    </xf>
    <xf numFmtId="176" fontId="85" fillId="0" borderId="0" xfId="13045" applyNumberFormat="1" applyFont="1" applyFill="1" applyBorder="1" applyAlignment="1">
      <alignment horizontal="center" vertical="center"/>
    </xf>
    <xf numFmtId="202" fontId="77" fillId="0" borderId="24" xfId="13046" applyNumberFormat="1" applyFont="1" applyFill="1" applyBorder="1" applyAlignment="1">
      <alignment horizontal="center" vertical="center" wrapText="1"/>
    </xf>
    <xf numFmtId="176" fontId="8" fillId="0" borderId="0" xfId="13047" applyNumberFormat="1" applyFont="1" applyFill="1" applyBorder="1" applyAlignment="1">
      <alignment horizontal="left" vertical="center" wrapText="1" shrinkToFit="1"/>
    </xf>
    <xf numFmtId="202" fontId="8" fillId="0" borderId="0" xfId="13046" applyNumberFormat="1" applyFont="1" applyFill="1" applyBorder="1" applyAlignment="1">
      <alignment horizontal="center" vertical="center" wrapText="1"/>
    </xf>
    <xf numFmtId="176" fontId="86" fillId="17" borderId="24" xfId="13054" applyNumberFormat="1" applyFont="1" applyFill="1" applyBorder="1" applyAlignment="1" applyProtection="1">
      <alignment horizontal="center" vertical="center"/>
    </xf>
    <xf numFmtId="176" fontId="86" fillId="17" borderId="24" xfId="13050" applyNumberFormat="1" applyFont="1" applyFill="1" applyBorder="1" applyAlignment="1">
      <alignment horizontal="center" vertical="center"/>
    </xf>
    <xf numFmtId="176" fontId="87" fillId="17" borderId="24" xfId="13050" applyNumberFormat="1" applyFont="1" applyFill="1" applyBorder="1" applyAlignment="1">
      <alignment vertical="center"/>
    </xf>
    <xf numFmtId="176" fontId="87" fillId="17" borderId="36" xfId="13050" applyNumberFormat="1" applyFont="1" applyFill="1" applyBorder="1" applyAlignment="1">
      <alignment vertical="center"/>
    </xf>
    <xf numFmtId="176" fontId="86" fillId="17" borderId="0" xfId="13050" applyNumberFormat="1" applyFont="1" applyFill="1" applyAlignment="1">
      <alignment horizontal="center" vertical="center"/>
    </xf>
    <xf numFmtId="176" fontId="7" fillId="0" borderId="0" xfId="13050" applyNumberFormat="1" applyBorder="1" applyAlignment="1">
      <alignment horizontal="center" vertical="center"/>
    </xf>
    <xf numFmtId="176" fontId="72" fillId="0" borderId="0" xfId="13045" applyNumberFormat="1" applyFont="1" applyFill="1" applyAlignment="1">
      <alignment horizontal="left" vertical="center" wrapText="1" shrinkToFit="1"/>
    </xf>
    <xf numFmtId="176" fontId="72" fillId="0" borderId="24" xfId="13045" applyNumberFormat="1" applyFont="1" applyFill="1" applyBorder="1" applyAlignment="1">
      <alignment horizontal="center" wrapText="1"/>
    </xf>
    <xf numFmtId="176" fontId="36" fillId="0" borderId="0" xfId="13046" applyNumberFormat="1" applyFont="1" applyFill="1" applyAlignment="1"/>
    <xf numFmtId="176" fontId="77" fillId="0" borderId="0" xfId="13046" applyNumberFormat="1" applyFont="1" applyFill="1" applyAlignment="1"/>
    <xf numFmtId="176" fontId="8" fillId="0" borderId="0" xfId="13046" applyNumberFormat="1" applyFont="1" applyFill="1" applyBorder="1" applyAlignment="1"/>
    <xf numFmtId="176" fontId="8" fillId="0" borderId="0" xfId="13045" applyNumberFormat="1" applyFont="1" applyFill="1" applyBorder="1" applyAlignment="1">
      <alignment vertical="center"/>
    </xf>
    <xf numFmtId="176" fontId="8" fillId="0" borderId="0" xfId="13047" applyNumberFormat="1" applyFont="1" applyFill="1" applyBorder="1" applyAlignment="1">
      <alignment horizontal="center" vertical="center" shrinkToFit="1"/>
    </xf>
    <xf numFmtId="176" fontId="8" fillId="0" borderId="0" xfId="1305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vertical="center"/>
    </xf>
    <xf numFmtId="202" fontId="8" fillId="0" borderId="0" xfId="1305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horizontal="center" vertical="center"/>
    </xf>
    <xf numFmtId="176" fontId="40" fillId="0" borderId="0" xfId="13056" applyNumberFormat="1" applyFont="1" applyAlignment="1">
      <alignment horizontal="left" vertical="center"/>
    </xf>
    <xf numFmtId="0" fontId="23" fillId="0" borderId="0" xfId="13019" applyFont="1"/>
    <xf numFmtId="0" fontId="110" fillId="0" borderId="0" xfId="13019" applyFont="1"/>
    <xf numFmtId="0" fontId="110" fillId="0" borderId="0" xfId="13019" applyFont="1" applyFill="1"/>
    <xf numFmtId="0" fontId="58" fillId="0" borderId="0" xfId="13019" applyFont="1"/>
    <xf numFmtId="0" fontId="111" fillId="0" borderId="0" xfId="13019" applyFont="1"/>
    <xf numFmtId="0" fontId="111" fillId="0" borderId="0" xfId="13019" applyFont="1" applyFill="1"/>
    <xf numFmtId="182" fontId="110" fillId="0" borderId="46" xfId="13210" applyNumberFormat="1" applyFont="1" applyBorder="1" applyAlignment="1">
      <alignment horizontal="center" wrapText="1"/>
    </xf>
    <xf numFmtId="182" fontId="110" fillId="0" borderId="47" xfId="13210" applyNumberFormat="1" applyFont="1" applyBorder="1" applyAlignment="1">
      <alignment horizontal="center" vertical="center" wrapText="1"/>
    </xf>
    <xf numFmtId="11" fontId="110" fillId="0" borderId="48" xfId="13210" applyNumberFormat="1" applyFont="1" applyBorder="1" applyAlignment="1">
      <alignment horizontal="center" vertical="center" wrapText="1"/>
    </xf>
    <xf numFmtId="0" fontId="110" fillId="0" borderId="49" xfId="13210" applyFont="1" applyFill="1" applyBorder="1" applyAlignment="1">
      <alignment horizontal="center" vertical="center" wrapText="1"/>
    </xf>
    <xf numFmtId="182" fontId="110" fillId="0" borderId="49" xfId="13210" applyNumberFormat="1" applyFont="1" applyBorder="1" applyAlignment="1">
      <alignment horizontal="center" wrapText="1"/>
    </xf>
    <xf numFmtId="0" fontId="112" fillId="0" borderId="0" xfId="13019" applyFont="1"/>
    <xf numFmtId="0" fontId="63" fillId="0" borderId="0" xfId="13019" applyFont="1" applyAlignment="1">
      <alignment horizontal="left" vertical="center" wrapText="1" shrinkToFit="1"/>
    </xf>
    <xf numFmtId="0" fontId="110" fillId="0" borderId="49" xfId="13211" applyFont="1" applyBorder="1" applyAlignment="1">
      <alignment horizontal="center" vertical="center" wrapText="1"/>
    </xf>
    <xf numFmtId="0" fontId="110" fillId="0" borderId="51" xfId="13211" applyFont="1" applyBorder="1" applyAlignment="1">
      <alignment horizontal="center" vertical="center" wrapText="1"/>
    </xf>
    <xf numFmtId="0" fontId="110" fillId="0" borderId="50" xfId="13211" applyFont="1" applyBorder="1" applyAlignment="1">
      <alignment horizontal="center" vertical="center" wrapText="1"/>
    </xf>
    <xf numFmtId="0" fontId="112" fillId="0" borderId="0" xfId="13019" applyFont="1" applyFill="1"/>
    <xf numFmtId="0" fontId="110" fillId="0" borderId="0" xfId="13019" applyFont="1" applyFill="1" applyAlignment="1">
      <alignment horizontal="center" vertical="center" wrapText="1" shrinkToFit="1"/>
    </xf>
    <xf numFmtId="49" fontId="110" fillId="0" borderId="0" xfId="13019" applyNumberFormat="1" applyFont="1" applyFill="1" applyAlignment="1">
      <alignment horizontal="center" vertical="center" wrapText="1" shrinkToFit="1"/>
    </xf>
    <xf numFmtId="49" fontId="110" fillId="0" borderId="0" xfId="13019" applyNumberFormat="1" applyFont="1" applyFill="1" applyBorder="1" applyAlignment="1">
      <alignment horizontal="center" vertical="center" wrapText="1" shrinkToFit="1"/>
    </xf>
    <xf numFmtId="0" fontId="110" fillId="0" borderId="0" xfId="13210" applyFont="1" applyFill="1" applyBorder="1" applyAlignment="1">
      <alignment horizontal="center" vertical="center" wrapText="1"/>
    </xf>
    <xf numFmtId="182" fontId="110" fillId="0" borderId="50" xfId="13210" applyNumberFormat="1" applyFont="1" applyBorder="1" applyAlignment="1">
      <alignment horizontal="center" wrapText="1"/>
    </xf>
    <xf numFmtId="182" fontId="110" fillId="0" borderId="51" xfId="13210" applyNumberFormat="1" applyFont="1" applyBorder="1" applyAlignment="1">
      <alignment horizontal="center" vertical="center" wrapText="1"/>
    </xf>
    <xf numFmtId="0" fontId="110" fillId="0" borderId="56" xfId="13210" applyFont="1" applyBorder="1" applyAlignment="1">
      <alignment horizontal="center" vertical="center" wrapText="1"/>
    </xf>
    <xf numFmtId="0" fontId="110" fillId="0" borderId="50" xfId="13210" applyFont="1" applyFill="1" applyBorder="1" applyAlignment="1">
      <alignment horizontal="center" vertical="center" wrapText="1"/>
    </xf>
    <xf numFmtId="0" fontId="110" fillId="0" borderId="50" xfId="13210" applyFont="1" applyBorder="1" applyAlignment="1">
      <alignment horizontal="center" vertical="center" wrapText="1"/>
    </xf>
    <xf numFmtId="182" fontId="110" fillId="0" borderId="57" xfId="13210" applyNumberFormat="1" applyFont="1" applyBorder="1" applyAlignment="1">
      <alignment horizontal="center" wrapText="1"/>
    </xf>
    <xf numFmtId="182" fontId="110" fillId="0" borderId="58" xfId="13210" applyNumberFormat="1" applyFont="1" applyBorder="1" applyAlignment="1">
      <alignment horizontal="center" vertical="center" wrapText="1"/>
    </xf>
    <xf numFmtId="0" fontId="110" fillId="0" borderId="46" xfId="13019" applyFont="1" applyBorder="1" applyAlignment="1">
      <alignment horizontal="center" vertical="center" wrapText="1"/>
    </xf>
    <xf numFmtId="182" fontId="110" fillId="0" borderId="47" xfId="13019" applyNumberFormat="1" applyFont="1" applyBorder="1" applyAlignment="1">
      <alignment horizontal="center" wrapText="1"/>
    </xf>
    <xf numFmtId="182" fontId="110" fillId="0" borderId="0" xfId="13019" applyNumberFormat="1" applyFont="1" applyAlignment="1">
      <alignment horizontal="center" wrapText="1"/>
    </xf>
    <xf numFmtId="182" fontId="110" fillId="0" borderId="0" xfId="13019" applyNumberFormat="1" applyFont="1" applyAlignment="1">
      <alignment horizontal="center" vertical="center" wrapText="1"/>
    </xf>
    <xf numFmtId="0" fontId="110" fillId="0" borderId="0" xfId="13019" applyFont="1" applyAlignment="1">
      <alignment horizontal="center" vertical="center" wrapText="1" shrinkToFit="1"/>
    </xf>
    <xf numFmtId="0" fontId="110" fillId="0" borderId="0" xfId="13019" applyFont="1" applyAlignment="1">
      <alignment horizontal="center" wrapText="1"/>
    </xf>
    <xf numFmtId="182" fontId="110" fillId="0" borderId="50" xfId="13210" applyNumberFormat="1" applyFont="1" applyBorder="1" applyAlignment="1">
      <alignment horizontal="center"/>
    </xf>
    <xf numFmtId="0" fontId="110" fillId="0" borderId="60" xfId="13210" applyFont="1" applyBorder="1" applyAlignment="1">
      <alignment horizontal="center" vertical="center" wrapText="1"/>
    </xf>
    <xf numFmtId="0" fontId="110" fillId="0" borderId="46" xfId="13210" applyFont="1" applyFill="1" applyBorder="1" applyAlignment="1">
      <alignment horizontal="center" vertical="center" wrapText="1"/>
    </xf>
    <xf numFmtId="182" fontId="110" fillId="0" borderId="61" xfId="13210" applyNumberFormat="1" applyFont="1" applyBorder="1" applyAlignment="1">
      <alignment horizontal="center"/>
    </xf>
    <xf numFmtId="182" fontId="110" fillId="0" borderId="47" xfId="13210" applyNumberFormat="1" applyFont="1" applyBorder="1" applyAlignment="1">
      <alignment horizontal="center"/>
    </xf>
    <xf numFmtId="0" fontId="110" fillId="0" borderId="46" xfId="13211" applyFont="1" applyBorder="1" applyAlignment="1">
      <alignment horizontal="center" vertical="center" wrapText="1"/>
    </xf>
    <xf numFmtId="0" fontId="110" fillId="0" borderId="58" xfId="13211" applyFont="1" applyBorder="1" applyAlignment="1">
      <alignment horizontal="center" vertical="center" wrapText="1"/>
    </xf>
    <xf numFmtId="184" fontId="110" fillId="0" borderId="0" xfId="13019" applyNumberFormat="1" applyFont="1" applyFill="1" applyAlignment="1">
      <alignment horizontal="center" vertical="center" wrapText="1" shrinkToFit="1"/>
    </xf>
    <xf numFmtId="0" fontId="63" fillId="15" borderId="0" xfId="13019" applyFont="1" applyFill="1" applyAlignment="1">
      <alignment horizontal="left" vertical="center" wrapText="1"/>
    </xf>
    <xf numFmtId="182" fontId="110" fillId="0" borderId="50" xfId="13019" applyNumberFormat="1" applyFont="1" applyBorder="1" applyAlignment="1">
      <alignment horizontal="center" vertical="center" wrapText="1"/>
    </xf>
    <xf numFmtId="182" fontId="110" fillId="0" borderId="65" xfId="13019" applyNumberFormat="1" applyFont="1" applyBorder="1" applyAlignment="1">
      <alignment horizontal="center" vertical="center" wrapText="1"/>
    </xf>
    <xf numFmtId="206" fontId="110" fillId="0" borderId="8" xfId="13019" applyNumberFormat="1" applyFont="1" applyFill="1" applyBorder="1" applyAlignment="1" applyProtection="1">
      <alignment horizontal="center" vertical="center"/>
      <protection locked="0"/>
    </xf>
    <xf numFmtId="0" fontId="110" fillId="0" borderId="50" xfId="13019" applyFont="1" applyBorder="1" applyAlignment="1">
      <alignment horizontal="center" vertical="center"/>
    </xf>
    <xf numFmtId="0" fontId="63" fillId="0" borderId="0" xfId="13019" applyFont="1"/>
    <xf numFmtId="206" fontId="110" fillId="0" borderId="8" xfId="13019" applyNumberFormat="1" applyFont="1" applyFill="1" applyBorder="1" applyAlignment="1" applyProtection="1">
      <alignment horizontal="center"/>
      <protection locked="0"/>
    </xf>
    <xf numFmtId="206" fontId="110" fillId="0" borderId="62" xfId="13019" applyNumberFormat="1" applyFont="1" applyFill="1" applyBorder="1" applyAlignment="1" applyProtection="1">
      <alignment horizontal="center"/>
      <protection locked="0"/>
    </xf>
    <xf numFmtId="0" fontId="110" fillId="0" borderId="50" xfId="13019" applyFont="1" applyBorder="1" applyAlignment="1">
      <alignment horizontal="center"/>
    </xf>
    <xf numFmtId="182" fontId="110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110" fillId="0" borderId="0" xfId="13019" applyNumberFormat="1" applyFont="1" applyFill="1" applyBorder="1" applyAlignment="1" applyProtection="1">
      <alignment horizontal="center"/>
      <protection locked="0"/>
    </xf>
    <xf numFmtId="0" fontId="110" fillId="0" borderId="50" xfId="13019" applyFont="1" applyFill="1" applyBorder="1" applyAlignment="1">
      <alignment horizontal="center"/>
    </xf>
    <xf numFmtId="206" fontId="110" fillId="0" borderId="50" xfId="13019" applyNumberFormat="1" applyFont="1" applyFill="1" applyBorder="1" applyAlignment="1" applyProtection="1">
      <alignment horizontal="center"/>
      <protection locked="0"/>
    </xf>
    <xf numFmtId="0" fontId="113" fillId="0" borderId="0" xfId="13019" applyFont="1"/>
    <xf numFmtId="49" fontId="110" fillId="0" borderId="50" xfId="13212" applyNumberFormat="1" applyFont="1" applyBorder="1" applyAlignment="1">
      <alignment horizontal="center" vertical="center" wrapText="1"/>
    </xf>
    <xf numFmtId="182" fontId="113" fillId="0" borderId="0" xfId="13019" applyNumberFormat="1" applyFont="1" applyFill="1" applyBorder="1" applyAlignment="1">
      <alignment horizontal="center"/>
    </xf>
    <xf numFmtId="182" fontId="113" fillId="0" borderId="0" xfId="13019" applyNumberFormat="1" applyFont="1" applyFill="1" applyBorder="1" applyAlignment="1">
      <alignment horizontal="center" vertical="center" wrapText="1"/>
    </xf>
    <xf numFmtId="0" fontId="114" fillId="0" borderId="0" xfId="13019" applyFont="1" applyFill="1" applyBorder="1" applyAlignment="1">
      <alignment horizontal="center" vertical="center"/>
    </xf>
    <xf numFmtId="1" fontId="113" fillId="0" borderId="0" xfId="13019" applyNumberFormat="1" applyFont="1" applyFill="1" applyBorder="1" applyAlignment="1">
      <alignment horizontal="center" vertical="center" wrapText="1"/>
    </xf>
    <xf numFmtId="0" fontId="115" fillId="0" borderId="0" xfId="13019" applyFont="1" applyFill="1"/>
    <xf numFmtId="182" fontId="116" fillId="0" borderId="0" xfId="13019" applyNumberFormat="1" applyFont="1" applyFill="1" applyBorder="1" applyAlignment="1">
      <alignment horizontal="center"/>
    </xf>
    <xf numFmtId="182" fontId="116" fillId="0" borderId="0" xfId="13019" applyNumberFormat="1" applyFont="1" applyFill="1" applyBorder="1" applyAlignment="1">
      <alignment horizontal="center" vertical="center" wrapText="1"/>
    </xf>
    <xf numFmtId="0" fontId="117" fillId="0" borderId="0" xfId="13019" applyFont="1" applyFill="1" applyBorder="1" applyAlignment="1">
      <alignment horizontal="center" vertical="center"/>
    </xf>
    <xf numFmtId="1" fontId="116" fillId="0" borderId="0" xfId="13019" applyNumberFormat="1" applyFont="1" applyFill="1" applyBorder="1" applyAlignment="1">
      <alignment horizontal="center" vertical="center" wrapText="1"/>
    </xf>
    <xf numFmtId="182" fontId="110" fillId="0" borderId="50" xfId="13019" applyNumberFormat="1" applyFont="1" applyBorder="1" applyAlignment="1">
      <alignment horizontal="center" wrapText="1"/>
    </xf>
    <xf numFmtId="0" fontId="112" fillId="0" borderId="0" xfId="13019" applyFont="1" applyFill="1" applyAlignment="1">
      <alignment horizontal="left"/>
    </xf>
    <xf numFmtId="182" fontId="110" fillId="0" borderId="0" xfId="13019" applyNumberFormat="1" applyFont="1" applyFill="1" applyBorder="1" applyAlignment="1">
      <alignment horizontal="left" vertical="center" wrapText="1"/>
    </xf>
    <xf numFmtId="0" fontId="110" fillId="0" borderId="0" xfId="13019" applyFont="1" applyFill="1" applyBorder="1" applyAlignment="1">
      <alignment horizontal="left" vertical="center"/>
    </xf>
    <xf numFmtId="206" fontId="110" fillId="0" borderId="0" xfId="13019" applyNumberFormat="1" applyFont="1" applyFill="1" applyBorder="1" applyAlignment="1" applyProtection="1">
      <alignment horizontal="left"/>
      <protection locked="0"/>
    </xf>
    <xf numFmtId="182" fontId="110" fillId="0" borderId="50" xfId="13019" applyNumberFormat="1" applyFont="1" applyBorder="1" applyAlignment="1">
      <alignment horizontal="center"/>
    </xf>
    <xf numFmtId="0" fontId="110" fillId="0" borderId="50" xfId="13019" applyFont="1" applyBorder="1" applyAlignment="1">
      <alignment horizontal="center" wrapText="1"/>
    </xf>
    <xf numFmtId="206" fontId="110" fillId="0" borderId="50" xfId="13019" applyNumberFormat="1" applyFont="1" applyFill="1" applyBorder="1" applyAlignment="1" applyProtection="1">
      <alignment horizontal="center" wrapText="1"/>
      <protection locked="0"/>
    </xf>
    <xf numFmtId="0" fontId="110" fillId="0" borderId="57" xfId="13019" applyFont="1" applyBorder="1" applyAlignment="1">
      <alignment horizontal="center" vertical="center" wrapText="1"/>
    </xf>
    <xf numFmtId="182" fontId="115" fillId="0" borderId="0" xfId="13019" applyNumberFormat="1" applyFont="1" applyFill="1" applyBorder="1" applyAlignment="1">
      <alignment horizontal="center"/>
    </xf>
    <xf numFmtId="182" fontId="115" fillId="0" borderId="0" xfId="13019" applyNumberFormat="1" applyFont="1" applyFill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center" vertical="center"/>
    </xf>
    <xf numFmtId="0" fontId="112" fillId="0" borderId="69" xfId="13019" applyFont="1" applyBorder="1"/>
    <xf numFmtId="0" fontId="110" fillId="0" borderId="70" xfId="13019" applyFont="1" applyBorder="1" applyAlignment="1">
      <alignment horizontal="center" vertical="center" wrapText="1"/>
    </xf>
    <xf numFmtId="0" fontId="110" fillId="0" borderId="69" xfId="13019" applyFont="1" applyBorder="1"/>
    <xf numFmtId="182" fontId="110" fillId="0" borderId="0" xfId="13019" applyNumberFormat="1" applyFont="1" applyFill="1" applyBorder="1" applyAlignment="1">
      <alignment horizontal="center"/>
    </xf>
    <xf numFmtId="0" fontId="112" fillId="0" borderId="71" xfId="13019" applyFont="1" applyBorder="1"/>
    <xf numFmtId="0" fontId="13" fillId="0" borderId="0" xfId="13019" applyFont="1"/>
    <xf numFmtId="182" fontId="110" fillId="0" borderId="65" xfId="13019" applyNumberFormat="1" applyFont="1" applyBorder="1" applyAlignment="1">
      <alignment horizontal="center"/>
    </xf>
    <xf numFmtId="207" fontId="110" fillId="0" borderId="0" xfId="13019" applyNumberFormat="1" applyFont="1" applyFill="1" applyBorder="1" applyAlignment="1">
      <alignment horizontal="center" vertical="center" wrapText="1"/>
    </xf>
    <xf numFmtId="182" fontId="115" fillId="0" borderId="50" xfId="13019" applyNumberFormat="1" applyFont="1" applyFill="1" applyBorder="1" applyAlignment="1">
      <alignment horizontal="center"/>
    </xf>
    <xf numFmtId="182" fontId="115" fillId="0" borderId="65" xfId="13019" applyNumberFormat="1" applyFont="1" applyFill="1" applyBorder="1" applyAlignment="1">
      <alignment horizontal="center" vertical="center" wrapText="1"/>
    </xf>
    <xf numFmtId="0" fontId="63" fillId="0" borderId="0" xfId="13019" applyFont="1" applyFill="1" applyBorder="1"/>
    <xf numFmtId="0" fontId="115" fillId="0" borderId="0" xfId="13019" applyFont="1" applyFill="1" applyBorder="1" applyAlignment="1">
      <alignment horizontal="center" vertical="center"/>
    </xf>
    <xf numFmtId="0" fontId="110" fillId="0" borderId="0" xfId="13019" applyFont="1" applyAlignment="1">
      <alignment horizontal="center"/>
    </xf>
    <xf numFmtId="0" fontId="63" fillId="0" borderId="0" xfId="13019" applyFont="1" applyFill="1"/>
    <xf numFmtId="0" fontId="110" fillId="0" borderId="0" xfId="13019" applyFont="1" applyFill="1" applyBorder="1"/>
    <xf numFmtId="182" fontId="110" fillId="0" borderId="50" xfId="13212" applyNumberFormat="1" applyFont="1" applyBorder="1" applyAlignment="1">
      <alignment horizontal="center"/>
    </xf>
    <xf numFmtId="182" fontId="110" fillId="0" borderId="50" xfId="13212" applyNumberFormat="1" applyFont="1" applyBorder="1" applyAlignment="1">
      <alignment horizontal="center" vertical="center" wrapText="1"/>
    </xf>
    <xf numFmtId="0" fontId="8" fillId="16" borderId="46" xfId="13019" applyNumberFormat="1" applyFont="1" applyFill="1" applyBorder="1" applyAlignment="1">
      <alignment horizontal="center" vertical="center" wrapText="1"/>
    </xf>
    <xf numFmtId="0" fontId="63" fillId="0" borderId="0" xfId="13019" applyFont="1" applyBorder="1" applyAlignment="1">
      <alignment horizontal="left" vertical="center" shrinkToFit="1"/>
    </xf>
    <xf numFmtId="0" fontId="110" fillId="0" borderId="57" xfId="13019" applyFont="1" applyBorder="1" applyAlignment="1">
      <alignment horizontal="center" vertical="center"/>
    </xf>
    <xf numFmtId="0" fontId="110" fillId="0" borderId="0" xfId="13019" applyFont="1" applyBorder="1" applyAlignment="1">
      <alignment horizontal="center" vertical="center"/>
    </xf>
    <xf numFmtId="0" fontId="110" fillId="0" borderId="73" xfId="13019" applyFont="1" applyBorder="1" applyAlignment="1">
      <alignment horizontal="center" vertical="center"/>
    </xf>
    <xf numFmtId="0" fontId="110" fillId="0" borderId="58" xfId="13019" applyFont="1" applyBorder="1" applyAlignment="1">
      <alignment horizontal="center" vertical="center"/>
    </xf>
    <xf numFmtId="0" fontId="110" fillId="0" borderId="50" xfId="13019" applyFont="1" applyFill="1" applyBorder="1" applyAlignment="1">
      <alignment horizontal="center" wrapText="1"/>
    </xf>
    <xf numFmtId="0" fontId="110" fillId="0" borderId="0" xfId="13019" applyFont="1" applyFill="1" applyBorder="1" applyAlignment="1">
      <alignment horizontal="center" vertical="center" shrinkToFit="1"/>
    </xf>
    <xf numFmtId="49" fontId="110" fillId="0" borderId="0" xfId="13019" applyNumberFormat="1" applyFont="1" applyFill="1" applyBorder="1" applyAlignment="1">
      <alignment horizontal="center" vertical="center" shrinkToFit="1"/>
    </xf>
    <xf numFmtId="184" fontId="110" fillId="0" borderId="0" xfId="13019" applyNumberFormat="1" applyFont="1" applyFill="1" applyBorder="1" applyAlignment="1">
      <alignment horizontal="center" vertical="center" shrinkToFit="1"/>
    </xf>
    <xf numFmtId="182" fontId="110" fillId="0" borderId="0" xfId="13019" applyNumberFormat="1" applyFont="1" applyBorder="1" applyAlignment="1">
      <alignment horizontal="center" wrapText="1"/>
    </xf>
    <xf numFmtId="182" fontId="110" fillId="0" borderId="0" xfId="13019" applyNumberFormat="1" applyFont="1" applyBorder="1" applyAlignment="1">
      <alignment horizontal="center" vertical="center" wrapText="1"/>
    </xf>
    <xf numFmtId="0" fontId="8" fillId="16" borderId="0" xfId="13019" applyNumberFormat="1" applyFont="1" applyFill="1" applyBorder="1" applyAlignment="1">
      <alignment horizontal="center" vertical="center" wrapText="1"/>
    </xf>
    <xf numFmtId="0" fontId="110" fillId="0" borderId="0" xfId="13019" applyFont="1" applyBorder="1" applyAlignment="1">
      <alignment horizontal="center"/>
    </xf>
    <xf numFmtId="0" fontId="110" fillId="0" borderId="61" xfId="13019" applyFont="1" applyBorder="1" applyAlignment="1">
      <alignment horizontal="center" vertical="center"/>
    </xf>
    <xf numFmtId="0" fontId="110" fillId="0" borderId="66" xfId="13019" applyFont="1" applyBorder="1" applyAlignment="1">
      <alignment horizontal="center" vertical="center"/>
    </xf>
    <xf numFmtId="0" fontId="110" fillId="0" borderId="62" xfId="13019" applyFont="1" applyBorder="1" applyAlignment="1">
      <alignment horizontal="center" vertical="center"/>
    </xf>
    <xf numFmtId="0" fontId="115" fillId="0" borderId="0" xfId="13019" applyFont="1" applyFill="1" applyBorder="1" applyAlignment="1">
      <alignment horizontal="center" vertical="center" shrinkToFit="1"/>
    </xf>
    <xf numFmtId="49" fontId="115" fillId="0" borderId="0" xfId="13019" applyNumberFormat="1" applyFont="1" applyFill="1" applyBorder="1" applyAlignment="1">
      <alignment horizontal="center" vertical="center" shrinkToFit="1"/>
    </xf>
    <xf numFmtId="184" fontId="115" fillId="0" borderId="0" xfId="13019" applyNumberFormat="1" applyFont="1" applyFill="1" applyBorder="1" applyAlignment="1">
      <alignment horizontal="center" vertical="center" shrinkToFit="1"/>
    </xf>
    <xf numFmtId="0" fontId="110" fillId="0" borderId="0" xfId="13019" applyFont="1" applyBorder="1"/>
    <xf numFmtId="0" fontId="63" fillId="15" borderId="8" xfId="13019" applyFont="1" applyFill="1" applyBorder="1" applyAlignment="1">
      <alignment horizontal="left" vertical="center"/>
    </xf>
    <xf numFmtId="0" fontId="110" fillId="0" borderId="0" xfId="13019" applyFont="1" applyAlignment="1"/>
    <xf numFmtId="0" fontId="86" fillId="0" borderId="0" xfId="13019" applyFont="1" applyAlignment="1"/>
    <xf numFmtId="182" fontId="110" fillId="35" borderId="50" xfId="13019" applyNumberFormat="1" applyFont="1" applyFill="1" applyBorder="1" applyAlignment="1">
      <alignment horizontal="center"/>
    </xf>
    <xf numFmtId="0" fontId="110" fillId="0" borderId="50" xfId="13019" applyFont="1" applyFill="1" applyBorder="1" applyAlignment="1">
      <alignment horizontal="center" vertical="center"/>
    </xf>
    <xf numFmtId="0" fontId="110" fillId="0" borderId="50" xfId="13213" applyFont="1" applyFill="1" applyBorder="1" applyAlignment="1">
      <alignment horizontal="center"/>
    </xf>
    <xf numFmtId="0" fontId="63" fillId="16" borderId="0" xfId="13019" applyFont="1" applyFill="1" applyBorder="1" applyAlignment="1">
      <alignment horizontal="left" vertical="center" wrapText="1" shrinkToFit="1"/>
    </xf>
    <xf numFmtId="0" fontId="110" fillId="16" borderId="50" xfId="13019" applyFont="1" applyFill="1" applyBorder="1" applyAlignment="1">
      <alignment horizontal="center" vertical="center" wrapText="1"/>
    </xf>
    <xf numFmtId="0" fontId="110" fillId="0" borderId="50" xfId="13019" applyFont="1" applyBorder="1" applyAlignment="1">
      <alignment horizontal="center" vertical="center" wrapText="1"/>
    </xf>
    <xf numFmtId="0" fontId="110" fillId="0" borderId="0" xfId="13019" applyFont="1" applyFill="1" applyAlignment="1"/>
    <xf numFmtId="0" fontId="110" fillId="0" borderId="50" xfId="13213" applyFont="1" applyFill="1" applyBorder="1" applyAlignment="1">
      <alignment horizontal="center" vertical="center" wrapText="1"/>
    </xf>
    <xf numFmtId="0" fontId="110" fillId="35" borderId="50" xfId="13019" applyFont="1" applyFill="1" applyBorder="1" applyAlignment="1">
      <alignment horizontal="center" vertical="center"/>
    </xf>
    <xf numFmtId="0" fontId="110" fillId="0" borderId="50" xfId="13213" applyFont="1" applyFill="1" applyBorder="1" applyAlignment="1">
      <alignment horizontal="center" vertical="center"/>
    </xf>
    <xf numFmtId="0" fontId="110" fillId="35" borderId="50" xfId="13019" applyFont="1" applyFill="1" applyBorder="1" applyAlignment="1">
      <alignment horizontal="center" vertical="center" wrapText="1"/>
    </xf>
    <xf numFmtId="0" fontId="63" fillId="35" borderId="0" xfId="13019" applyFont="1" applyFill="1" applyBorder="1" applyAlignment="1">
      <alignment horizontal="left" vertical="center" shrinkToFit="1"/>
    </xf>
    <xf numFmtId="182" fontId="110" fillId="0" borderId="50" xfId="13019" applyNumberFormat="1" applyFont="1" applyFill="1" applyBorder="1" applyAlignment="1">
      <alignment horizontal="center"/>
    </xf>
    <xf numFmtId="182" fontId="110" fillId="0" borderId="65" xfId="13019" applyNumberFormat="1" applyFont="1" applyFill="1" applyBorder="1" applyAlignment="1">
      <alignment horizontal="center" vertical="center"/>
    </xf>
    <xf numFmtId="0" fontId="63" fillId="0" borderId="0" xfId="13019" applyFont="1" applyFill="1" applyBorder="1" applyAlignment="1">
      <alignment horizontal="left" vertical="center" shrinkToFit="1"/>
    </xf>
    <xf numFmtId="182" fontId="110" fillId="0" borderId="65" xfId="13019" applyNumberFormat="1" applyFont="1" applyBorder="1" applyAlignment="1">
      <alignment horizontal="center" vertical="center"/>
    </xf>
    <xf numFmtId="0" fontId="110" fillId="35" borderId="61" xfId="13019" applyFont="1" applyFill="1" applyBorder="1" applyAlignment="1">
      <alignment horizontal="center" vertical="center"/>
    </xf>
    <xf numFmtId="0" fontId="110" fillId="35" borderId="58" xfId="13019" applyFont="1" applyFill="1" applyBorder="1" applyAlignment="1">
      <alignment horizontal="center" vertical="center"/>
    </xf>
    <xf numFmtId="182" fontId="110" fillId="35" borderId="50" xfId="13019" applyNumberFormat="1" applyFont="1" applyFill="1" applyBorder="1" applyAlignment="1">
      <alignment horizontal="center" vertical="center"/>
    </xf>
    <xf numFmtId="0" fontId="110" fillId="35" borderId="66" xfId="13019" applyFont="1" applyFill="1" applyBorder="1" applyAlignment="1">
      <alignment horizontal="center" vertical="center"/>
    </xf>
    <xf numFmtId="0" fontId="110" fillId="16" borderId="58" xfId="13019" applyFont="1" applyFill="1" applyBorder="1" applyAlignment="1">
      <alignment horizontal="center" vertical="center"/>
    </xf>
    <xf numFmtId="0" fontId="115" fillId="0" borderId="50" xfId="13019" applyFont="1" applyBorder="1" applyAlignment="1">
      <alignment horizontal="center" wrapText="1"/>
    </xf>
    <xf numFmtId="0" fontId="110" fillId="0" borderId="0" xfId="13019" applyFont="1" applyFill="1" applyBorder="1" applyAlignment="1"/>
    <xf numFmtId="182" fontId="110" fillId="16" borderId="50" xfId="13019" applyNumberFormat="1" applyFont="1" applyFill="1" applyBorder="1" applyAlignment="1">
      <alignment horizontal="center"/>
    </xf>
    <xf numFmtId="0" fontId="63" fillId="35" borderId="0" xfId="13019" applyFont="1" applyFill="1" applyBorder="1" applyAlignment="1">
      <alignment horizontal="center" vertical="center" shrinkToFit="1"/>
    </xf>
    <xf numFmtId="0" fontId="112" fillId="0" borderId="0" xfId="13019" applyFont="1" applyBorder="1" applyAlignment="1"/>
    <xf numFmtId="0" fontId="110" fillId="0" borderId="62" xfId="13019" applyFont="1" applyFill="1" applyBorder="1" applyAlignment="1">
      <alignment horizontal="center"/>
    </xf>
    <xf numFmtId="0" fontId="110" fillId="0" borderId="50" xfId="13213" applyFont="1" applyFill="1" applyBorder="1" applyAlignment="1">
      <alignment horizontal="center" wrapText="1"/>
    </xf>
    <xf numFmtId="0" fontId="112" fillId="0" borderId="0" xfId="13019" applyFont="1" applyFill="1" applyBorder="1" applyAlignment="1"/>
    <xf numFmtId="182" fontId="110" fillId="0" borderId="0" xfId="13019" applyNumberFormat="1" applyFont="1" applyFill="1" applyBorder="1" applyAlignment="1">
      <alignment horizontal="center" wrapText="1"/>
    </xf>
    <xf numFmtId="0" fontId="110" fillId="0" borderId="0" xfId="13019" applyFont="1" applyFill="1" applyBorder="1" applyAlignment="1">
      <alignment horizontal="center" vertical="center" wrapText="1"/>
    </xf>
    <xf numFmtId="206" fontId="110" fillId="0" borderId="0" xfId="13019" applyNumberFormat="1" applyFont="1" applyFill="1" applyBorder="1" applyAlignment="1" applyProtection="1">
      <alignment horizontal="center" wrapText="1"/>
      <protection locked="0"/>
    </xf>
    <xf numFmtId="182" fontId="115" fillId="0" borderId="50" xfId="13019" applyNumberFormat="1" applyFont="1" applyFill="1" applyBorder="1" applyAlignment="1">
      <alignment horizontal="center" wrapText="1"/>
    </xf>
    <xf numFmtId="0" fontId="112" fillId="0" borderId="0" xfId="13019" applyFont="1" applyBorder="1"/>
    <xf numFmtId="0" fontId="110" fillId="0" borderId="79" xfId="13019" applyFont="1" applyBorder="1" applyAlignment="1">
      <alignment horizontal="center" vertical="center"/>
    </xf>
    <xf numFmtId="0" fontId="110" fillId="0" borderId="80" xfId="13019" applyFont="1" applyBorder="1" applyAlignment="1">
      <alignment horizontal="center" vertical="center"/>
    </xf>
    <xf numFmtId="182" fontId="115" fillId="0" borderId="0" xfId="13019" applyNumberFormat="1" applyFont="1" applyFill="1" applyBorder="1" applyAlignment="1">
      <alignment horizontal="center" wrapText="1"/>
    </xf>
    <xf numFmtId="0" fontId="110" fillId="0" borderId="0" xfId="13019" applyFont="1" applyBorder="1" applyAlignment="1">
      <alignment horizontal="center" vertical="center" wrapText="1"/>
    </xf>
    <xf numFmtId="0" fontId="110" fillId="0" borderId="0" xfId="13019" applyFont="1" applyBorder="1" applyAlignment="1">
      <alignment horizontal="center" wrapText="1"/>
    </xf>
    <xf numFmtId="182" fontId="115" fillId="0" borderId="50" xfId="13019" applyNumberFormat="1" applyFont="1" applyFill="1" applyBorder="1" applyAlignment="1">
      <alignment horizontal="center" vertical="center" wrapText="1"/>
    </xf>
    <xf numFmtId="0" fontId="112" fillId="0" borderId="0" xfId="13019" applyFont="1" applyFill="1" applyBorder="1"/>
    <xf numFmtId="0" fontId="119" fillId="0" borderId="0" xfId="13019" applyFont="1" applyBorder="1"/>
    <xf numFmtId="0" fontId="115" fillId="0" borderId="0" xfId="13019" applyFont="1" applyBorder="1" applyAlignment="1"/>
    <xf numFmtId="0" fontId="110" fillId="0" borderId="0" xfId="13019" applyFont="1" applyBorder="1" applyAlignment="1"/>
    <xf numFmtId="0" fontId="110" fillId="0" borderId="81" xfId="13019" applyFont="1" applyBorder="1" applyAlignment="1">
      <alignment horizontal="center" vertical="center"/>
    </xf>
    <xf numFmtId="0" fontId="119" fillId="0" borderId="0" xfId="13019" applyFont="1" applyFill="1" applyBorder="1"/>
    <xf numFmtId="0" fontId="119" fillId="0" borderId="0" xfId="13019" applyFont="1" applyFill="1" applyBorder="1" applyAlignment="1"/>
    <xf numFmtId="182" fontId="110" fillId="0" borderId="8" xfId="13019" applyNumberFormat="1" applyFont="1" applyFill="1" applyBorder="1" applyAlignment="1">
      <alignment horizontal="center" wrapText="1"/>
    </xf>
    <xf numFmtId="0" fontId="115" fillId="0" borderId="0" xfId="13019" applyFont="1" applyAlignment="1">
      <alignment horizontal="center" wrapText="1"/>
    </xf>
    <xf numFmtId="182" fontId="110" fillId="0" borderId="50" xfId="13019" applyNumberFormat="1" applyFont="1" applyFill="1" applyBorder="1" applyAlignment="1">
      <alignment horizontal="center" wrapText="1"/>
    </xf>
    <xf numFmtId="182" fontId="110" fillId="0" borderId="65" xfId="13019" applyNumberFormat="1" applyFont="1" applyFill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left" vertical="center" shrinkToFit="1"/>
    </xf>
    <xf numFmtId="0" fontId="115" fillId="0" borderId="0" xfId="13019" applyFont="1" applyFill="1" applyAlignment="1">
      <alignment horizontal="center" wrapText="1"/>
    </xf>
    <xf numFmtId="0" fontId="110" fillId="0" borderId="0" xfId="13215" applyFont="1" applyFill="1" applyBorder="1" applyAlignment="1">
      <alignment horizontal="center" vertical="center" wrapText="1"/>
    </xf>
    <xf numFmtId="0" fontId="110" fillId="0" borderId="0" xfId="13213" applyFont="1" applyFill="1" applyBorder="1" applyAlignment="1">
      <alignment horizontal="center"/>
    </xf>
    <xf numFmtId="0" fontId="110" fillId="0" borderId="8" xfId="13019" applyFont="1" applyFill="1" applyBorder="1" applyAlignment="1">
      <alignment horizontal="center" vertical="center"/>
    </xf>
    <xf numFmtId="182" fontId="110" fillId="0" borderId="62" xfId="13019" applyNumberFormat="1" applyFont="1" applyFill="1" applyBorder="1" applyAlignment="1">
      <alignment horizontal="center" wrapText="1"/>
    </xf>
    <xf numFmtId="182" fontId="110" fillId="0" borderId="72" xfId="13019" applyNumberFormat="1" applyFont="1" applyFill="1" applyBorder="1" applyAlignment="1">
      <alignment horizontal="center" vertical="center" wrapText="1"/>
    </xf>
    <xf numFmtId="0" fontId="110" fillId="0" borderId="62" xfId="13019" applyFont="1" applyFill="1" applyBorder="1" applyAlignment="1">
      <alignment horizontal="center" vertical="center"/>
    </xf>
    <xf numFmtId="0" fontId="110" fillId="0" borderId="8" xfId="13215" applyFont="1" applyFill="1" applyBorder="1" applyAlignment="1">
      <alignment horizontal="center" vertical="center" wrapText="1"/>
    </xf>
    <xf numFmtId="0" fontId="110" fillId="0" borderId="65" xfId="13213" applyFont="1" applyFill="1" applyBorder="1" applyAlignment="1">
      <alignment horizontal="center"/>
    </xf>
    <xf numFmtId="0" fontId="110" fillId="0" borderId="0" xfId="13019" applyFont="1" applyBorder="1" applyAlignment="1">
      <alignment horizontal="left" vertical="center" shrinkToFit="1"/>
    </xf>
    <xf numFmtId="0" fontId="110" fillId="0" borderId="50" xfId="13019" applyFont="1" applyFill="1" applyBorder="1" applyAlignment="1">
      <alignment horizontal="center" vertical="center" wrapText="1"/>
    </xf>
    <xf numFmtId="0" fontId="110" fillId="0" borderId="62" xfId="13215" applyFont="1" applyFill="1" applyBorder="1" applyAlignment="1">
      <alignment horizontal="center" vertical="center" wrapText="1"/>
    </xf>
    <xf numFmtId="0" fontId="110" fillId="0" borderId="50" xfId="13215" applyFont="1" applyFill="1" applyBorder="1" applyAlignment="1">
      <alignment horizontal="center" vertical="center" wrapText="1"/>
    </xf>
    <xf numFmtId="0" fontId="120" fillId="0" borderId="0" xfId="13019" applyFont="1" applyFill="1" applyBorder="1"/>
    <xf numFmtId="0" fontId="119" fillId="0" borderId="0" xfId="13019" applyFont="1" applyFill="1" applyBorder="1" applyAlignment="1">
      <alignment horizontal="center"/>
    </xf>
    <xf numFmtId="0" fontId="112" fillId="0" borderId="0" xfId="13019" applyFont="1" applyBorder="1" applyAlignment="1">
      <alignment horizontal="center"/>
    </xf>
    <xf numFmtId="0" fontId="112" fillId="0" borderId="0" xfId="13019" applyFont="1" applyFill="1" applyBorder="1" applyAlignment="1">
      <alignment horizontal="center"/>
    </xf>
    <xf numFmtId="182" fontId="110" fillId="0" borderId="71" xfId="13019" applyNumberFormat="1" applyFont="1" applyFill="1" applyBorder="1" applyAlignment="1">
      <alignment horizontal="center" vertical="center" wrapText="1"/>
    </xf>
    <xf numFmtId="0" fontId="110" fillId="0" borderId="71" xfId="13213" applyFont="1" applyFill="1" applyBorder="1" applyAlignment="1">
      <alignment horizontal="center"/>
    </xf>
    <xf numFmtId="182" fontId="110" fillId="0" borderId="50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110" fillId="35" borderId="0" xfId="13019" applyFont="1" applyFill="1" applyBorder="1" applyAlignment="1">
      <alignment horizontal="center" vertical="center"/>
    </xf>
    <xf numFmtId="0" fontId="119" fillId="0" borderId="0" xfId="13019" applyFont="1" applyBorder="1" applyAlignment="1">
      <alignment horizontal="center"/>
    </xf>
    <xf numFmtId="0" fontId="63" fillId="0" borderId="0" xfId="13214" applyFont="1" applyFill="1" applyBorder="1" applyAlignment="1">
      <alignment horizontal="left" vertical="center" shrinkToFit="1"/>
    </xf>
    <xf numFmtId="182" fontId="110" fillId="0" borderId="50" xfId="13213" applyNumberFormat="1" applyFont="1" applyFill="1" applyBorder="1" applyAlignment="1">
      <alignment horizontal="center" wrapText="1"/>
    </xf>
    <xf numFmtId="0" fontId="110" fillId="0" borderId="0" xfId="12933" applyFont="1" applyBorder="1" applyAlignment="1">
      <alignment horizontal="center" vertical="center"/>
    </xf>
    <xf numFmtId="0" fontId="110" fillId="0" borderId="50" xfId="12933" applyFont="1" applyBorder="1" applyAlignment="1">
      <alignment horizontal="center" vertical="center"/>
    </xf>
    <xf numFmtId="0" fontId="110" fillId="0" borderId="50" xfId="12933" applyFont="1" applyFill="1" applyBorder="1" applyAlignment="1">
      <alignment horizontal="center" vertical="center"/>
    </xf>
    <xf numFmtId="0" fontId="110" fillId="0" borderId="0" xfId="13214" applyFont="1" applyFill="1" applyBorder="1" applyAlignment="1">
      <alignment horizontal="center" vertical="center" shrinkToFit="1"/>
    </xf>
    <xf numFmtId="49" fontId="110" fillId="0" borderId="0" xfId="13214" applyNumberFormat="1" applyFont="1" applyFill="1" applyBorder="1" applyAlignment="1">
      <alignment horizontal="center" vertical="center" shrinkToFit="1"/>
    </xf>
    <xf numFmtId="0" fontId="110" fillId="0" borderId="0" xfId="13214" applyNumberFormat="1" applyFont="1" applyFill="1" applyBorder="1" applyAlignment="1">
      <alignment horizontal="center" vertical="center" shrinkToFit="1"/>
    </xf>
    <xf numFmtId="0" fontId="23" fillId="0" borderId="0" xfId="13019" applyFont="1" applyBorder="1"/>
    <xf numFmtId="182" fontId="110" fillId="0" borderId="0" xfId="13019" applyNumberFormat="1" applyFont="1" applyBorder="1" applyAlignment="1">
      <alignment horizontal="center"/>
    </xf>
    <xf numFmtId="0" fontId="110" fillId="0" borderId="0" xfId="13213" applyFont="1" applyFill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center" wrapText="1"/>
    </xf>
    <xf numFmtId="0" fontId="110" fillId="0" borderId="0" xfId="13019" applyFont="1" applyFill="1" applyBorder="1" applyAlignment="1">
      <alignment horizontal="center"/>
    </xf>
    <xf numFmtId="0" fontId="58" fillId="0" borderId="0" xfId="13019" applyFont="1" applyBorder="1"/>
    <xf numFmtId="182" fontId="110" fillId="0" borderId="50" xfId="12933" applyNumberFormat="1" applyFont="1" applyBorder="1" applyAlignment="1">
      <alignment horizontal="center"/>
    </xf>
    <xf numFmtId="182" fontId="110" fillId="0" borderId="50" xfId="12933" applyNumberFormat="1" applyFont="1" applyFill="1" applyBorder="1" applyAlignment="1">
      <alignment horizontal="center" vertical="center" wrapText="1"/>
    </xf>
    <xf numFmtId="182" fontId="110" fillId="0" borderId="50" xfId="13215" applyNumberFormat="1" applyFont="1" applyFill="1" applyBorder="1" applyAlignment="1">
      <alignment horizontal="center"/>
    </xf>
    <xf numFmtId="0" fontId="110" fillId="0" borderId="81" xfId="12933" applyFont="1" applyFill="1" applyBorder="1" applyAlignment="1">
      <alignment horizontal="center" vertical="center"/>
    </xf>
    <xf numFmtId="0" fontId="110" fillId="0" borderId="62" xfId="12933" applyFont="1" applyBorder="1" applyAlignment="1">
      <alignment horizontal="center" vertical="center"/>
    </xf>
    <xf numFmtId="184" fontId="110" fillId="0" borderId="0" xfId="13214" applyNumberFormat="1" applyFont="1" applyFill="1" applyBorder="1" applyAlignment="1">
      <alignment horizontal="center" vertical="center" shrinkToFit="1"/>
    </xf>
    <xf numFmtId="0" fontId="110" fillId="0" borderId="8" xfId="12933" applyFont="1" applyBorder="1" applyAlignment="1">
      <alignment horizontal="center" vertical="center"/>
    </xf>
    <xf numFmtId="182" fontId="110" fillId="0" borderId="0" xfId="12933" applyNumberFormat="1" applyFont="1" applyFill="1" applyBorder="1" applyAlignment="1">
      <alignment horizontal="center"/>
    </xf>
    <xf numFmtId="182" fontId="110" fillId="0" borderId="50" xfId="13019" applyNumberFormat="1" applyFont="1" applyBorder="1" applyAlignment="1">
      <alignment horizontal="center" vertical="center"/>
    </xf>
    <xf numFmtId="0" fontId="110" fillId="0" borderId="62" xfId="12933" applyFont="1" applyFill="1" applyBorder="1" applyAlignment="1">
      <alignment horizontal="center" vertical="center"/>
    </xf>
    <xf numFmtId="182" fontId="110" fillId="0" borderId="9" xfId="12933" applyNumberFormat="1" applyFont="1" applyFill="1" applyBorder="1" applyAlignment="1">
      <alignment horizontal="center"/>
    </xf>
    <xf numFmtId="0" fontId="63" fillId="0" borderId="0" xfId="13019" applyFont="1" applyBorder="1" applyAlignment="1">
      <alignment vertical="center"/>
    </xf>
    <xf numFmtId="0" fontId="110" fillId="0" borderId="0" xfId="13019" applyFont="1" applyFill="1" applyBorder="1" applyAlignment="1">
      <alignment vertical="center"/>
    </xf>
    <xf numFmtId="182" fontId="110" fillId="0" borderId="50" xfId="13215" applyNumberFormat="1" applyFont="1" applyFill="1" applyBorder="1" applyAlignment="1">
      <alignment horizontal="center" vertical="center" wrapText="1"/>
    </xf>
    <xf numFmtId="0" fontId="115" fillId="0" borderId="0" xfId="13214" applyFont="1" applyFill="1" applyBorder="1" applyAlignment="1">
      <alignment horizontal="center" vertical="center" shrinkToFit="1"/>
    </xf>
    <xf numFmtId="49" fontId="115" fillId="0" borderId="0" xfId="13214" applyNumberFormat="1" applyFont="1" applyFill="1" applyBorder="1" applyAlignment="1">
      <alignment horizontal="center" vertical="center" shrinkToFit="1"/>
    </xf>
    <xf numFmtId="184" fontId="115" fillId="0" borderId="0" xfId="13214" applyNumberFormat="1" applyFont="1" applyFill="1" applyBorder="1" applyAlignment="1">
      <alignment horizontal="center" vertical="center" shrinkToFit="1"/>
    </xf>
    <xf numFmtId="0" fontId="63" fillId="15" borderId="0" xfId="13214" applyFont="1" applyFill="1" applyBorder="1" applyAlignment="1">
      <alignment horizontal="left" vertical="center"/>
    </xf>
    <xf numFmtId="0" fontId="63" fillId="0" borderId="0" xfId="13019" applyFont="1" applyAlignment="1">
      <alignment vertical="center"/>
    </xf>
    <xf numFmtId="208" fontId="122" fillId="0" borderId="0" xfId="13019" applyNumberFormat="1" applyFont="1" applyFill="1" applyAlignment="1">
      <alignment horizontal="center" vertical="center"/>
    </xf>
    <xf numFmtId="0" fontId="58" fillId="0" borderId="0" xfId="13213" applyFont="1" applyBorder="1" applyAlignment="1">
      <alignment horizontal="center" vertical="center"/>
    </xf>
    <xf numFmtId="0" fontId="63" fillId="0" borderId="0" xfId="13213" applyFont="1" applyBorder="1" applyAlignment="1">
      <alignment horizontal="center" vertical="center"/>
    </xf>
    <xf numFmtId="0" fontId="4" fillId="0" borderId="0" xfId="13214" applyFont="1"/>
    <xf numFmtId="0" fontId="4" fillId="0" borderId="0" xfId="13214" applyFont="1" applyAlignment="1">
      <alignment horizontal="center"/>
    </xf>
    <xf numFmtId="0" fontId="41" fillId="0" borderId="0" xfId="13214" applyFont="1"/>
    <xf numFmtId="0" fontId="13" fillId="0" borderId="0" xfId="13214" applyFont="1"/>
    <xf numFmtId="182" fontId="176" fillId="16" borderId="50" xfId="13214" applyNumberFormat="1" applyFont="1" applyFill="1" applyBorder="1" applyAlignment="1">
      <alignment horizontal="center"/>
    </xf>
    <xf numFmtId="0" fontId="4" fillId="0" borderId="50" xfId="13214" applyFont="1" applyBorder="1" applyAlignment="1">
      <alignment horizontal="center"/>
    </xf>
    <xf numFmtId="0" fontId="4" fillId="0" borderId="50" xfId="12933" applyFont="1" applyFill="1" applyBorder="1" applyAlignment="1">
      <alignment horizontal="center" vertical="center" wrapText="1"/>
    </xf>
    <xf numFmtId="49" fontId="4" fillId="0" borderId="50" xfId="13214" applyNumberFormat="1" applyFont="1" applyFill="1" applyBorder="1" applyAlignment="1">
      <alignment horizontal="center"/>
    </xf>
    <xf numFmtId="0" fontId="4" fillId="0" borderId="50" xfId="13214" applyFont="1" applyFill="1" applyBorder="1" applyAlignment="1">
      <alignment horizontal="center"/>
    </xf>
    <xf numFmtId="0" fontId="41" fillId="0" borderId="0" xfId="13214" applyFont="1" applyFill="1"/>
    <xf numFmtId="49" fontId="4" fillId="0" borderId="50" xfId="12933" applyNumberFormat="1" applyFont="1" applyFill="1" applyBorder="1" applyAlignment="1">
      <alignment horizontal="center" vertical="center" wrapText="1"/>
    </xf>
    <xf numFmtId="0" fontId="4" fillId="0" borderId="50" xfId="12933" applyNumberFormat="1" applyFont="1" applyFill="1" applyBorder="1" applyAlignment="1">
      <alignment horizontal="center" vertical="center"/>
    </xf>
    <xf numFmtId="0" fontId="4" fillId="0" borderId="81" xfId="12933" applyFont="1" applyFill="1" applyBorder="1" applyAlignment="1">
      <alignment horizontal="center" vertical="center"/>
    </xf>
    <xf numFmtId="0" fontId="4" fillId="0" borderId="62" xfId="12933" applyFont="1" applyFill="1" applyBorder="1" applyAlignment="1">
      <alignment horizontal="center" vertical="center"/>
    </xf>
    <xf numFmtId="0" fontId="4" fillId="0" borderId="50" xfId="12933" applyFont="1" applyFill="1" applyBorder="1" applyAlignment="1">
      <alignment horizontal="center" vertical="center"/>
    </xf>
    <xf numFmtId="0" fontId="41" fillId="0" borderId="0" xfId="13214" applyFont="1" applyFill="1" applyBorder="1" applyAlignment="1">
      <alignment horizontal="left" vertical="center" shrinkToFit="1"/>
    </xf>
    <xf numFmtId="182" fontId="176" fillId="16" borderId="0" xfId="13214" applyNumberFormat="1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 vertical="center" wrapText="1"/>
    </xf>
    <xf numFmtId="0" fontId="176" fillId="16" borderId="0" xfId="13214" applyFont="1" applyFill="1" applyBorder="1" applyAlignment="1">
      <alignment horizontal="center" vertical="center" wrapText="1"/>
    </xf>
    <xf numFmtId="0" fontId="176" fillId="16" borderId="50" xfId="13214" applyFont="1" applyFill="1" applyBorder="1" applyAlignment="1">
      <alignment horizontal="center" vertical="center" wrapText="1"/>
    </xf>
    <xf numFmtId="0" fontId="177" fillId="0" borderId="50" xfId="13214" applyFont="1" applyBorder="1" applyAlignment="1">
      <alignment horizontal="center"/>
    </xf>
    <xf numFmtId="0" fontId="177" fillId="16" borderId="50" xfId="13214" applyFont="1" applyFill="1" applyBorder="1" applyAlignment="1">
      <alignment horizontal="center" vertical="center" wrapText="1"/>
    </xf>
    <xf numFmtId="0" fontId="176" fillId="16" borderId="50" xfId="13214" applyFont="1" applyFill="1" applyBorder="1" applyAlignment="1">
      <alignment horizontal="center"/>
    </xf>
    <xf numFmtId="58" fontId="41" fillId="0" borderId="0" xfId="13214" applyNumberFormat="1" applyFont="1" applyFill="1" applyBorder="1" applyAlignment="1">
      <alignment horizontal="left" vertical="center" shrinkToFit="1"/>
    </xf>
    <xf numFmtId="0" fontId="4" fillId="0" borderId="8" xfId="12933" applyFont="1" applyBorder="1" applyAlignment="1">
      <alignment vertical="center" wrapText="1"/>
    </xf>
    <xf numFmtId="0" fontId="178" fillId="16" borderId="50" xfId="13214" applyFont="1" applyFill="1" applyBorder="1" applyAlignment="1">
      <alignment horizontal="center" vertical="center" wrapText="1"/>
    </xf>
    <xf numFmtId="182" fontId="177" fillId="0" borderId="50" xfId="12933" applyNumberFormat="1" applyFont="1" applyFill="1" applyBorder="1" applyAlignment="1">
      <alignment horizontal="center" vertical="center"/>
    </xf>
    <xf numFmtId="0" fontId="177" fillId="0" borderId="50" xfId="12933" applyFont="1" applyFill="1" applyBorder="1" applyAlignment="1">
      <alignment horizontal="center" vertical="center" wrapText="1"/>
    </xf>
    <xf numFmtId="0" fontId="177" fillId="16" borderId="50" xfId="13214" applyFont="1" applyFill="1" applyBorder="1" applyAlignment="1">
      <alignment horizontal="center"/>
    </xf>
    <xf numFmtId="0" fontId="176" fillId="0" borderId="50" xfId="13214" applyFont="1" applyBorder="1" applyAlignment="1">
      <alignment horizontal="center"/>
    </xf>
    <xf numFmtId="0" fontId="179" fillId="0" borderId="50" xfId="13214" applyFont="1" applyBorder="1" applyAlignment="1">
      <alignment horizontal="center"/>
    </xf>
    <xf numFmtId="49" fontId="8" fillId="0" borderId="0" xfId="14981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182" fontId="4" fillId="0" borderId="50" xfId="12933" applyNumberFormat="1" applyFont="1" applyFill="1" applyBorder="1" applyAlignment="1">
      <alignment horizontal="center" vertical="center"/>
    </xf>
    <xf numFmtId="0" fontId="43" fillId="0" borderId="50" xfId="13214" applyFont="1" applyBorder="1" applyAlignment="1">
      <alignment horizontal="center"/>
    </xf>
    <xf numFmtId="0" fontId="43" fillId="0" borderId="50" xfId="12933" applyFont="1" applyFill="1" applyBorder="1" applyAlignment="1">
      <alignment horizontal="center" vertical="center"/>
    </xf>
    <xf numFmtId="0" fontId="4" fillId="0" borderId="50" xfId="12933" applyFont="1" applyBorder="1" applyAlignment="1">
      <alignment horizontal="center" vertical="center"/>
    </xf>
    <xf numFmtId="0" fontId="4" fillId="0" borderId="65" xfId="12933" applyFont="1" applyFill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50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81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14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43" fillId="0" borderId="50" xfId="12933" applyFont="1" applyFill="1" applyBorder="1" applyAlignment="1">
      <alignment horizontal="center" vertical="center" shrinkToFit="1"/>
    </xf>
    <xf numFmtId="0" fontId="41" fillId="0" borderId="0" xfId="13214" applyFont="1" applyBorder="1" applyAlignment="1">
      <alignment vertical="center"/>
    </xf>
    <xf numFmtId="0" fontId="4" fillId="0" borderId="0" xfId="13214" applyFont="1" applyFill="1"/>
    <xf numFmtId="0" fontId="178" fillId="16" borderId="50" xfId="13214" applyFont="1" applyFill="1" applyBorder="1" applyAlignment="1">
      <alignment horizontal="center"/>
    </xf>
    <xf numFmtId="0" fontId="4" fillId="0" borderId="0" xfId="13214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4" fillId="0" borderId="0" xfId="13214" applyFont="1" applyBorder="1" applyAlignment="1">
      <alignment horizontal="center"/>
    </xf>
    <xf numFmtId="0" fontId="180" fillId="0" borderId="0" xfId="13214" applyFont="1" applyFill="1" applyBorder="1" applyAlignment="1">
      <alignment horizontal="center"/>
    </xf>
    <xf numFmtId="58" fontId="4" fillId="0" borderId="0" xfId="13214" applyNumberFormat="1" applyFont="1"/>
    <xf numFmtId="0" fontId="4" fillId="0" borderId="62" xfId="12933" applyFont="1" applyBorder="1" applyAlignment="1">
      <alignment horizontal="center" vertical="center"/>
    </xf>
    <xf numFmtId="0" fontId="4" fillId="0" borderId="62" xfId="12933" applyFont="1" applyFill="1" applyBorder="1" applyAlignment="1">
      <alignment horizontal="center" vertical="center" wrapText="1"/>
    </xf>
    <xf numFmtId="0" fontId="4" fillId="0" borderId="0" xfId="13214" applyFont="1" applyFill="1" applyBorder="1" applyAlignment="1">
      <alignment horizontal="center" vertical="center" shrinkToFit="1"/>
    </xf>
    <xf numFmtId="0" fontId="0" fillId="0" borderId="0" xfId="14700" applyFont="1" applyBorder="1" applyAlignment="1" applyProtection="1">
      <alignment horizontal="center"/>
    </xf>
    <xf numFmtId="0" fontId="176" fillId="0" borderId="0" xfId="12933" applyFont="1" applyFill="1" applyBorder="1" applyAlignment="1">
      <alignment horizontal="center" vertical="center"/>
    </xf>
    <xf numFmtId="0" fontId="4" fillId="0" borderId="50" xfId="12933" applyNumberFormat="1" applyFont="1" applyFill="1" applyBorder="1" applyAlignment="1">
      <alignment horizontal="center" vertical="center" wrapText="1"/>
    </xf>
    <xf numFmtId="0" fontId="0" fillId="0" borderId="0" xfId="12933" applyFont="1" applyFill="1" applyBorder="1" applyAlignment="1">
      <alignment horizontal="left" vertical="center"/>
    </xf>
    <xf numFmtId="0" fontId="43" fillId="17" borderId="50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65" xfId="13214" applyFont="1" applyBorder="1" applyAlignment="1">
      <alignment horizontal="center"/>
    </xf>
    <xf numFmtId="0" fontId="4" fillId="16" borderId="50" xfId="12933" applyFont="1" applyFill="1" applyBorder="1" applyAlignment="1">
      <alignment horizontal="center" vertical="center" wrapText="1"/>
    </xf>
    <xf numFmtId="0" fontId="4" fillId="16" borderId="0" xfId="13214" applyFont="1" applyFill="1"/>
    <xf numFmtId="0" fontId="6" fillId="16" borderId="0" xfId="13214" applyFont="1" applyFill="1" applyBorder="1" applyAlignment="1">
      <alignment vertical="center"/>
    </xf>
    <xf numFmtId="0" fontId="4" fillId="0" borderId="8" xfId="12933" applyFont="1" applyFill="1" applyBorder="1" applyAlignment="1">
      <alignment vertical="center"/>
    </xf>
    <xf numFmtId="0" fontId="4" fillId="0" borderId="97" xfId="12933" applyFont="1" applyFill="1" applyBorder="1" applyAlignment="1">
      <alignment horizontal="center" vertical="center"/>
    </xf>
    <xf numFmtId="0" fontId="6" fillId="0" borderId="0" xfId="13213" applyFont="1" applyBorder="1" applyAlignment="1">
      <alignment horizontal="center" vertical="center" wrapText="1"/>
    </xf>
    <xf numFmtId="0" fontId="41" fillId="0" borderId="0" xfId="13214" applyFont="1" applyAlignment="1">
      <alignment vertical="center"/>
    </xf>
    <xf numFmtId="220" fontId="6" fillId="0" borderId="0" xfId="13214" applyNumberFormat="1" applyFont="1" applyFill="1" applyBorder="1" applyAlignment="1">
      <alignment horizontal="center"/>
    </xf>
    <xf numFmtId="0" fontId="41" fillId="0" borderId="0" xfId="13213" applyFont="1" applyBorder="1" applyAlignment="1">
      <alignment horizontal="center" vertical="center"/>
    </xf>
    <xf numFmtId="180" fontId="4" fillId="0" borderId="0" xfId="14982" applyNumberFormat="1" applyFont="1"/>
    <xf numFmtId="180" fontId="4" fillId="0" borderId="0" xfId="14982" applyNumberFormat="1" applyFont="1" applyAlignment="1">
      <alignment horizontal="center"/>
    </xf>
    <xf numFmtId="180" fontId="41" fillId="0" borderId="0" xfId="14982" applyNumberFormat="1" applyFont="1"/>
    <xf numFmtId="221" fontId="184" fillId="0" borderId="0" xfId="14983" applyNumberFormat="1" applyFont="1" applyFill="1" applyBorder="1" applyAlignment="1">
      <alignment horizontal="center" vertical="center" wrapText="1"/>
    </xf>
    <xf numFmtId="180" fontId="184" fillId="0" borderId="0" xfId="14983" applyNumberFormat="1" applyFont="1" applyBorder="1" applyAlignment="1">
      <alignment horizontal="center" vertical="center" wrapText="1"/>
    </xf>
    <xf numFmtId="180" fontId="184" fillId="0" borderId="0" xfId="14983" applyNumberFormat="1" applyFont="1" applyBorder="1" applyAlignment="1">
      <alignment horizontal="center" vertical="center"/>
    </xf>
    <xf numFmtId="180" fontId="185" fillId="0" borderId="0" xfId="14982" applyNumberFormat="1" applyFont="1"/>
    <xf numFmtId="221" fontId="186" fillId="0" borderId="65" xfId="14983" applyNumberFormat="1" applyFont="1" applyFill="1" applyBorder="1" applyAlignment="1">
      <alignment horizontal="center" vertical="center" wrapText="1"/>
    </xf>
    <xf numFmtId="221" fontId="184" fillId="0" borderId="50" xfId="14983" applyNumberFormat="1" applyFont="1" applyFill="1" applyBorder="1" applyAlignment="1">
      <alignment horizontal="center" vertical="center"/>
    </xf>
    <xf numFmtId="49" fontId="187" fillId="0" borderId="98" xfId="14984" applyNumberFormat="1" applyFont="1" applyBorder="1" applyAlignment="1">
      <alignment horizontal="center" vertical="center" wrapText="1"/>
    </xf>
    <xf numFmtId="183" fontId="187" fillId="0" borderId="98" xfId="14984" applyNumberFormat="1" applyFont="1" applyBorder="1" applyAlignment="1">
      <alignment horizontal="center" vertical="center" wrapText="1"/>
    </xf>
    <xf numFmtId="180" fontId="185" fillId="0" borderId="0" xfId="14985" applyNumberFormat="1" applyFont="1" applyFill="1" applyBorder="1" applyAlignment="1">
      <alignment horizontal="left" vertical="center" shrinkToFit="1"/>
    </xf>
    <xf numFmtId="180" fontId="4" fillId="17" borderId="0" xfId="14982" applyNumberFormat="1" applyFont="1" applyFill="1"/>
    <xf numFmtId="180" fontId="184" fillId="0" borderId="50" xfId="14983" applyNumberFormat="1" applyFont="1" applyFill="1" applyBorder="1" applyAlignment="1">
      <alignment horizontal="center" vertical="center"/>
    </xf>
    <xf numFmtId="180" fontId="4" fillId="0" borderId="50" xfId="14982" applyNumberFormat="1" applyFont="1" applyBorder="1"/>
    <xf numFmtId="180" fontId="184" fillId="0" borderId="97" xfId="14983" applyNumberFormat="1" applyFont="1" applyFill="1" applyBorder="1" applyAlignment="1">
      <alignment horizontal="center" vertical="center"/>
    </xf>
    <xf numFmtId="180" fontId="4" fillId="88" borderId="0" xfId="14982" applyNumberFormat="1" applyFont="1" applyFill="1"/>
    <xf numFmtId="222" fontId="190" fillId="0" borderId="50" xfId="14984" applyNumberFormat="1" applyFont="1" applyFill="1" applyBorder="1" applyAlignment="1">
      <alignment horizontal="center"/>
    </xf>
    <xf numFmtId="180" fontId="191" fillId="0" borderId="50" xfId="14983" applyNumberFormat="1" applyFont="1" applyFill="1" applyBorder="1" applyAlignment="1">
      <alignment horizontal="center" vertical="center" wrapText="1"/>
    </xf>
    <xf numFmtId="49" fontId="184" fillId="0" borderId="50" xfId="14982" applyNumberFormat="1" applyFont="1" applyFill="1" applyBorder="1" applyAlignment="1">
      <alignment horizontal="center" vertical="center"/>
    </xf>
    <xf numFmtId="180" fontId="184" fillId="0" borderId="50" xfId="14984" applyNumberFormat="1" applyFont="1" applyBorder="1" applyAlignment="1">
      <alignment horizontal="center"/>
    </xf>
    <xf numFmtId="180" fontId="13" fillId="0" borderId="0" xfId="14982" applyNumberFormat="1" applyFont="1"/>
    <xf numFmtId="222" fontId="190" fillId="88" borderId="50" xfId="14984" applyNumberFormat="1" applyFont="1" applyFill="1" applyBorder="1" applyAlignment="1">
      <alignment horizontal="center"/>
    </xf>
    <xf numFmtId="180" fontId="189" fillId="88" borderId="0" xfId="14987" applyNumberFormat="1" applyFont="1" applyFill="1" applyBorder="1" applyAlignment="1">
      <alignment horizontal="left" vertical="center"/>
    </xf>
    <xf numFmtId="221" fontId="184" fillId="0" borderId="50" xfId="14983" applyNumberFormat="1" applyFont="1" applyFill="1" applyBorder="1" applyAlignment="1">
      <alignment horizontal="center" vertical="center" wrapText="1"/>
    </xf>
    <xf numFmtId="180" fontId="184" fillId="0" borderId="50" xfId="14983" applyNumberFormat="1" applyFont="1" applyBorder="1" applyAlignment="1">
      <alignment horizontal="center" vertical="center"/>
    </xf>
    <xf numFmtId="180" fontId="192" fillId="17" borderId="0" xfId="14988" applyNumberFormat="1" applyFont="1" applyFill="1" applyAlignment="1"/>
    <xf numFmtId="180" fontId="192" fillId="17" borderId="0" xfId="14988" applyNumberFormat="1" applyFont="1" applyFill="1" applyBorder="1" applyAlignment="1">
      <alignment horizontal="left" vertical="center"/>
    </xf>
    <xf numFmtId="221" fontId="184" fillId="88" borderId="0" xfId="14983" applyNumberFormat="1" applyFont="1" applyFill="1" applyBorder="1" applyAlignment="1">
      <alignment horizontal="center" vertical="center" wrapText="1"/>
    </xf>
    <xf numFmtId="180" fontId="192" fillId="0" borderId="0" xfId="14988" applyNumberFormat="1" applyFont="1" applyAlignment="1"/>
    <xf numFmtId="183" fontId="193" fillId="0" borderId="98" xfId="14984" applyNumberFormat="1" applyFont="1" applyBorder="1" applyAlignment="1">
      <alignment horizontal="center" vertical="center" wrapText="1"/>
    </xf>
    <xf numFmtId="221" fontId="184" fillId="0" borderId="81" xfId="14983" applyNumberFormat="1" applyFont="1" applyFill="1" applyBorder="1" applyAlignment="1">
      <alignment horizontal="center" vertical="center"/>
    </xf>
    <xf numFmtId="221" fontId="184" fillId="0" borderId="62" xfId="14983" applyNumberFormat="1" applyFont="1" applyBorder="1" applyAlignment="1">
      <alignment horizontal="center" vertical="center"/>
    </xf>
    <xf numFmtId="221" fontId="184" fillId="0" borderId="97" xfId="14983" applyNumberFormat="1" applyFont="1" applyFill="1" applyBorder="1" applyAlignment="1">
      <alignment horizontal="center" vertical="center"/>
    </xf>
    <xf numFmtId="180" fontId="13" fillId="17" borderId="0" xfId="14982" applyNumberFormat="1" applyFont="1" applyFill="1"/>
    <xf numFmtId="221" fontId="184" fillId="88" borderId="0" xfId="14982" applyNumberFormat="1" applyFont="1" applyFill="1" applyAlignment="1">
      <alignment horizontal="center"/>
    </xf>
    <xf numFmtId="180" fontId="184" fillId="88" borderId="0" xfId="14982" applyNumberFormat="1" applyFont="1" applyFill="1"/>
    <xf numFmtId="180" fontId="184" fillId="88" borderId="0" xfId="14982" applyNumberFormat="1" applyFont="1" applyFill="1" applyAlignment="1">
      <alignment horizontal="center"/>
    </xf>
    <xf numFmtId="0" fontId="37" fillId="88" borderId="0" xfId="14984" applyNumberFormat="1" applyFill="1">
      <alignment vertical="center"/>
    </xf>
    <xf numFmtId="180" fontId="185" fillId="88" borderId="0" xfId="14982" applyNumberFormat="1" applyFont="1" applyFill="1"/>
    <xf numFmtId="0" fontId="37" fillId="0" borderId="0" xfId="14984" applyNumberFormat="1">
      <alignment vertical="center"/>
    </xf>
    <xf numFmtId="0" fontId="194" fillId="0" borderId="101" xfId="14984" applyNumberFormat="1" applyFont="1" applyBorder="1" applyAlignment="1">
      <alignment horizontal="center" vertical="center" wrapText="1"/>
    </xf>
    <xf numFmtId="180" fontId="184" fillId="0" borderId="62" xfId="14983" applyNumberFormat="1" applyFont="1" applyBorder="1" applyAlignment="1">
      <alignment horizontal="center" vertical="center"/>
    </xf>
    <xf numFmtId="180" fontId="184" fillId="88" borderId="0" xfId="14985" applyNumberFormat="1" applyFont="1" applyFill="1" applyBorder="1" applyAlignment="1">
      <alignment horizontal="center" vertical="center"/>
    </xf>
    <xf numFmtId="49" fontId="184" fillId="88" borderId="0" xfId="14985" applyNumberFormat="1" applyFont="1" applyFill="1" applyBorder="1" applyAlignment="1">
      <alignment horizontal="center" vertical="center" shrinkToFit="1"/>
    </xf>
    <xf numFmtId="180" fontId="184" fillId="88" borderId="0" xfId="14989" applyNumberFormat="1" applyFont="1" applyFill="1" applyBorder="1" applyAlignment="1">
      <alignment horizontal="center" vertical="center" wrapText="1"/>
    </xf>
    <xf numFmtId="180" fontId="192" fillId="0" borderId="0" xfId="14988" applyNumberFormat="1" applyFont="1" applyFill="1" applyAlignment="1"/>
    <xf numFmtId="180" fontId="189" fillId="17" borderId="0" xfId="14987" applyNumberFormat="1" applyFont="1" applyFill="1" applyBorder="1" applyAlignment="1">
      <alignment horizontal="left" vertical="center"/>
    </xf>
    <xf numFmtId="49" fontId="189" fillId="88" borderId="0" xfId="14987" applyNumberFormat="1" applyFont="1" applyFill="1" applyBorder="1" applyAlignment="1">
      <alignment horizontal="left" vertical="center"/>
    </xf>
    <xf numFmtId="180" fontId="184" fillId="0" borderId="81" xfId="14983" applyNumberFormat="1" applyFont="1" applyFill="1" applyBorder="1" applyAlignment="1">
      <alignment horizontal="center" vertical="center"/>
    </xf>
    <xf numFmtId="180" fontId="184" fillId="88" borderId="0" xfId="14985" applyNumberFormat="1" applyFont="1" applyFill="1" applyBorder="1" applyAlignment="1">
      <alignment horizontal="center" vertical="center" shrinkToFit="1"/>
    </xf>
    <xf numFmtId="184" fontId="184" fillId="88" borderId="0" xfId="14985" applyNumberFormat="1" applyFont="1" applyFill="1" applyBorder="1" applyAlignment="1">
      <alignment horizontal="center" vertical="center" shrinkToFit="1"/>
    </xf>
    <xf numFmtId="180" fontId="185" fillId="17" borderId="0" xfId="14985" applyNumberFormat="1" applyFont="1" applyFill="1" applyBorder="1" applyAlignment="1">
      <alignment horizontal="left" vertical="center" shrinkToFit="1"/>
    </xf>
    <xf numFmtId="183" fontId="187" fillId="17" borderId="98" xfId="14984" applyNumberFormat="1" applyFont="1" applyFill="1" applyBorder="1" applyAlignment="1">
      <alignment horizontal="center" vertical="center"/>
    </xf>
    <xf numFmtId="0" fontId="195" fillId="17" borderId="0" xfId="14984" applyNumberFormat="1" applyFont="1" applyFill="1" applyBorder="1" applyAlignment="1"/>
    <xf numFmtId="16" fontId="38" fillId="17" borderId="0" xfId="14990" applyNumberFormat="1" applyFont="1" applyFill="1" applyBorder="1" applyAlignment="1">
      <alignment horizontal="center"/>
    </xf>
    <xf numFmtId="0" fontId="196" fillId="17" borderId="0" xfId="14990" applyFont="1" applyFill="1"/>
    <xf numFmtId="0" fontId="38" fillId="17" borderId="0" xfId="14990" applyFont="1" applyFill="1"/>
    <xf numFmtId="0" fontId="197" fillId="17" borderId="0" xfId="14984" applyNumberFormat="1" applyFont="1" applyFill="1" applyBorder="1" applyAlignment="1"/>
    <xf numFmtId="0" fontId="38" fillId="0" borderId="0" xfId="14990" applyFont="1" applyBorder="1" applyAlignment="1">
      <alignment horizontal="center"/>
    </xf>
    <xf numFmtId="49" fontId="196" fillId="17" borderId="0" xfId="14991" applyNumberFormat="1" applyFont="1" applyFill="1" applyBorder="1" applyAlignment="1"/>
    <xf numFmtId="0" fontId="196" fillId="17" borderId="0" xfId="14984" applyNumberFormat="1" applyFont="1" applyFill="1" applyBorder="1" applyAlignment="1"/>
    <xf numFmtId="0" fontId="38" fillId="0" borderId="0" xfId="14990" applyFont="1" applyBorder="1"/>
    <xf numFmtId="0" fontId="198" fillId="0" borderId="0" xfId="14990" applyFont="1" applyBorder="1"/>
    <xf numFmtId="16" fontId="196" fillId="17" borderId="0" xfId="14984" applyNumberFormat="1" applyFont="1" applyFill="1" applyBorder="1" applyAlignment="1">
      <alignment horizontal="center"/>
    </xf>
    <xf numFmtId="16" fontId="194" fillId="17" borderId="0" xfId="14984" applyNumberFormat="1" applyFont="1" applyFill="1" applyBorder="1" applyAlignment="1">
      <alignment horizontal="center"/>
    </xf>
    <xf numFmtId="16" fontId="194" fillId="17" borderId="0" xfId="14984" applyNumberFormat="1" applyFont="1" applyFill="1" applyBorder="1" applyAlignment="1">
      <alignment horizontal="center" vertical="center"/>
    </xf>
    <xf numFmtId="49" fontId="38" fillId="17" borderId="0" xfId="14984" applyNumberFormat="1" applyFont="1" applyFill="1" applyBorder="1" applyAlignment="1">
      <alignment horizontal="center" vertical="center"/>
    </xf>
    <xf numFmtId="0" fontId="38" fillId="17" borderId="0" xfId="14984" applyNumberFormat="1" applyFont="1" applyFill="1" applyBorder="1" applyAlignment="1">
      <alignment vertical="center"/>
    </xf>
    <xf numFmtId="16" fontId="199" fillId="17" borderId="0" xfId="14984" applyNumberFormat="1" applyFont="1" applyFill="1" applyBorder="1" applyAlignment="1">
      <alignment horizontal="center"/>
    </xf>
    <xf numFmtId="49" fontId="194" fillId="17" borderId="0" xfId="14984" applyNumberFormat="1" applyFont="1" applyFill="1" applyBorder="1" applyAlignment="1">
      <alignment horizontal="center" vertical="center"/>
    </xf>
    <xf numFmtId="0" fontId="194" fillId="17" borderId="0" xfId="14984" applyNumberFormat="1" applyFont="1" applyFill="1" applyBorder="1" applyAlignment="1">
      <alignment vertical="center"/>
    </xf>
    <xf numFmtId="0" fontId="194" fillId="17" borderId="0" xfId="14984" applyNumberFormat="1" applyFont="1" applyFill="1" applyBorder="1" applyAlignment="1">
      <alignment vertical="center" wrapText="1"/>
    </xf>
    <xf numFmtId="0" fontId="200" fillId="17" borderId="0" xfId="14992" applyFont="1" applyFill="1" applyBorder="1" applyAlignment="1">
      <alignment horizontal="left" vertical="center" wrapText="1"/>
    </xf>
    <xf numFmtId="16" fontId="200" fillId="17" borderId="0" xfId="14992" applyNumberFormat="1" applyFont="1" applyFill="1" applyBorder="1" applyAlignment="1">
      <alignment horizontal="left" vertical="center" wrapText="1"/>
    </xf>
    <xf numFmtId="0" fontId="200" fillId="17" borderId="0" xfId="14993" applyFont="1" applyFill="1" applyBorder="1" applyAlignment="1" applyProtection="1">
      <alignment horizontal="left" vertical="center" wrapText="1"/>
    </xf>
    <xf numFmtId="0" fontId="200" fillId="17" borderId="0" xfId="14993" applyFont="1" applyFill="1" applyBorder="1" applyAlignment="1" applyProtection="1">
      <alignment horizontal="left" vertical="center"/>
    </xf>
    <xf numFmtId="0" fontId="37" fillId="0" borderId="0" xfId="14984" applyNumberFormat="1" applyFont="1">
      <alignment vertical="center"/>
    </xf>
    <xf numFmtId="180" fontId="184" fillId="0" borderId="50" xfId="14983" applyNumberFormat="1" applyFont="1" applyFill="1" applyBorder="1" applyAlignment="1">
      <alignment horizontal="center" vertical="center" wrapText="1"/>
    </xf>
    <xf numFmtId="180" fontId="4" fillId="0" borderId="0" xfId="14982" applyNumberFormat="1" applyFont="1" applyBorder="1"/>
    <xf numFmtId="180" fontId="185" fillId="88" borderId="0" xfId="14985" applyNumberFormat="1" applyFont="1" applyFill="1" applyBorder="1" applyAlignment="1">
      <alignment horizontal="left" vertical="center" shrinkToFit="1"/>
    </xf>
    <xf numFmtId="180" fontId="192" fillId="0" borderId="0" xfId="14988" applyNumberFormat="1" applyFont="1">
      <alignment vertical="center"/>
    </xf>
    <xf numFmtId="180" fontId="185" fillId="16" borderId="0" xfId="14985" applyNumberFormat="1" applyFont="1" applyFill="1" applyBorder="1" applyAlignment="1">
      <alignment vertical="center"/>
    </xf>
    <xf numFmtId="221" fontId="186" fillId="88" borderId="102" xfId="14983" applyNumberFormat="1" applyFont="1" applyFill="1" applyBorder="1" applyAlignment="1">
      <alignment horizontal="center" vertical="center" wrapText="1"/>
    </xf>
    <xf numFmtId="180" fontId="185" fillId="88" borderId="0" xfId="14985" applyNumberFormat="1" applyFont="1" applyFill="1" applyBorder="1" applyAlignment="1">
      <alignment vertical="center"/>
    </xf>
    <xf numFmtId="180" fontId="185" fillId="88" borderId="0" xfId="14985" applyNumberFormat="1" applyFont="1" applyFill="1" applyBorder="1" applyAlignment="1">
      <alignment horizontal="center" vertical="center"/>
    </xf>
    <xf numFmtId="221" fontId="186" fillId="88" borderId="0" xfId="14983" applyNumberFormat="1" applyFont="1" applyFill="1" applyBorder="1" applyAlignment="1">
      <alignment horizontal="center" vertical="center" wrapText="1"/>
    </xf>
    <xf numFmtId="180" fontId="184" fillId="0" borderId="0" xfId="14983" applyNumberFormat="1" applyFont="1" applyFill="1" applyBorder="1" applyAlignment="1">
      <alignment horizontal="center" vertical="center"/>
    </xf>
    <xf numFmtId="180" fontId="184" fillId="0" borderId="0" xfId="14983" applyNumberFormat="1" applyFont="1" applyFill="1" applyBorder="1" applyAlignment="1">
      <alignment horizontal="center" vertical="center" wrapText="1"/>
    </xf>
    <xf numFmtId="183" fontId="202" fillId="0" borderId="98" xfId="14995" applyNumberFormat="1" applyFont="1" applyFill="1" applyBorder="1" applyAlignment="1">
      <alignment horizontal="center" vertical="center" wrapText="1"/>
    </xf>
    <xf numFmtId="223" fontId="202" fillId="0" borderId="98" xfId="14995" applyNumberFormat="1" applyFont="1" applyFill="1" applyBorder="1" applyAlignment="1">
      <alignment horizontal="center" vertical="center" wrapText="1"/>
    </xf>
    <xf numFmtId="221" fontId="186" fillId="0" borderId="72" xfId="14983" applyNumberFormat="1" applyFont="1" applyFill="1" applyBorder="1" applyAlignment="1">
      <alignment horizontal="center" vertical="center" wrapText="1"/>
    </xf>
    <xf numFmtId="183" fontId="187" fillId="17" borderId="50" xfId="14984" applyNumberFormat="1" applyFont="1" applyFill="1" applyBorder="1" applyAlignment="1">
      <alignment horizontal="center" vertical="center"/>
    </xf>
    <xf numFmtId="180" fontId="4" fillId="0" borderId="50" xfId="14982" applyNumberFormat="1" applyFont="1" applyBorder="1" applyAlignment="1">
      <alignment horizontal="center"/>
    </xf>
    <xf numFmtId="180" fontId="185" fillId="0" borderId="0" xfId="14985" applyNumberFormat="1" applyFont="1" applyFill="1" applyBorder="1" applyAlignment="1">
      <alignment horizontal="center" vertical="center" shrinkToFit="1"/>
    </xf>
    <xf numFmtId="183" fontId="187" fillId="17" borderId="103" xfId="14984" applyNumberFormat="1" applyFont="1" applyFill="1" applyBorder="1" applyAlignment="1">
      <alignment horizontal="center" vertical="center"/>
    </xf>
    <xf numFmtId="180" fontId="185" fillId="0" borderId="0" xfId="14982" applyNumberFormat="1" applyFont="1" applyBorder="1" applyAlignment="1">
      <alignment vertical="center"/>
    </xf>
    <xf numFmtId="180" fontId="184" fillId="88" borderId="0" xfId="14982" applyNumberFormat="1" applyFont="1" applyFill="1" applyBorder="1" applyAlignment="1">
      <alignment horizontal="center" vertical="center"/>
    </xf>
    <xf numFmtId="180" fontId="184" fillId="15" borderId="0" xfId="14985" applyNumberFormat="1" applyFont="1" applyFill="1" applyBorder="1" applyAlignment="1">
      <alignment horizontal="center" vertical="center"/>
    </xf>
    <xf numFmtId="49" fontId="184" fillId="15" borderId="0" xfId="14985" applyNumberFormat="1" applyFont="1" applyFill="1" applyBorder="1" applyAlignment="1">
      <alignment horizontal="center" vertical="center" shrinkToFit="1"/>
    </xf>
    <xf numFmtId="180" fontId="184" fillId="15" borderId="0" xfId="14989" applyNumberFormat="1" applyFont="1" applyFill="1" applyBorder="1" applyAlignment="1">
      <alignment horizontal="center" vertical="center" wrapText="1"/>
    </xf>
    <xf numFmtId="180" fontId="41" fillId="0" borderId="0" xfId="14982" applyNumberFormat="1" applyFont="1" applyAlignment="1">
      <alignment vertical="center"/>
    </xf>
    <xf numFmtId="220" fontId="6" fillId="0" borderId="0" xfId="14982" applyNumberFormat="1" applyFont="1" applyFill="1" applyBorder="1" applyAlignment="1">
      <alignment horizontal="center"/>
    </xf>
    <xf numFmtId="0" fontId="43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3" fillId="16" borderId="25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7" borderId="9" xfId="12933" applyFont="1" applyFill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/>
    </xf>
    <xf numFmtId="0" fontId="43" fillId="16" borderId="19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16" borderId="6" xfId="12933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 wrapText="1"/>
    </xf>
    <xf numFmtId="0" fontId="43" fillId="0" borderId="19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16" borderId="8" xfId="12933" applyFont="1" applyFill="1" applyBorder="1" applyAlignment="1">
      <alignment horizontal="center" vertical="center" wrapText="1"/>
    </xf>
    <xf numFmtId="0" fontId="43" fillId="16" borderId="25" xfId="12933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3" fillId="16" borderId="22" xfId="12933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3" fillId="17" borderId="7" xfId="12933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16" borderId="15" xfId="6447" applyFont="1" applyFill="1" applyBorder="1" applyAlignment="1">
      <alignment vertical="center" shrinkToFit="1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25" xfId="12933" applyFont="1" applyFill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0" xfId="6447" applyFont="1" applyFill="1" applyBorder="1" applyAlignment="1">
      <alignment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15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vertical="center"/>
    </xf>
    <xf numFmtId="182" fontId="43" fillId="16" borderId="25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182" fontId="43" fillId="16" borderId="6" xfId="12933" applyNumberFormat="1" applyFont="1" applyFill="1" applyBorder="1" applyAlignment="1">
      <alignment horizontal="center" vertical="center" wrapText="1"/>
    </xf>
    <xf numFmtId="182" fontId="43" fillId="0" borderId="25" xfId="12933" applyNumberFormat="1" applyFont="1" applyFill="1" applyBorder="1" applyAlignment="1">
      <alignment horizontal="center" vertical="center" wrapText="1"/>
    </xf>
    <xf numFmtId="182" fontId="43" fillId="0" borderId="9" xfId="12933" applyNumberFormat="1" applyFont="1" applyFill="1" applyBorder="1" applyAlignment="1">
      <alignment horizontal="center" vertical="center" wrapText="1"/>
    </xf>
    <xf numFmtId="182" fontId="43" fillId="0" borderId="8" xfId="12933" applyNumberFormat="1" applyFont="1" applyFill="1" applyBorder="1" applyAlignment="1">
      <alignment horizontal="center" vertical="center" wrapText="1"/>
    </xf>
    <xf numFmtId="49" fontId="43" fillId="0" borderId="25" xfId="12933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3" fillId="17" borderId="25" xfId="12933" applyFont="1" applyFill="1" applyBorder="1" applyAlignment="1">
      <alignment horizontal="center" vertical="center"/>
    </xf>
    <xf numFmtId="49" fontId="43" fillId="0" borderId="25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vertical="center" shrinkToFit="1"/>
    </xf>
    <xf numFmtId="0" fontId="43" fillId="17" borderId="22" xfId="12933" applyFont="1" applyFill="1" applyBorder="1" applyAlignment="1">
      <alignment horizontal="center" vertical="center"/>
    </xf>
    <xf numFmtId="0" fontId="43" fillId="17" borderId="29" xfId="12933" applyFont="1" applyFill="1" applyBorder="1" applyAlignment="1">
      <alignment horizontal="center" vertical="center"/>
    </xf>
    <xf numFmtId="0" fontId="43" fillId="16" borderId="26" xfId="12933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83" fontId="51" fillId="0" borderId="25" xfId="13034" applyNumberFormat="1" applyFont="1" applyFill="1" applyBorder="1" applyAlignment="1">
      <alignment horizontal="left" vertical="center"/>
    </xf>
    <xf numFmtId="183" fontId="51" fillId="0" borderId="29" xfId="13034" applyNumberFormat="1" applyFont="1" applyFill="1" applyBorder="1" applyAlignment="1">
      <alignment horizontal="left" vertical="center"/>
    </xf>
    <xf numFmtId="183" fontId="51" fillId="0" borderId="25" xfId="13034" applyNumberFormat="1" applyFont="1" applyBorder="1" applyAlignment="1">
      <alignment horizontal="left" vertical="center"/>
    </xf>
    <xf numFmtId="183" fontId="51" fillId="0" borderId="29" xfId="13034" applyNumberFormat="1" applyFont="1" applyBorder="1" applyAlignment="1">
      <alignment horizontal="left" vertical="center"/>
    </xf>
    <xf numFmtId="183" fontId="51" fillId="0" borderId="24" xfId="13032" applyNumberFormat="1" applyFont="1" applyFill="1" applyBorder="1" applyAlignment="1">
      <alignment horizontal="left" wrapText="1"/>
    </xf>
    <xf numFmtId="183" fontId="51" fillId="0" borderId="25" xfId="13032" applyNumberFormat="1" applyFont="1" applyFill="1" applyBorder="1" applyAlignment="1">
      <alignment horizontal="left" wrapText="1"/>
    </xf>
    <xf numFmtId="183" fontId="51" fillId="0" borderId="31" xfId="13032" applyNumberFormat="1" applyFont="1" applyFill="1" applyBorder="1" applyAlignment="1">
      <alignment horizontal="left" wrapText="1"/>
    </xf>
    <xf numFmtId="183" fontId="51" fillId="0" borderId="29" xfId="13032" applyNumberFormat="1" applyFont="1" applyFill="1" applyBorder="1" applyAlignment="1">
      <alignment horizontal="left" wrapText="1"/>
    </xf>
    <xf numFmtId="49" fontId="51" fillId="0" borderId="25" xfId="13034" applyNumberFormat="1" applyFont="1" applyFill="1" applyBorder="1" applyAlignment="1">
      <alignment horizontal="left" vertical="center"/>
    </xf>
    <xf numFmtId="49" fontId="51" fillId="0" borderId="29" xfId="13034" applyNumberFormat="1" applyFont="1" applyFill="1" applyBorder="1" applyAlignment="1">
      <alignment horizontal="left" vertical="center"/>
    </xf>
    <xf numFmtId="183" fontId="51" fillId="0" borderId="0" xfId="13031" applyNumberFormat="1" applyFont="1" applyFill="1">
      <alignment vertical="center"/>
    </xf>
    <xf numFmtId="183" fontId="51" fillId="0" borderId="15" xfId="13031" applyNumberFormat="1" applyFont="1" applyFill="1" applyBorder="1">
      <alignment vertical="center"/>
    </xf>
    <xf numFmtId="49" fontId="51" fillId="0" borderId="25" xfId="13034" applyNumberFormat="1" applyFont="1" applyBorder="1" applyAlignment="1">
      <alignment horizontal="left" vertical="center"/>
    </xf>
    <xf numFmtId="49" fontId="51" fillId="0" borderId="29" xfId="13034" applyNumberFormat="1" applyFont="1" applyBorder="1" applyAlignment="1">
      <alignment horizontal="left" vertical="center"/>
    </xf>
    <xf numFmtId="183" fontId="5" fillId="15" borderId="0" xfId="13035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 vertical="center" shrinkToFit="1"/>
    </xf>
    <xf numFmtId="183" fontId="5" fillId="0" borderId="0" xfId="13034" applyNumberFormat="1" applyFont="1" applyBorder="1" applyAlignment="1">
      <alignment horizontal="center" vertical="center"/>
    </xf>
    <xf numFmtId="183" fontId="70" fillId="0" borderId="0" xfId="13034" applyNumberFormat="1" applyFont="1" applyBorder="1" applyAlignment="1">
      <alignment horizontal="center" vertical="center"/>
    </xf>
    <xf numFmtId="183" fontId="70" fillId="0" borderId="0" xfId="13034" applyNumberFormat="1" applyFont="1" applyFill="1" applyBorder="1" applyAlignment="1">
      <alignment horizontal="center" vertical="center"/>
    </xf>
    <xf numFmtId="183" fontId="70" fillId="0" borderId="0" xfId="13031" applyNumberFormat="1" applyFont="1" applyAlignment="1">
      <alignment horizontal="left" vertical="center"/>
    </xf>
    <xf numFmtId="49" fontId="51" fillId="0" borderId="24" xfId="13034" applyNumberFormat="1" applyFont="1" applyBorder="1" applyAlignment="1">
      <alignment horizontal="left" vertical="center"/>
    </xf>
    <xf numFmtId="183" fontId="51" fillId="0" borderId="24" xfId="13034" applyNumberFormat="1" applyFont="1" applyBorder="1" applyAlignment="1">
      <alignment horizontal="left" vertical="center"/>
    </xf>
    <xf numFmtId="176" fontId="72" fillId="17" borderId="25" xfId="13045" applyNumberFormat="1" applyFont="1" applyFill="1" applyBorder="1" applyAlignment="1">
      <alignment horizontal="center" vertical="center" wrapText="1"/>
    </xf>
    <xf numFmtId="176" fontId="72" fillId="17" borderId="29" xfId="13045" applyNumberFormat="1" applyFont="1" applyFill="1" applyBorder="1" applyAlignment="1">
      <alignment horizontal="center" vertical="center" wrapText="1"/>
    </xf>
    <xf numFmtId="176" fontId="72" fillId="0" borderId="24" xfId="13045" applyNumberFormat="1" applyFont="1" applyFill="1" applyBorder="1" applyAlignment="1">
      <alignment horizontal="center" vertical="center" wrapText="1"/>
    </xf>
    <xf numFmtId="176" fontId="49" fillId="0" borderId="25" xfId="13045" applyNumberFormat="1" applyFont="1" applyFill="1" applyBorder="1" applyAlignment="1">
      <alignment horizontal="center" vertical="center" wrapText="1"/>
    </xf>
    <xf numFmtId="176" fontId="49" fillId="0" borderId="29" xfId="13045" applyNumberFormat="1" applyFont="1" applyFill="1" applyBorder="1" applyAlignment="1">
      <alignment horizontal="center" vertical="center" wrapText="1"/>
    </xf>
    <xf numFmtId="202" fontId="8" fillId="20" borderId="25" xfId="13046" applyNumberFormat="1" applyFont="1" applyFill="1" applyBorder="1" applyAlignment="1">
      <alignment horizontal="center" vertical="center"/>
    </xf>
    <xf numFmtId="202" fontId="8" fillId="20" borderId="29" xfId="13046" applyNumberFormat="1" applyFont="1" applyFill="1" applyBorder="1" applyAlignment="1">
      <alignment horizontal="center" vertical="center"/>
    </xf>
    <xf numFmtId="176" fontId="8" fillId="17" borderId="25" xfId="13046" applyNumberFormat="1" applyFont="1" applyFill="1" applyBorder="1" applyAlignment="1">
      <alignment horizontal="center" vertical="center"/>
    </xf>
    <xf numFmtId="176" fontId="8" fillId="17" borderId="29" xfId="13046" applyNumberFormat="1" applyFont="1" applyFill="1" applyBorder="1" applyAlignment="1">
      <alignment horizontal="center" vertical="center"/>
    </xf>
    <xf numFmtId="176" fontId="72" fillId="0" borderId="25" xfId="13045" applyNumberFormat="1" applyFont="1" applyFill="1" applyBorder="1" applyAlignment="1">
      <alignment horizontal="center" vertical="center" wrapText="1"/>
    </xf>
    <xf numFmtId="176" fontId="72" fillId="0" borderId="29" xfId="13045" applyNumberFormat="1" applyFont="1" applyFill="1" applyBorder="1" applyAlignment="1">
      <alignment horizontal="center" vertical="center" wrapText="1"/>
    </xf>
    <xf numFmtId="176" fontId="8" fillId="0" borderId="25" xfId="13045" applyNumberFormat="1" applyFont="1" applyFill="1" applyBorder="1" applyAlignment="1">
      <alignment horizontal="center" vertical="center"/>
    </xf>
    <xf numFmtId="176" fontId="8" fillId="0" borderId="31" xfId="13045" applyNumberFormat="1" applyFont="1" applyFill="1" applyBorder="1" applyAlignment="1">
      <alignment horizontal="center" vertical="center"/>
    </xf>
    <xf numFmtId="176" fontId="8" fillId="17" borderId="24" xfId="13046" applyNumberFormat="1" applyFont="1" applyFill="1" applyBorder="1" applyAlignment="1">
      <alignment horizontal="center" vertical="center"/>
    </xf>
    <xf numFmtId="176" fontId="8" fillId="20" borderId="24" xfId="13046" applyNumberFormat="1" applyFont="1" applyFill="1" applyBorder="1" applyAlignment="1">
      <alignment horizontal="center" vertical="center" wrapText="1"/>
    </xf>
    <xf numFmtId="176" fontId="8" fillId="0" borderId="24" xfId="13046" applyNumberFormat="1" applyFont="1" applyFill="1" applyBorder="1" applyAlignment="1">
      <alignment horizontal="center" vertical="center"/>
    </xf>
    <xf numFmtId="176" fontId="49" fillId="17" borderId="24" xfId="13046" applyNumberFormat="1" applyFont="1" applyFill="1" applyBorder="1" applyAlignment="1">
      <alignment horizontal="center" vertical="center" wrapText="1"/>
    </xf>
    <xf numFmtId="176" fontId="8" fillId="0" borderId="33" xfId="13046" applyNumberFormat="1" applyFont="1" applyFill="1" applyBorder="1" applyAlignment="1">
      <alignment horizontal="center" vertical="center"/>
    </xf>
    <xf numFmtId="176" fontId="8" fillId="0" borderId="31" xfId="13046" applyNumberFormat="1" applyFont="1" applyFill="1" applyBorder="1" applyAlignment="1">
      <alignment horizontal="center" vertical="center"/>
    </xf>
    <xf numFmtId="176" fontId="8" fillId="0" borderId="29" xfId="13046" applyNumberFormat="1" applyFont="1" applyFill="1" applyBorder="1" applyAlignment="1">
      <alignment horizontal="center" vertical="center"/>
    </xf>
    <xf numFmtId="176" fontId="8" fillId="17" borderId="25" xfId="13045" applyNumberFormat="1" applyFont="1" applyFill="1" applyBorder="1" applyAlignment="1">
      <alignment horizontal="center" vertical="center" wrapText="1"/>
    </xf>
    <xf numFmtId="176" fontId="8" fillId="17" borderId="31" xfId="13045" applyNumberFormat="1" applyFont="1" applyFill="1" applyBorder="1" applyAlignment="1">
      <alignment horizontal="center" vertical="center" wrapText="1"/>
    </xf>
    <xf numFmtId="176" fontId="8" fillId="17" borderId="29" xfId="13045" applyNumberFormat="1" applyFont="1" applyFill="1" applyBorder="1" applyAlignment="1">
      <alignment horizontal="center" vertical="center" wrapText="1"/>
    </xf>
    <xf numFmtId="176" fontId="49" fillId="17" borderId="24" xfId="13045" applyNumberFormat="1" applyFont="1" applyFill="1" applyBorder="1" applyAlignment="1">
      <alignment horizontal="center" vertical="center" wrapText="1"/>
    </xf>
    <xf numFmtId="176" fontId="72" fillId="17" borderId="24" xfId="13045" applyNumberFormat="1" applyFont="1" applyFill="1" applyBorder="1" applyAlignment="1">
      <alignment horizontal="center" vertical="center" wrapText="1"/>
    </xf>
    <xf numFmtId="176" fontId="8" fillId="17" borderId="24" xfId="13045" applyNumberFormat="1" applyFont="1" applyFill="1" applyBorder="1" applyAlignment="1">
      <alignment horizontal="center" vertical="center" wrapText="1"/>
    </xf>
    <xf numFmtId="176" fontId="72" fillId="20" borderId="25" xfId="13045" applyNumberFormat="1" applyFont="1" applyFill="1" applyBorder="1" applyAlignment="1">
      <alignment horizontal="center" vertical="center" wrapText="1"/>
    </xf>
    <xf numFmtId="176" fontId="72" fillId="20" borderId="29" xfId="13045" applyNumberFormat="1" applyFont="1" applyFill="1" applyBorder="1" applyAlignment="1">
      <alignment horizontal="center" vertical="center" wrapText="1"/>
    </xf>
    <xf numFmtId="176" fontId="72" fillId="0" borderId="33" xfId="13045" applyNumberFormat="1" applyFont="1" applyFill="1" applyBorder="1" applyAlignment="1">
      <alignment horizontal="center" vertical="center" wrapText="1"/>
    </xf>
    <xf numFmtId="176" fontId="72" fillId="17" borderId="33" xfId="13045" applyNumberFormat="1" applyFont="1" applyFill="1" applyBorder="1" applyAlignment="1">
      <alignment horizontal="center" vertical="center" wrapText="1"/>
    </xf>
    <xf numFmtId="176" fontId="8" fillId="17" borderId="32" xfId="13045" applyNumberFormat="1" applyFont="1" applyFill="1" applyBorder="1" applyAlignment="1">
      <alignment horizontal="center" vertical="center"/>
    </xf>
    <xf numFmtId="176" fontId="8" fillId="17" borderId="15" xfId="13045" applyNumberFormat="1" applyFont="1" applyFill="1" applyBorder="1" applyAlignment="1">
      <alignment horizontal="center" vertical="center"/>
    </xf>
    <xf numFmtId="202" fontId="8" fillId="17" borderId="25" xfId="13046" applyNumberFormat="1" applyFont="1" applyFill="1" applyBorder="1" applyAlignment="1">
      <alignment horizontal="center" vertical="center"/>
    </xf>
    <xf numFmtId="202" fontId="8" fillId="17" borderId="29" xfId="13046" applyNumberFormat="1" applyFont="1" applyFill="1" applyBorder="1" applyAlignment="1">
      <alignment horizontal="center" vertical="center"/>
    </xf>
    <xf numFmtId="176" fontId="49" fillId="0" borderId="25" xfId="13046" applyNumberFormat="1" applyFont="1" applyFill="1" applyBorder="1" applyAlignment="1">
      <alignment horizontal="center" vertical="center" wrapText="1"/>
    </xf>
    <xf numFmtId="176" fontId="49" fillId="0" borderId="31" xfId="13046" applyNumberFormat="1" applyFont="1" applyFill="1" applyBorder="1" applyAlignment="1">
      <alignment horizontal="center" vertical="center" wrapText="1"/>
    </xf>
    <xf numFmtId="176" fontId="49" fillId="0" borderId="29" xfId="13046" applyNumberFormat="1" applyFont="1" applyFill="1" applyBorder="1" applyAlignment="1">
      <alignment horizontal="center" vertical="center" wrapText="1"/>
    </xf>
    <xf numFmtId="176" fontId="72" fillId="20" borderId="33" xfId="13045" applyNumberFormat="1" applyFont="1" applyFill="1" applyBorder="1" applyAlignment="1">
      <alignment horizontal="center" vertical="center" wrapText="1"/>
    </xf>
    <xf numFmtId="176" fontId="8" fillId="0" borderId="25" xfId="13046" applyNumberFormat="1" applyFont="1" applyFill="1" applyBorder="1" applyAlignment="1">
      <alignment horizontal="center" vertical="center"/>
    </xf>
    <xf numFmtId="176" fontId="34" fillId="0" borderId="0" xfId="13057" applyNumberFormat="1" applyFont="1" applyBorder="1" applyAlignment="1">
      <alignment horizontal="center" vertical="center"/>
    </xf>
    <xf numFmtId="176" fontId="41" fillId="15" borderId="0" xfId="13051" applyNumberFormat="1" applyFont="1" applyFill="1" applyBorder="1" applyAlignment="1">
      <alignment horizontal="left" vertical="center"/>
    </xf>
    <xf numFmtId="202" fontId="8" fillId="0" borderId="25" xfId="13046" applyNumberFormat="1" applyFont="1" applyFill="1" applyBorder="1" applyAlignment="1">
      <alignment horizontal="center" vertical="center"/>
    </xf>
    <xf numFmtId="202" fontId="8" fillId="0" borderId="29" xfId="13046" applyNumberFormat="1" applyFont="1" applyFill="1" applyBorder="1" applyAlignment="1">
      <alignment horizontal="center" vertical="center"/>
    </xf>
    <xf numFmtId="176" fontId="72" fillId="0" borderId="31" xfId="13045" applyNumberFormat="1" applyFont="1" applyFill="1" applyBorder="1" applyAlignment="1">
      <alignment horizontal="center" vertical="center" wrapText="1"/>
    </xf>
    <xf numFmtId="176" fontId="8" fillId="17" borderId="31" xfId="13046" applyNumberFormat="1" applyFont="1" applyFill="1" applyBorder="1" applyAlignment="1">
      <alignment horizontal="center" vertical="center"/>
    </xf>
    <xf numFmtId="176" fontId="8" fillId="0" borderId="33" xfId="13046" applyNumberFormat="1" applyFont="1" applyFill="1" applyBorder="1" applyAlignment="1">
      <alignment horizontal="center" vertical="center" wrapText="1"/>
    </xf>
    <xf numFmtId="176" fontId="8" fillId="0" borderId="31" xfId="13046" applyNumberFormat="1" applyFont="1" applyFill="1" applyBorder="1" applyAlignment="1">
      <alignment horizontal="center" vertical="center" wrapText="1"/>
    </xf>
    <xf numFmtId="176" fontId="8" fillId="0" borderId="29" xfId="13046" applyNumberFormat="1" applyFont="1" applyFill="1" applyBorder="1" applyAlignment="1">
      <alignment horizontal="center" vertical="center" wrapText="1"/>
    </xf>
    <xf numFmtId="176" fontId="8" fillId="0" borderId="24" xfId="13046" applyNumberFormat="1" applyFont="1" applyFill="1" applyBorder="1" applyAlignment="1">
      <alignment horizontal="center" vertical="center" wrapText="1"/>
    </xf>
    <xf numFmtId="176" fontId="8" fillId="17" borderId="33" xfId="13045" applyNumberFormat="1" applyFont="1" applyFill="1" applyBorder="1" applyAlignment="1">
      <alignment horizontal="center" vertical="center"/>
    </xf>
    <xf numFmtId="176" fontId="8" fillId="17" borderId="31" xfId="13045" applyNumberFormat="1" applyFont="1" applyFill="1" applyBorder="1" applyAlignment="1">
      <alignment horizontal="center" vertical="center"/>
    </xf>
    <xf numFmtId="176" fontId="8" fillId="17" borderId="24" xfId="13045" applyNumberFormat="1" applyFont="1" applyFill="1" applyBorder="1" applyAlignment="1">
      <alignment horizontal="center" vertical="center"/>
    </xf>
    <xf numFmtId="0" fontId="110" fillId="34" borderId="57" xfId="13019" applyFont="1" applyFill="1" applyBorder="1" applyAlignment="1">
      <alignment horizontal="center" vertical="center" wrapText="1"/>
    </xf>
    <xf numFmtId="0" fontId="110" fillId="34" borderId="66" xfId="13019" applyFont="1" applyFill="1" applyBorder="1" applyAlignment="1">
      <alignment horizontal="center" vertical="center" wrapText="1"/>
    </xf>
    <xf numFmtId="0" fontId="110" fillId="0" borderId="57" xfId="13019" applyFont="1" applyBorder="1" applyAlignment="1">
      <alignment horizontal="center" vertical="center" wrapText="1"/>
    </xf>
    <xf numFmtId="0" fontId="110" fillId="0" borderId="66" xfId="13019" applyFont="1" applyBorder="1" applyAlignment="1">
      <alignment horizontal="center" vertical="center" wrapText="1"/>
    </xf>
    <xf numFmtId="0" fontId="110" fillId="35" borderId="50" xfId="13019" applyFont="1" applyFill="1" applyBorder="1" applyAlignment="1">
      <alignment horizontal="center" vertical="center"/>
    </xf>
    <xf numFmtId="0" fontId="110" fillId="34" borderId="50" xfId="13019" applyFont="1" applyFill="1" applyBorder="1" applyAlignment="1">
      <alignment horizontal="center" vertical="center"/>
    </xf>
    <xf numFmtId="0" fontId="110" fillId="0" borderId="50" xfId="13019" applyFont="1" applyBorder="1" applyAlignment="1">
      <alignment horizontal="center" vertical="center"/>
    </xf>
    <xf numFmtId="0" fontId="110" fillId="0" borderId="62" xfId="13019" applyFont="1" applyBorder="1" applyAlignment="1">
      <alignment horizontal="center" vertical="center"/>
    </xf>
    <xf numFmtId="0" fontId="115" fillId="0" borderId="62" xfId="13019" applyFont="1" applyFill="1" applyBorder="1" applyAlignment="1">
      <alignment horizontal="center" vertical="center"/>
    </xf>
    <xf numFmtId="0" fontId="115" fillId="0" borderId="9" xfId="13019" applyFont="1" applyFill="1" applyBorder="1" applyAlignment="1">
      <alignment horizontal="center" vertical="center"/>
    </xf>
    <xf numFmtId="0" fontId="115" fillId="0" borderId="8" xfId="13019" applyFont="1" applyFill="1" applyBorder="1" applyAlignment="1">
      <alignment horizontal="center" vertical="center"/>
    </xf>
    <xf numFmtId="0" fontId="63" fillId="0" borderId="0" xfId="13019" applyFont="1" applyFill="1" applyAlignment="1">
      <alignment horizontal="left"/>
    </xf>
    <xf numFmtId="0" fontId="110" fillId="0" borderId="50" xfId="13019" applyFont="1" applyBorder="1" applyAlignment="1">
      <alignment horizontal="center" vertical="center" wrapText="1"/>
    </xf>
    <xf numFmtId="0" fontId="63" fillId="0" borderId="0" xfId="13214" applyFont="1" applyFill="1" applyBorder="1" applyAlignment="1">
      <alignment horizontal="left" vertical="center" shrinkToFit="1"/>
    </xf>
    <xf numFmtId="0" fontId="110" fillId="0" borderId="62" xfId="13019" applyFont="1" applyFill="1" applyBorder="1" applyAlignment="1">
      <alignment horizontal="center" vertical="center"/>
    </xf>
    <xf numFmtId="0" fontId="110" fillId="0" borderId="8" xfId="13019" applyFont="1" applyFill="1" applyBorder="1" applyAlignment="1">
      <alignment horizontal="center" vertical="center"/>
    </xf>
    <xf numFmtId="0" fontId="110" fillId="0" borderId="50" xfId="13019" applyFont="1" applyFill="1" applyBorder="1" applyAlignment="1">
      <alignment horizontal="center" vertical="center"/>
    </xf>
    <xf numFmtId="0" fontId="110" fillId="0" borderId="50" xfId="13019" applyFont="1" applyFill="1" applyBorder="1"/>
    <xf numFmtId="0" fontId="110" fillId="37" borderId="50" xfId="13019" applyFont="1" applyFill="1" applyBorder="1" applyAlignment="1">
      <alignment horizontal="center" vertical="center"/>
    </xf>
    <xf numFmtId="0" fontId="110" fillId="37" borderId="62" xfId="13019" applyFont="1" applyFill="1" applyBorder="1"/>
    <xf numFmtId="0" fontId="63" fillId="15" borderId="0" xfId="13214" applyFont="1" applyFill="1" applyBorder="1" applyAlignment="1">
      <alignment horizontal="left" vertical="center"/>
    </xf>
    <xf numFmtId="0" fontId="110" fillId="0" borderId="62" xfId="13019" applyFont="1" applyBorder="1"/>
    <xf numFmtId="0" fontId="118" fillId="0" borderId="0" xfId="13019" applyFont="1" applyFill="1" applyBorder="1" applyAlignment="1">
      <alignment horizontal="left" vertical="center" shrinkToFit="1"/>
    </xf>
    <xf numFmtId="0" fontId="115" fillId="0" borderId="0" xfId="13019" applyFont="1" applyFill="1" applyBorder="1"/>
    <xf numFmtId="0" fontId="110" fillId="0" borderId="50" xfId="13215" applyFont="1" applyFill="1" applyBorder="1" applyAlignment="1">
      <alignment horizontal="center" vertical="center" wrapText="1"/>
    </xf>
    <xf numFmtId="0" fontId="110" fillId="0" borderId="50" xfId="12933" applyFont="1" applyBorder="1" applyAlignment="1">
      <alignment horizontal="center" vertical="center"/>
    </xf>
    <xf numFmtId="0" fontId="110" fillId="0" borderId="9" xfId="13019" applyFont="1" applyBorder="1" applyAlignment="1">
      <alignment horizontal="center" vertical="center"/>
    </xf>
    <xf numFmtId="0" fontId="110" fillId="0" borderId="8" xfId="13019" applyFont="1" applyBorder="1" applyAlignment="1">
      <alignment horizontal="center" vertical="center"/>
    </xf>
    <xf numFmtId="0" fontId="110" fillId="34" borderId="50" xfId="13019" applyFont="1" applyFill="1" applyBorder="1" applyAlignment="1"/>
    <xf numFmtId="0" fontId="110" fillId="0" borderId="62" xfId="12933" applyFont="1" applyBorder="1" applyAlignment="1">
      <alignment horizontal="center" vertical="center"/>
    </xf>
    <xf numFmtId="0" fontId="110" fillId="0" borderId="8" xfId="12933" applyFont="1" applyBorder="1" applyAlignment="1">
      <alignment horizontal="center" vertical="center"/>
    </xf>
    <xf numFmtId="0" fontId="110" fillId="34" borderId="50" xfId="12933" applyFont="1" applyFill="1" applyBorder="1" applyAlignment="1">
      <alignment horizontal="center" vertical="center"/>
    </xf>
    <xf numFmtId="0" fontId="110" fillId="0" borderId="50" xfId="13019" applyFont="1" applyFill="1" applyBorder="1" applyAlignment="1"/>
    <xf numFmtId="0" fontId="63" fillId="0" borderId="0" xfId="13019" applyFont="1" applyFill="1" applyBorder="1" applyAlignment="1">
      <alignment horizontal="left" vertical="center" shrinkToFit="1"/>
    </xf>
    <xf numFmtId="0" fontId="110" fillId="0" borderId="50" xfId="13019" applyFont="1" applyBorder="1" applyAlignment="1"/>
    <xf numFmtId="0" fontId="110" fillId="34" borderId="62" xfId="13019" applyFont="1" applyFill="1" applyBorder="1" applyAlignment="1">
      <alignment horizontal="center" vertical="center"/>
    </xf>
    <xf numFmtId="0" fontId="110" fillId="34" borderId="8" xfId="13019" applyFont="1" applyFill="1" applyBorder="1" applyAlignment="1">
      <alignment horizontal="center" vertical="center"/>
    </xf>
    <xf numFmtId="0" fontId="110" fillId="34" borderId="50" xfId="13019" applyFont="1" applyFill="1" applyBorder="1" applyAlignment="1">
      <alignment horizontal="center"/>
    </xf>
    <xf numFmtId="0" fontId="110" fillId="36" borderId="50" xfId="13019" applyFont="1" applyFill="1" applyBorder="1" applyAlignment="1">
      <alignment horizontal="center" vertical="center"/>
    </xf>
    <xf numFmtId="0" fontId="110" fillId="36" borderId="50" xfId="13019" applyFont="1" applyFill="1" applyBorder="1"/>
    <xf numFmtId="0" fontId="110" fillId="0" borderId="78" xfId="13019" applyFont="1" applyBorder="1" applyAlignment="1">
      <alignment horizontal="center" vertical="center"/>
    </xf>
    <xf numFmtId="0" fontId="110" fillId="0" borderId="77" xfId="13019" applyFont="1" applyBorder="1" applyAlignment="1">
      <alignment horizontal="center" vertical="center"/>
    </xf>
    <xf numFmtId="0" fontId="110" fillId="0" borderId="50" xfId="13019" applyFont="1" applyBorder="1" applyAlignment="1">
      <alignment horizontal="center"/>
    </xf>
    <xf numFmtId="0" fontId="110" fillId="0" borderId="62" xfId="13019" applyFont="1" applyBorder="1" applyAlignment="1">
      <alignment horizontal="center"/>
    </xf>
    <xf numFmtId="0" fontId="110" fillId="0" borderId="62" xfId="13019" applyFont="1" applyBorder="1" applyAlignment="1">
      <alignment horizontal="center" vertical="center" wrapText="1"/>
    </xf>
    <xf numFmtId="0" fontId="110" fillId="0" borderId="9" xfId="13019" applyFont="1" applyBorder="1" applyAlignment="1">
      <alignment horizontal="center" vertical="center" wrapText="1"/>
    </xf>
    <xf numFmtId="0" fontId="110" fillId="0" borderId="8" xfId="13019" applyFont="1" applyBorder="1" applyAlignment="1">
      <alignment horizontal="center" vertical="center" wrapText="1"/>
    </xf>
    <xf numFmtId="0" fontId="110" fillId="0" borderId="46" xfId="13019" applyFont="1" applyBorder="1" applyAlignment="1">
      <alignment horizontal="center" vertical="center"/>
    </xf>
    <xf numFmtId="0" fontId="110" fillId="0" borderId="66" xfId="13019" applyFont="1" applyBorder="1" applyAlignment="1"/>
    <xf numFmtId="0" fontId="110" fillId="36" borderId="50" xfId="13019" applyFont="1" applyFill="1" applyBorder="1" applyAlignment="1">
      <alignment horizontal="center"/>
    </xf>
    <xf numFmtId="0" fontId="115" fillId="0" borderId="62" xfId="13019" applyFont="1" applyFill="1" applyBorder="1" applyAlignment="1">
      <alignment horizontal="center" vertical="center" wrapText="1"/>
    </xf>
    <xf numFmtId="0" fontId="115" fillId="0" borderId="9" xfId="13019" applyFont="1" applyFill="1" applyBorder="1" applyAlignment="1">
      <alignment horizontal="center" vertical="center" wrapText="1"/>
    </xf>
    <xf numFmtId="0" fontId="115" fillId="0" borderId="8" xfId="13019" applyFont="1" applyFill="1" applyBorder="1" applyAlignment="1">
      <alignment horizontal="center" vertical="center" wrapText="1"/>
    </xf>
    <xf numFmtId="0" fontId="110" fillId="37" borderId="50" xfId="13019" applyFont="1" applyFill="1" applyBorder="1" applyAlignment="1">
      <alignment horizontal="center"/>
    </xf>
    <xf numFmtId="0" fontId="110" fillId="0" borderId="50" xfId="13019" applyFont="1" applyFill="1" applyBorder="1" applyAlignment="1">
      <alignment horizontal="center"/>
    </xf>
    <xf numFmtId="0" fontId="110" fillId="0" borderId="0" xfId="13019" applyFont="1" applyFill="1" applyBorder="1" applyAlignment="1"/>
    <xf numFmtId="0" fontId="110" fillId="37" borderId="62" xfId="13019" applyFont="1" applyFill="1" applyBorder="1" applyAlignment="1">
      <alignment horizontal="center"/>
    </xf>
    <xf numFmtId="0" fontId="110" fillId="0" borderId="70" xfId="13019" applyFont="1" applyBorder="1" applyAlignment="1">
      <alignment horizontal="center" vertical="center"/>
    </xf>
    <xf numFmtId="0" fontId="110" fillId="0" borderId="67" xfId="13019" applyFont="1" applyBorder="1" applyAlignment="1"/>
    <xf numFmtId="0" fontId="110" fillId="0" borderId="58" xfId="13019" applyFont="1" applyBorder="1" applyAlignment="1">
      <alignment horizontal="center" vertical="center"/>
    </xf>
    <xf numFmtId="0" fontId="110" fillId="0" borderId="61" xfId="13019" applyFont="1" applyBorder="1" applyAlignment="1"/>
    <xf numFmtId="0" fontId="110" fillId="36" borderId="62" xfId="13019" applyFont="1" applyFill="1" applyBorder="1" applyAlignment="1">
      <alignment horizontal="center"/>
    </xf>
    <xf numFmtId="0" fontId="110" fillId="0" borderId="9" xfId="12933" applyFont="1" applyBorder="1" applyAlignment="1">
      <alignment horizontal="center" vertical="center"/>
    </xf>
    <xf numFmtId="0" fontId="110" fillId="0" borderId="62" xfId="13215" applyFont="1" applyFill="1" applyBorder="1" applyAlignment="1">
      <alignment horizontal="center" vertical="center" wrapText="1"/>
    </xf>
    <xf numFmtId="0" fontId="110" fillId="0" borderId="9" xfId="13215" applyFont="1" applyFill="1" applyBorder="1" applyAlignment="1">
      <alignment horizontal="center" vertical="center" wrapText="1"/>
    </xf>
    <xf numFmtId="0" fontId="110" fillId="0" borderId="8" xfId="13215" applyFont="1" applyFill="1" applyBorder="1" applyAlignment="1">
      <alignment horizontal="center" vertical="center" wrapText="1"/>
    </xf>
    <xf numFmtId="0" fontId="110" fillId="36" borderId="50" xfId="12933" applyFont="1" applyFill="1" applyBorder="1" applyAlignment="1">
      <alignment horizontal="center" vertical="center"/>
    </xf>
    <xf numFmtId="0" fontId="123" fillId="0" borderId="0" xfId="13213" applyFont="1" applyBorder="1" applyAlignment="1">
      <alignment horizontal="center" vertical="center"/>
    </xf>
    <xf numFmtId="0" fontId="123" fillId="0" borderId="0" xfId="13213" applyFont="1" applyFill="1" applyBorder="1" applyAlignment="1">
      <alignment horizontal="center" vertical="center"/>
    </xf>
    <xf numFmtId="0" fontId="58" fillId="0" borderId="0" xfId="13019" applyFont="1" applyAlignment="1">
      <alignment horizontal="center" vertical="center"/>
    </xf>
    <xf numFmtId="0" fontId="58" fillId="0" borderId="0" xfId="13019" applyFont="1" applyFill="1" applyAlignment="1">
      <alignment horizontal="center" vertical="center"/>
    </xf>
    <xf numFmtId="0" fontId="63" fillId="0" borderId="0" xfId="13213" applyFont="1" applyFill="1" applyBorder="1" applyAlignment="1">
      <alignment horizontal="center" vertical="center"/>
    </xf>
    <xf numFmtId="0" fontId="63" fillId="0" borderId="0" xfId="13213" applyFont="1" applyBorder="1" applyAlignment="1">
      <alignment horizontal="center" vertical="center"/>
    </xf>
    <xf numFmtId="0" fontId="118" fillId="0" borderId="0" xfId="13214" applyFont="1" applyFill="1" applyBorder="1" applyAlignment="1">
      <alignment horizontal="left" vertical="center" shrinkToFit="1"/>
    </xf>
    <xf numFmtId="0" fontId="110" fillId="37" borderId="50" xfId="12933" applyFont="1" applyFill="1" applyBorder="1" applyAlignment="1">
      <alignment horizontal="center" vertical="center"/>
    </xf>
    <xf numFmtId="0" fontId="110" fillId="34" borderId="62" xfId="12933" applyFont="1" applyFill="1" applyBorder="1" applyAlignment="1">
      <alignment horizontal="center" vertical="center"/>
    </xf>
    <xf numFmtId="0" fontId="110" fillId="34" borderId="8" xfId="12933" applyFont="1" applyFill="1" applyBorder="1" applyAlignment="1">
      <alignment horizontal="center" vertical="center"/>
    </xf>
    <xf numFmtId="0" fontId="110" fillId="0" borderId="62" xfId="13213" applyFont="1" applyFill="1" applyBorder="1" applyAlignment="1">
      <alignment horizontal="center" vertical="center" wrapText="1"/>
    </xf>
    <xf numFmtId="0" fontId="110" fillId="0" borderId="9" xfId="13213" applyFont="1" applyFill="1" applyBorder="1" applyAlignment="1">
      <alignment horizontal="center" vertical="center" wrapText="1"/>
    </xf>
    <xf numFmtId="0" fontId="110" fillId="0" borderId="8" xfId="13213" applyFont="1" applyFill="1" applyBorder="1" applyAlignment="1">
      <alignment horizontal="center" vertical="center" wrapText="1"/>
    </xf>
    <xf numFmtId="0" fontId="110" fillId="36" borderId="8" xfId="13019" applyFont="1" applyFill="1" applyBorder="1" applyAlignment="1">
      <alignment horizontal="center" vertical="center"/>
    </xf>
    <xf numFmtId="0" fontId="110" fillId="37" borderId="62" xfId="12933" applyFont="1" applyFill="1" applyBorder="1" applyAlignment="1">
      <alignment horizontal="center" vertical="center"/>
    </xf>
    <xf numFmtId="0" fontId="110" fillId="37" borderId="8" xfId="12933" applyFont="1" applyFill="1" applyBorder="1" applyAlignment="1">
      <alignment horizontal="center" vertical="center"/>
    </xf>
    <xf numFmtId="0" fontId="110" fillId="34" borderId="50" xfId="13019" applyFont="1" applyFill="1" applyBorder="1"/>
    <xf numFmtId="0" fontId="110" fillId="36" borderId="62" xfId="12933" applyFont="1" applyFill="1" applyBorder="1" applyAlignment="1">
      <alignment horizontal="center" vertical="center"/>
    </xf>
    <xf numFmtId="0" fontId="110" fillId="34" borderId="62" xfId="13019" applyFont="1" applyFill="1" applyBorder="1"/>
    <xf numFmtId="0" fontId="110" fillId="37" borderId="50" xfId="13019" applyFont="1" applyFill="1" applyBorder="1" applyAlignment="1"/>
    <xf numFmtId="0" fontId="110" fillId="35" borderId="46" xfId="13019" applyFont="1" applyFill="1" applyBorder="1" applyAlignment="1">
      <alignment horizontal="center" vertical="center"/>
    </xf>
    <xf numFmtId="0" fontId="110" fillId="35" borderId="58" xfId="13019" applyFont="1" applyFill="1" applyBorder="1" applyAlignment="1">
      <alignment horizontal="center" vertical="center"/>
    </xf>
    <xf numFmtId="0" fontId="110" fillId="34" borderId="46" xfId="13019" applyFont="1" applyFill="1" applyBorder="1" applyAlignment="1">
      <alignment horizontal="center" vertical="center"/>
    </xf>
    <xf numFmtId="0" fontId="110" fillId="34" borderId="66" xfId="13019" applyFont="1" applyFill="1" applyBorder="1" applyAlignment="1"/>
    <xf numFmtId="0" fontId="110" fillId="35" borderId="62" xfId="13019" applyFont="1" applyFill="1" applyBorder="1" applyAlignment="1">
      <alignment horizontal="center" vertical="center"/>
    </xf>
    <xf numFmtId="0" fontId="110" fillId="35" borderId="9" xfId="13019" applyFont="1" applyFill="1" applyBorder="1" applyAlignment="1">
      <alignment horizontal="center" vertical="center"/>
    </xf>
    <xf numFmtId="0" fontId="110" fillId="36" borderId="46" xfId="13019" applyFont="1" applyFill="1" applyBorder="1" applyAlignment="1">
      <alignment horizontal="center" vertical="center"/>
    </xf>
    <xf numFmtId="0" fontId="110" fillId="36" borderId="66" xfId="13019" applyFont="1" applyFill="1" applyBorder="1" applyAlignment="1"/>
    <xf numFmtId="0" fontId="110" fillId="0" borderId="9" xfId="13019" applyFont="1" applyFill="1" applyBorder="1" applyAlignment="1">
      <alignment horizontal="center" vertical="center"/>
    </xf>
    <xf numFmtId="0" fontId="63" fillId="0" borderId="75" xfId="13019" applyFont="1" applyFill="1" applyBorder="1" applyAlignment="1">
      <alignment horizontal="left" vertical="center" shrinkToFit="1"/>
    </xf>
    <xf numFmtId="0" fontId="63" fillId="0" borderId="15" xfId="13019" applyFont="1" applyFill="1" applyBorder="1" applyAlignment="1">
      <alignment horizontal="left" vertical="center" shrinkToFit="1"/>
    </xf>
    <xf numFmtId="184" fontId="63" fillId="0" borderId="8" xfId="13019" applyNumberFormat="1" applyFont="1" applyFill="1" applyBorder="1" applyAlignment="1">
      <alignment horizontal="left" vertical="center" shrinkToFit="1"/>
    </xf>
    <xf numFmtId="49" fontId="63" fillId="0" borderId="8" xfId="13019" applyNumberFormat="1" applyFont="1" applyFill="1" applyBorder="1" applyAlignment="1">
      <alignment horizontal="left" vertical="center" shrinkToFit="1"/>
    </xf>
    <xf numFmtId="0" fontId="63" fillId="0" borderId="8" xfId="13019" applyFont="1" applyFill="1" applyBorder="1" applyAlignment="1">
      <alignment horizontal="left" vertical="center" shrinkToFit="1"/>
    </xf>
    <xf numFmtId="0" fontId="63" fillId="16" borderId="0" xfId="13019" applyFont="1" applyFill="1" applyBorder="1" applyAlignment="1">
      <alignment horizontal="left" vertical="center" wrapText="1" shrinkToFit="1"/>
    </xf>
    <xf numFmtId="0" fontId="110" fillId="16" borderId="50" xfId="13019" applyFont="1" applyFill="1" applyBorder="1" applyAlignment="1">
      <alignment horizontal="center" vertical="center" wrapText="1"/>
    </xf>
    <xf numFmtId="0" fontId="110" fillId="34" borderId="57" xfId="13211" applyFont="1" applyFill="1" applyBorder="1" applyAlignment="1">
      <alignment horizontal="center" vertical="center" wrapText="1"/>
    </xf>
    <xf numFmtId="0" fontId="110" fillId="34" borderId="53" xfId="13211" applyFont="1" applyFill="1" applyBorder="1" applyAlignment="1">
      <alignment horizontal="center" vertical="center" wrapText="1"/>
    </xf>
    <xf numFmtId="0" fontId="110" fillId="36" borderId="57" xfId="13019" applyFont="1" applyFill="1" applyBorder="1" applyAlignment="1">
      <alignment horizontal="center" vertical="center" wrapText="1"/>
    </xf>
    <xf numFmtId="0" fontId="110" fillId="36" borderId="66" xfId="13019" applyFont="1" applyFill="1" applyBorder="1" applyAlignment="1">
      <alignment horizontal="center" vertical="center" wrapText="1"/>
    </xf>
    <xf numFmtId="0" fontId="63" fillId="0" borderId="0" xfId="13019" applyFont="1" applyFill="1" applyAlignment="1">
      <alignment horizontal="left" vertical="center" wrapText="1" shrinkToFit="1"/>
    </xf>
    <xf numFmtId="0" fontId="110" fillId="34" borderId="55" xfId="13211" applyFont="1" applyFill="1" applyBorder="1" applyAlignment="1">
      <alignment horizontal="center" vertical="center" wrapText="1"/>
    </xf>
    <xf numFmtId="0" fontId="63" fillId="0" borderId="0" xfId="13019" applyFont="1" applyFill="1" applyBorder="1" applyAlignment="1">
      <alignment horizontal="left" vertical="center" wrapText="1" shrinkToFit="1"/>
    </xf>
    <xf numFmtId="0" fontId="63" fillId="15" borderId="0" xfId="13019" applyFont="1" applyFill="1" applyAlignment="1">
      <alignment horizontal="left" vertical="center" wrapText="1"/>
    </xf>
    <xf numFmtId="0" fontId="63" fillId="0" borderId="0" xfId="13019" applyFont="1" applyFill="1" applyAlignment="1">
      <alignment horizontal="left" vertical="center" wrapText="1"/>
    </xf>
    <xf numFmtId="0" fontId="110" fillId="34" borderId="53" xfId="13019" applyFont="1" applyFill="1" applyBorder="1" applyAlignment="1">
      <alignment horizontal="center" vertical="center" wrapText="1"/>
    </xf>
    <xf numFmtId="0" fontId="110" fillId="0" borderId="57" xfId="13211" applyFont="1" applyBorder="1" applyAlignment="1">
      <alignment horizontal="center" vertical="center" wrapText="1"/>
    </xf>
    <xf numFmtId="0" fontId="110" fillId="0" borderId="53" xfId="13211" applyFont="1" applyBorder="1" applyAlignment="1">
      <alignment horizontal="center" vertical="center" wrapText="1"/>
    </xf>
    <xf numFmtId="0" fontId="110" fillId="34" borderId="67" xfId="13019" applyFont="1" applyFill="1" applyBorder="1" applyAlignment="1">
      <alignment horizontal="center" vertical="center" wrapText="1"/>
    </xf>
    <xf numFmtId="0" fontId="110" fillId="34" borderId="64" xfId="13019" applyFont="1" applyFill="1" applyBorder="1" applyAlignment="1">
      <alignment horizontal="center" vertical="center"/>
    </xf>
    <xf numFmtId="0" fontId="110" fillId="34" borderId="63" xfId="13019" applyFont="1" applyFill="1" applyBorder="1" applyAlignment="1">
      <alignment horizontal="center" vertical="center"/>
    </xf>
    <xf numFmtId="0" fontId="110" fillId="37" borderId="57" xfId="13019" applyFont="1" applyFill="1" applyBorder="1" applyAlignment="1">
      <alignment horizontal="center" vertical="center"/>
    </xf>
    <xf numFmtId="0" fontId="110" fillId="8" borderId="66" xfId="13019" applyFont="1" applyFill="1" applyBorder="1" applyAlignment="1">
      <alignment horizontal="center" vertical="center"/>
    </xf>
    <xf numFmtId="0" fontId="110" fillId="37" borderId="62" xfId="13019" applyFont="1" applyFill="1" applyBorder="1" applyAlignment="1">
      <alignment horizontal="center" vertical="center"/>
    </xf>
    <xf numFmtId="0" fontId="110" fillId="37" borderId="8" xfId="13019" applyFont="1" applyFill="1" applyBorder="1" applyAlignment="1">
      <alignment horizontal="center" vertical="center"/>
    </xf>
    <xf numFmtId="0" fontId="110" fillId="0" borderId="74" xfId="13019" applyFont="1" applyBorder="1" applyAlignment="1">
      <alignment horizontal="center" vertical="center"/>
    </xf>
    <xf numFmtId="0" fontId="110" fillId="0" borderId="0" xfId="13019" applyFont="1" applyBorder="1" applyAlignment="1">
      <alignment horizontal="center" vertical="center"/>
    </xf>
    <xf numFmtId="0" fontId="110" fillId="34" borderId="57" xfId="13019" applyFont="1" applyFill="1" applyBorder="1" applyAlignment="1">
      <alignment horizontal="center" vertical="center"/>
    </xf>
    <xf numFmtId="0" fontId="110" fillId="34" borderId="67" xfId="13019" applyFont="1" applyFill="1" applyBorder="1" applyAlignment="1">
      <alignment horizontal="center" vertical="center"/>
    </xf>
    <xf numFmtId="0" fontId="115" fillId="0" borderId="50" xfId="13019" applyFont="1" applyFill="1" applyBorder="1" applyAlignment="1">
      <alignment horizontal="center" vertical="center"/>
    </xf>
    <xf numFmtId="0" fontId="110" fillId="35" borderId="60" xfId="13019" applyFont="1" applyFill="1" applyBorder="1" applyAlignment="1">
      <alignment horizontal="center" vertical="center"/>
    </xf>
    <xf numFmtId="0" fontId="110" fillId="0" borderId="63" xfId="13019" applyFont="1" applyBorder="1" applyAlignment="1"/>
    <xf numFmtId="0" fontId="110" fillId="0" borderId="57" xfId="13019" applyFont="1" applyBorder="1" applyAlignment="1">
      <alignment horizontal="center" vertical="center"/>
    </xf>
    <xf numFmtId="0" fontId="110" fillId="0" borderId="66" xfId="13019" applyFont="1" applyBorder="1" applyAlignment="1">
      <alignment horizontal="center" vertical="center"/>
    </xf>
    <xf numFmtId="0" fontId="63" fillId="0" borderId="71" xfId="13019" applyFont="1" applyFill="1" applyBorder="1" applyAlignment="1">
      <alignment horizontal="left"/>
    </xf>
    <xf numFmtId="0" fontId="118" fillId="0" borderId="0" xfId="13019" applyFont="1" applyFill="1" applyAlignment="1">
      <alignment horizontal="left"/>
    </xf>
    <xf numFmtId="0" fontId="118" fillId="0" borderId="15" xfId="13019" applyFont="1" applyFill="1" applyBorder="1" applyAlignment="1">
      <alignment horizontal="left"/>
    </xf>
    <xf numFmtId="0" fontId="63" fillId="0" borderId="0" xfId="13019" applyFont="1" applyFill="1" applyBorder="1" applyAlignment="1">
      <alignment horizontal="left"/>
    </xf>
    <xf numFmtId="0" fontId="110" fillId="37" borderId="57" xfId="13019" applyFont="1" applyFill="1" applyBorder="1" applyAlignment="1">
      <alignment horizontal="center" vertical="center" wrapText="1"/>
    </xf>
    <xf numFmtId="0" fontId="110" fillId="37" borderId="66" xfId="13019" applyFont="1" applyFill="1" applyBorder="1" applyAlignment="1">
      <alignment horizontal="center" vertical="center" wrapText="1"/>
    </xf>
    <xf numFmtId="0" fontId="110" fillId="0" borderId="54" xfId="13211" applyFont="1" applyBorder="1" applyAlignment="1">
      <alignment horizontal="center" vertical="center" wrapText="1"/>
    </xf>
    <xf numFmtId="0" fontId="110" fillId="0" borderId="52" xfId="13211" applyFont="1" applyBorder="1" applyAlignment="1">
      <alignment horizontal="center" vertical="center" wrapText="1"/>
    </xf>
    <xf numFmtId="0" fontId="110" fillId="0" borderId="67" xfId="13019" applyFont="1" applyBorder="1" applyAlignment="1">
      <alignment horizontal="center" vertical="center" wrapText="1"/>
    </xf>
    <xf numFmtId="0" fontId="110" fillId="0" borderId="53" xfId="13019" applyFont="1" applyBorder="1" applyAlignment="1">
      <alignment horizontal="center" vertical="center" wrapText="1"/>
    </xf>
    <xf numFmtId="0" fontId="110" fillId="0" borderId="55" xfId="13019" applyFont="1" applyBorder="1" applyAlignment="1">
      <alignment horizontal="center" vertical="center" wrapText="1"/>
    </xf>
    <xf numFmtId="0" fontId="110" fillId="0" borderId="50" xfId="13215" applyFont="1" applyFill="1" applyBorder="1" applyAlignment="1">
      <alignment horizontal="center" vertical="center"/>
    </xf>
    <xf numFmtId="0" fontId="63" fillId="0" borderId="82" xfId="13019" applyFont="1" applyFill="1" applyBorder="1" applyAlignment="1">
      <alignment horizontal="left" vertical="center" shrinkToFit="1"/>
    </xf>
    <xf numFmtId="0" fontId="110" fillId="34" borderId="62" xfId="13019" applyFont="1" applyFill="1" applyBorder="1" applyAlignment="1">
      <alignment horizontal="center"/>
    </xf>
    <xf numFmtId="0" fontId="110" fillId="35" borderId="68" xfId="13019" applyFont="1" applyFill="1" applyBorder="1" applyAlignment="1">
      <alignment horizontal="center" vertical="center"/>
    </xf>
    <xf numFmtId="0" fontId="110" fillId="35" borderId="28" xfId="13019" applyFont="1" applyFill="1" applyBorder="1" applyAlignment="1">
      <alignment horizontal="center" vertical="center"/>
    </xf>
    <xf numFmtId="0" fontId="110" fillId="0" borderId="50" xfId="13211" applyFont="1" applyBorder="1" applyAlignment="1">
      <alignment horizontal="center" vertical="center" wrapText="1"/>
    </xf>
    <xf numFmtId="0" fontId="110" fillId="0" borderId="59" xfId="13210" applyFont="1" applyFill="1" applyBorder="1" applyAlignment="1">
      <alignment horizontal="center" vertical="center" wrapText="1"/>
    </xf>
    <xf numFmtId="0" fontId="110" fillId="0" borderId="31" xfId="13210" applyFont="1" applyFill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110" fillId="0" borderId="64" xfId="13211" applyFont="1" applyBorder="1" applyAlignment="1">
      <alignment horizontal="center" vertical="center" wrapText="1"/>
    </xf>
    <xf numFmtId="0" fontId="110" fillId="0" borderId="63" xfId="13211" applyFont="1" applyBorder="1" applyAlignment="1">
      <alignment horizontal="center" vertical="center" wrapText="1"/>
    </xf>
    <xf numFmtId="0" fontId="115" fillId="0" borderId="72" xfId="13019" applyFont="1" applyFill="1" applyBorder="1" applyAlignment="1">
      <alignment horizontal="center" vertical="center"/>
    </xf>
    <xf numFmtId="0" fontId="115" fillId="0" borderId="15" xfId="13019" applyFont="1" applyFill="1" applyBorder="1" applyAlignment="1">
      <alignment horizontal="center" vertical="center"/>
    </xf>
    <xf numFmtId="0" fontId="110" fillId="0" borderId="73" xfId="13019" applyFont="1" applyBorder="1" applyAlignment="1">
      <alignment horizontal="center" vertical="center" wrapText="1"/>
    </xf>
    <xf numFmtId="0" fontId="110" fillId="0" borderId="61" xfId="13019" applyFont="1" applyBorder="1" applyAlignment="1">
      <alignment horizontal="center" vertical="center" wrapText="1"/>
    </xf>
    <xf numFmtId="0" fontId="110" fillId="34" borderId="55" xfId="13019" applyFont="1" applyFill="1" applyBorder="1" applyAlignment="1">
      <alignment horizontal="center" vertical="center" wrapText="1"/>
    </xf>
    <xf numFmtId="0" fontId="110" fillId="0" borderId="67" xfId="13019" applyFont="1" applyBorder="1" applyAlignment="1">
      <alignment horizontal="center" vertical="center"/>
    </xf>
    <xf numFmtId="0" fontId="110" fillId="35" borderId="76" xfId="13019" applyFont="1" applyFill="1" applyBorder="1" applyAlignment="1">
      <alignment horizontal="center" vertical="center"/>
    </xf>
    <xf numFmtId="0" fontId="110" fillId="0" borderId="0" xfId="13019" applyFont="1" applyBorder="1" applyAlignment="1"/>
    <xf numFmtId="0" fontId="110" fillId="0" borderId="62" xfId="13210" applyFont="1" applyFill="1" applyBorder="1" applyAlignment="1">
      <alignment horizontal="center" vertical="center" wrapText="1"/>
    </xf>
    <xf numFmtId="0" fontId="110" fillId="35" borderId="8" xfId="13019" applyFont="1" applyFill="1" applyBorder="1" applyAlignment="1">
      <alignment horizontal="center" vertical="center"/>
    </xf>
    <xf numFmtId="0" fontId="110" fillId="0" borderId="68" xfId="13019" applyFont="1" applyBorder="1" applyAlignment="1">
      <alignment horizontal="center" vertical="center" wrapText="1"/>
    </xf>
    <xf numFmtId="0" fontId="110" fillId="0" borderId="28" xfId="13019" applyFont="1" applyBorder="1" applyAlignment="1">
      <alignment horizontal="center" vertical="center" wrapText="1"/>
    </xf>
    <xf numFmtId="0" fontId="110" fillId="0" borderId="64" xfId="13019" applyFont="1" applyBorder="1" applyAlignment="1">
      <alignment horizontal="center" vertical="center"/>
    </xf>
    <xf numFmtId="0" fontId="110" fillId="35" borderId="57" xfId="13019" applyFont="1" applyFill="1" applyBorder="1" applyAlignment="1">
      <alignment horizontal="center" vertical="center"/>
    </xf>
    <xf numFmtId="0" fontId="110" fillId="35" borderId="67" xfId="13019" applyFont="1" applyFill="1" applyBorder="1" applyAlignment="1">
      <alignment horizontal="center" vertical="center"/>
    </xf>
    <xf numFmtId="0" fontId="110" fillId="36" borderId="57" xfId="13019" applyFont="1" applyFill="1" applyBorder="1" applyAlignment="1">
      <alignment horizontal="center" vertical="center"/>
    </xf>
    <xf numFmtId="0" fontId="110" fillId="36" borderId="67" xfId="13019" applyFont="1" applyFill="1" applyBorder="1" applyAlignment="1">
      <alignment horizontal="center" vertical="center"/>
    </xf>
    <xf numFmtId="0" fontId="110" fillId="0" borderId="50" xfId="13213" applyFont="1" applyFill="1" applyBorder="1" applyAlignment="1">
      <alignment horizontal="center" vertical="center" wrapText="1"/>
    </xf>
    <xf numFmtId="0" fontId="110" fillId="0" borderId="50" xfId="13210" applyFont="1" applyFill="1" applyBorder="1" applyAlignment="1">
      <alignment horizontal="center" vertical="center" wrapText="1"/>
    </xf>
    <xf numFmtId="0" fontId="110" fillId="0" borderId="21" xfId="13210" applyFont="1" applyFill="1" applyBorder="1" applyAlignment="1">
      <alignment horizontal="center" vertical="center" wrapText="1"/>
    </xf>
    <xf numFmtId="0" fontId="6" fillId="20" borderId="0" xfId="13214" applyFont="1" applyFill="1" applyBorder="1" applyAlignment="1">
      <alignment horizontal="left" vertical="center"/>
    </xf>
    <xf numFmtId="0" fontId="4" fillId="0" borderId="62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50" xfId="12933" applyFont="1" applyFill="1" applyBorder="1" applyAlignment="1">
      <alignment horizontal="center" vertical="center"/>
    </xf>
    <xf numFmtId="0" fontId="4" fillId="0" borderId="9" xfId="12933" applyFont="1" applyFill="1" applyBorder="1" applyAlignment="1">
      <alignment horizontal="center" vertical="center"/>
    </xf>
    <xf numFmtId="0" fontId="4" fillId="0" borderId="50" xfId="12933" applyFont="1" applyBorder="1" applyAlignment="1">
      <alignment horizontal="center" vertical="center" wrapText="1"/>
    </xf>
    <xf numFmtId="49" fontId="4" fillId="0" borderId="62" xfId="12933" applyNumberFormat="1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13" fillId="0" borderId="8" xfId="13214" applyFont="1" applyBorder="1" applyAlignment="1">
      <alignment horizontal="center"/>
    </xf>
    <xf numFmtId="49" fontId="8" fillId="0" borderId="50" xfId="14981" applyNumberFormat="1" applyFont="1" applyFill="1" applyBorder="1" applyAlignment="1">
      <alignment horizontal="center" vertical="center"/>
    </xf>
    <xf numFmtId="0" fontId="177" fillId="0" borderId="62" xfId="13214" applyNumberFormat="1" applyFont="1" applyBorder="1" applyAlignment="1">
      <alignment horizontal="center" vertical="center"/>
    </xf>
    <xf numFmtId="0" fontId="177" fillId="0" borderId="9" xfId="13214" applyNumberFormat="1" applyFont="1" applyBorder="1" applyAlignment="1">
      <alignment horizontal="center" vertical="center"/>
    </xf>
    <xf numFmtId="0" fontId="177" fillId="0" borderId="8" xfId="13214" applyNumberFormat="1" applyFont="1" applyBorder="1" applyAlignment="1">
      <alignment horizontal="center" vertical="center"/>
    </xf>
    <xf numFmtId="0" fontId="4" fillId="0" borderId="62" xfId="12933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6" fillId="0" borderId="0" xfId="13214" applyFont="1" applyFill="1" applyBorder="1" applyAlignment="1">
      <alignment horizontal="left" vertical="center" shrinkToFit="1"/>
    </xf>
    <xf numFmtId="0" fontId="4" fillId="16" borderId="62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50" xfId="12933" applyFont="1" applyFill="1" applyBorder="1" applyAlignment="1">
      <alignment horizontal="center" vertical="center" wrapText="1"/>
    </xf>
    <xf numFmtId="49" fontId="8" fillId="0" borderId="62" xfId="14981" applyNumberFormat="1" applyFont="1" applyBorder="1" applyAlignment="1">
      <alignment horizontal="center" vertical="center"/>
    </xf>
    <xf numFmtId="49" fontId="8" fillId="0" borderId="8" xfId="14981" applyNumberFormat="1" applyFont="1" applyBorder="1" applyAlignment="1">
      <alignment horizontal="center" vertical="center"/>
    </xf>
    <xf numFmtId="0" fontId="4" fillId="0" borderId="62" xfId="12933" applyFont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0" fontId="4" fillId="0" borderId="9" xfId="12933" applyFont="1" applyFill="1" applyBorder="1" applyAlignment="1">
      <alignment horizontal="center" vertical="center" wrapText="1"/>
    </xf>
    <xf numFmtId="0" fontId="176" fillId="0" borderId="62" xfId="13214" applyFont="1" applyBorder="1" applyAlignment="1">
      <alignment horizontal="center"/>
    </xf>
    <xf numFmtId="0" fontId="176" fillId="0" borderId="8" xfId="13214" applyFont="1" applyBorder="1" applyAlignment="1">
      <alignment horizontal="center"/>
    </xf>
    <xf numFmtId="0" fontId="4" fillId="0" borderId="62" xfId="12933" applyNumberFormat="1" applyFont="1" applyFill="1" applyBorder="1" applyAlignment="1">
      <alignment horizontal="center" vertical="center" wrapText="1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62" xfId="13214" applyFont="1" applyBorder="1" applyAlignment="1">
      <alignment horizontal="center" vertical="center"/>
    </xf>
    <xf numFmtId="0" fontId="4" fillId="0" borderId="9" xfId="13214" applyFont="1" applyBorder="1" applyAlignment="1">
      <alignment horizontal="center" vertical="center"/>
    </xf>
    <xf numFmtId="0" fontId="4" fillId="0" borderId="8" xfId="13214" applyFont="1" applyBorder="1" applyAlignment="1">
      <alignment horizontal="center" vertical="center"/>
    </xf>
    <xf numFmtId="0" fontId="41" fillId="20" borderId="75" xfId="13214" applyFont="1" applyFill="1" applyBorder="1" applyAlignment="1">
      <alignment horizontal="left" vertical="center" shrinkToFit="1"/>
    </xf>
    <xf numFmtId="0" fontId="41" fillId="20" borderId="0" xfId="13214" applyFont="1" applyFill="1" applyBorder="1" applyAlignment="1">
      <alignment horizontal="left" vertical="center" shrinkToFit="1"/>
    </xf>
    <xf numFmtId="0" fontId="4" fillId="0" borderId="50" xfId="12933" applyFont="1" applyFill="1" applyBorder="1" applyAlignment="1">
      <alignment horizontal="center" vertical="center" wrapText="1"/>
    </xf>
    <xf numFmtId="0" fontId="6" fillId="0" borderId="0" xfId="13214" applyFont="1" applyAlignment="1">
      <alignment horizontal="left"/>
    </xf>
    <xf numFmtId="0" fontId="41" fillId="0" borderId="0" xfId="13214" applyFont="1" applyAlignment="1">
      <alignment horizontal="left"/>
    </xf>
    <xf numFmtId="0" fontId="4" fillId="0" borderId="97" xfId="12933" applyFont="1" applyFill="1" applyBorder="1" applyAlignment="1">
      <alignment horizontal="center" vertical="center"/>
    </xf>
    <xf numFmtId="0" fontId="4" fillId="0" borderId="75" xfId="12933" applyFont="1" applyFill="1" applyBorder="1" applyAlignment="1">
      <alignment horizontal="center" vertical="center"/>
    </xf>
    <xf numFmtId="0" fontId="4" fillId="0" borderId="62" xfId="12933" applyFont="1" applyBorder="1" applyAlignment="1">
      <alignment horizontal="center" vertical="center" shrinkToFit="1"/>
    </xf>
    <xf numFmtId="0" fontId="4" fillId="0" borderId="9" xfId="12933" applyFont="1" applyBorder="1" applyAlignment="1">
      <alignment horizontal="center" vertical="center" shrinkToFit="1"/>
    </xf>
    <xf numFmtId="0" fontId="4" fillId="0" borderId="8" xfId="12933" applyFont="1" applyBorder="1" applyAlignment="1">
      <alignment horizontal="center" vertical="center" shrinkToFit="1"/>
    </xf>
    <xf numFmtId="0" fontId="4" fillId="0" borderId="69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11" xfId="12933" applyFont="1" applyFill="1" applyBorder="1" applyAlignment="1">
      <alignment horizontal="center" vertical="center"/>
    </xf>
    <xf numFmtId="0" fontId="70" fillId="0" borderId="0" xfId="13214" applyFont="1" applyFill="1" applyBorder="1" applyAlignment="1">
      <alignment horizontal="left" vertical="center" shrinkToFit="1"/>
    </xf>
    <xf numFmtId="0" fontId="4" fillId="0" borderId="62" xfId="12933" applyFont="1" applyFill="1" applyBorder="1" applyAlignment="1">
      <alignment horizontal="center" vertical="center" shrinkToFit="1"/>
    </xf>
    <xf numFmtId="0" fontId="4" fillId="0" borderId="9" xfId="12933" applyFont="1" applyFill="1" applyBorder="1" applyAlignment="1">
      <alignment horizontal="center" vertical="center" shrinkToFit="1"/>
    </xf>
    <xf numFmtId="0" fontId="4" fillId="0" borderId="8" xfId="12933" applyFont="1" applyFill="1" applyBorder="1" applyAlignment="1">
      <alignment horizontal="center" vertical="center" shrinkToFit="1"/>
    </xf>
    <xf numFmtId="0" fontId="183" fillId="0" borderId="0" xfId="13213" applyFont="1" applyBorder="1" applyAlignment="1">
      <alignment horizontal="center" vertical="center"/>
    </xf>
    <xf numFmtId="0" fontId="182" fillId="0" borderId="0" xfId="13213" applyFont="1" applyBorder="1" applyAlignment="1">
      <alignment horizontal="center" vertical="center"/>
    </xf>
    <xf numFmtId="0" fontId="6" fillId="0" borderId="0" xfId="13213" applyFont="1" applyBorder="1" applyAlignment="1">
      <alignment horizontal="center" vertical="center" wrapText="1"/>
    </xf>
    <xf numFmtId="0" fontId="6" fillId="0" borderId="0" xfId="13213" applyFont="1" applyBorder="1" applyAlignment="1">
      <alignment horizontal="left" vertical="center" wrapText="1"/>
    </xf>
    <xf numFmtId="0" fontId="4" fillId="0" borderId="62" xfId="12933" applyFont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0" borderId="8" xfId="12933" applyFont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180" fontId="185" fillId="88" borderId="0" xfId="14985" applyNumberFormat="1" applyFont="1" applyFill="1" applyBorder="1" applyAlignment="1">
      <alignment horizontal="left" vertical="center" shrinkToFit="1"/>
    </xf>
    <xf numFmtId="180" fontId="184" fillId="0" borderId="50" xfId="14983" applyNumberFormat="1" applyFont="1" applyBorder="1" applyAlignment="1">
      <alignment horizontal="center" vertical="center"/>
    </xf>
    <xf numFmtId="180" fontId="184" fillId="0" borderId="62" xfId="14983" applyNumberFormat="1" applyFont="1" applyFill="1" applyBorder="1" applyAlignment="1">
      <alignment horizontal="center" vertical="center" wrapText="1"/>
    </xf>
    <xf numFmtId="180" fontId="184" fillId="0" borderId="8" xfId="14983" applyNumberFormat="1" applyFont="1" applyFill="1" applyBorder="1" applyAlignment="1">
      <alignment horizontal="center" vertical="center" wrapText="1"/>
    </xf>
    <xf numFmtId="180" fontId="183" fillId="0" borderId="0" xfId="14989" applyNumberFormat="1" applyFont="1" applyBorder="1" applyAlignment="1">
      <alignment horizontal="center" vertical="center"/>
    </xf>
    <xf numFmtId="180" fontId="182" fillId="0" borderId="0" xfId="14989" applyNumberFormat="1" applyFont="1" applyBorder="1" applyAlignment="1">
      <alignment horizontal="left" vertical="center"/>
    </xf>
    <xf numFmtId="180" fontId="6" fillId="0" borderId="0" xfId="14989" applyNumberFormat="1" applyFont="1" applyBorder="1" applyAlignment="1">
      <alignment horizontal="left" vertical="center" wrapText="1"/>
    </xf>
    <xf numFmtId="180" fontId="6" fillId="0" borderId="0" xfId="14989" applyNumberFormat="1" applyFont="1" applyBorder="1" applyAlignment="1">
      <alignment horizontal="left" vertical="center"/>
    </xf>
    <xf numFmtId="180" fontId="185" fillId="15" borderId="0" xfId="14985" applyNumberFormat="1" applyFont="1" applyFill="1" applyBorder="1" applyAlignment="1">
      <alignment horizontal="left" vertical="center" shrinkToFit="1"/>
    </xf>
    <xf numFmtId="180" fontId="189" fillId="88" borderId="0" xfId="14987" applyNumberFormat="1" applyFont="1" applyFill="1" applyBorder="1" applyAlignment="1">
      <alignment horizontal="left" vertical="center"/>
    </xf>
    <xf numFmtId="180" fontId="185" fillId="88" borderId="0" xfId="14985" applyNumberFormat="1" applyFont="1" applyFill="1" applyBorder="1" applyAlignment="1">
      <alignment horizontal="left" vertical="center"/>
    </xf>
    <xf numFmtId="180" fontId="184" fillId="0" borderId="50" xfId="14983" applyNumberFormat="1" applyFont="1" applyFill="1" applyBorder="1" applyAlignment="1">
      <alignment horizontal="center" vertical="center"/>
    </xf>
    <xf numFmtId="180" fontId="185" fillId="88" borderId="0" xfId="14985" applyNumberFormat="1" applyFont="1" applyFill="1" applyBorder="1" applyAlignment="1">
      <alignment horizontal="center" vertical="center"/>
    </xf>
    <xf numFmtId="49" fontId="188" fillId="0" borderId="62" xfId="14986" applyNumberFormat="1" applyFont="1" applyFill="1" applyBorder="1" applyAlignment="1">
      <alignment horizontal="center" vertical="center"/>
    </xf>
    <xf numFmtId="49" fontId="188" fillId="0" borderId="8" xfId="14986" applyNumberFormat="1" applyFont="1" applyFill="1" applyBorder="1" applyAlignment="1">
      <alignment horizontal="center" vertical="center"/>
    </xf>
    <xf numFmtId="49" fontId="188" fillId="0" borderId="50" xfId="14986" applyNumberFormat="1" applyFont="1" applyFill="1" applyBorder="1" applyAlignment="1">
      <alignment horizontal="center" vertical="center"/>
    </xf>
    <xf numFmtId="180" fontId="184" fillId="0" borderId="62" xfId="14983" applyNumberFormat="1" applyFont="1" applyFill="1" applyBorder="1" applyAlignment="1">
      <alignment horizontal="center" vertical="center"/>
    </xf>
    <xf numFmtId="180" fontId="184" fillId="0" borderId="8" xfId="14983" applyNumberFormat="1" applyFont="1" applyFill="1" applyBorder="1" applyAlignment="1">
      <alignment horizontal="center" vertical="center"/>
    </xf>
    <xf numFmtId="180" fontId="184" fillId="0" borderId="62" xfId="14983" applyNumberFormat="1" applyFont="1" applyBorder="1" applyAlignment="1">
      <alignment horizontal="center" vertical="center"/>
    </xf>
    <xf numFmtId="180" fontId="184" fillId="0" borderId="8" xfId="14983" applyNumberFormat="1" applyFont="1" applyBorder="1" applyAlignment="1">
      <alignment horizontal="center" vertical="center"/>
    </xf>
    <xf numFmtId="180" fontId="184" fillId="0" borderId="50" xfId="14983" applyNumberFormat="1" applyFont="1" applyFill="1" applyBorder="1" applyAlignment="1">
      <alignment horizontal="center" vertical="center" wrapText="1"/>
    </xf>
    <xf numFmtId="180" fontId="184" fillId="0" borderId="9" xfId="14983" applyNumberFormat="1" applyFont="1" applyFill="1" applyBorder="1" applyAlignment="1">
      <alignment horizontal="center" vertical="center" wrapText="1"/>
    </xf>
    <xf numFmtId="180" fontId="184" fillId="0" borderId="9" xfId="14983" applyNumberFormat="1" applyFont="1" applyBorder="1" applyAlignment="1">
      <alignment horizontal="center" vertical="center"/>
    </xf>
    <xf numFmtId="180" fontId="184" fillId="0" borderId="9" xfId="14983" applyNumberFormat="1" applyFont="1" applyFill="1" applyBorder="1" applyAlignment="1">
      <alignment horizontal="center" vertical="center"/>
    </xf>
    <xf numFmtId="180" fontId="184" fillId="17" borderId="62" xfId="14983" applyNumberFormat="1" applyFont="1" applyFill="1" applyBorder="1" applyAlignment="1">
      <alignment horizontal="center" vertical="center" wrapText="1"/>
    </xf>
    <xf numFmtId="180" fontId="184" fillId="17" borderId="9" xfId="14983" applyNumberFormat="1" applyFont="1" applyFill="1" applyBorder="1" applyAlignment="1">
      <alignment horizontal="center" vertical="center" wrapText="1"/>
    </xf>
    <xf numFmtId="180" fontId="184" fillId="17" borderId="8" xfId="14983" applyNumberFormat="1" applyFont="1" applyFill="1" applyBorder="1" applyAlignment="1">
      <alignment horizontal="center" vertical="center" wrapText="1"/>
    </xf>
    <xf numFmtId="180" fontId="184" fillId="0" borderId="97" xfId="14983" applyNumberFormat="1" applyFont="1" applyBorder="1" applyAlignment="1">
      <alignment horizontal="center" vertical="center"/>
    </xf>
    <xf numFmtId="180" fontId="184" fillId="0" borderId="75" xfId="14983" applyNumberFormat="1" applyFont="1" applyBorder="1" applyAlignment="1">
      <alignment horizontal="center" vertical="center"/>
    </xf>
    <xf numFmtId="180" fontId="191" fillId="0" borderId="50" xfId="14983" applyNumberFormat="1" applyFont="1" applyFill="1" applyBorder="1" applyAlignment="1">
      <alignment horizontal="center" vertical="center" wrapText="1"/>
    </xf>
    <xf numFmtId="0" fontId="200" fillId="17" borderId="0" xfId="14993" applyFont="1" applyFill="1" applyBorder="1" applyAlignment="1" applyProtection="1">
      <alignment horizontal="left" vertical="center"/>
    </xf>
    <xf numFmtId="0" fontId="194" fillId="0" borderId="100" xfId="14984" applyNumberFormat="1" applyFont="1" applyBorder="1" applyAlignment="1">
      <alignment horizontal="center" vertical="center" wrapText="1"/>
    </xf>
    <xf numFmtId="0" fontId="194" fillId="0" borderId="99" xfId="14984" applyNumberFormat="1" applyFont="1" applyBorder="1" applyAlignment="1">
      <alignment horizontal="center" vertical="center" wrapText="1"/>
    </xf>
    <xf numFmtId="180" fontId="184" fillId="0" borderId="50" xfId="14983" applyNumberFormat="1" applyFont="1" applyBorder="1" applyAlignment="1">
      <alignment horizontal="center" vertical="center" wrapText="1"/>
    </xf>
    <xf numFmtId="180" fontId="184" fillId="0" borderId="62" xfId="14983" applyNumberFormat="1" applyFont="1" applyBorder="1" applyAlignment="1">
      <alignment horizontal="center" vertical="center" wrapText="1"/>
    </xf>
    <xf numFmtId="180" fontId="184" fillId="0" borderId="9" xfId="14983" applyNumberFormat="1" applyFont="1" applyBorder="1" applyAlignment="1">
      <alignment horizontal="center" vertical="center" wrapText="1"/>
    </xf>
    <xf numFmtId="0" fontId="201" fillId="17" borderId="0" xfId="14984" applyNumberFormat="1" applyFont="1" applyFill="1" applyBorder="1" applyAlignment="1">
      <alignment horizontal="center"/>
    </xf>
    <xf numFmtId="0" fontId="197" fillId="17" borderId="0" xfId="14984" applyNumberFormat="1" applyFont="1" applyFill="1" applyBorder="1" applyAlignment="1">
      <alignment horizontal="center"/>
    </xf>
    <xf numFmtId="0" fontId="37" fillId="0" borderId="0" xfId="14984" applyNumberFormat="1" applyFont="1" applyAlignment="1">
      <alignment vertical="center" wrapText="1"/>
    </xf>
    <xf numFmtId="0" fontId="37" fillId="0" borderId="0" xfId="14984" applyNumberFormat="1">
      <alignment vertical="center"/>
    </xf>
    <xf numFmtId="0" fontId="200" fillId="17" borderId="0" xfId="14993" applyFont="1" applyFill="1" applyBorder="1" applyAlignment="1" applyProtection="1">
      <alignment horizontal="left" vertical="center" wrapText="1"/>
    </xf>
    <xf numFmtId="0" fontId="8" fillId="17" borderId="0" xfId="14994" applyFill="1" applyBorder="1" applyAlignment="1">
      <alignment horizontal="left" vertical="center" wrapText="1"/>
    </xf>
    <xf numFmtId="16" fontId="200" fillId="17" borderId="0" xfId="14992" applyNumberFormat="1" applyFont="1" applyFill="1" applyBorder="1" applyAlignment="1">
      <alignment horizontal="left" vertical="center" wrapText="1"/>
    </xf>
    <xf numFmtId="0" fontId="200" fillId="17" borderId="0" xfId="14992" applyFont="1" applyFill="1" applyBorder="1" applyAlignment="1">
      <alignment horizontal="left" vertical="center" wrapText="1"/>
    </xf>
    <xf numFmtId="183" fontId="51" fillId="0" borderId="0" xfId="14996" applyNumberFormat="1" applyFont="1">
      <alignment vertical="center"/>
    </xf>
    <xf numFmtId="49" fontId="51" fillId="0" borderId="0" xfId="14996" applyNumberFormat="1" applyFont="1">
      <alignment vertical="center"/>
    </xf>
    <xf numFmtId="183" fontId="51" fillId="0" borderId="0" xfId="14996" applyNumberFormat="1" applyFont="1" applyFill="1">
      <alignment vertical="center"/>
    </xf>
    <xf numFmtId="182" fontId="203" fillId="0" borderId="50" xfId="14997" applyNumberFormat="1" applyFont="1" applyFill="1" applyBorder="1" applyAlignment="1">
      <alignment horizontal="left"/>
    </xf>
    <xf numFmtId="182" fontId="51" fillId="0" borderId="50" xfId="14997" applyNumberFormat="1" applyFont="1" applyFill="1" applyBorder="1" applyAlignment="1">
      <alignment horizontal="left"/>
    </xf>
    <xf numFmtId="183" fontId="203" fillId="0" borderId="8" xfId="14997" applyNumberFormat="1" applyFont="1" applyFill="1" applyBorder="1" applyAlignment="1">
      <alignment horizontal="left" wrapText="1"/>
    </xf>
    <xf numFmtId="0" fontId="51" fillId="0" borderId="50" xfId="14998" applyNumberFormat="1" applyFont="1" applyFill="1" applyBorder="1" applyAlignment="1">
      <alignment horizontal="left"/>
    </xf>
    <xf numFmtId="183" fontId="203" fillId="0" borderId="9" xfId="14997" applyNumberFormat="1" applyFont="1" applyFill="1" applyBorder="1" applyAlignment="1">
      <alignment horizontal="left" wrapText="1"/>
    </xf>
    <xf numFmtId="183" fontId="203" fillId="0" borderId="62" xfId="14997" applyNumberFormat="1" applyFont="1" applyFill="1" applyBorder="1" applyAlignment="1">
      <alignment horizontal="left" wrapText="1"/>
    </xf>
    <xf numFmtId="183" fontId="51" fillId="0" borderId="50" xfId="14997" applyNumberFormat="1" applyFont="1" applyFill="1" applyBorder="1" applyAlignment="1">
      <alignment horizontal="left" vertical="center"/>
    </xf>
    <xf numFmtId="183" fontId="51" fillId="0" borderId="8" xfId="14999" applyNumberFormat="1" applyFont="1" applyFill="1" applyBorder="1" applyAlignment="1">
      <alignment horizontal="left" vertical="center"/>
    </xf>
    <xf numFmtId="49" fontId="51" fillId="0" borderId="8" xfId="14999" applyNumberFormat="1" applyFont="1" applyFill="1" applyBorder="1" applyAlignment="1">
      <alignment horizontal="left" vertical="center"/>
    </xf>
    <xf numFmtId="183" fontId="51" fillId="0" borderId="62" xfId="14999" applyNumberFormat="1" applyFont="1" applyFill="1" applyBorder="1" applyAlignment="1">
      <alignment horizontal="left" vertical="center"/>
    </xf>
    <xf numFmtId="49" fontId="51" fillId="0" borderId="62" xfId="14999" applyNumberFormat="1" applyFont="1" applyFill="1" applyBorder="1" applyAlignment="1">
      <alignment horizontal="left" vertical="center"/>
    </xf>
    <xf numFmtId="49" fontId="51" fillId="0" borderId="0" xfId="14996" applyNumberFormat="1" applyFont="1" applyFill="1">
      <alignment vertical="center"/>
    </xf>
    <xf numFmtId="183" fontId="5" fillId="0" borderId="0" xfId="15000" applyNumberFormat="1" applyFont="1" applyFill="1" applyBorder="1" applyAlignment="1">
      <alignment horizontal="left" vertical="center" shrinkToFit="1"/>
    </xf>
    <xf numFmtId="183" fontId="51" fillId="0" borderId="0" xfId="14996" applyNumberFormat="1" applyFont="1" applyFill="1" applyBorder="1">
      <alignment vertical="center"/>
    </xf>
    <xf numFmtId="183" fontId="51" fillId="0" borderId="0" xfId="14996" applyNumberFormat="1" applyFont="1" applyFill="1" applyBorder="1" applyAlignment="1">
      <alignment horizontal="center" vertical="center"/>
    </xf>
    <xf numFmtId="49" fontId="51" fillId="0" borderId="0" xfId="14996" applyNumberFormat="1" applyFont="1" applyFill="1" applyBorder="1">
      <alignment vertical="center"/>
    </xf>
    <xf numFmtId="183" fontId="51" fillId="0" borderId="0" xfId="14996" applyNumberFormat="1" applyFont="1" applyFill="1" applyBorder="1" applyAlignment="1">
      <alignment horizontal="left" vertical="top" wrapText="1"/>
    </xf>
    <xf numFmtId="183" fontId="51" fillId="0" borderId="0" xfId="14996" applyNumberFormat="1" applyFont="1" applyFill="1" applyBorder="1" applyAlignment="1">
      <alignment horizontal="left" vertical="center"/>
    </xf>
    <xf numFmtId="49" fontId="5" fillId="0" borderId="0" xfId="15000" applyNumberFormat="1" applyFont="1" applyFill="1" applyBorder="1" applyAlignment="1">
      <alignment horizontal="left" vertical="center" shrinkToFit="1"/>
    </xf>
    <xf numFmtId="184" fontId="5" fillId="0" borderId="0" xfId="15000" applyNumberFormat="1" applyFont="1" applyFill="1" applyBorder="1" applyAlignment="1">
      <alignment horizontal="left" vertical="center" shrinkToFit="1"/>
    </xf>
    <xf numFmtId="183" fontId="51" fillId="0" borderId="0" xfId="14996" applyNumberFormat="1" applyFont="1" applyFill="1" applyBorder="1" applyAlignment="1">
      <alignment horizontal="left"/>
    </xf>
    <xf numFmtId="183" fontId="51" fillId="0" borderId="0" xfId="14996" applyNumberFormat="1" applyFont="1" applyFill="1" applyAlignment="1"/>
    <xf numFmtId="49" fontId="51" fillId="0" borderId="50" xfId="14998" applyNumberFormat="1" applyFont="1" applyFill="1" applyBorder="1" applyAlignment="1">
      <alignment horizontal="left"/>
    </xf>
    <xf numFmtId="182" fontId="51" fillId="0" borderId="0" xfId="14997" applyNumberFormat="1" applyFont="1" applyFill="1" applyBorder="1" applyAlignment="1">
      <alignment horizontal="left"/>
    </xf>
    <xf numFmtId="183" fontId="51" fillId="0" borderId="0" xfId="14997" applyNumberFormat="1" applyFont="1" applyFill="1" applyBorder="1" applyAlignment="1">
      <alignment horizontal="center" wrapText="1"/>
    </xf>
    <xf numFmtId="49" fontId="51" fillId="0" borderId="0" xfId="14997" applyNumberFormat="1" applyFont="1" applyFill="1" applyBorder="1" applyAlignment="1">
      <alignment horizontal="left"/>
    </xf>
    <xf numFmtId="183" fontId="51" fillId="0" borderId="0" xfId="15001" applyNumberFormat="1" applyFont="1" applyFill="1" applyBorder="1" applyAlignment="1">
      <alignment horizontal="left" vertical="center"/>
    </xf>
    <xf numFmtId="183" fontId="51" fillId="0" borderId="0" xfId="14996" applyNumberFormat="1" applyFont="1" applyAlignment="1"/>
    <xf numFmtId="183" fontId="51" fillId="15" borderId="0" xfId="14996" applyNumberFormat="1" applyFont="1" applyFill="1" applyBorder="1" applyAlignment="1">
      <alignment horizontal="left" vertical="center"/>
    </xf>
    <xf numFmtId="183" fontId="5" fillId="15" borderId="0" xfId="15000" applyNumberFormat="1" applyFont="1" applyFill="1" applyBorder="1" applyAlignment="1">
      <alignment horizontal="left" vertical="center"/>
    </xf>
    <xf numFmtId="183" fontId="51" fillId="0" borderId="0" xfId="14997" applyNumberFormat="1" applyFont="1" applyFill="1" applyBorder="1" applyAlignment="1">
      <alignment horizontal="left" wrapText="1"/>
    </xf>
    <xf numFmtId="49" fontId="51" fillId="0" borderId="0" xfId="15002" applyNumberFormat="1" applyFont="1" applyFill="1" applyBorder="1" applyAlignment="1">
      <alignment horizontal="left"/>
    </xf>
    <xf numFmtId="16" fontId="51" fillId="0" borderId="0" xfId="15002" applyNumberFormat="1" applyFont="1" applyFill="1" applyBorder="1" applyAlignment="1">
      <alignment horizontal="left"/>
    </xf>
    <xf numFmtId="183" fontId="51" fillId="0" borderId="8" xfId="14999" applyNumberFormat="1" applyFont="1" applyBorder="1" applyAlignment="1">
      <alignment horizontal="left" vertical="center"/>
    </xf>
    <xf numFmtId="49" fontId="51" fillId="0" borderId="8" xfId="14999" applyNumberFormat="1" applyFont="1" applyBorder="1" applyAlignment="1">
      <alignment horizontal="left" vertical="center"/>
    </xf>
    <xf numFmtId="183" fontId="51" fillId="0" borderId="62" xfId="14999" applyNumberFormat="1" applyFont="1" applyBorder="1" applyAlignment="1">
      <alignment horizontal="left" vertical="center"/>
    </xf>
    <xf numFmtId="49" fontId="51" fillId="0" borderId="62" xfId="14999" applyNumberFormat="1" applyFont="1" applyBorder="1" applyAlignment="1">
      <alignment horizontal="left" vertical="center"/>
    </xf>
    <xf numFmtId="183" fontId="5" fillId="17" borderId="0" xfId="15000" applyNumberFormat="1" applyFont="1" applyFill="1" applyBorder="1" applyAlignment="1">
      <alignment horizontal="left" vertical="center" shrinkToFit="1"/>
    </xf>
    <xf numFmtId="183" fontId="51" fillId="0" borderId="0" xfId="14996" applyNumberFormat="1" applyFont="1" applyBorder="1">
      <alignment vertical="center"/>
    </xf>
    <xf numFmtId="49" fontId="51" fillId="0" borderId="0" xfId="14996" applyNumberFormat="1" applyFont="1" applyBorder="1">
      <alignment vertical="center"/>
    </xf>
    <xf numFmtId="16" fontId="51" fillId="0" borderId="50" xfId="14640" applyNumberFormat="1" applyFont="1" applyFill="1" applyBorder="1" applyAlignment="1" applyProtection="1">
      <alignment horizontal="left"/>
    </xf>
    <xf numFmtId="0" fontId="51" fillId="0" borderId="50" xfId="14640" applyNumberFormat="1" applyFont="1" applyFill="1" applyBorder="1" applyAlignment="1" applyProtection="1">
      <alignment horizontal="left"/>
    </xf>
    <xf numFmtId="183" fontId="5" fillId="15" borderId="0" xfId="15000" applyNumberFormat="1" applyFont="1" applyFill="1" applyBorder="1" applyAlignment="1">
      <alignment horizontal="left" vertical="center"/>
    </xf>
    <xf numFmtId="49" fontId="5" fillId="15" borderId="0" xfId="15000" applyNumberFormat="1" applyFont="1" applyFill="1" applyBorder="1" applyAlignment="1">
      <alignment horizontal="left" vertical="center"/>
    </xf>
    <xf numFmtId="0" fontId="51" fillId="0" borderId="0" xfId="14996" applyNumberFormat="1" applyFont="1" applyAlignment="1"/>
    <xf numFmtId="16" fontId="51" fillId="16" borderId="0" xfId="14996" applyNumberFormat="1" applyFont="1" applyFill="1" applyBorder="1" applyAlignment="1">
      <alignment horizontal="center"/>
    </xf>
    <xf numFmtId="183" fontId="51" fillId="0" borderId="8" xfId="14997" applyNumberFormat="1" applyFont="1" applyFill="1" applyBorder="1" applyAlignment="1">
      <alignment horizontal="left" wrapText="1"/>
    </xf>
    <xf numFmtId="183" fontId="51" fillId="0" borderId="9" xfId="14997" applyNumberFormat="1" applyFont="1" applyFill="1" applyBorder="1" applyAlignment="1">
      <alignment horizontal="left" wrapText="1"/>
    </xf>
    <xf numFmtId="183" fontId="51" fillId="0" borderId="62" xfId="14997" applyNumberFormat="1" applyFont="1" applyFill="1" applyBorder="1" applyAlignment="1">
      <alignment horizontal="left" wrapText="1"/>
    </xf>
    <xf numFmtId="183" fontId="51" fillId="0" borderId="0" xfId="14996" applyNumberFormat="1" applyFont="1" applyBorder="1" applyAlignment="1">
      <alignment horizontal="center" vertical="center"/>
    </xf>
    <xf numFmtId="183" fontId="5" fillId="0" borderId="0" xfId="15000" applyNumberFormat="1" applyFont="1" applyFill="1" applyBorder="1" applyAlignment="1">
      <alignment vertical="center" shrinkToFit="1"/>
    </xf>
    <xf numFmtId="183" fontId="5" fillId="0" borderId="0" xfId="14999" applyNumberFormat="1" applyFont="1" applyBorder="1" applyAlignment="1">
      <alignment horizontal="center" vertical="center"/>
    </xf>
    <xf numFmtId="183" fontId="5" fillId="0" borderId="0" xfId="14996" applyNumberFormat="1" applyFont="1" applyAlignment="1">
      <alignment vertical="center"/>
    </xf>
    <xf numFmtId="183" fontId="51" fillId="0" borderId="0" xfId="14996" applyNumberFormat="1" applyFont="1" applyBorder="1" applyAlignment="1">
      <alignment horizontal="left" vertical="center"/>
    </xf>
    <xf numFmtId="183" fontId="70" fillId="0" borderId="0" xfId="14996" applyNumberFormat="1" applyFont="1" applyAlignment="1">
      <alignment horizontal="left" vertical="center"/>
    </xf>
    <xf numFmtId="17" fontId="71" fillId="0" borderId="0" xfId="14996" applyNumberFormat="1" applyFont="1" applyAlignment="1">
      <alignment horizontal="center" vertical="center"/>
    </xf>
    <xf numFmtId="183" fontId="70" fillId="0" borderId="0" xfId="14999" applyNumberFormat="1" applyFont="1" applyBorder="1" applyAlignment="1">
      <alignment horizontal="center" vertical="center"/>
    </xf>
    <xf numFmtId="49" fontId="70" fillId="0" borderId="0" xfId="14999" applyNumberFormat="1" applyFont="1" applyBorder="1" applyAlignment="1">
      <alignment horizontal="center" vertical="center"/>
    </xf>
    <xf numFmtId="183" fontId="5" fillId="0" borderId="0" xfId="14999" applyNumberFormat="1" applyFont="1" applyBorder="1" applyAlignment="1">
      <alignment horizontal="center" vertical="center"/>
    </xf>
    <xf numFmtId="183" fontId="70" fillId="0" borderId="0" xfId="14999" applyNumberFormat="1" applyFont="1" applyBorder="1" applyAlignment="1">
      <alignment horizontal="center" vertical="center"/>
    </xf>
    <xf numFmtId="183" fontId="70" fillId="0" borderId="0" xfId="14999" applyNumberFormat="1" applyFont="1" applyFill="1" applyBorder="1" applyAlignment="1">
      <alignment horizontal="center" vertical="center"/>
    </xf>
  </cellXfs>
  <cellStyles count="15004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8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16"/>
    <cellStyle name="20% - Accent1 2 2 2 3" xfId="2678"/>
    <cellStyle name="20% - Accent1 2 2 2 3 2" xfId="13217"/>
    <cellStyle name="20% - Accent1 2 2 2 4" xfId="13218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19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20"/>
    <cellStyle name="20% - Accent1 3 2 3" xfId="2707"/>
    <cellStyle name="20% - Accent1 3 2 3 2" xfId="13221"/>
    <cellStyle name="20% - Accent1 3 2 4" xfId="13222"/>
    <cellStyle name="20% - Accent1 3 3" xfId="2708"/>
    <cellStyle name="20% - Accent1 3 3 2" xfId="2709"/>
    <cellStyle name="20% - Accent1 3 3 3" xfId="2710"/>
    <cellStyle name="20% - Accent1 3 4" xfId="2711"/>
    <cellStyle name="20% - Accent1 3 4 2" xfId="13223"/>
    <cellStyle name="20% - Accent1 3 5" xfId="2712"/>
    <cellStyle name="20% - Accent1 4" xfId="2713"/>
    <cellStyle name="20% - Accent1 4 2" xfId="2714"/>
    <cellStyle name="20% - Accent1 4 2 2" xfId="13224"/>
    <cellStyle name="20% - Accent1 4 2 2 2" xfId="13225"/>
    <cellStyle name="20% - Accent1 4 2 3" xfId="13226"/>
    <cellStyle name="20% - Accent1 4 2 3 2" xfId="13227"/>
    <cellStyle name="20% - Accent1 4 2 4" xfId="13228"/>
    <cellStyle name="20% - Accent1 4 3" xfId="2715"/>
    <cellStyle name="20% - Accent1 4 3 2" xfId="13229"/>
    <cellStyle name="20% - Accent1 4 4" xfId="13230"/>
    <cellStyle name="20% - Accent1 4 4 2" xfId="13231"/>
    <cellStyle name="20% - Accent1 4 5" xfId="13232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33"/>
    <cellStyle name="20% - Accent2 2 2 2 3" xfId="2730"/>
    <cellStyle name="20% - Accent2 2 2 2 3 2" xfId="13234"/>
    <cellStyle name="20% - Accent2 2 2 2 4" xfId="13235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36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37"/>
    <cellStyle name="20% - Accent2 3 2 3" xfId="2759"/>
    <cellStyle name="20% - Accent2 3 2 3 2" xfId="13238"/>
    <cellStyle name="20% - Accent2 3 2 4" xfId="13239"/>
    <cellStyle name="20% - Accent2 3 3" xfId="2760"/>
    <cellStyle name="20% - Accent2 3 3 2" xfId="2761"/>
    <cellStyle name="20% - Accent2 3 3 3" xfId="2762"/>
    <cellStyle name="20% - Accent2 3 4" xfId="2763"/>
    <cellStyle name="20% - Accent2 3 4 2" xfId="13240"/>
    <cellStyle name="20% - Accent2 3 5" xfId="2764"/>
    <cellStyle name="20% - Accent2 4" xfId="2765"/>
    <cellStyle name="20% - Accent2 4 2" xfId="2766"/>
    <cellStyle name="20% - Accent2 4 2 2" xfId="13241"/>
    <cellStyle name="20% - Accent2 4 2 2 2" xfId="13242"/>
    <cellStyle name="20% - Accent2 4 2 3" xfId="13243"/>
    <cellStyle name="20% - Accent2 4 2 3 2" xfId="13244"/>
    <cellStyle name="20% - Accent2 4 2 4" xfId="13245"/>
    <cellStyle name="20% - Accent2 4 3" xfId="2767"/>
    <cellStyle name="20% - Accent2 4 3 2" xfId="13246"/>
    <cellStyle name="20% - Accent2 4 4" xfId="13247"/>
    <cellStyle name="20% - Accent2 4 4 2" xfId="13248"/>
    <cellStyle name="20% - Accent2 4 5" xfId="13249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250"/>
    <cellStyle name="20% - Accent3 2 2 2 3" xfId="2782"/>
    <cellStyle name="20% - Accent3 2 2 2 3 2" xfId="13251"/>
    <cellStyle name="20% - Accent3 2 2 2 4" xfId="13252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253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254"/>
    <cellStyle name="20% - Accent3 3 2 3" xfId="2811"/>
    <cellStyle name="20% - Accent3 3 2 3 2" xfId="13255"/>
    <cellStyle name="20% - Accent3 3 2 4" xfId="13256"/>
    <cellStyle name="20% - Accent3 3 3" xfId="2812"/>
    <cellStyle name="20% - Accent3 3 3 2" xfId="2813"/>
    <cellStyle name="20% - Accent3 3 3 3" xfId="2814"/>
    <cellStyle name="20% - Accent3 3 4" xfId="2815"/>
    <cellStyle name="20% - Accent3 3 4 2" xfId="13257"/>
    <cellStyle name="20% - Accent3 3 5" xfId="2816"/>
    <cellStyle name="20% - Accent3 4" xfId="2817"/>
    <cellStyle name="20% - Accent3 4 2" xfId="2818"/>
    <cellStyle name="20% - Accent3 4 2 2" xfId="13258"/>
    <cellStyle name="20% - Accent3 4 2 2 2" xfId="13259"/>
    <cellStyle name="20% - Accent3 4 2 3" xfId="13260"/>
    <cellStyle name="20% - Accent3 4 2 3 2" xfId="13261"/>
    <cellStyle name="20% - Accent3 4 2 4" xfId="13262"/>
    <cellStyle name="20% - Accent3 4 3" xfId="2819"/>
    <cellStyle name="20% - Accent3 4 3 2" xfId="13263"/>
    <cellStyle name="20% - Accent3 4 4" xfId="13264"/>
    <cellStyle name="20% - Accent3 4 4 2" xfId="13265"/>
    <cellStyle name="20% - Accent3 4 5" xfId="13266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267"/>
    <cellStyle name="20% - Accent4 2 2 2 3" xfId="2834"/>
    <cellStyle name="20% - Accent4 2 2 2 3 2" xfId="13268"/>
    <cellStyle name="20% - Accent4 2 2 2 4" xfId="13269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270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271"/>
    <cellStyle name="20% - Accent4 3 2 3" xfId="2863"/>
    <cellStyle name="20% - Accent4 3 2 3 2" xfId="13272"/>
    <cellStyle name="20% - Accent4 3 2 4" xfId="13273"/>
    <cellStyle name="20% - Accent4 3 3" xfId="2864"/>
    <cellStyle name="20% - Accent4 3 3 2" xfId="2865"/>
    <cellStyle name="20% - Accent4 3 3 3" xfId="2866"/>
    <cellStyle name="20% - Accent4 3 4" xfId="2867"/>
    <cellStyle name="20% - Accent4 3 4 2" xfId="13274"/>
    <cellStyle name="20% - Accent4 3 5" xfId="2868"/>
    <cellStyle name="20% - Accent4 4" xfId="2869"/>
    <cellStyle name="20% - Accent4 4 2" xfId="2870"/>
    <cellStyle name="20% - Accent4 4 2 2" xfId="13275"/>
    <cellStyle name="20% - Accent4 4 2 2 2" xfId="13276"/>
    <cellStyle name="20% - Accent4 4 2 3" xfId="13277"/>
    <cellStyle name="20% - Accent4 4 2 3 2" xfId="13278"/>
    <cellStyle name="20% - Accent4 4 2 4" xfId="13279"/>
    <cellStyle name="20% - Accent4 4 3" xfId="2871"/>
    <cellStyle name="20% - Accent4 4 3 2" xfId="13280"/>
    <cellStyle name="20% - Accent4 4 4" xfId="13281"/>
    <cellStyle name="20% - Accent4 4 4 2" xfId="13282"/>
    <cellStyle name="20% - Accent4 4 5" xfId="13283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284"/>
    <cellStyle name="20% - Accent5 2 2 2 3" xfId="2886"/>
    <cellStyle name="20% - Accent5 2 2 2 3 2" xfId="13285"/>
    <cellStyle name="20% - Accent5 2 2 2 4" xfId="13286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287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288"/>
    <cellStyle name="20% - Accent5 3 2 3" xfId="2915"/>
    <cellStyle name="20% - Accent5 3 2 3 2" xfId="13289"/>
    <cellStyle name="20% - Accent5 3 2 4" xfId="13290"/>
    <cellStyle name="20% - Accent5 3 3" xfId="2916"/>
    <cellStyle name="20% - Accent5 3 3 2" xfId="2917"/>
    <cellStyle name="20% - Accent5 3 3 3" xfId="2918"/>
    <cellStyle name="20% - Accent5 3 4" xfId="2919"/>
    <cellStyle name="20% - Accent5 3 4 2" xfId="13291"/>
    <cellStyle name="20% - Accent5 3 5" xfId="2920"/>
    <cellStyle name="20% - Accent5 4" xfId="2921"/>
    <cellStyle name="20% - Accent5 4 2" xfId="2922"/>
    <cellStyle name="20% - Accent5 4 2 2" xfId="13292"/>
    <cellStyle name="20% - Accent5 4 2 2 2" xfId="13293"/>
    <cellStyle name="20% - Accent5 4 2 3" xfId="13294"/>
    <cellStyle name="20% - Accent5 4 2 3 2" xfId="13295"/>
    <cellStyle name="20% - Accent5 4 2 4" xfId="13296"/>
    <cellStyle name="20% - Accent5 4 3" xfId="2923"/>
    <cellStyle name="20% - Accent5 4 3 2" xfId="13297"/>
    <cellStyle name="20% - Accent5 4 4" xfId="13298"/>
    <cellStyle name="20% - Accent5 4 4 2" xfId="13299"/>
    <cellStyle name="20% - Accent5 4 5" xfId="13300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301"/>
    <cellStyle name="20% - Accent6 2 2 2 3" xfId="2938"/>
    <cellStyle name="20% - Accent6 2 2 2 3 2" xfId="13302"/>
    <cellStyle name="20% - Accent6 2 2 2 4" xfId="13303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04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05"/>
    <cellStyle name="20% - Accent6 3 2 3" xfId="2967"/>
    <cellStyle name="20% - Accent6 3 2 3 2" xfId="13306"/>
    <cellStyle name="20% - Accent6 3 2 4" xfId="13307"/>
    <cellStyle name="20% - Accent6 3 3" xfId="2968"/>
    <cellStyle name="20% - Accent6 3 3 2" xfId="2969"/>
    <cellStyle name="20% - Accent6 3 3 3" xfId="2970"/>
    <cellStyle name="20% - Accent6 3 4" xfId="2971"/>
    <cellStyle name="20% - Accent6 3 4 2" xfId="13308"/>
    <cellStyle name="20% - Accent6 3 5" xfId="2972"/>
    <cellStyle name="20% - Accent6 4" xfId="2973"/>
    <cellStyle name="20% - Accent6 4 2" xfId="2974"/>
    <cellStyle name="20% - Accent6 4 2 2" xfId="13309"/>
    <cellStyle name="20% - Accent6 4 2 2 2" xfId="13310"/>
    <cellStyle name="20% - Accent6 4 2 3" xfId="13311"/>
    <cellStyle name="20% - Accent6 4 2 3 2" xfId="13312"/>
    <cellStyle name="20% - Accent6 4 2 4" xfId="13313"/>
    <cellStyle name="20% - Accent6 4 3" xfId="2975"/>
    <cellStyle name="20% - Accent6 4 3 2" xfId="13314"/>
    <cellStyle name="20% - Accent6 4 4" xfId="13315"/>
    <cellStyle name="20% - Accent6 4 4 2" xfId="13316"/>
    <cellStyle name="20% - Accent6 4 5" xfId="13317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9"/>
    <cellStyle name="20% - 强调文字颜色 1 4" xfId="13060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1"/>
    <cellStyle name="20% - 强调文字颜色 2 4" xfId="13062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3"/>
    <cellStyle name="20% - 强调文字颜色 3 4" xfId="13064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5"/>
    <cellStyle name="20% - 强调文字颜色 4 4" xfId="13066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7"/>
    <cellStyle name="20% - 强调文字颜色 5 4" xfId="13068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9"/>
    <cellStyle name="20% - 强调文字颜色 6 4" xfId="13070"/>
    <cellStyle name="20% - 着色 1 2" xfId="13318"/>
    <cellStyle name="20% - 着色 1 2 2" xfId="13319"/>
    <cellStyle name="20% - 着色 2 2" xfId="13320"/>
    <cellStyle name="20% - 着色 2 2 2" xfId="13321"/>
    <cellStyle name="20% - 着色 3 2" xfId="13322"/>
    <cellStyle name="20% - 着色 3 2 2" xfId="13323"/>
    <cellStyle name="20% - 着色 4 2" xfId="13324"/>
    <cellStyle name="20% - 着色 4 2 2" xfId="13325"/>
    <cellStyle name="20% - 着色 5 2" xfId="13326"/>
    <cellStyle name="20% - 着色 5 2 2" xfId="13327"/>
    <cellStyle name="20% - 着色 6 2" xfId="13328"/>
    <cellStyle name="20% - 着色 6 2 2" xfId="13329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30"/>
    <cellStyle name="40% - Accent1 2 2 2 3" xfId="3500"/>
    <cellStyle name="40% - Accent1 2 2 2 3 2" xfId="13331"/>
    <cellStyle name="40% - Accent1 2 2 2 4" xfId="13332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33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34"/>
    <cellStyle name="40% - Accent1 3 2 3" xfId="3529"/>
    <cellStyle name="40% - Accent1 3 2 3 2" xfId="13335"/>
    <cellStyle name="40% - Accent1 3 2 4" xfId="13336"/>
    <cellStyle name="40% - Accent1 3 3" xfId="3530"/>
    <cellStyle name="40% - Accent1 3 3 2" xfId="3531"/>
    <cellStyle name="40% - Accent1 3 3 3" xfId="3532"/>
    <cellStyle name="40% - Accent1 3 4" xfId="3533"/>
    <cellStyle name="40% - Accent1 3 4 2" xfId="13337"/>
    <cellStyle name="40% - Accent1 3 5" xfId="3534"/>
    <cellStyle name="40% - Accent1 4" xfId="3535"/>
    <cellStyle name="40% - Accent1 4 2" xfId="3536"/>
    <cellStyle name="40% - Accent1 4 2 2" xfId="13338"/>
    <cellStyle name="40% - Accent1 4 2 2 2" xfId="13339"/>
    <cellStyle name="40% - Accent1 4 2 3" xfId="13340"/>
    <cellStyle name="40% - Accent1 4 2 3 2" xfId="13341"/>
    <cellStyle name="40% - Accent1 4 2 4" xfId="13342"/>
    <cellStyle name="40% - Accent1 4 3" xfId="3537"/>
    <cellStyle name="40% - Accent1 4 3 2" xfId="13343"/>
    <cellStyle name="40% - Accent1 4 4" xfId="13344"/>
    <cellStyle name="40% - Accent1 4 4 2" xfId="13345"/>
    <cellStyle name="40% - Accent1 4 5" xfId="13346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347"/>
    <cellStyle name="40% - Accent2 2 2 2 3" xfId="3552"/>
    <cellStyle name="40% - Accent2 2 2 2 3 2" xfId="13348"/>
    <cellStyle name="40% - Accent2 2 2 2 4" xfId="13349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350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351"/>
    <cellStyle name="40% - Accent2 3 2 3" xfId="3581"/>
    <cellStyle name="40% - Accent2 3 2 3 2" xfId="13352"/>
    <cellStyle name="40% - Accent2 3 2 4" xfId="13353"/>
    <cellStyle name="40% - Accent2 3 3" xfId="3582"/>
    <cellStyle name="40% - Accent2 3 3 2" xfId="3583"/>
    <cellStyle name="40% - Accent2 3 3 3" xfId="3584"/>
    <cellStyle name="40% - Accent2 3 4" xfId="3585"/>
    <cellStyle name="40% - Accent2 3 4 2" xfId="13354"/>
    <cellStyle name="40% - Accent2 3 5" xfId="3586"/>
    <cellStyle name="40% - Accent2 4" xfId="3587"/>
    <cellStyle name="40% - Accent2 4 2" xfId="3588"/>
    <cellStyle name="40% - Accent2 4 2 2" xfId="13355"/>
    <cellStyle name="40% - Accent2 4 2 2 2" xfId="13356"/>
    <cellStyle name="40% - Accent2 4 2 3" xfId="13357"/>
    <cellStyle name="40% - Accent2 4 2 3 2" xfId="13358"/>
    <cellStyle name="40% - Accent2 4 2 4" xfId="13359"/>
    <cellStyle name="40% - Accent2 4 3" xfId="3589"/>
    <cellStyle name="40% - Accent2 4 3 2" xfId="13360"/>
    <cellStyle name="40% - Accent2 4 4" xfId="13361"/>
    <cellStyle name="40% - Accent2 4 4 2" xfId="13362"/>
    <cellStyle name="40% - Accent2 4 5" xfId="13363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364"/>
    <cellStyle name="40% - Accent3 2 2 2 3" xfId="3604"/>
    <cellStyle name="40% - Accent3 2 2 2 3 2" xfId="13365"/>
    <cellStyle name="40% - Accent3 2 2 2 4" xfId="13366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367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368"/>
    <cellStyle name="40% - Accent3 3 2 3" xfId="3633"/>
    <cellStyle name="40% - Accent3 3 2 3 2" xfId="13369"/>
    <cellStyle name="40% - Accent3 3 2 4" xfId="13370"/>
    <cellStyle name="40% - Accent3 3 3" xfId="3634"/>
    <cellStyle name="40% - Accent3 3 3 2" xfId="3635"/>
    <cellStyle name="40% - Accent3 3 3 3" xfId="3636"/>
    <cellStyle name="40% - Accent3 3 4" xfId="3637"/>
    <cellStyle name="40% - Accent3 3 4 2" xfId="13371"/>
    <cellStyle name="40% - Accent3 3 5" xfId="3638"/>
    <cellStyle name="40% - Accent3 4" xfId="3639"/>
    <cellStyle name="40% - Accent3 4 2" xfId="3640"/>
    <cellStyle name="40% - Accent3 4 2 2" xfId="13372"/>
    <cellStyle name="40% - Accent3 4 2 2 2" xfId="13373"/>
    <cellStyle name="40% - Accent3 4 2 3" xfId="13374"/>
    <cellStyle name="40% - Accent3 4 2 3 2" xfId="13375"/>
    <cellStyle name="40% - Accent3 4 2 4" xfId="13376"/>
    <cellStyle name="40% - Accent3 4 3" xfId="3641"/>
    <cellStyle name="40% - Accent3 4 3 2" xfId="13377"/>
    <cellStyle name="40% - Accent3 4 4" xfId="13378"/>
    <cellStyle name="40% - Accent3 4 4 2" xfId="13379"/>
    <cellStyle name="40% - Accent3 4 5" xfId="13380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381"/>
    <cellStyle name="40% - Accent4 2 2 2 3" xfId="3656"/>
    <cellStyle name="40% - Accent4 2 2 2 3 2" xfId="13382"/>
    <cellStyle name="40% - Accent4 2 2 2 4" xfId="13383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384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385"/>
    <cellStyle name="40% - Accent4 3 2 3" xfId="3685"/>
    <cellStyle name="40% - Accent4 3 2 3 2" xfId="13386"/>
    <cellStyle name="40% - Accent4 3 2 4" xfId="13387"/>
    <cellStyle name="40% - Accent4 3 3" xfId="3686"/>
    <cellStyle name="40% - Accent4 3 3 2" xfId="3687"/>
    <cellStyle name="40% - Accent4 3 3 3" xfId="3688"/>
    <cellStyle name="40% - Accent4 3 4" xfId="3689"/>
    <cellStyle name="40% - Accent4 3 4 2" xfId="13388"/>
    <cellStyle name="40% - Accent4 3 5" xfId="3690"/>
    <cellStyle name="40% - Accent4 4" xfId="3691"/>
    <cellStyle name="40% - Accent4 4 2" xfId="3692"/>
    <cellStyle name="40% - Accent4 4 2 2" xfId="13389"/>
    <cellStyle name="40% - Accent4 4 2 2 2" xfId="13390"/>
    <cellStyle name="40% - Accent4 4 2 3" xfId="13391"/>
    <cellStyle name="40% - Accent4 4 2 3 2" xfId="13392"/>
    <cellStyle name="40% - Accent4 4 2 4" xfId="13393"/>
    <cellStyle name="40% - Accent4 4 3" xfId="3693"/>
    <cellStyle name="40% - Accent4 4 3 2" xfId="13394"/>
    <cellStyle name="40% - Accent4 4 4" xfId="13395"/>
    <cellStyle name="40% - Accent4 4 4 2" xfId="13396"/>
    <cellStyle name="40% - Accent4 4 5" xfId="13397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398"/>
    <cellStyle name="40% - Accent5 2 2 2 3" xfId="3708"/>
    <cellStyle name="40% - Accent5 2 2 2 3 2" xfId="13399"/>
    <cellStyle name="40% - Accent5 2 2 2 4" xfId="13400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401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02"/>
    <cellStyle name="40% - Accent5 3 2 3" xfId="3737"/>
    <cellStyle name="40% - Accent5 3 2 3 2" xfId="13403"/>
    <cellStyle name="40% - Accent5 3 2 4" xfId="13404"/>
    <cellStyle name="40% - Accent5 3 3" xfId="3738"/>
    <cellStyle name="40% - Accent5 3 3 2" xfId="3739"/>
    <cellStyle name="40% - Accent5 3 3 3" xfId="3740"/>
    <cellStyle name="40% - Accent5 3 4" xfId="3741"/>
    <cellStyle name="40% - Accent5 3 4 2" xfId="13405"/>
    <cellStyle name="40% - Accent5 3 5" xfId="3742"/>
    <cellStyle name="40% - Accent5 4" xfId="3743"/>
    <cellStyle name="40% - Accent5 4 2" xfId="3744"/>
    <cellStyle name="40% - Accent5 4 2 2" xfId="13406"/>
    <cellStyle name="40% - Accent5 4 2 2 2" xfId="13407"/>
    <cellStyle name="40% - Accent5 4 2 3" xfId="13408"/>
    <cellStyle name="40% - Accent5 4 2 3 2" xfId="13409"/>
    <cellStyle name="40% - Accent5 4 2 4" xfId="13410"/>
    <cellStyle name="40% - Accent5 4 3" xfId="3745"/>
    <cellStyle name="40% - Accent5 4 3 2" xfId="13411"/>
    <cellStyle name="40% - Accent5 4 4" xfId="13412"/>
    <cellStyle name="40% - Accent5 4 4 2" xfId="13413"/>
    <cellStyle name="40% - Accent5 4 5" xfId="13414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15"/>
    <cellStyle name="40% - Accent6 2 2 2 3" xfId="3760"/>
    <cellStyle name="40% - Accent6 2 2 2 3 2" xfId="13416"/>
    <cellStyle name="40% - Accent6 2 2 2 4" xfId="13417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18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19"/>
    <cellStyle name="40% - Accent6 3 2 3" xfId="3789"/>
    <cellStyle name="40% - Accent6 3 2 3 2" xfId="13420"/>
    <cellStyle name="40% - Accent6 3 2 4" xfId="13421"/>
    <cellStyle name="40% - Accent6 3 3" xfId="3790"/>
    <cellStyle name="40% - Accent6 3 3 2" xfId="3791"/>
    <cellStyle name="40% - Accent6 3 3 3" xfId="3792"/>
    <cellStyle name="40% - Accent6 3 4" xfId="3793"/>
    <cellStyle name="40% - Accent6 3 4 2" xfId="13422"/>
    <cellStyle name="40% - Accent6 3 5" xfId="3794"/>
    <cellStyle name="40% - Accent6 4" xfId="3795"/>
    <cellStyle name="40% - Accent6 4 2" xfId="3796"/>
    <cellStyle name="40% - Accent6 4 2 2" xfId="13423"/>
    <cellStyle name="40% - Accent6 4 2 2 2" xfId="13424"/>
    <cellStyle name="40% - Accent6 4 2 3" xfId="13425"/>
    <cellStyle name="40% - Accent6 4 2 3 2" xfId="13426"/>
    <cellStyle name="40% - Accent6 4 2 4" xfId="13427"/>
    <cellStyle name="40% - Accent6 4 3" xfId="3797"/>
    <cellStyle name="40% - Accent6 4 3 2" xfId="13428"/>
    <cellStyle name="40% - Accent6 4 4" xfId="13429"/>
    <cellStyle name="40% - Accent6 4 4 2" xfId="13430"/>
    <cellStyle name="40% - Accent6 4 5" xfId="13431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1"/>
    <cellStyle name="40% - 强调文字颜色 1 4" xfId="13072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3"/>
    <cellStyle name="40% - 强调文字颜色 2 4" xfId="13074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5"/>
    <cellStyle name="40% - 强调文字颜色 3 4" xfId="13076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7"/>
    <cellStyle name="40% - 强调文字颜色 4 4" xfId="13078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9"/>
    <cellStyle name="40% - 强调文字颜色 5 4" xfId="13080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1"/>
    <cellStyle name="40% - 强调文字颜色 6 4" xfId="13082"/>
    <cellStyle name="40% - 着色 1 2" xfId="13432"/>
    <cellStyle name="40% - 着色 1 2 2" xfId="13433"/>
    <cellStyle name="40% - 着色 2 2" xfId="13434"/>
    <cellStyle name="40% - 着色 2 2 2" xfId="13435"/>
    <cellStyle name="40% - 着色 3 2" xfId="13436"/>
    <cellStyle name="40% - 着色 3 2 2" xfId="13437"/>
    <cellStyle name="40% - 着色 4 2" xfId="13438"/>
    <cellStyle name="40% - 着色 4 2 2" xfId="13439"/>
    <cellStyle name="40% - 着色 5 2" xfId="13440"/>
    <cellStyle name="40% - 着色 5 2 2" xfId="13441"/>
    <cellStyle name="40% - 着色 6 2" xfId="13442"/>
    <cellStyle name="40% - 着色 6 2 2" xfId="13443"/>
    <cellStyle name="60% - Accent1" xfId="4317"/>
    <cellStyle name="60% - Accent1 2" xfId="4318"/>
    <cellStyle name="60% - Accent1 2 2" xfId="4319"/>
    <cellStyle name="60% - Accent1 2 2 2" xfId="13444"/>
    <cellStyle name="60% - Accent1 2 2 2 2" xfId="13445"/>
    <cellStyle name="60% - Accent1 2 2 2 2 2" xfId="13446"/>
    <cellStyle name="60% - Accent1 2 2 2 3" xfId="13447"/>
    <cellStyle name="60% - Accent1 2 2 2 3 2" xfId="13448"/>
    <cellStyle name="60% - Accent1 2 2 2 4" xfId="13449"/>
    <cellStyle name="60% - Accent1 2 2 3" xfId="13450"/>
    <cellStyle name="60% - Accent1 2 2 3 2" xfId="13451"/>
    <cellStyle name="60% - Accent1 2 2 4" xfId="13452"/>
    <cellStyle name="60% - Accent1 2 2 4 2" xfId="13453"/>
    <cellStyle name="60% - Accent1 2 2 5" xfId="13454"/>
    <cellStyle name="60% - Accent1 2 3" xfId="4320"/>
    <cellStyle name="60% - Accent1 2 3 2" xfId="13455"/>
    <cellStyle name="60% - Accent1 2 4" xfId="13456"/>
    <cellStyle name="60% - Accent1 2 4 2" xfId="13457"/>
    <cellStyle name="60% - Accent1 2 5" xfId="13458"/>
    <cellStyle name="60% - Accent1 3" xfId="4321"/>
    <cellStyle name="60% - Accent1 3 2" xfId="4322"/>
    <cellStyle name="60% - Accent1 3 2 2" xfId="13459"/>
    <cellStyle name="60% - Accent1 3 3" xfId="4323"/>
    <cellStyle name="60% - Accent1 3 3 2" xfId="13460"/>
    <cellStyle name="60% - Accent1 3 4" xfId="13461"/>
    <cellStyle name="60% - Accent1 4" xfId="4324"/>
    <cellStyle name="60% - Accent1 4 2" xfId="4325"/>
    <cellStyle name="60% - Accent1 4 2 2" xfId="13462"/>
    <cellStyle name="60% - Accent1 4 2 2 2" xfId="13463"/>
    <cellStyle name="60% - Accent1 4 2 3" xfId="13464"/>
    <cellStyle name="60% - Accent1 4 2 3 2" xfId="13465"/>
    <cellStyle name="60% - Accent1 4 2 4" xfId="13466"/>
    <cellStyle name="60% - Accent1 4 3" xfId="4326"/>
    <cellStyle name="60% - Accent1 4 3 2" xfId="13467"/>
    <cellStyle name="60% - Accent1 4 4" xfId="13468"/>
    <cellStyle name="60% - Accent1 4 4 2" xfId="13469"/>
    <cellStyle name="60% - Accent1 4 5" xfId="13470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471"/>
    <cellStyle name="60% - Accent2 2 2 2 2" xfId="13472"/>
    <cellStyle name="60% - Accent2 2 2 2 2 2" xfId="13473"/>
    <cellStyle name="60% - Accent2 2 2 2 3" xfId="13474"/>
    <cellStyle name="60% - Accent2 2 2 2 3 2" xfId="13475"/>
    <cellStyle name="60% - Accent2 2 2 2 4" xfId="13476"/>
    <cellStyle name="60% - Accent2 2 2 3" xfId="13477"/>
    <cellStyle name="60% - Accent2 2 2 3 2" xfId="13478"/>
    <cellStyle name="60% - Accent2 2 2 4" xfId="13479"/>
    <cellStyle name="60% - Accent2 2 2 4 2" xfId="13480"/>
    <cellStyle name="60% - Accent2 2 2 5" xfId="13481"/>
    <cellStyle name="60% - Accent2 2 3" xfId="4336"/>
    <cellStyle name="60% - Accent2 2 3 2" xfId="13482"/>
    <cellStyle name="60% - Accent2 2 4" xfId="13483"/>
    <cellStyle name="60% - Accent2 2 4 2" xfId="13484"/>
    <cellStyle name="60% - Accent2 2 5" xfId="13485"/>
    <cellStyle name="60% - Accent2 3" xfId="4337"/>
    <cellStyle name="60% - Accent2 3 2" xfId="4338"/>
    <cellStyle name="60% - Accent2 3 2 2" xfId="13486"/>
    <cellStyle name="60% - Accent2 3 3" xfId="4339"/>
    <cellStyle name="60% - Accent2 3 3 2" xfId="13487"/>
    <cellStyle name="60% - Accent2 3 4" xfId="13488"/>
    <cellStyle name="60% - Accent2 4" xfId="4340"/>
    <cellStyle name="60% - Accent2 4 2" xfId="4341"/>
    <cellStyle name="60% - Accent2 4 2 2" xfId="13489"/>
    <cellStyle name="60% - Accent2 4 2 2 2" xfId="13490"/>
    <cellStyle name="60% - Accent2 4 2 3" xfId="13491"/>
    <cellStyle name="60% - Accent2 4 2 3 2" xfId="13492"/>
    <cellStyle name="60% - Accent2 4 2 4" xfId="13493"/>
    <cellStyle name="60% - Accent2 4 3" xfId="4342"/>
    <cellStyle name="60% - Accent2 4 3 2" xfId="13494"/>
    <cellStyle name="60% - Accent2 4 4" xfId="13495"/>
    <cellStyle name="60% - Accent2 4 4 2" xfId="13496"/>
    <cellStyle name="60% - Accent2 4 5" xfId="13497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498"/>
    <cellStyle name="60% - Accent3 2 2 2 2" xfId="13499"/>
    <cellStyle name="60% - Accent3 2 2 2 2 2" xfId="13500"/>
    <cellStyle name="60% - Accent3 2 2 2 3" xfId="13501"/>
    <cellStyle name="60% - Accent3 2 2 2 3 2" xfId="13502"/>
    <cellStyle name="60% - Accent3 2 2 2 4" xfId="13503"/>
    <cellStyle name="60% - Accent3 2 2 3" xfId="13504"/>
    <cellStyle name="60% - Accent3 2 2 3 2" xfId="13505"/>
    <cellStyle name="60% - Accent3 2 2 4" xfId="13506"/>
    <cellStyle name="60% - Accent3 2 2 4 2" xfId="13507"/>
    <cellStyle name="60% - Accent3 2 2 5" xfId="13508"/>
    <cellStyle name="60% - Accent3 2 3" xfId="4352"/>
    <cellStyle name="60% - Accent3 2 3 2" xfId="13509"/>
    <cellStyle name="60% - Accent3 2 4" xfId="13510"/>
    <cellStyle name="60% - Accent3 2 4 2" xfId="13511"/>
    <cellStyle name="60% - Accent3 2 5" xfId="13512"/>
    <cellStyle name="60% - Accent3 3" xfId="4353"/>
    <cellStyle name="60% - Accent3 3 2" xfId="4354"/>
    <cellStyle name="60% - Accent3 3 2 2" xfId="13513"/>
    <cellStyle name="60% - Accent3 3 3" xfId="4355"/>
    <cellStyle name="60% - Accent3 3 3 2" xfId="13514"/>
    <cellStyle name="60% - Accent3 3 4" xfId="13515"/>
    <cellStyle name="60% - Accent3 4" xfId="4356"/>
    <cellStyle name="60% - Accent3 4 2" xfId="4357"/>
    <cellStyle name="60% - Accent3 4 2 2" xfId="13516"/>
    <cellStyle name="60% - Accent3 4 2 2 2" xfId="13517"/>
    <cellStyle name="60% - Accent3 4 2 3" xfId="13518"/>
    <cellStyle name="60% - Accent3 4 2 3 2" xfId="13519"/>
    <cellStyle name="60% - Accent3 4 2 4" xfId="13520"/>
    <cellStyle name="60% - Accent3 4 3" xfId="4358"/>
    <cellStyle name="60% - Accent3 4 3 2" xfId="13521"/>
    <cellStyle name="60% - Accent3 4 4" xfId="13522"/>
    <cellStyle name="60% - Accent3 4 4 2" xfId="13523"/>
    <cellStyle name="60% - Accent3 4 5" xfId="13524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25"/>
    <cellStyle name="60% - Accent4 2 2 2 2" xfId="13526"/>
    <cellStyle name="60% - Accent4 2 2 2 2 2" xfId="13527"/>
    <cellStyle name="60% - Accent4 2 2 2 3" xfId="13528"/>
    <cellStyle name="60% - Accent4 2 2 2 3 2" xfId="13529"/>
    <cellStyle name="60% - Accent4 2 2 2 4" xfId="13530"/>
    <cellStyle name="60% - Accent4 2 2 3" xfId="13531"/>
    <cellStyle name="60% - Accent4 2 2 3 2" xfId="13532"/>
    <cellStyle name="60% - Accent4 2 2 4" xfId="13533"/>
    <cellStyle name="60% - Accent4 2 2 4 2" xfId="13534"/>
    <cellStyle name="60% - Accent4 2 2 5" xfId="13535"/>
    <cellStyle name="60% - Accent4 2 3" xfId="4368"/>
    <cellStyle name="60% - Accent4 2 3 2" xfId="13536"/>
    <cellStyle name="60% - Accent4 2 4" xfId="13537"/>
    <cellStyle name="60% - Accent4 2 4 2" xfId="13538"/>
    <cellStyle name="60% - Accent4 2 5" xfId="13539"/>
    <cellStyle name="60% - Accent4 3" xfId="4369"/>
    <cellStyle name="60% - Accent4 3 2" xfId="4370"/>
    <cellStyle name="60% - Accent4 3 2 2" xfId="13540"/>
    <cellStyle name="60% - Accent4 3 3" xfId="4371"/>
    <cellStyle name="60% - Accent4 3 3 2" xfId="13541"/>
    <cellStyle name="60% - Accent4 3 4" xfId="13542"/>
    <cellStyle name="60% - Accent4 4" xfId="4372"/>
    <cellStyle name="60% - Accent4 4 2" xfId="4373"/>
    <cellStyle name="60% - Accent4 4 2 2" xfId="13543"/>
    <cellStyle name="60% - Accent4 4 2 2 2" xfId="13544"/>
    <cellStyle name="60% - Accent4 4 2 3" xfId="13545"/>
    <cellStyle name="60% - Accent4 4 2 3 2" xfId="13546"/>
    <cellStyle name="60% - Accent4 4 2 4" xfId="13547"/>
    <cellStyle name="60% - Accent4 4 3" xfId="4374"/>
    <cellStyle name="60% - Accent4 4 3 2" xfId="13548"/>
    <cellStyle name="60% - Accent4 4 4" xfId="13549"/>
    <cellStyle name="60% - Accent4 4 4 2" xfId="13550"/>
    <cellStyle name="60% - Accent4 4 5" xfId="13551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552"/>
    <cellStyle name="60% - Accent5 2 2 2 2" xfId="13553"/>
    <cellStyle name="60% - Accent5 2 2 2 2 2" xfId="13554"/>
    <cellStyle name="60% - Accent5 2 2 2 3" xfId="13555"/>
    <cellStyle name="60% - Accent5 2 2 2 3 2" xfId="13556"/>
    <cellStyle name="60% - Accent5 2 2 2 4" xfId="13557"/>
    <cellStyle name="60% - Accent5 2 2 3" xfId="13558"/>
    <cellStyle name="60% - Accent5 2 2 3 2" xfId="13559"/>
    <cellStyle name="60% - Accent5 2 2 4" xfId="13560"/>
    <cellStyle name="60% - Accent5 2 2 4 2" xfId="13561"/>
    <cellStyle name="60% - Accent5 2 2 5" xfId="13562"/>
    <cellStyle name="60% - Accent5 2 3" xfId="4384"/>
    <cellStyle name="60% - Accent5 2 3 2" xfId="13563"/>
    <cellStyle name="60% - Accent5 2 4" xfId="13564"/>
    <cellStyle name="60% - Accent5 2 4 2" xfId="13565"/>
    <cellStyle name="60% - Accent5 2 5" xfId="13566"/>
    <cellStyle name="60% - Accent5 3" xfId="4385"/>
    <cellStyle name="60% - Accent5 3 2" xfId="4386"/>
    <cellStyle name="60% - Accent5 3 2 2" xfId="13567"/>
    <cellStyle name="60% - Accent5 3 3" xfId="4387"/>
    <cellStyle name="60% - Accent5 3 3 2" xfId="13568"/>
    <cellStyle name="60% - Accent5 3 4" xfId="13569"/>
    <cellStyle name="60% - Accent5 4" xfId="4388"/>
    <cellStyle name="60% - Accent5 4 2" xfId="4389"/>
    <cellStyle name="60% - Accent5 4 2 2" xfId="13570"/>
    <cellStyle name="60% - Accent5 4 2 2 2" xfId="13571"/>
    <cellStyle name="60% - Accent5 4 2 3" xfId="13572"/>
    <cellStyle name="60% - Accent5 4 2 3 2" xfId="13573"/>
    <cellStyle name="60% - Accent5 4 2 4" xfId="13574"/>
    <cellStyle name="60% - Accent5 4 3" xfId="4390"/>
    <cellStyle name="60% - Accent5 4 3 2" xfId="13575"/>
    <cellStyle name="60% - Accent5 4 4" xfId="13576"/>
    <cellStyle name="60% - Accent5 4 4 2" xfId="13577"/>
    <cellStyle name="60% - Accent5 4 5" xfId="13578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579"/>
    <cellStyle name="60% - Accent6 2 2 2 2" xfId="13580"/>
    <cellStyle name="60% - Accent6 2 2 2 2 2" xfId="13581"/>
    <cellStyle name="60% - Accent6 2 2 2 3" xfId="13582"/>
    <cellStyle name="60% - Accent6 2 2 2 3 2" xfId="13583"/>
    <cellStyle name="60% - Accent6 2 2 2 4" xfId="13584"/>
    <cellStyle name="60% - Accent6 2 2 3" xfId="13585"/>
    <cellStyle name="60% - Accent6 2 2 3 2" xfId="13586"/>
    <cellStyle name="60% - Accent6 2 2 4" xfId="13587"/>
    <cellStyle name="60% - Accent6 2 2 4 2" xfId="13588"/>
    <cellStyle name="60% - Accent6 2 2 5" xfId="13589"/>
    <cellStyle name="60% - Accent6 2 3" xfId="4400"/>
    <cellStyle name="60% - Accent6 2 3 2" xfId="13590"/>
    <cellStyle name="60% - Accent6 2 4" xfId="13591"/>
    <cellStyle name="60% - Accent6 2 4 2" xfId="13592"/>
    <cellStyle name="60% - Accent6 2 5" xfId="13593"/>
    <cellStyle name="60% - Accent6 3" xfId="4401"/>
    <cellStyle name="60% - Accent6 3 2" xfId="4402"/>
    <cellStyle name="60% - Accent6 3 2 2" xfId="13594"/>
    <cellStyle name="60% - Accent6 3 3" xfId="4403"/>
    <cellStyle name="60% - Accent6 3 3 2" xfId="13595"/>
    <cellStyle name="60% - Accent6 3 4" xfId="13596"/>
    <cellStyle name="60% - Accent6 4" xfId="4404"/>
    <cellStyle name="60% - Accent6 4 2" xfId="4405"/>
    <cellStyle name="60% - Accent6 4 2 2" xfId="13597"/>
    <cellStyle name="60% - Accent6 4 2 2 2" xfId="13598"/>
    <cellStyle name="60% - Accent6 4 2 3" xfId="13599"/>
    <cellStyle name="60% - Accent6 4 2 3 2" xfId="13600"/>
    <cellStyle name="60% - Accent6 4 2 4" xfId="13601"/>
    <cellStyle name="60% - Accent6 4 3" xfId="4406"/>
    <cellStyle name="60% - Accent6 4 3 2" xfId="13602"/>
    <cellStyle name="60% - Accent6 4 4" xfId="13603"/>
    <cellStyle name="60% - Accent6 4 4 2" xfId="13604"/>
    <cellStyle name="60% - Accent6 4 5" xfId="13605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3"/>
    <cellStyle name="60% - 强调文字颜色 1 4" xfId="13084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5"/>
    <cellStyle name="60% - 强调文字颜色 2 4" xfId="13086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7"/>
    <cellStyle name="60% - 强调文字颜色 3 4" xfId="13088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9"/>
    <cellStyle name="60% - 强调文字颜色 4 4" xfId="13090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1"/>
    <cellStyle name="60% - 强调文字颜色 5 4" xfId="13092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3"/>
    <cellStyle name="60% - 强调文字颜色 6 4" xfId="13094"/>
    <cellStyle name="60% - 着色 1 2" xfId="13606"/>
    <cellStyle name="60% - 着色 1 2 2" xfId="13607"/>
    <cellStyle name="60% - 着色 2 2" xfId="13608"/>
    <cellStyle name="60% - 着色 2 2 2" xfId="13609"/>
    <cellStyle name="60% - 着色 3 2" xfId="13610"/>
    <cellStyle name="60% - 着色 3 2 2" xfId="13611"/>
    <cellStyle name="60% - 着色 4 2" xfId="13612"/>
    <cellStyle name="60% - 着色 4 2 2" xfId="13613"/>
    <cellStyle name="60% - 着色 5 2" xfId="13614"/>
    <cellStyle name="60% - 着色 5 2 2" xfId="13615"/>
    <cellStyle name="60% - 着色 6 2" xfId="13616"/>
    <cellStyle name="60% - 着色 6 2 2" xfId="13617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18"/>
    <cellStyle name="Accent1 2 2 2 2" xfId="13619"/>
    <cellStyle name="Accent1 2 2 2 2 2" xfId="13620"/>
    <cellStyle name="Accent1 2 2 2 3" xfId="13621"/>
    <cellStyle name="Accent1 2 2 2 3 2" xfId="13622"/>
    <cellStyle name="Accent1 2 2 2 4" xfId="13623"/>
    <cellStyle name="Accent1 2 2 3" xfId="13624"/>
    <cellStyle name="Accent1 2 2 3 2" xfId="13625"/>
    <cellStyle name="Accent1 2 2 4" xfId="13626"/>
    <cellStyle name="Accent1 2 2 4 2" xfId="13627"/>
    <cellStyle name="Accent1 2 2 5" xfId="13628"/>
    <cellStyle name="Accent1 2 3" xfId="4822"/>
    <cellStyle name="Accent1 2 3 2" xfId="13629"/>
    <cellStyle name="Accent1 2 4" xfId="13630"/>
    <cellStyle name="Accent1 2 4 2" xfId="13631"/>
    <cellStyle name="Accent1 2 5" xfId="13632"/>
    <cellStyle name="Accent1 3" xfId="4823"/>
    <cellStyle name="Accent1 3 2" xfId="4824"/>
    <cellStyle name="Accent1 3 2 2" xfId="13633"/>
    <cellStyle name="Accent1 3 3" xfId="4825"/>
    <cellStyle name="Accent1 3 3 2" xfId="13634"/>
    <cellStyle name="Accent1 3 4" xfId="13635"/>
    <cellStyle name="Accent1 4" xfId="4826"/>
    <cellStyle name="Accent1 4 2" xfId="4827"/>
    <cellStyle name="Accent1 4 2 2" xfId="13636"/>
    <cellStyle name="Accent1 4 2 2 2" xfId="13637"/>
    <cellStyle name="Accent1 4 2 3" xfId="13638"/>
    <cellStyle name="Accent1 4 2 3 2" xfId="13639"/>
    <cellStyle name="Accent1 4 2 4" xfId="13640"/>
    <cellStyle name="Accent1 4 3" xfId="4828"/>
    <cellStyle name="Accent1 4 3 2" xfId="13641"/>
    <cellStyle name="Accent1 4 4" xfId="13642"/>
    <cellStyle name="Accent1 4 4 2" xfId="13643"/>
    <cellStyle name="Accent1 4 5" xfId="13644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645"/>
    <cellStyle name="Accent2 2 2 2 2" xfId="13646"/>
    <cellStyle name="Accent2 2 2 2 2 2" xfId="13647"/>
    <cellStyle name="Accent2 2 2 2 3" xfId="13648"/>
    <cellStyle name="Accent2 2 2 2 3 2" xfId="13649"/>
    <cellStyle name="Accent2 2 2 2 4" xfId="13650"/>
    <cellStyle name="Accent2 2 2 3" xfId="13651"/>
    <cellStyle name="Accent2 2 2 3 2" xfId="13652"/>
    <cellStyle name="Accent2 2 2 4" xfId="13653"/>
    <cellStyle name="Accent2 2 2 4 2" xfId="13654"/>
    <cellStyle name="Accent2 2 2 5" xfId="13655"/>
    <cellStyle name="Accent2 2 3" xfId="4838"/>
    <cellStyle name="Accent2 2 3 2" xfId="13656"/>
    <cellStyle name="Accent2 2 4" xfId="13657"/>
    <cellStyle name="Accent2 2 4 2" xfId="13658"/>
    <cellStyle name="Accent2 2 5" xfId="13659"/>
    <cellStyle name="Accent2 3" xfId="4839"/>
    <cellStyle name="Accent2 3 2" xfId="4840"/>
    <cellStyle name="Accent2 3 2 2" xfId="13660"/>
    <cellStyle name="Accent2 3 3" xfId="4841"/>
    <cellStyle name="Accent2 3 3 2" xfId="13661"/>
    <cellStyle name="Accent2 3 4" xfId="13662"/>
    <cellStyle name="Accent2 4" xfId="4842"/>
    <cellStyle name="Accent2 4 2" xfId="4843"/>
    <cellStyle name="Accent2 4 2 2" xfId="13663"/>
    <cellStyle name="Accent2 4 2 2 2" xfId="13664"/>
    <cellStyle name="Accent2 4 2 3" xfId="13665"/>
    <cellStyle name="Accent2 4 2 3 2" xfId="13666"/>
    <cellStyle name="Accent2 4 2 4" xfId="13667"/>
    <cellStyle name="Accent2 4 3" xfId="4844"/>
    <cellStyle name="Accent2 4 3 2" xfId="13668"/>
    <cellStyle name="Accent2 4 4" xfId="13669"/>
    <cellStyle name="Accent2 4 4 2" xfId="13670"/>
    <cellStyle name="Accent2 4 5" xfId="13671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672"/>
    <cellStyle name="Accent3 2 2 2 2" xfId="13673"/>
    <cellStyle name="Accent3 2 2 2 2 2" xfId="13674"/>
    <cellStyle name="Accent3 2 2 2 3" xfId="13675"/>
    <cellStyle name="Accent3 2 2 2 3 2" xfId="13676"/>
    <cellStyle name="Accent3 2 2 2 4" xfId="13677"/>
    <cellStyle name="Accent3 2 2 3" xfId="13678"/>
    <cellStyle name="Accent3 2 2 3 2" xfId="13679"/>
    <cellStyle name="Accent3 2 2 4" xfId="13680"/>
    <cellStyle name="Accent3 2 2 4 2" xfId="13681"/>
    <cellStyle name="Accent3 2 2 5" xfId="13682"/>
    <cellStyle name="Accent3 2 3" xfId="4854"/>
    <cellStyle name="Accent3 2 3 2" xfId="13683"/>
    <cellStyle name="Accent3 2 4" xfId="13684"/>
    <cellStyle name="Accent3 2 4 2" xfId="13685"/>
    <cellStyle name="Accent3 2 5" xfId="13686"/>
    <cellStyle name="Accent3 3" xfId="4855"/>
    <cellStyle name="Accent3 3 2" xfId="4856"/>
    <cellStyle name="Accent3 3 2 2" xfId="13687"/>
    <cellStyle name="Accent3 3 3" xfId="4857"/>
    <cellStyle name="Accent3 3 3 2" xfId="13688"/>
    <cellStyle name="Accent3 3 4" xfId="13689"/>
    <cellStyle name="Accent3 4" xfId="4858"/>
    <cellStyle name="Accent3 4 2" xfId="4859"/>
    <cellStyle name="Accent3 4 2 2" xfId="13690"/>
    <cellStyle name="Accent3 4 2 2 2" xfId="13691"/>
    <cellStyle name="Accent3 4 2 3" xfId="13692"/>
    <cellStyle name="Accent3 4 2 3 2" xfId="13693"/>
    <cellStyle name="Accent3 4 2 4" xfId="13694"/>
    <cellStyle name="Accent3 4 3" xfId="4860"/>
    <cellStyle name="Accent3 4 3 2" xfId="13695"/>
    <cellStyle name="Accent3 4 4" xfId="13696"/>
    <cellStyle name="Accent3 4 4 2" xfId="13697"/>
    <cellStyle name="Accent3 4 5" xfId="13698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699"/>
    <cellStyle name="Accent4 2 2 2 2" xfId="13700"/>
    <cellStyle name="Accent4 2 2 2 2 2" xfId="13701"/>
    <cellStyle name="Accent4 2 2 2 3" xfId="13702"/>
    <cellStyle name="Accent4 2 2 2 3 2" xfId="13703"/>
    <cellStyle name="Accent4 2 2 2 4" xfId="13704"/>
    <cellStyle name="Accent4 2 2 3" xfId="13705"/>
    <cellStyle name="Accent4 2 2 3 2" xfId="13706"/>
    <cellStyle name="Accent4 2 2 4" xfId="13707"/>
    <cellStyle name="Accent4 2 2 4 2" xfId="13708"/>
    <cellStyle name="Accent4 2 2 5" xfId="13709"/>
    <cellStyle name="Accent4 2 3" xfId="4870"/>
    <cellStyle name="Accent4 2 3 2" xfId="13710"/>
    <cellStyle name="Accent4 2 4" xfId="13711"/>
    <cellStyle name="Accent4 2 4 2" xfId="13712"/>
    <cellStyle name="Accent4 2 5" xfId="13713"/>
    <cellStyle name="Accent4 3" xfId="4871"/>
    <cellStyle name="Accent4 3 2" xfId="4872"/>
    <cellStyle name="Accent4 3 2 2" xfId="13714"/>
    <cellStyle name="Accent4 3 3" xfId="4873"/>
    <cellStyle name="Accent4 3 3 2" xfId="13715"/>
    <cellStyle name="Accent4 3 4" xfId="13716"/>
    <cellStyle name="Accent4 4" xfId="4874"/>
    <cellStyle name="Accent4 4 2" xfId="4875"/>
    <cellStyle name="Accent4 4 2 2" xfId="13717"/>
    <cellStyle name="Accent4 4 2 2 2" xfId="13718"/>
    <cellStyle name="Accent4 4 2 3" xfId="13719"/>
    <cellStyle name="Accent4 4 2 3 2" xfId="13720"/>
    <cellStyle name="Accent4 4 2 4" xfId="13721"/>
    <cellStyle name="Accent4 4 3" xfId="4876"/>
    <cellStyle name="Accent4 4 3 2" xfId="13722"/>
    <cellStyle name="Accent4 4 4" xfId="13723"/>
    <cellStyle name="Accent4 4 4 2" xfId="13724"/>
    <cellStyle name="Accent4 4 5" xfId="13725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26"/>
    <cellStyle name="Accent5 2 2 2 2" xfId="13727"/>
    <cellStyle name="Accent5 2 2 2 2 2" xfId="13728"/>
    <cellStyle name="Accent5 2 2 2 3" xfId="13729"/>
    <cellStyle name="Accent5 2 2 2 3 2" xfId="13730"/>
    <cellStyle name="Accent5 2 2 2 4" xfId="13731"/>
    <cellStyle name="Accent5 2 2 3" xfId="13732"/>
    <cellStyle name="Accent5 2 2 3 2" xfId="13733"/>
    <cellStyle name="Accent5 2 2 4" xfId="13734"/>
    <cellStyle name="Accent5 2 2 4 2" xfId="13735"/>
    <cellStyle name="Accent5 2 2 5" xfId="13736"/>
    <cellStyle name="Accent5 2 3" xfId="4886"/>
    <cellStyle name="Accent5 2 3 2" xfId="13737"/>
    <cellStyle name="Accent5 2 4" xfId="13738"/>
    <cellStyle name="Accent5 2 4 2" xfId="13739"/>
    <cellStyle name="Accent5 2 5" xfId="13740"/>
    <cellStyle name="Accent5 3" xfId="4887"/>
    <cellStyle name="Accent5 3 2" xfId="4888"/>
    <cellStyle name="Accent5 3 2 2" xfId="13741"/>
    <cellStyle name="Accent5 3 3" xfId="4889"/>
    <cellStyle name="Accent5 3 3 2" xfId="13742"/>
    <cellStyle name="Accent5 3 4" xfId="13743"/>
    <cellStyle name="Accent5 4" xfId="4890"/>
    <cellStyle name="Accent5 4 2" xfId="4891"/>
    <cellStyle name="Accent5 4 2 2" xfId="13744"/>
    <cellStyle name="Accent5 4 2 2 2" xfId="13745"/>
    <cellStyle name="Accent5 4 2 3" xfId="13746"/>
    <cellStyle name="Accent5 4 2 3 2" xfId="13747"/>
    <cellStyle name="Accent5 4 2 4" xfId="13748"/>
    <cellStyle name="Accent5 4 3" xfId="4892"/>
    <cellStyle name="Accent5 4 3 2" xfId="13749"/>
    <cellStyle name="Accent5 4 4" xfId="13750"/>
    <cellStyle name="Accent5 4 4 2" xfId="13751"/>
    <cellStyle name="Accent5 4 5" xfId="1375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753"/>
    <cellStyle name="Accent6 2 2 2 2" xfId="13754"/>
    <cellStyle name="Accent6 2 2 2 2 2" xfId="13755"/>
    <cellStyle name="Accent6 2 2 2 3" xfId="13756"/>
    <cellStyle name="Accent6 2 2 2 3 2" xfId="13757"/>
    <cellStyle name="Accent6 2 2 2 4" xfId="13758"/>
    <cellStyle name="Accent6 2 2 3" xfId="13759"/>
    <cellStyle name="Accent6 2 2 3 2" xfId="13760"/>
    <cellStyle name="Accent6 2 2 4" xfId="13761"/>
    <cellStyle name="Accent6 2 2 4 2" xfId="13762"/>
    <cellStyle name="Accent6 2 2 5" xfId="13763"/>
    <cellStyle name="Accent6 2 3" xfId="4902"/>
    <cellStyle name="Accent6 2 3 2" xfId="13764"/>
    <cellStyle name="Accent6 2 4" xfId="13765"/>
    <cellStyle name="Accent6 2 4 2" xfId="13766"/>
    <cellStyle name="Accent6 2 5" xfId="13767"/>
    <cellStyle name="Accent6 3" xfId="4903"/>
    <cellStyle name="Accent6 3 2" xfId="4904"/>
    <cellStyle name="Accent6 3 2 2" xfId="13768"/>
    <cellStyle name="Accent6 3 3" xfId="4905"/>
    <cellStyle name="Accent6 3 3 2" xfId="13769"/>
    <cellStyle name="Accent6 3 4" xfId="13770"/>
    <cellStyle name="Accent6 4" xfId="4906"/>
    <cellStyle name="Accent6 4 2" xfId="4907"/>
    <cellStyle name="Accent6 4 2 2" xfId="13771"/>
    <cellStyle name="Accent6 4 2 2 2" xfId="13772"/>
    <cellStyle name="Accent6 4 2 3" xfId="13773"/>
    <cellStyle name="Accent6 4 2 3 2" xfId="13774"/>
    <cellStyle name="Accent6 4 2 4" xfId="13775"/>
    <cellStyle name="Accent6 4 3" xfId="4908"/>
    <cellStyle name="Accent6 4 3 2" xfId="13776"/>
    <cellStyle name="Accent6 4 4" xfId="13777"/>
    <cellStyle name="Accent6 4 4 2" xfId="13778"/>
    <cellStyle name="Accent6 4 5" xfId="13779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780"/>
    <cellStyle name="Bad 2 2 2 2" xfId="13781"/>
    <cellStyle name="Bad 2 2 2 2 2" xfId="13782"/>
    <cellStyle name="Bad 2 2 2 3" xfId="13783"/>
    <cellStyle name="Bad 2 2 2 3 2" xfId="13784"/>
    <cellStyle name="Bad 2 2 2 4" xfId="13785"/>
    <cellStyle name="Bad 2 2 3" xfId="13786"/>
    <cellStyle name="Bad 2 2 3 2" xfId="13787"/>
    <cellStyle name="Bad 2 2 4" xfId="13788"/>
    <cellStyle name="Bad 2 2 4 2" xfId="13789"/>
    <cellStyle name="Bad 2 2 5" xfId="13790"/>
    <cellStyle name="Bad 2 3" xfId="4942"/>
    <cellStyle name="Bad 2 3 2" xfId="13791"/>
    <cellStyle name="Bad 2 4" xfId="13792"/>
    <cellStyle name="Bad 2 4 2" xfId="13793"/>
    <cellStyle name="Bad 2 5" xfId="13794"/>
    <cellStyle name="Bad 3" xfId="4943"/>
    <cellStyle name="Bad 3 2" xfId="4944"/>
    <cellStyle name="Bad 3 2 2" xfId="13795"/>
    <cellStyle name="Bad 3 3" xfId="4945"/>
    <cellStyle name="Bad 3 3 2" xfId="13796"/>
    <cellStyle name="Bad 3 4" xfId="13797"/>
    <cellStyle name="Bad 4" xfId="4946"/>
    <cellStyle name="Bad 4 2" xfId="4947"/>
    <cellStyle name="Bad 4 2 2" xfId="13798"/>
    <cellStyle name="Bad 4 2 2 2" xfId="13799"/>
    <cellStyle name="Bad 4 2 3" xfId="13800"/>
    <cellStyle name="Bad 4 2 3 2" xfId="13801"/>
    <cellStyle name="Bad 4 2 4" xfId="13802"/>
    <cellStyle name="Bad 4 3" xfId="4948"/>
    <cellStyle name="Bad 4 3 2" xfId="13803"/>
    <cellStyle name="Bad 4 4" xfId="13804"/>
    <cellStyle name="Bad 4 4 2" xfId="13805"/>
    <cellStyle name="Bad 4 5" xfId="13806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07"/>
    <cellStyle name="Calc Currency (0) 2 3" xfId="13808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09"/>
    <cellStyle name="Calculation 2 2 2 2" xfId="13810"/>
    <cellStyle name="Calculation 2 2 2 2 2" xfId="13811"/>
    <cellStyle name="Calculation 2 2 2 3" xfId="13812"/>
    <cellStyle name="Calculation 2 2 2 3 2" xfId="13813"/>
    <cellStyle name="Calculation 2 2 2 4" xfId="13814"/>
    <cellStyle name="Calculation 2 2 3" xfId="13815"/>
    <cellStyle name="Calculation 2 2 3 2" xfId="13816"/>
    <cellStyle name="Calculation 2 2 4" xfId="13817"/>
    <cellStyle name="Calculation 2 2 4 2" xfId="13818"/>
    <cellStyle name="Calculation 2 2 5" xfId="13819"/>
    <cellStyle name="Calculation 2 3" xfId="4987"/>
    <cellStyle name="Calculation 2 3 2" xfId="13820"/>
    <cellStyle name="Calculation 2 4" xfId="13821"/>
    <cellStyle name="Calculation 2 4 2" xfId="13822"/>
    <cellStyle name="Calculation 2 5" xfId="13823"/>
    <cellStyle name="Calculation 3" xfId="4988"/>
    <cellStyle name="Calculation 3 2" xfId="4989"/>
    <cellStyle name="Calculation 3 2 2" xfId="13824"/>
    <cellStyle name="Calculation 3 3" xfId="4990"/>
    <cellStyle name="Calculation 3 3 2" xfId="13825"/>
    <cellStyle name="Calculation 3 4" xfId="13826"/>
    <cellStyle name="Calculation 4" xfId="4991"/>
    <cellStyle name="Calculation 4 2" xfId="4992"/>
    <cellStyle name="Calculation 4 2 2" xfId="13827"/>
    <cellStyle name="Calculation 4 2 2 2" xfId="13828"/>
    <cellStyle name="Calculation 4 2 3" xfId="13829"/>
    <cellStyle name="Calculation 4 2 3 2" xfId="13830"/>
    <cellStyle name="Calculation 4 2 4" xfId="13831"/>
    <cellStyle name="Calculation 4 3" xfId="4993"/>
    <cellStyle name="Calculation 4 3 2" xfId="13832"/>
    <cellStyle name="Calculation 4 4" xfId="13833"/>
    <cellStyle name="Calculation 4 4 2" xfId="13834"/>
    <cellStyle name="Calculation 4 5" xfId="13835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36"/>
    <cellStyle name="Check Cell 2 2 2 2" xfId="13837"/>
    <cellStyle name="Check Cell 2 2 2 2 2" xfId="13838"/>
    <cellStyle name="Check Cell 2 2 2 3" xfId="13839"/>
    <cellStyle name="Check Cell 2 2 2 3 2" xfId="13840"/>
    <cellStyle name="Check Cell 2 2 2 4" xfId="13841"/>
    <cellStyle name="Check Cell 2 2 3" xfId="13842"/>
    <cellStyle name="Check Cell 2 2 3 2" xfId="13843"/>
    <cellStyle name="Check Cell 2 2 4" xfId="13844"/>
    <cellStyle name="Check Cell 2 2 4 2" xfId="13845"/>
    <cellStyle name="Check Cell 2 2 5" xfId="13846"/>
    <cellStyle name="Check Cell 2 3" xfId="5003"/>
    <cellStyle name="Check Cell 2 3 2" xfId="13847"/>
    <cellStyle name="Check Cell 2 4" xfId="13848"/>
    <cellStyle name="Check Cell 2 4 2" xfId="13849"/>
    <cellStyle name="Check Cell 2 5" xfId="13850"/>
    <cellStyle name="Check Cell 3" xfId="5004"/>
    <cellStyle name="Check Cell 3 2" xfId="5005"/>
    <cellStyle name="Check Cell 3 2 2" xfId="13851"/>
    <cellStyle name="Check Cell 3 3" xfId="5006"/>
    <cellStyle name="Check Cell 3 3 2" xfId="13852"/>
    <cellStyle name="Check Cell 3 4" xfId="13853"/>
    <cellStyle name="Check Cell 4" xfId="5007"/>
    <cellStyle name="Check Cell 4 2" xfId="5008"/>
    <cellStyle name="Check Cell 4 2 2" xfId="13854"/>
    <cellStyle name="Check Cell 4 2 2 2" xfId="13855"/>
    <cellStyle name="Check Cell 4 2 3" xfId="13856"/>
    <cellStyle name="Check Cell 4 2 3 2" xfId="13857"/>
    <cellStyle name="Check Cell 4 2 4" xfId="13858"/>
    <cellStyle name="Check Cell 4 3" xfId="5009"/>
    <cellStyle name="Check Cell 4 3 2" xfId="13859"/>
    <cellStyle name="Check Cell 4 4" xfId="13860"/>
    <cellStyle name="Check Cell 4 4 2" xfId="13861"/>
    <cellStyle name="Check Cell 4 5" xfId="13862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863"/>
    <cellStyle name="Comma 2 3" xfId="13864"/>
    <cellStyle name="Comma 2 4" xfId="13865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866"/>
    <cellStyle name="Comma0 2 3" xfId="13867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868"/>
    <cellStyle name="Currency0 2 3" xfId="13869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870"/>
    <cellStyle name="Explanatory Text 2 2 2 2" xfId="13871"/>
    <cellStyle name="Explanatory Text 2 2 2 2 2" xfId="13872"/>
    <cellStyle name="Explanatory Text 2 2 2 3" xfId="13873"/>
    <cellStyle name="Explanatory Text 2 2 2 3 2" xfId="13874"/>
    <cellStyle name="Explanatory Text 2 2 2 4" xfId="13875"/>
    <cellStyle name="Explanatory Text 2 2 3" xfId="13876"/>
    <cellStyle name="Explanatory Text 2 2 3 2" xfId="13877"/>
    <cellStyle name="Explanatory Text 2 2 4" xfId="13878"/>
    <cellStyle name="Explanatory Text 2 2 4 2" xfId="13879"/>
    <cellStyle name="Explanatory Text 2 2 5" xfId="13880"/>
    <cellStyle name="Explanatory Text 2 3" xfId="5138"/>
    <cellStyle name="Explanatory Text 2 3 2" xfId="13881"/>
    <cellStyle name="Explanatory Text 2 4" xfId="13882"/>
    <cellStyle name="Explanatory Text 2 4 2" xfId="13883"/>
    <cellStyle name="Explanatory Text 2 5" xfId="13884"/>
    <cellStyle name="Explanatory Text 3" xfId="5139"/>
    <cellStyle name="Explanatory Text 3 2" xfId="5140"/>
    <cellStyle name="Explanatory Text 3 2 2" xfId="13885"/>
    <cellStyle name="Explanatory Text 3 3" xfId="5141"/>
    <cellStyle name="Explanatory Text 3 3 2" xfId="13886"/>
    <cellStyle name="Explanatory Text 3 4" xfId="13887"/>
    <cellStyle name="Explanatory Text 4" xfId="5142"/>
    <cellStyle name="Explanatory Text 4 2" xfId="5143"/>
    <cellStyle name="Explanatory Text 4 2 2" xfId="13888"/>
    <cellStyle name="Explanatory Text 4 2 2 2" xfId="13889"/>
    <cellStyle name="Explanatory Text 4 2 3" xfId="13890"/>
    <cellStyle name="Explanatory Text 4 2 3 2" xfId="13891"/>
    <cellStyle name="Explanatory Text 4 2 4" xfId="13892"/>
    <cellStyle name="Explanatory Text 4 3" xfId="5144"/>
    <cellStyle name="Explanatory Text 4 3 2" xfId="13893"/>
    <cellStyle name="Explanatory Text 4 4" xfId="13894"/>
    <cellStyle name="Explanatory Text 4 4 2" xfId="13895"/>
    <cellStyle name="Explanatory Text 4 5" xfId="13896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897"/>
    <cellStyle name="Fixed 3 3" xfId="13898"/>
    <cellStyle name="Fixed_012-(KMX) BTL Schedules for KHH_Cebu" xfId="5154"/>
    <cellStyle name="Good" xfId="5155"/>
    <cellStyle name="Good 2" xfId="5156"/>
    <cellStyle name="Good 2 2" xfId="5157"/>
    <cellStyle name="Good 2 2 2" xfId="13899"/>
    <cellStyle name="Good 2 2 2 2" xfId="13900"/>
    <cellStyle name="Good 2 2 2 2 2" xfId="13901"/>
    <cellStyle name="Good 2 2 2 3" xfId="13902"/>
    <cellStyle name="Good 2 2 2 3 2" xfId="13903"/>
    <cellStyle name="Good 2 2 2 4" xfId="13904"/>
    <cellStyle name="Good 2 2 3" xfId="13905"/>
    <cellStyle name="Good 2 2 3 2" xfId="13906"/>
    <cellStyle name="Good 2 2 4" xfId="13907"/>
    <cellStyle name="Good 2 2 4 2" xfId="13908"/>
    <cellStyle name="Good 2 2 5" xfId="13909"/>
    <cellStyle name="Good 2 3" xfId="5158"/>
    <cellStyle name="Good 2 3 2" xfId="13910"/>
    <cellStyle name="Good 2 4" xfId="13911"/>
    <cellStyle name="Good 2 4 2" xfId="13912"/>
    <cellStyle name="Good 2 5" xfId="13913"/>
    <cellStyle name="Good 3" xfId="5159"/>
    <cellStyle name="Good 3 2" xfId="5160"/>
    <cellStyle name="Good 3 2 2" xfId="13914"/>
    <cellStyle name="Good 3 3" xfId="5161"/>
    <cellStyle name="Good 3 3 2" xfId="13915"/>
    <cellStyle name="Good 3 4" xfId="13916"/>
    <cellStyle name="Good 4" xfId="5162"/>
    <cellStyle name="Good 4 2" xfId="5163"/>
    <cellStyle name="Good 4 2 2" xfId="13917"/>
    <cellStyle name="Good 4 2 2 2" xfId="13918"/>
    <cellStyle name="Good 4 2 3" xfId="13919"/>
    <cellStyle name="Good 4 2 3 2" xfId="13920"/>
    <cellStyle name="Good 4 2 4" xfId="13921"/>
    <cellStyle name="Good 4 3" xfId="5164"/>
    <cellStyle name="Good 4 3 2" xfId="13922"/>
    <cellStyle name="Good 4 4" xfId="13923"/>
    <cellStyle name="Good 4 4 2" xfId="13924"/>
    <cellStyle name="Good 4 5" xfId="13925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26"/>
    <cellStyle name="Grey 2 3" xfId="13927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28"/>
    <cellStyle name="Heading 1 2 2 2 2" xfId="13929"/>
    <cellStyle name="Heading 1 2 2 2 2 2" xfId="13930"/>
    <cellStyle name="Heading 1 2 2 2 3" xfId="13931"/>
    <cellStyle name="Heading 1 2 2 2 3 2" xfId="13932"/>
    <cellStyle name="Heading 1 2 2 2 4" xfId="13933"/>
    <cellStyle name="Heading 1 2 2 3" xfId="13934"/>
    <cellStyle name="Heading 1 2 2 3 2" xfId="13935"/>
    <cellStyle name="Heading 1 2 2 4" xfId="13936"/>
    <cellStyle name="Heading 1 2 2 4 2" xfId="13937"/>
    <cellStyle name="Heading 1 2 2 5" xfId="13938"/>
    <cellStyle name="Heading 1 2 3" xfId="5207"/>
    <cellStyle name="Heading 1 2 3 2" xfId="13939"/>
    <cellStyle name="Heading 1 2 4" xfId="13940"/>
    <cellStyle name="Heading 1 2 4 2" xfId="13941"/>
    <cellStyle name="Heading 1 2 5" xfId="13942"/>
    <cellStyle name="Heading 1 2 5 2" xfId="13943"/>
    <cellStyle name="Heading 1 3" xfId="5208"/>
    <cellStyle name="Heading 1 3 2" xfId="5209"/>
    <cellStyle name="Heading 1 3 2 2" xfId="13944"/>
    <cellStyle name="Heading 1 3 2 3" xfId="13945"/>
    <cellStyle name="Heading 1 3 3" xfId="5210"/>
    <cellStyle name="Heading 1 3 3 2" xfId="13946"/>
    <cellStyle name="Heading 1 3 4" xfId="13947"/>
    <cellStyle name="Heading 1 3 4 2" xfId="13948"/>
    <cellStyle name="Heading 1 3 5" xfId="13949"/>
    <cellStyle name="Heading 1 4" xfId="5211"/>
    <cellStyle name="Heading 1 4 2" xfId="5212"/>
    <cellStyle name="Heading 1 4 2 2" xfId="13950"/>
    <cellStyle name="Heading 1 4 2 2 2" xfId="13951"/>
    <cellStyle name="Heading 1 4 2 3" xfId="13952"/>
    <cellStyle name="Heading 1 4 2 3 2" xfId="13953"/>
    <cellStyle name="Heading 1 4 2 4" xfId="13954"/>
    <cellStyle name="Heading 1 4 3" xfId="5213"/>
    <cellStyle name="Heading 1 4 3 2" xfId="13955"/>
    <cellStyle name="Heading 1 4 4" xfId="13956"/>
    <cellStyle name="Heading 1 4 4 2" xfId="13957"/>
    <cellStyle name="Heading 1 4 5" xfId="13958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959"/>
    <cellStyle name="Heading 2 2 2 2 2" xfId="13960"/>
    <cellStyle name="Heading 2 2 2 2 2 2" xfId="13961"/>
    <cellStyle name="Heading 2 2 2 2 3" xfId="13962"/>
    <cellStyle name="Heading 2 2 2 2 3 2" xfId="13963"/>
    <cellStyle name="Heading 2 2 2 2 4" xfId="13964"/>
    <cellStyle name="Heading 2 2 2 3" xfId="13965"/>
    <cellStyle name="Heading 2 2 2 3 2" xfId="13966"/>
    <cellStyle name="Heading 2 2 2 4" xfId="13967"/>
    <cellStyle name="Heading 2 2 2 4 2" xfId="13968"/>
    <cellStyle name="Heading 2 2 2 5" xfId="13969"/>
    <cellStyle name="Heading 2 2 3" xfId="5221"/>
    <cellStyle name="Heading 2 2 3 2" xfId="13970"/>
    <cellStyle name="Heading 2 2 4" xfId="13971"/>
    <cellStyle name="Heading 2 2 4 2" xfId="13972"/>
    <cellStyle name="Heading 2 2 5" xfId="13973"/>
    <cellStyle name="Heading 2 2 5 2" xfId="13974"/>
    <cellStyle name="Heading 2 3" xfId="5222"/>
    <cellStyle name="Heading 2 3 2" xfId="5223"/>
    <cellStyle name="Heading 2 3 2 2" xfId="13975"/>
    <cellStyle name="Heading 2 3 2 3" xfId="13976"/>
    <cellStyle name="Heading 2 3 3" xfId="5224"/>
    <cellStyle name="Heading 2 3 3 2" xfId="13977"/>
    <cellStyle name="Heading 2 3 4" xfId="13978"/>
    <cellStyle name="Heading 2 3 4 2" xfId="13979"/>
    <cellStyle name="Heading 2 3 5" xfId="13980"/>
    <cellStyle name="Heading 2 4" xfId="5225"/>
    <cellStyle name="Heading 2 4 2" xfId="5226"/>
    <cellStyle name="Heading 2 4 2 2" xfId="13981"/>
    <cellStyle name="Heading 2 4 2 2 2" xfId="13982"/>
    <cellStyle name="Heading 2 4 2 3" xfId="13983"/>
    <cellStyle name="Heading 2 4 2 3 2" xfId="13984"/>
    <cellStyle name="Heading 2 4 2 4" xfId="13985"/>
    <cellStyle name="Heading 2 4 3" xfId="5227"/>
    <cellStyle name="Heading 2 4 3 2" xfId="13986"/>
    <cellStyle name="Heading 2 4 4" xfId="13987"/>
    <cellStyle name="Heading 2 4 4 2" xfId="13988"/>
    <cellStyle name="Heading 2 4 5" xfId="13989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990"/>
    <cellStyle name="Heading 3 2 2 2 2" xfId="13991"/>
    <cellStyle name="Heading 3 2 2 2 2 2" xfId="13992"/>
    <cellStyle name="Heading 3 2 2 2 3" xfId="13993"/>
    <cellStyle name="Heading 3 2 2 2 3 2" xfId="13994"/>
    <cellStyle name="Heading 3 2 2 2 4" xfId="13995"/>
    <cellStyle name="Heading 3 2 2 3" xfId="13996"/>
    <cellStyle name="Heading 3 2 2 3 2" xfId="13997"/>
    <cellStyle name="Heading 3 2 2 4" xfId="13998"/>
    <cellStyle name="Heading 3 2 2 4 2" xfId="13999"/>
    <cellStyle name="Heading 3 2 2 5" xfId="14000"/>
    <cellStyle name="Heading 3 2 3" xfId="5233"/>
    <cellStyle name="Heading 3 2 3 2" xfId="14001"/>
    <cellStyle name="Heading 3 2 4" xfId="14002"/>
    <cellStyle name="Heading 3 2 4 2" xfId="14003"/>
    <cellStyle name="Heading 3 2 5" xfId="14004"/>
    <cellStyle name="Heading 3 3" xfId="5234"/>
    <cellStyle name="Heading 3 3 2" xfId="5235"/>
    <cellStyle name="Heading 3 3 2 2" xfId="14005"/>
    <cellStyle name="Heading 3 3 3" xfId="5236"/>
    <cellStyle name="Heading 3 3 3 2" xfId="14006"/>
    <cellStyle name="Heading 3 3 4" xfId="14007"/>
    <cellStyle name="Heading 3 4" xfId="5237"/>
    <cellStyle name="Heading 3 4 2" xfId="5238"/>
    <cellStyle name="Heading 3 4 2 2" xfId="14008"/>
    <cellStyle name="Heading 3 4 2 2 2" xfId="14009"/>
    <cellStyle name="Heading 3 4 2 3" xfId="14010"/>
    <cellStyle name="Heading 3 4 2 3 2" xfId="14011"/>
    <cellStyle name="Heading 3 4 2 4" xfId="14012"/>
    <cellStyle name="Heading 3 4 3" xfId="5239"/>
    <cellStyle name="Heading 3 4 3 2" xfId="14013"/>
    <cellStyle name="Heading 3 4 4" xfId="14014"/>
    <cellStyle name="Heading 3 4 4 2" xfId="14015"/>
    <cellStyle name="Heading 3 4 5" xfId="14016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17"/>
    <cellStyle name="Heading 4 2 2 2 2" xfId="14018"/>
    <cellStyle name="Heading 4 2 2 2 2 2" xfId="14019"/>
    <cellStyle name="Heading 4 2 2 2 3" xfId="14020"/>
    <cellStyle name="Heading 4 2 2 2 3 2" xfId="14021"/>
    <cellStyle name="Heading 4 2 2 2 4" xfId="14022"/>
    <cellStyle name="Heading 4 2 2 3" xfId="14023"/>
    <cellStyle name="Heading 4 2 2 3 2" xfId="14024"/>
    <cellStyle name="Heading 4 2 2 4" xfId="14025"/>
    <cellStyle name="Heading 4 2 2 4 2" xfId="14026"/>
    <cellStyle name="Heading 4 2 2 5" xfId="14027"/>
    <cellStyle name="Heading 4 2 3" xfId="5249"/>
    <cellStyle name="Heading 4 2 3 2" xfId="14028"/>
    <cellStyle name="Heading 4 2 4" xfId="14029"/>
    <cellStyle name="Heading 4 2 4 2" xfId="14030"/>
    <cellStyle name="Heading 4 2 5" xfId="14031"/>
    <cellStyle name="Heading 4 3" xfId="5250"/>
    <cellStyle name="Heading 4 3 2" xfId="5251"/>
    <cellStyle name="Heading 4 3 2 2" xfId="14032"/>
    <cellStyle name="Heading 4 3 3" xfId="5252"/>
    <cellStyle name="Heading 4 3 3 2" xfId="14033"/>
    <cellStyle name="Heading 4 3 4" xfId="14034"/>
    <cellStyle name="Heading 4 4" xfId="5253"/>
    <cellStyle name="Heading 4 4 2" xfId="5254"/>
    <cellStyle name="Heading 4 4 2 2" xfId="14035"/>
    <cellStyle name="Heading 4 4 2 2 2" xfId="14036"/>
    <cellStyle name="Heading 4 4 2 3" xfId="14037"/>
    <cellStyle name="Heading 4 4 2 3 2" xfId="14038"/>
    <cellStyle name="Heading 4 4 2 4" xfId="14039"/>
    <cellStyle name="Heading 4 4 3" xfId="5255"/>
    <cellStyle name="Heading 4 4 3 2" xfId="14040"/>
    <cellStyle name="Heading 4 4 4" xfId="14041"/>
    <cellStyle name="Heading 4 4 4 2" xfId="14042"/>
    <cellStyle name="Heading 4 4 5" xfId="14043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044"/>
    <cellStyle name="Heading1 2 2" xfId="14045"/>
    <cellStyle name="Heading1 2 3" xfId="14046"/>
    <cellStyle name="Heading1_(RVS)中東線運價獲利分析-2013預估" xfId="5282"/>
    <cellStyle name="Heading2" xfId="5283"/>
    <cellStyle name="Heading2 2" xfId="14047"/>
    <cellStyle name="Heading2 2 2" xfId="14048"/>
    <cellStyle name="Heading2 2 3" xfId="14049"/>
    <cellStyle name="Hyperlink 2" xfId="14050"/>
    <cellStyle name="Hyperlink 2 2" xfId="14051"/>
    <cellStyle name="Hyperlink 2 2 2" xfId="14052"/>
    <cellStyle name="Hyperlink 2 2 2 2" xfId="14053"/>
    <cellStyle name="Hyperlink 2 2 2 3" xfId="14054"/>
    <cellStyle name="Hyperlink 2 2 3" xfId="14055"/>
    <cellStyle name="Hyperlink 2 2 3 2" xfId="14056"/>
    <cellStyle name="Hyperlink 2 2 3 3" xfId="14057"/>
    <cellStyle name="Hyperlink 2 2 4" xfId="14058"/>
    <cellStyle name="Hyperlink 2 2 5" xfId="14059"/>
    <cellStyle name="Hyperlink 2 3" xfId="14060"/>
    <cellStyle name="Hyperlink 2 3 2" xfId="14061"/>
    <cellStyle name="Hyperlink 2 3 2 2" xfId="14062"/>
    <cellStyle name="Hyperlink 2 3 3" xfId="14063"/>
    <cellStyle name="Hyperlink 2 3 3 2" xfId="14064"/>
    <cellStyle name="Hyperlink 2 3 4" xfId="14065"/>
    <cellStyle name="Hyperlink 2 4" xfId="14066"/>
    <cellStyle name="Hyperlink 2 4 2" xfId="14067"/>
    <cellStyle name="Hyperlink 2 5" xfId="14068"/>
    <cellStyle name="Hyperlink 2 5 2" xfId="14069"/>
    <cellStyle name="Hyperlink 2 6" xfId="14070"/>
    <cellStyle name="Hyperlink 2 6 2" xfId="14071"/>
    <cellStyle name="Hyperlink 2 7" xfId="14072"/>
    <cellStyle name="Hyperlink 3" xfId="14073"/>
    <cellStyle name="Hyperlink 3 2" xfId="14074"/>
    <cellStyle name="Hyperlink 3 2 2" xfId="14075"/>
    <cellStyle name="Hyperlink 3 2 2 2" xfId="14076"/>
    <cellStyle name="Hyperlink 3 2 3" xfId="14077"/>
    <cellStyle name="Hyperlink 3 2 3 2" xfId="14078"/>
    <cellStyle name="Hyperlink 3 2 4" xfId="14079"/>
    <cellStyle name="Hyperlink 3 3" xfId="14080"/>
    <cellStyle name="Hyperlink 3 3 2" xfId="14081"/>
    <cellStyle name="Hyperlink 3 4" xfId="14082"/>
    <cellStyle name="Hyperlink 3 4 2" xfId="14083"/>
    <cellStyle name="Hyperlink 3 5" xfId="14084"/>
    <cellStyle name="Hyperlink 4" xfId="14085"/>
    <cellStyle name="Hyperlink 4 2" xfId="14086"/>
    <cellStyle name="Hyperlink 4 2 2" xfId="14087"/>
    <cellStyle name="Hyperlink 4 3" xfId="14088"/>
    <cellStyle name="Hyperlink 4 3 2" xfId="14089"/>
    <cellStyle name="Hyperlink 4 4" xfId="14090"/>
    <cellStyle name="Hyperlink 5" xfId="14091"/>
    <cellStyle name="Hyperlink 5 2" xfId="14092"/>
    <cellStyle name="Hyperlink 5 2 2" xfId="14093"/>
    <cellStyle name="Hyperlink 5 2 2 2" xfId="14094"/>
    <cellStyle name="Hyperlink 5 2 3" xfId="14095"/>
    <cellStyle name="Hyperlink 5 2 3 2" xfId="14096"/>
    <cellStyle name="Hyperlink 5 2 4" xfId="14097"/>
    <cellStyle name="Hyperlink 5 3" xfId="14098"/>
    <cellStyle name="Hyperlink 5 3 2" xfId="14099"/>
    <cellStyle name="Hyperlink 5 4" xfId="14100"/>
    <cellStyle name="Hyperlink 5 4 2" xfId="14101"/>
    <cellStyle name="Hyperlink 5 5" xfId="14102"/>
    <cellStyle name="Hyperlink 6" xfId="14103"/>
    <cellStyle name="Hyperlink 6 2" xfId="14104"/>
    <cellStyle name="Hyperlink 6 2 2" xfId="14105"/>
    <cellStyle name="Hyperlink 6 2 2 2" xfId="14106"/>
    <cellStyle name="Hyperlink 6 2 3" xfId="14107"/>
    <cellStyle name="Hyperlink 6 2 3 2" xfId="14108"/>
    <cellStyle name="Hyperlink 6 2 4" xfId="14109"/>
    <cellStyle name="Hyperlink 6 3" xfId="14110"/>
    <cellStyle name="Hyperlink 6 3 2" xfId="14111"/>
    <cellStyle name="Hyperlink 6 4" xfId="14112"/>
    <cellStyle name="Hyperlink 6 4 2" xfId="14113"/>
    <cellStyle name="Hyperlink 6 5" xfId="14114"/>
    <cellStyle name="Hyperlink 7" xfId="14115"/>
    <cellStyle name="Hyperlink 7 2" xfId="14116"/>
    <cellStyle name="Hyperlink 7 2 2" xfId="14117"/>
    <cellStyle name="Hyperlink 7 3" xfId="14118"/>
    <cellStyle name="Hyperlink 7 3 2" xfId="14119"/>
    <cellStyle name="Hyperlink 7 4" xfId="14120"/>
    <cellStyle name="Hyperlink 8" xfId="14121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22"/>
    <cellStyle name="Input [yellow] 2 3" xfId="14123"/>
    <cellStyle name="Input [yellow] 3" xfId="5293"/>
    <cellStyle name="Input [yellow] 4" xfId="5294"/>
    <cellStyle name="Input [yellow] 5" xfId="13008"/>
    <cellStyle name="Input 10" xfId="14124"/>
    <cellStyle name="Input 11" xfId="14125"/>
    <cellStyle name="Input 12" xfId="14126"/>
    <cellStyle name="Input 13" xfId="14127"/>
    <cellStyle name="Input 14" xfId="14128"/>
    <cellStyle name="Input 15" xfId="14129"/>
    <cellStyle name="Input 16" xfId="14130"/>
    <cellStyle name="Input 17" xfId="14131"/>
    <cellStyle name="Input 2" xfId="5295"/>
    <cellStyle name="Input 2 2" xfId="5296"/>
    <cellStyle name="Input 2 2 2" xfId="14132"/>
    <cellStyle name="Input 2 2 2 2" xfId="14133"/>
    <cellStyle name="Input 2 2 2 2 2" xfId="14134"/>
    <cellStyle name="Input 2 2 2 3" xfId="14135"/>
    <cellStyle name="Input 2 2 2 3 2" xfId="14136"/>
    <cellStyle name="Input 2 2 2 4" xfId="14137"/>
    <cellStyle name="Input 2 2 3" xfId="14138"/>
    <cellStyle name="Input 2 2 3 2" xfId="14139"/>
    <cellStyle name="Input 2 2 4" xfId="14140"/>
    <cellStyle name="Input 2 2 4 2" xfId="14141"/>
    <cellStyle name="Input 2 2 5" xfId="14142"/>
    <cellStyle name="Input 2 3" xfId="5297"/>
    <cellStyle name="Input 2 3 2" xfId="14143"/>
    <cellStyle name="Input 2 4" xfId="14144"/>
    <cellStyle name="Input 2 4 2" xfId="14145"/>
    <cellStyle name="Input 2 5" xfId="14146"/>
    <cellStyle name="Input 3" xfId="5298"/>
    <cellStyle name="Input 3 2" xfId="5299"/>
    <cellStyle name="Input 3 2 2" xfId="14147"/>
    <cellStyle name="Input 3 3" xfId="5300"/>
    <cellStyle name="Input 3 3 2" xfId="14148"/>
    <cellStyle name="Input 3 4" xfId="14149"/>
    <cellStyle name="Input 4" xfId="5301"/>
    <cellStyle name="Input 4 2" xfId="5302"/>
    <cellStyle name="Input 4 2 2" xfId="14150"/>
    <cellStyle name="Input 4 2 2 2" xfId="14151"/>
    <cellStyle name="Input 4 2 3" xfId="14152"/>
    <cellStyle name="Input 4 2 3 2" xfId="14153"/>
    <cellStyle name="Input 4 2 4" xfId="14154"/>
    <cellStyle name="Input 4 3" xfId="5303"/>
    <cellStyle name="Input 4 3 2" xfId="14155"/>
    <cellStyle name="Input 4 4" xfId="14156"/>
    <cellStyle name="Input 4 4 2" xfId="14157"/>
    <cellStyle name="Input 4 5" xfId="14158"/>
    <cellStyle name="Input 5" xfId="5304"/>
    <cellStyle name="Input 5 2" xfId="5305"/>
    <cellStyle name="Input 5 2 2" xfId="14159"/>
    <cellStyle name="Input 5 2 2 2" xfId="14160"/>
    <cellStyle name="Input 5 2 3" xfId="14161"/>
    <cellStyle name="Input 5 2 3 2" xfId="14162"/>
    <cellStyle name="Input 5 2 4" xfId="14163"/>
    <cellStyle name="Input 5 3" xfId="5306"/>
    <cellStyle name="Input 5 3 2" xfId="14164"/>
    <cellStyle name="Input 5 4" xfId="14165"/>
    <cellStyle name="Input 5 4 2" xfId="14166"/>
    <cellStyle name="Input 5 5" xfId="14167"/>
    <cellStyle name="Input 6" xfId="5307"/>
    <cellStyle name="Input 6 2" xfId="5308"/>
    <cellStyle name="Input 6 3" xfId="5309"/>
    <cellStyle name="Input 7" xfId="5310"/>
    <cellStyle name="Input 8" xfId="5311"/>
    <cellStyle name="Input 9" xfId="14168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169"/>
    <cellStyle name="Lien hypertexte visité 2" xfId="14170"/>
    <cellStyle name="Lien hypertexte visité 3" xfId="14171"/>
    <cellStyle name="Lien hypertexte_DAILYPOS" xfId="14172"/>
    <cellStyle name="LineTableCell" xfId="5334"/>
    <cellStyle name="Linked Cell" xfId="5335"/>
    <cellStyle name="Linked Cell 2" xfId="5336"/>
    <cellStyle name="Linked Cell 2 2" xfId="5337"/>
    <cellStyle name="Linked Cell 2 2 2" xfId="14173"/>
    <cellStyle name="Linked Cell 2 2 2 2" xfId="14174"/>
    <cellStyle name="Linked Cell 2 2 2 2 2" xfId="14175"/>
    <cellStyle name="Linked Cell 2 2 2 3" xfId="14176"/>
    <cellStyle name="Linked Cell 2 2 2 3 2" xfId="14177"/>
    <cellStyle name="Linked Cell 2 2 2 4" xfId="14178"/>
    <cellStyle name="Linked Cell 2 2 3" xfId="14179"/>
    <cellStyle name="Linked Cell 2 2 3 2" xfId="14180"/>
    <cellStyle name="Linked Cell 2 2 4" xfId="14181"/>
    <cellStyle name="Linked Cell 2 2 4 2" xfId="14182"/>
    <cellStyle name="Linked Cell 2 2 5" xfId="14183"/>
    <cellStyle name="Linked Cell 2 3" xfId="5338"/>
    <cellStyle name="Linked Cell 2 3 2" xfId="14184"/>
    <cellStyle name="Linked Cell 2 4" xfId="14185"/>
    <cellStyle name="Linked Cell 2 4 2" xfId="14186"/>
    <cellStyle name="Linked Cell 2 5" xfId="14187"/>
    <cellStyle name="Linked Cell 3" xfId="5339"/>
    <cellStyle name="Linked Cell 3 2" xfId="5340"/>
    <cellStyle name="Linked Cell 3 2 2" xfId="14188"/>
    <cellStyle name="Linked Cell 3 3" xfId="5341"/>
    <cellStyle name="Linked Cell 3 3 2" xfId="14189"/>
    <cellStyle name="Linked Cell 3 4" xfId="14190"/>
    <cellStyle name="Linked Cell 4" xfId="5342"/>
    <cellStyle name="Linked Cell 4 2" xfId="5343"/>
    <cellStyle name="Linked Cell 4 2 2" xfId="14191"/>
    <cellStyle name="Linked Cell 4 2 2 2" xfId="14192"/>
    <cellStyle name="Linked Cell 4 2 3" xfId="14193"/>
    <cellStyle name="Linked Cell 4 2 3 2" xfId="14194"/>
    <cellStyle name="Linked Cell 4 2 4" xfId="14195"/>
    <cellStyle name="Linked Cell 4 3" xfId="5344"/>
    <cellStyle name="Linked Cell 4 3 2" xfId="14196"/>
    <cellStyle name="Linked Cell 4 4" xfId="14197"/>
    <cellStyle name="Linked Cell 4 4 2" xfId="14198"/>
    <cellStyle name="Linked Cell 4 5" xfId="14199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200"/>
    <cellStyle name="Mon閠aire_AR1194" xfId="14201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02"/>
    <cellStyle name="Neutral 2 2 2 2" xfId="14203"/>
    <cellStyle name="Neutral 2 2 2 2 2" xfId="14204"/>
    <cellStyle name="Neutral 2 2 2 3" xfId="14205"/>
    <cellStyle name="Neutral 2 2 2 3 2" xfId="14206"/>
    <cellStyle name="Neutral 2 2 2 4" xfId="14207"/>
    <cellStyle name="Neutral 2 2 3" xfId="14208"/>
    <cellStyle name="Neutral 2 2 3 2" xfId="14209"/>
    <cellStyle name="Neutral 2 2 4" xfId="14210"/>
    <cellStyle name="Neutral 2 2 4 2" xfId="14211"/>
    <cellStyle name="Neutral 2 2 5" xfId="14212"/>
    <cellStyle name="Neutral 2 3" xfId="5395"/>
    <cellStyle name="Neutral 2 3 2" xfId="14213"/>
    <cellStyle name="Neutral 2 4" xfId="14214"/>
    <cellStyle name="Neutral 2 4 2" xfId="14215"/>
    <cellStyle name="Neutral 2 5" xfId="14216"/>
    <cellStyle name="Neutral 3" xfId="5396"/>
    <cellStyle name="Neutral 3 2" xfId="5397"/>
    <cellStyle name="Neutral 3 2 2" xfId="14217"/>
    <cellStyle name="Neutral 3 3" xfId="5398"/>
    <cellStyle name="Neutral 3 3 2" xfId="14218"/>
    <cellStyle name="Neutral 3 4" xfId="14219"/>
    <cellStyle name="Neutral 4" xfId="5399"/>
    <cellStyle name="Neutral 4 2" xfId="5400"/>
    <cellStyle name="Neutral 4 2 2" xfId="14220"/>
    <cellStyle name="Neutral 4 2 2 2" xfId="14221"/>
    <cellStyle name="Neutral 4 2 3" xfId="14222"/>
    <cellStyle name="Neutral 4 2 3 2" xfId="14223"/>
    <cellStyle name="Neutral 4 2 4" xfId="14224"/>
    <cellStyle name="Neutral 4 3" xfId="5401"/>
    <cellStyle name="Neutral 4 3 2" xfId="14225"/>
    <cellStyle name="Neutral 4 4" xfId="14226"/>
    <cellStyle name="Neutral 4 4 2" xfId="14227"/>
    <cellStyle name="Neutral 4 5" xfId="14228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29"/>
    <cellStyle name="Normal - Style1 3 3" xfId="14230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31"/>
    <cellStyle name="Normal 10 2" xfId="14232"/>
    <cellStyle name="Normal 10 3" xfId="14233"/>
    <cellStyle name="Normal 11" xfId="14234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35"/>
    <cellStyle name="Normal 12" xfId="5465"/>
    <cellStyle name="Normal 12 2" xfId="12941"/>
    <cellStyle name="Normal 12 3" xfId="12974"/>
    <cellStyle name="Normal 13" xfId="14236"/>
    <cellStyle name="Normal 13 2" xfId="14237"/>
    <cellStyle name="Normal 13 3" xfId="14238"/>
    <cellStyle name="Normal 14" xfId="5466"/>
    <cellStyle name="Normal 14 2" xfId="12942"/>
    <cellStyle name="Normal 14 3" xfId="12975"/>
    <cellStyle name="Normal 15" xfId="14239"/>
    <cellStyle name="Normal 15 2" xfId="14240"/>
    <cellStyle name="Normal 15 2 2" xfId="14241"/>
    <cellStyle name="Normal 15 3" xfId="14242"/>
    <cellStyle name="Normal 15 3 2" xfId="14243"/>
    <cellStyle name="Normal 15 4" xfId="14244"/>
    <cellStyle name="Normal 16" xfId="14245"/>
    <cellStyle name="Normal 16 2" xfId="14246"/>
    <cellStyle name="Normal 16 2 2" xfId="14247"/>
    <cellStyle name="Normal 16 3" xfId="14248"/>
    <cellStyle name="Normal 17" xfId="14249"/>
    <cellStyle name="Normal 17 2" xfId="14250"/>
    <cellStyle name="Normal 18" xfId="14251"/>
    <cellStyle name="Normal 18 2" xfId="14252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5003"/>
    <cellStyle name="Normal 3" xfId="5544"/>
    <cellStyle name="Normal 3 10" xfId="14253"/>
    <cellStyle name="Normal 3 11" xfId="14254"/>
    <cellStyle name="Normal 3 12" xfId="14255"/>
    <cellStyle name="Normal 3 2" xfId="5545"/>
    <cellStyle name="Normal 3 2 2" xfId="5546"/>
    <cellStyle name="Normal 3 2 2 2" xfId="14256"/>
    <cellStyle name="Normal 3 2 2 2 2" xfId="14257"/>
    <cellStyle name="Normal 3 2 2 3" xfId="14258"/>
    <cellStyle name="Normal 3 2 2 3 2" xfId="14259"/>
    <cellStyle name="Normal 3 2 2 4" xfId="14260"/>
    <cellStyle name="Normal 3 2 3" xfId="5547"/>
    <cellStyle name="Normal 3 2 3 2" xfId="14261"/>
    <cellStyle name="Normal 3 2 4" xfId="5548"/>
    <cellStyle name="Normal 3 2 4 2" xfId="14262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263"/>
    <cellStyle name="Normal 3 3 2 2 2" xfId="14264"/>
    <cellStyle name="Normal 3 3 2 3" xfId="14265"/>
    <cellStyle name="Normal 3 3 2 3 2" xfId="14266"/>
    <cellStyle name="Normal 3 3 2 4" xfId="14267"/>
    <cellStyle name="Normal 3 3 3" xfId="5552"/>
    <cellStyle name="Normal 3 3 3 2" xfId="14268"/>
    <cellStyle name="Normal 3 3 4" xfId="5553"/>
    <cellStyle name="Normal 3 3 4 2" xfId="14269"/>
    <cellStyle name="Normal 3 3 5" xfId="5554"/>
    <cellStyle name="Normal 3 4" xfId="5555"/>
    <cellStyle name="Normal 3 4 2" xfId="14270"/>
    <cellStyle name="Normal 3 4 2 2" xfId="14271"/>
    <cellStyle name="Normal 3 4 2 2 2" xfId="14272"/>
    <cellStyle name="Normal 3 4 2 3" xfId="14273"/>
    <cellStyle name="Normal 3 4 2 3 2" xfId="14274"/>
    <cellStyle name="Normal 3 4 2 4" xfId="14275"/>
    <cellStyle name="Normal 3 4 3" xfId="14276"/>
    <cellStyle name="Normal 3 4 3 2" xfId="14277"/>
    <cellStyle name="Normal 3 4 4" xfId="14278"/>
    <cellStyle name="Normal 3 4 4 2" xfId="14279"/>
    <cellStyle name="Normal 3 4 5" xfId="14280"/>
    <cellStyle name="Normal 3 5" xfId="5556"/>
    <cellStyle name="Normal 3 5 2" xfId="14281"/>
    <cellStyle name="Normal 3 5 2 2" xfId="14282"/>
    <cellStyle name="Normal 3 5 2 3" xfId="14283"/>
    <cellStyle name="Normal 3 5 3" xfId="14284"/>
    <cellStyle name="Normal 3 5 3 2" xfId="14285"/>
    <cellStyle name="Normal 3 5 3 3" xfId="14286"/>
    <cellStyle name="Normal 3 5 4" xfId="14287"/>
    <cellStyle name="Normal 3 5 5" xfId="14288"/>
    <cellStyle name="Normal 3 6" xfId="5557"/>
    <cellStyle name="Normal 3 6 2" xfId="14289"/>
    <cellStyle name="Normal 3 6 2 2" xfId="14290"/>
    <cellStyle name="Normal 3 6 2 2 2" xfId="14291"/>
    <cellStyle name="Normal 3 6 2 3" xfId="14292"/>
    <cellStyle name="Normal 3 6 2 3 2" xfId="14293"/>
    <cellStyle name="Normal 3 6 2 4" xfId="14294"/>
    <cellStyle name="Normal 3 6 3" xfId="14295"/>
    <cellStyle name="Normal 3 6 3 2" xfId="14296"/>
    <cellStyle name="Normal 3 6 4" xfId="14297"/>
    <cellStyle name="Normal 3 6 4 2" xfId="14298"/>
    <cellStyle name="Normal 3 6 5" xfId="14299"/>
    <cellStyle name="Normal 3 7" xfId="12945"/>
    <cellStyle name="Normal 3 7 2" xfId="14300"/>
    <cellStyle name="Normal 3 7 2 2" xfId="14301"/>
    <cellStyle name="Normal 3 7 2 2 2" xfId="14302"/>
    <cellStyle name="Normal 3 7 2 3" xfId="14303"/>
    <cellStyle name="Normal 3 7 2 3 2" xfId="14304"/>
    <cellStyle name="Normal 3 7 2 4" xfId="14305"/>
    <cellStyle name="Normal 3 7 3" xfId="14306"/>
    <cellStyle name="Normal 3 7 3 2" xfId="14307"/>
    <cellStyle name="Normal 3 7 4" xfId="14308"/>
    <cellStyle name="Normal 3 7 4 2" xfId="14309"/>
    <cellStyle name="Normal 3 7 5" xfId="14310"/>
    <cellStyle name="Normal 3 8" xfId="12978"/>
    <cellStyle name="Normal 3 9" xfId="13012"/>
    <cellStyle name="Normal 34" xfId="14311"/>
    <cellStyle name="Normal 34 2" xfId="14312"/>
    <cellStyle name="Normal 34 3" xfId="14313"/>
    <cellStyle name="Normal 4" xfId="5558"/>
    <cellStyle name="Normal 4 10" xfId="14314"/>
    <cellStyle name="Normal 4 11" xfId="14315"/>
    <cellStyle name="Normal 4 12" xfId="14316"/>
    <cellStyle name="Normal 4 2" xfId="5559"/>
    <cellStyle name="Normal 4 2 2" xfId="14317"/>
    <cellStyle name="Normal 4 2 3" xfId="14318"/>
    <cellStyle name="Normal 4 3" xfId="5560"/>
    <cellStyle name="Normal 4 3 2" xfId="14319"/>
    <cellStyle name="Normal 4 3 3" xfId="14320"/>
    <cellStyle name="Normal 4 4" xfId="5561"/>
    <cellStyle name="Normal 4 4 2" xfId="14321"/>
    <cellStyle name="Normal 4 4 2 2" xfId="14322"/>
    <cellStyle name="Normal 4 4 3" xfId="14323"/>
    <cellStyle name="Normal 4 4 3 2" xfId="14324"/>
    <cellStyle name="Normal 4 4 4" xfId="14325"/>
    <cellStyle name="Normal 4 5" xfId="5562"/>
    <cellStyle name="Normal 4 5 2" xfId="14326"/>
    <cellStyle name="Normal 4 5 2 2" xfId="14327"/>
    <cellStyle name="Normal 4 5 3" xfId="14328"/>
    <cellStyle name="Normal 4 5 3 2" xfId="14329"/>
    <cellStyle name="Normal 4 5 4" xfId="14330"/>
    <cellStyle name="Normal 4 6" xfId="12947"/>
    <cellStyle name="Normal 4 6 2" xfId="14331"/>
    <cellStyle name="Normal 4 6 2 2" xfId="14332"/>
    <cellStyle name="Normal 4 6 2 3" xfId="14333"/>
    <cellStyle name="Normal 4 6 3" xfId="14334"/>
    <cellStyle name="Normal 4 6 3 2" xfId="14335"/>
    <cellStyle name="Normal 4 6 3 3" xfId="14336"/>
    <cellStyle name="Normal 4 6 4" xfId="14337"/>
    <cellStyle name="Normal 4 6 5" xfId="14338"/>
    <cellStyle name="Normal 4 7" xfId="12980"/>
    <cellStyle name="Normal 4 7 2" xfId="14339"/>
    <cellStyle name="Normal 4 7 2 2" xfId="14340"/>
    <cellStyle name="Normal 4 7 3" xfId="14341"/>
    <cellStyle name="Normal 4 7 3 2" xfId="14342"/>
    <cellStyle name="Normal 4 7 4" xfId="14343"/>
    <cellStyle name="Normal 4 8" xfId="13013"/>
    <cellStyle name="Normal 4 9" xfId="14344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345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346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347"/>
    <cellStyle name="Normal 6 2 3" xfId="5575"/>
    <cellStyle name="Normal 6 2 3 2" xfId="14348"/>
    <cellStyle name="Normal 6 2 4" xfId="14349"/>
    <cellStyle name="Normal 6 3" xfId="5576"/>
    <cellStyle name="Normal 6 3 2" xfId="5577"/>
    <cellStyle name="Normal 6 3 3" xfId="5578"/>
    <cellStyle name="Normal 6 4" xfId="5579"/>
    <cellStyle name="Normal 6 4 2" xfId="14350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351"/>
    <cellStyle name="Normal 7 3" xfId="5584"/>
    <cellStyle name="Normal 7 3 2" xfId="14352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353"/>
    <cellStyle name="Normal 8 3" xfId="12992"/>
    <cellStyle name="Normal 8 3 2" xfId="14354"/>
    <cellStyle name="Normal 8 4" xfId="14355"/>
    <cellStyle name="Normal 8 5" xfId="14356"/>
    <cellStyle name="Normal 9" xfId="5588"/>
    <cellStyle name="Normal 9 2" xfId="5589"/>
    <cellStyle name="Normal 9 2 2" xfId="14357"/>
    <cellStyle name="Normal 9 3" xfId="5590"/>
    <cellStyle name="Normal 9 3 2" xfId="14358"/>
    <cellStyle name="Normal 9 4" xfId="14359"/>
    <cellStyle name="Normal_#10-Headcount" xfId="5591"/>
    <cellStyle name="Normal_Book1_Phase in-out (01 09)" xfId="12934"/>
    <cellStyle name="Normal_SAS Feb'08" xfId="12935"/>
    <cellStyle name="Normal_Sheet1" xfId="14991"/>
    <cellStyle name="Normal_Sheet1_Sheet3" xfId="14993"/>
    <cellStyle name="Normal_Sheet2" xfId="14992"/>
    <cellStyle name="Normal_Sheet3" xfId="14994"/>
    <cellStyle name="Normal_Sheet4" xfId="14990"/>
    <cellStyle name="Normale_RESULTS" xfId="5592"/>
    <cellStyle name="Note" xfId="5593"/>
    <cellStyle name="Note 2" xfId="5594"/>
    <cellStyle name="Note 2 2" xfId="5595"/>
    <cellStyle name="Note 2 2 2" xfId="14360"/>
    <cellStyle name="Note 2 2 2 2" xfId="14361"/>
    <cellStyle name="Note 2 2 2 2 2" xfId="14362"/>
    <cellStyle name="Note 2 2 2 3" xfId="14363"/>
    <cellStyle name="Note 2 2 2 3 2" xfId="14364"/>
    <cellStyle name="Note 2 2 2 4" xfId="14365"/>
    <cellStyle name="Note 2 2 3" xfId="14366"/>
    <cellStyle name="Note 2 2 3 2" xfId="14367"/>
    <cellStyle name="Note 2 2 4" xfId="14368"/>
    <cellStyle name="Note 2 2 4 2" xfId="14369"/>
    <cellStyle name="Note 2 2 5" xfId="14370"/>
    <cellStyle name="Note 2 3" xfId="5596"/>
    <cellStyle name="Note 2 3 2" xfId="14371"/>
    <cellStyle name="Note 2 3 2 2" xfId="14372"/>
    <cellStyle name="Note 2 3 3" xfId="14373"/>
    <cellStyle name="Note 2 3 3 2" xfId="14374"/>
    <cellStyle name="Note 2 3 4" xfId="14375"/>
    <cellStyle name="Note 2 4" xfId="14376"/>
    <cellStyle name="Note 2 4 2" xfId="14377"/>
    <cellStyle name="Note 2 5" xfId="14378"/>
    <cellStyle name="Note 2 5 2" xfId="14379"/>
    <cellStyle name="Note 2 6" xfId="14380"/>
    <cellStyle name="Note 3" xfId="5597"/>
    <cellStyle name="Note 3 2" xfId="5598"/>
    <cellStyle name="Note 3 2 2" xfId="14381"/>
    <cellStyle name="Note 3 2 2 2" xfId="14382"/>
    <cellStyle name="Note 3 2 3" xfId="14383"/>
    <cellStyle name="Note 3 2 3 2" xfId="14384"/>
    <cellStyle name="Note 3 2 4" xfId="14385"/>
    <cellStyle name="Note 3 3" xfId="5599"/>
    <cellStyle name="Note 3 3 2" xfId="14386"/>
    <cellStyle name="Note 3 4" xfId="14387"/>
    <cellStyle name="Note 3 4 2" xfId="14388"/>
    <cellStyle name="Note 3 5" xfId="14389"/>
    <cellStyle name="Note 4" xfId="5600"/>
    <cellStyle name="Note 4 2" xfId="5601"/>
    <cellStyle name="Note 4 2 2" xfId="14390"/>
    <cellStyle name="Note 4 2 2 2" xfId="14391"/>
    <cellStyle name="Note 4 2 3" xfId="14392"/>
    <cellStyle name="Note 4 2 3 2" xfId="14393"/>
    <cellStyle name="Note 4 2 4" xfId="14394"/>
    <cellStyle name="Note 4 3" xfId="5602"/>
    <cellStyle name="Note 4 3 2" xfId="14395"/>
    <cellStyle name="Note 4 4" xfId="14396"/>
    <cellStyle name="Note 4 4 2" xfId="14397"/>
    <cellStyle name="Note 4 5" xfId="14398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399"/>
    <cellStyle name="Output 2 2 2 2" xfId="14400"/>
    <cellStyle name="Output 2 2 2 2 2" xfId="14401"/>
    <cellStyle name="Output 2 2 2 3" xfId="14402"/>
    <cellStyle name="Output 2 2 2 3 2" xfId="14403"/>
    <cellStyle name="Output 2 2 2 4" xfId="14404"/>
    <cellStyle name="Output 2 2 3" xfId="14405"/>
    <cellStyle name="Output 2 2 3 2" xfId="14406"/>
    <cellStyle name="Output 2 2 4" xfId="14407"/>
    <cellStyle name="Output 2 2 4 2" xfId="14408"/>
    <cellStyle name="Output 2 2 5" xfId="14409"/>
    <cellStyle name="Output 2 3" xfId="5613"/>
    <cellStyle name="Output 2 3 2" xfId="14410"/>
    <cellStyle name="Output 2 4" xfId="14411"/>
    <cellStyle name="Output 2 4 2" xfId="14412"/>
    <cellStyle name="Output 2 5" xfId="14413"/>
    <cellStyle name="Output 3" xfId="5614"/>
    <cellStyle name="Output 3 2" xfId="5615"/>
    <cellStyle name="Output 3 2 2" xfId="14414"/>
    <cellStyle name="Output 3 3" xfId="5616"/>
    <cellStyle name="Output 3 3 2" xfId="14415"/>
    <cellStyle name="Output 3 4" xfId="14416"/>
    <cellStyle name="Output 4" xfId="5617"/>
    <cellStyle name="Output 4 2" xfId="5618"/>
    <cellStyle name="Output 4 2 2" xfId="14417"/>
    <cellStyle name="Output 4 2 2 2" xfId="14418"/>
    <cellStyle name="Output 4 2 3" xfId="14419"/>
    <cellStyle name="Output 4 2 3 2" xfId="14420"/>
    <cellStyle name="Output 4 2 4" xfId="14421"/>
    <cellStyle name="Output 4 3" xfId="5619"/>
    <cellStyle name="Output 4 3 2" xfId="14422"/>
    <cellStyle name="Output 4 4" xfId="14423"/>
    <cellStyle name="Output 4 4 2" xfId="14424"/>
    <cellStyle name="Output 4 5" xfId="14425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[2] 2 2" xfId="14426"/>
    <cellStyle name="Percent [2] 2 3" xfId="14427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28"/>
    <cellStyle name="S3" xfId="1442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30"/>
    <cellStyle name="Subtotal" xfId="5693"/>
    <cellStyle name="Subtotal 2" xfId="5694"/>
    <cellStyle name="SUZ" xfId="14431"/>
    <cellStyle name="Title" xfId="5695"/>
    <cellStyle name="Title 2" xfId="5696"/>
    <cellStyle name="Title 2 2" xfId="5697"/>
    <cellStyle name="Title 2 2 2" xfId="14432"/>
    <cellStyle name="Title 2 2 2 2" xfId="14433"/>
    <cellStyle name="Title 2 2 2 2 2" xfId="14434"/>
    <cellStyle name="Title 2 2 2 3" xfId="14435"/>
    <cellStyle name="Title 2 2 2 3 2" xfId="14436"/>
    <cellStyle name="Title 2 2 2 4" xfId="14437"/>
    <cellStyle name="Title 2 2 3" xfId="14438"/>
    <cellStyle name="Title 2 2 3 2" xfId="14439"/>
    <cellStyle name="Title 2 2 4" xfId="14440"/>
    <cellStyle name="Title 2 2 4 2" xfId="14441"/>
    <cellStyle name="Title 2 2 5" xfId="14442"/>
    <cellStyle name="Title 2 3" xfId="5698"/>
    <cellStyle name="Title 2 3 2" xfId="14443"/>
    <cellStyle name="Title 2 4" xfId="14444"/>
    <cellStyle name="Title 2 4 2" xfId="14445"/>
    <cellStyle name="Title 2 5" xfId="14446"/>
    <cellStyle name="Title 3" xfId="5699"/>
    <cellStyle name="Title 3 2" xfId="5700"/>
    <cellStyle name="Title 3 2 2" xfId="14447"/>
    <cellStyle name="Title 3 3" xfId="5701"/>
    <cellStyle name="Title 3 3 2" xfId="14448"/>
    <cellStyle name="Title 3 4" xfId="14449"/>
    <cellStyle name="Title 4" xfId="5702"/>
    <cellStyle name="Title 4 2" xfId="5703"/>
    <cellStyle name="Title 4 2 2" xfId="14450"/>
    <cellStyle name="Title 4 2 2 2" xfId="14451"/>
    <cellStyle name="Title 4 2 3" xfId="14452"/>
    <cellStyle name="Title 4 2 3 2" xfId="14453"/>
    <cellStyle name="Title 4 2 4" xfId="14454"/>
    <cellStyle name="Title 4 3" xfId="5704"/>
    <cellStyle name="Title 4 3 2" xfId="14455"/>
    <cellStyle name="Title 4 4" xfId="14456"/>
    <cellStyle name="Title 4 4 2" xfId="14457"/>
    <cellStyle name="Title 4 5" xfId="14458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459"/>
    <cellStyle name="Total 2 2 2 2" xfId="14460"/>
    <cellStyle name="Total 2 2 2 2 2" xfId="14461"/>
    <cellStyle name="Total 2 2 2 3" xfId="14462"/>
    <cellStyle name="Total 2 2 2 3 2" xfId="14463"/>
    <cellStyle name="Total 2 2 2 4" xfId="14464"/>
    <cellStyle name="Total 2 2 3" xfId="14465"/>
    <cellStyle name="Total 2 2 3 2" xfId="14466"/>
    <cellStyle name="Total 2 2 4" xfId="14467"/>
    <cellStyle name="Total 2 2 4 2" xfId="14468"/>
    <cellStyle name="Total 2 2 5" xfId="14469"/>
    <cellStyle name="Total 2 3" xfId="5714"/>
    <cellStyle name="Total 2 3 2" xfId="14470"/>
    <cellStyle name="Total 2 4" xfId="14471"/>
    <cellStyle name="Total 2 4 2" xfId="14472"/>
    <cellStyle name="Total 2 5" xfId="14473"/>
    <cellStyle name="Total 2 5 2" xfId="14474"/>
    <cellStyle name="Total 3" xfId="5715"/>
    <cellStyle name="Total 3 2" xfId="5716"/>
    <cellStyle name="Total 3 2 2" xfId="14475"/>
    <cellStyle name="Total 3 2 3" xfId="14476"/>
    <cellStyle name="Total 3 3" xfId="5717"/>
    <cellStyle name="Total 3 3 2" xfId="14477"/>
    <cellStyle name="Total 3 4" xfId="14478"/>
    <cellStyle name="Total 3 4 2" xfId="14479"/>
    <cellStyle name="Total 3 5" xfId="14480"/>
    <cellStyle name="Total 4" xfId="5718"/>
    <cellStyle name="Total 4 2" xfId="5719"/>
    <cellStyle name="Total 4 2 2" xfId="14481"/>
    <cellStyle name="Total 4 2 2 2" xfId="14482"/>
    <cellStyle name="Total 4 2 3" xfId="14483"/>
    <cellStyle name="Total 4 2 3 2" xfId="14484"/>
    <cellStyle name="Total 4 2 4" xfId="14485"/>
    <cellStyle name="Total 4 3" xfId="5720"/>
    <cellStyle name="Total 4 3 2" xfId="14486"/>
    <cellStyle name="Total 4 4" xfId="14487"/>
    <cellStyle name="Total 4 4 2" xfId="14488"/>
    <cellStyle name="Total 4 5" xfId="14489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490"/>
    <cellStyle name="Warning Text 2 2 2 2" xfId="14491"/>
    <cellStyle name="Warning Text 2 2 2 2 2" xfId="14492"/>
    <cellStyle name="Warning Text 2 2 2 3" xfId="14493"/>
    <cellStyle name="Warning Text 2 2 2 3 2" xfId="14494"/>
    <cellStyle name="Warning Text 2 2 2 4" xfId="14495"/>
    <cellStyle name="Warning Text 2 2 3" xfId="14496"/>
    <cellStyle name="Warning Text 2 2 3 2" xfId="14497"/>
    <cellStyle name="Warning Text 2 2 4" xfId="14498"/>
    <cellStyle name="Warning Text 2 2 4 2" xfId="14499"/>
    <cellStyle name="Warning Text 2 2 5" xfId="14500"/>
    <cellStyle name="Warning Text 2 3" xfId="5742"/>
    <cellStyle name="Warning Text 2 3 2" xfId="14501"/>
    <cellStyle name="Warning Text 2 4" xfId="14502"/>
    <cellStyle name="Warning Text 2 4 2" xfId="14503"/>
    <cellStyle name="Warning Text 2 5" xfId="14504"/>
    <cellStyle name="Warning Text 3" xfId="5743"/>
    <cellStyle name="Warning Text 3 2" xfId="5744"/>
    <cellStyle name="Warning Text 3 2 2" xfId="14505"/>
    <cellStyle name="Warning Text 3 3" xfId="5745"/>
    <cellStyle name="Warning Text 3 3 2" xfId="14506"/>
    <cellStyle name="Warning Text 3 4" xfId="14507"/>
    <cellStyle name="Warning Text 4" xfId="5746"/>
    <cellStyle name="Warning Text 4 2" xfId="5747"/>
    <cellStyle name="Warning Text 4 2 2" xfId="14508"/>
    <cellStyle name="Warning Text 4 2 2 2" xfId="14509"/>
    <cellStyle name="Warning Text 4 2 3" xfId="14510"/>
    <cellStyle name="Warning Text 4 2 3 2" xfId="14511"/>
    <cellStyle name="Warning Text 4 2 4" xfId="14512"/>
    <cellStyle name="Warning Text 4 3" xfId="5748"/>
    <cellStyle name="Warning Text 4 3 2" xfId="14513"/>
    <cellStyle name="Warning Text 4 4" xfId="14514"/>
    <cellStyle name="Warning Text 4 4 2" xfId="14515"/>
    <cellStyle name="Warning Text 4 5" xfId="14516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5"/>
    <cellStyle name="标题 1 5" xfId="14517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6"/>
    <cellStyle name="标题 2 5" xfId="14518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7"/>
    <cellStyle name="标题 3 3 2" xfId="14519"/>
    <cellStyle name="标题 3 4" xfId="13098"/>
    <cellStyle name="标题 3 5" xfId="14520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9"/>
    <cellStyle name="标题 4 3 2" xfId="14521"/>
    <cellStyle name="标题 4 4" xfId="13100"/>
    <cellStyle name="标题 4 5" xfId="14522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01"/>
    <cellStyle name="标题 6 2" xfId="14523"/>
    <cellStyle name="标题 7" xfId="13102"/>
    <cellStyle name="标题 8" xfId="14524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3"/>
    <cellStyle name="差 3 2" xfId="14525"/>
    <cellStyle name="差 4" xfId="13104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5"/>
    <cellStyle name="差_BMX 1022" xfId="13106"/>
    <cellStyle name="差_BMX- CMA CGM" xfId="13107"/>
    <cellStyle name="差_Book2" xfId="13108"/>
    <cellStyle name="差_CAT joint venture" xfId="13109"/>
    <cellStyle name="差_CIX" xfId="13110"/>
    <cellStyle name="差_CIX2" xfId="13111"/>
    <cellStyle name="差_CIX2 &amp; CKI &amp; AGI" xfId="13112"/>
    <cellStyle name="差_CKA &amp; CAT 0429" xfId="13113"/>
    <cellStyle name="差_CVX" xfId="13114"/>
    <cellStyle name="差_FMX" xfId="13115"/>
    <cellStyle name="差_IA2" xfId="13116"/>
    <cellStyle name="差_IFX" xfId="13117"/>
    <cellStyle name="差_IHS 0302" xfId="13118"/>
    <cellStyle name="差_IHS-KMTC" xfId="13119"/>
    <cellStyle name="差_ISH 0427" xfId="13120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21"/>
    <cellStyle name="差_KHP 2-SINOKOR" xfId="13122"/>
    <cellStyle name="差_KHP2 0416" xfId="13123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4"/>
    <cellStyle name="差_NSC 1119" xfId="13125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6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7"/>
    <cellStyle name="差_VTS 0820" xfId="13128"/>
    <cellStyle name="差_WIN" xfId="13129"/>
    <cellStyle name="差_WIN-SEACON" xfId="13130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1"/>
    <cellStyle name="常规 10 2 2 5" xfId="14987"/>
    <cellStyle name="常规 10 2 3" xfId="6451"/>
    <cellStyle name="常规 10 2 3 2" xfId="13047"/>
    <cellStyle name="常规 10 2 4" xfId="6452"/>
    <cellStyle name="常规 10 2 4 2" xfId="14985"/>
    <cellStyle name="常规 10 2 5" xfId="6453"/>
    <cellStyle name="常规 10 2 6" xfId="13035"/>
    <cellStyle name="常规 10 2 7" xfId="13214"/>
    <cellStyle name="常规 10 2 8" xfId="14982"/>
    <cellStyle name="常规 10 2 9" xfId="15000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2 2 2 2 2 2 2 2 4 2 2 3 3 3" xfId="13052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1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1"/>
    <cellStyle name="常规 13 2" xfId="6543"/>
    <cellStyle name="常规 13 2 2" xfId="14526"/>
    <cellStyle name="常规 13 3" xfId="6544"/>
    <cellStyle name="常规 13 3 2" xfId="14527"/>
    <cellStyle name="常规 13 4" xfId="6545"/>
    <cellStyle name="常规 13 5" xfId="6546"/>
    <cellStyle name="常规 131" xfId="13131"/>
    <cellStyle name="常规 132" xfId="13132"/>
    <cellStyle name="常规 133" xfId="13053"/>
    <cellStyle name="常规 134" xfId="13133"/>
    <cellStyle name="常规 14" xfId="13050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28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29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4"/>
    <cellStyle name="常规 17" xfId="14530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31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32"/>
    <cellStyle name="常规 2 10 2 3" xfId="6860"/>
    <cellStyle name="常规 2 10 2 3 2" xfId="14533"/>
    <cellStyle name="常规 2 10 2 4" xfId="14534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35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53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537"/>
    <cellStyle name="常规 2 2 2 2 2 2 2 2" xfId="14538"/>
    <cellStyle name="常规 2 2 2 2 2 2 3" xfId="14539"/>
    <cellStyle name="常规 2 2 2 2 2 3" xfId="7082"/>
    <cellStyle name="常规 2 2 2 2 2 3 2" xfId="14540"/>
    <cellStyle name="常规 2 2 2 2 2 4" xfId="14541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12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542"/>
    <cellStyle name="常规 2 2 3 2 2 3" xfId="7153"/>
    <cellStyle name="常规 2 2 3 2 2 3 2" xfId="14543"/>
    <cellStyle name="常规 2 2 3 2 2 4" xfId="14544"/>
    <cellStyle name="常规 2 2 3 2 3" xfId="7154"/>
    <cellStyle name="常规 2 2 3 2 3 2" xfId="14545"/>
    <cellStyle name="常规 2 2 3 2 4" xfId="7155"/>
    <cellStyle name="常规 2 2 3 2 4 2" xfId="14546"/>
    <cellStyle name="常规 2 2 3 2 5" xfId="14547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10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2 2" xfId="14548"/>
    <cellStyle name="常规 2 5 2 3" xfId="8407"/>
    <cellStyle name="常规 2 5 2 3 2" xfId="14549"/>
    <cellStyle name="常规 2 5 2 4" xfId="14550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6"/>
    <cellStyle name="常规 2 7" xfId="8670"/>
    <cellStyle name="常规 2 7 2" xfId="8671"/>
    <cellStyle name="常规 2 7 2 2" xfId="8672"/>
    <cellStyle name="常规 2 7 2 2 2" xfId="14551"/>
    <cellStyle name="常规 2 7 2 3" xfId="8673"/>
    <cellStyle name="常规 2 7 2 3 2" xfId="14552"/>
    <cellStyle name="常规 2 7 2 4" xfId="14553"/>
    <cellStyle name="常规 2 7 3" xfId="8674"/>
    <cellStyle name="常规 2 7 3 2" xfId="14554"/>
    <cellStyle name="常规 2 7 4" xfId="8675"/>
    <cellStyle name="常规 2 7 4 2" xfId="1455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556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557"/>
    <cellStyle name="常规 2 9 2 3" xfId="8690"/>
    <cellStyle name="常规 2 9 2 3 2" xfId="14558"/>
    <cellStyle name="常规 2 9 2 4" xfId="14559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560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561"/>
    <cellStyle name="常规 21 10 2" xfId="14562"/>
    <cellStyle name="常规 21 11" xfId="14563"/>
    <cellStyle name="常规 21 11 2" xfId="14564"/>
    <cellStyle name="常规 21 12" xfId="14565"/>
    <cellStyle name="常规 21 2" xfId="8750"/>
    <cellStyle name="常规 21 2 2" xfId="8751"/>
    <cellStyle name="常规 21 2 2 2" xfId="8752"/>
    <cellStyle name="常规 21 2 2 2 2" xfId="8753"/>
    <cellStyle name="常规 21 2 2 2 2 2" xfId="14566"/>
    <cellStyle name="常规 21 2 2 2 2 3" xfId="13028"/>
    <cellStyle name="常规 21 2 2 2 3" xfId="8754"/>
    <cellStyle name="常规 21 2 2 2 3 2" xfId="14567"/>
    <cellStyle name="常规 21 2 2 2 4" xfId="14568"/>
    <cellStyle name="常规 21 2 2 3" xfId="8755"/>
    <cellStyle name="常规 21 2 2 3 2" xfId="14569"/>
    <cellStyle name="常规 21 2 2 4" xfId="8756"/>
    <cellStyle name="常规 21 2 2 4 2" xfId="14570"/>
    <cellStyle name="常规 21 2 2 5" xfId="14571"/>
    <cellStyle name="常规 21 2 3" xfId="8757"/>
    <cellStyle name="常规 21 2 3 2" xfId="8758"/>
    <cellStyle name="常规 21 2 3 2 2" xfId="14572"/>
    <cellStyle name="常规 21 2 3 3" xfId="8759"/>
    <cellStyle name="常规 21 2 3 3 2" xfId="14573"/>
    <cellStyle name="常规 21 2 3 4" xfId="14574"/>
    <cellStyle name="常规 21 2 4" xfId="8760"/>
    <cellStyle name="常规 21 2 4 2" xfId="8761"/>
    <cellStyle name="常规 21 2 4 2 2" xfId="14575"/>
    <cellStyle name="常规 21 2 4 3" xfId="8762"/>
    <cellStyle name="常规 21 2 4 3 2" xfId="14576"/>
    <cellStyle name="常规 21 2 4 4" xfId="14577"/>
    <cellStyle name="常规 21 2 5" xfId="8763"/>
    <cellStyle name="常规 21 2 5 2" xfId="14578"/>
    <cellStyle name="常规 21 2 6" xfId="8764"/>
    <cellStyle name="常规 21 2 6 2" xfId="14579"/>
    <cellStyle name="常规 21 2 7" xfId="14580"/>
    <cellStyle name="常规 21 3" xfId="8765"/>
    <cellStyle name="常规 21 3 2" xfId="8766"/>
    <cellStyle name="常规 21 3 2 2" xfId="14581"/>
    <cellStyle name="常规 21 3 2 2 2" xfId="14582"/>
    <cellStyle name="常规 21 3 2 3" xfId="14583"/>
    <cellStyle name="常规 21 3 2 3 2" xfId="14584"/>
    <cellStyle name="常规 21 3 2 4" xfId="14585"/>
    <cellStyle name="常规 21 3 3" xfId="8767"/>
    <cellStyle name="常规 21 3 3 2" xfId="14586"/>
    <cellStyle name="常规 21 3 4" xfId="14587"/>
    <cellStyle name="常规 21 3 4 2" xfId="14588"/>
    <cellStyle name="常规 21 3 5" xfId="14589"/>
    <cellStyle name="常规 21 4" xfId="8768"/>
    <cellStyle name="常规 21 4 2" xfId="8769"/>
    <cellStyle name="常规 21 4 2 2" xfId="14590"/>
    <cellStyle name="常规 21 4 2 2 2" xfId="14591"/>
    <cellStyle name="常规 21 4 2 3" xfId="14592"/>
    <cellStyle name="常规 21 4 2 3 2" xfId="14593"/>
    <cellStyle name="常规 21 4 2 4" xfId="14594"/>
    <cellStyle name="常规 21 4 3" xfId="8770"/>
    <cellStyle name="常规 21 4 3 2" xfId="14595"/>
    <cellStyle name="常规 21 4 4" xfId="14596"/>
    <cellStyle name="常规 21 4 4 2" xfId="14597"/>
    <cellStyle name="常规 21 4 5" xfId="14598"/>
    <cellStyle name="常规 21 5" xfId="8771"/>
    <cellStyle name="常规 21 5 2" xfId="8772"/>
    <cellStyle name="常规 21 5 2 2" xfId="14599"/>
    <cellStyle name="常规 21 5 2 2 2" xfId="14600"/>
    <cellStyle name="常规 21 5 2 3" xfId="14601"/>
    <cellStyle name="常规 21 5 2 3 2" xfId="14602"/>
    <cellStyle name="常规 21 5 2 4" xfId="14603"/>
    <cellStyle name="常规 21 5 3" xfId="8773"/>
    <cellStyle name="常规 21 5 3 2" xfId="14604"/>
    <cellStyle name="常规 21 5 4" xfId="14605"/>
    <cellStyle name="常规 21 5 4 2" xfId="14606"/>
    <cellStyle name="常规 21 5 5" xfId="14607"/>
    <cellStyle name="常规 21 6" xfId="8774"/>
    <cellStyle name="常规 21 6 2" xfId="8775"/>
    <cellStyle name="常规 21 6 2 2" xfId="14608"/>
    <cellStyle name="常规 21 6 2 2 2" xfId="14609"/>
    <cellStyle name="常规 21 6 2 3" xfId="14610"/>
    <cellStyle name="常规 21 6 2 3 2" xfId="14611"/>
    <cellStyle name="常规 21 6 2 4" xfId="14612"/>
    <cellStyle name="常规 21 6 3" xfId="8776"/>
    <cellStyle name="常规 21 6 3 2" xfId="14613"/>
    <cellStyle name="常规 21 6 4" xfId="14614"/>
    <cellStyle name="常规 21 6 4 2" xfId="14615"/>
    <cellStyle name="常规 21 6 5" xfId="14616"/>
    <cellStyle name="常规 21 7" xfId="8777"/>
    <cellStyle name="常规 21 7 2" xfId="14617"/>
    <cellStyle name="常规 21 7 2 2" xfId="14618"/>
    <cellStyle name="常规 21 7 2 2 2" xfId="14619"/>
    <cellStyle name="常规 21 7 2 3" xfId="14620"/>
    <cellStyle name="常规 21 7 2 3 2" xfId="14621"/>
    <cellStyle name="常规 21 7 2 4" xfId="14622"/>
    <cellStyle name="常规 21 7 3" xfId="14623"/>
    <cellStyle name="常规 21 7 3 2" xfId="14624"/>
    <cellStyle name="常规 21 7 4" xfId="14625"/>
    <cellStyle name="常规 21 7 4 2" xfId="14626"/>
    <cellStyle name="常规 21 7 5" xfId="14627"/>
    <cellStyle name="常规 21 8" xfId="8778"/>
    <cellStyle name="常规 21 8 2" xfId="14628"/>
    <cellStyle name="常规 21 8 2 2" xfId="14629"/>
    <cellStyle name="常规 21 8 3" xfId="14630"/>
    <cellStyle name="常规 21 8 3 2" xfId="14631"/>
    <cellStyle name="常规 21 8 4" xfId="14632"/>
    <cellStyle name="常规 21 9" xfId="14633"/>
    <cellStyle name="常规 21 9 2" xfId="14634"/>
    <cellStyle name="常规 21 9 2 2" xfId="14635"/>
    <cellStyle name="常规 21 9 3" xfId="14636"/>
    <cellStyle name="常规 21 9 3 2" xfId="14637"/>
    <cellStyle name="常规 21 9 4" xfId="14638"/>
    <cellStyle name="常规 22" xfId="1463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984"/>
    <cellStyle name="常规 23 2" xfId="8788"/>
    <cellStyle name="常规 23 3" xfId="8789"/>
    <cellStyle name="常规 23 4" xfId="8790"/>
    <cellStyle name="常规 23 5" xfId="8791"/>
    <cellStyle name="常规 24" xfId="14996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640"/>
    <cellStyle name="常规 3 2 2 2 3" xfId="9079"/>
    <cellStyle name="常规 3 2 2 2 3 2" xfId="14641"/>
    <cellStyle name="常规 3 2 2 2 4" xfId="9080"/>
    <cellStyle name="常规 3 2 2 2 5" xfId="9081"/>
    <cellStyle name="常规 3 2 2 3" xfId="9082"/>
    <cellStyle name="常规 3 2 2 3 2" xfId="14642"/>
    <cellStyle name="常规 3 2 2 4" xfId="9083"/>
    <cellStyle name="常规 3 2 2 4 2" xfId="14643"/>
    <cellStyle name="常规 3 2 2 5" xfId="14644"/>
    <cellStyle name="常规 3 2 3" xfId="9084"/>
    <cellStyle name="常规 3 2 3 2" xfId="9085"/>
    <cellStyle name="常规 3 2 3 2 2" xfId="14645"/>
    <cellStyle name="常规 3 2 3 3" xfId="9086"/>
    <cellStyle name="常规 3 2 3 3 2" xfId="14646"/>
    <cellStyle name="常规 3 2 3 4" xfId="14647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648"/>
    <cellStyle name="常规 3 3 2 3" xfId="9141"/>
    <cellStyle name="常规 3 3 2 3 2" xfId="14649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650"/>
    <cellStyle name="常规 3 4 2 3" xfId="9213"/>
    <cellStyle name="常规 3 4 2 3 2" xfId="14651"/>
    <cellStyle name="常规 3 4 2 4" xfId="14652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0"/>
    <cellStyle name="常规 3 49" xfId="13037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653"/>
    <cellStyle name="常规 3 5 2 3" xfId="9249"/>
    <cellStyle name="常规 3 5 2 3 2" xfId="14654"/>
    <cellStyle name="常规 3 5 2 4" xfId="14655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656"/>
    <cellStyle name="常规 3 6 2 3" xfId="9276"/>
    <cellStyle name="常规 3 6 2 3 2" xfId="14657"/>
    <cellStyle name="常规 3 6 2 4" xfId="14658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659"/>
    <cellStyle name="常规 3 7 2 3" xfId="9303"/>
    <cellStyle name="常规 3 7 2 3 2" xfId="14660"/>
    <cellStyle name="常规 3 7 2 4" xfId="14661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662"/>
    <cellStyle name="常规 3 9 2 2 2 2" xfId="14663"/>
    <cellStyle name="常规 3 9 2 2 3" xfId="14664"/>
    <cellStyle name="常规 3 9 2 2 3 2" xfId="14665"/>
    <cellStyle name="常规 3 9 2 2 4" xfId="14666"/>
    <cellStyle name="常规 3 9 2 3" xfId="9357"/>
    <cellStyle name="常规 3 9 2 3 2" xfId="14667"/>
    <cellStyle name="常规 3 9 2 4" xfId="14668"/>
    <cellStyle name="常规 3 9 2 4 2" xfId="14669"/>
    <cellStyle name="常规 3 9 2 5" xfId="14670"/>
    <cellStyle name="常规 3 9 3" xfId="9358"/>
    <cellStyle name="常规 3 9 3 2" xfId="9359"/>
    <cellStyle name="常规 3 9 3 2 2" xfId="14671"/>
    <cellStyle name="常规 3 9 3 3" xfId="9360"/>
    <cellStyle name="常规 3 9 3 3 2" xfId="14672"/>
    <cellStyle name="常规 3 9 3 4" xfId="14673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11"/>
    <cellStyle name="常规 4 19" xfId="14988"/>
    <cellStyle name="常规 4 2" xfId="9399"/>
    <cellStyle name="常规 4 2 2" xfId="9400"/>
    <cellStyle name="常规 4 2 2 2" xfId="13042"/>
    <cellStyle name="常规 4 2 2 2 2" xfId="14674"/>
    <cellStyle name="常规 4 2 2 2 2 2" xfId="14675"/>
    <cellStyle name="常规 4 2 2 2 3" xfId="14676"/>
    <cellStyle name="常规 4 2 2 3" xfId="14677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3"/>
    <cellStyle name="常规 49" xfId="13044"/>
    <cellStyle name="常规 49 2" xfId="13135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678"/>
    <cellStyle name="常规 5 3 2 3" xfId="9724"/>
    <cellStyle name="常规 5 3 2 3 2" xfId="14679"/>
    <cellStyle name="常规 5 3 2 4" xfId="14680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5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681"/>
    <cellStyle name="常规 7 2 2 2 2 2" xfId="14682"/>
    <cellStyle name="常规 7 2 2 2 3" xfId="14683"/>
    <cellStyle name="常规 7 2 2 3" xfId="10827"/>
    <cellStyle name="常规 7 2 2 3 2" xfId="14684"/>
    <cellStyle name="常规 7 2 2 4" xfId="14685"/>
    <cellStyle name="常规 7 2 2 4 2" xfId="14686"/>
    <cellStyle name="常规 7 2 2 5" xfId="1468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 2" xfId="13029"/>
    <cellStyle name="常规_FAL201301_CMA CGM SHIPPING SCHEDULE IN APRIL 2013 2 3" xfId="14995"/>
    <cellStyle name="常规_Sheet1" xfId="12932"/>
    <cellStyle name="常规_Sheet1 2" xfId="13034"/>
    <cellStyle name="常规_Sheet1 2 2" xfId="13057"/>
    <cellStyle name="常规_Sheet1 3" xfId="13055"/>
    <cellStyle name="常规_Sheet1 4" xfId="13213"/>
    <cellStyle name="常规_Sheet1 5" xfId="14989"/>
    <cellStyle name="常规_Sheet1 6" xfId="14999"/>
    <cellStyle name="常规_Sheet1_1" xfId="12933"/>
    <cellStyle name="常规_Sheet1_1 2" xfId="13032"/>
    <cellStyle name="常规_Sheet1_1 3" xfId="13046"/>
    <cellStyle name="常规_Sheet1_1 4" xfId="14983"/>
    <cellStyle name="常规_Sheet1_1 5" xfId="14997"/>
    <cellStyle name="常规_Sheet1_16" xfId="12936"/>
    <cellStyle name="常规_Sheet1_2" xfId="13215"/>
    <cellStyle name="常规_Sheet1_35" xfId="12937"/>
    <cellStyle name="常规_Sheet1_44" xfId="12938"/>
    <cellStyle name="常规_Sheet1_44 2" xfId="13048"/>
    <cellStyle name="常规_Sheet1_47" xfId="12939"/>
    <cellStyle name="常规_Sheet1_50" xfId="12940"/>
    <cellStyle name="常规_Sheet1_73" xfId="13036"/>
    <cellStyle name="常规_Sheet1_73 2" xfId="15001"/>
    <cellStyle name="常规_上海口岸船期表_57" xfId="13033"/>
    <cellStyle name="常规_上海口岸船期表_63" xfId="13038"/>
    <cellStyle name="常规_上海口岸船期表_63 2" xfId="15002"/>
    <cellStyle name="常规_上海口岸船期表_64" xfId="13040"/>
    <cellStyle name="常规_上海口岸船期表_64 2" xfId="14998"/>
    <cellStyle name="常规_深圳口岸" xfId="13049"/>
    <cellStyle name="常规_万达运通2012年8月份拼箱船期表" xfId="14981"/>
    <cellStyle name="常规_万达运通2012年8月份拼箱船期表 2" xfId="14986"/>
    <cellStyle name="超連結 2" xfId="11629"/>
    <cellStyle name="超連結 2 2" xfId="11630"/>
    <cellStyle name="超連結 2 3" xfId="11631"/>
    <cellStyle name="超連結 6" xfId="14688"/>
    <cellStyle name="超連結 6 2" xfId="14689"/>
    <cellStyle name="超連結 6 2 2" xfId="14690"/>
    <cellStyle name="超連結 6 2 3" xfId="14691"/>
    <cellStyle name="超連結 6 3" xfId="14692"/>
    <cellStyle name="超連結 6 4" xfId="14693"/>
    <cellStyle name="超链接 2" xfId="13039"/>
    <cellStyle name="超链接 2 2" xfId="14694"/>
    <cellStyle name="超链接 2 3" xfId="14695"/>
    <cellStyle name="超链接 3" xfId="13054"/>
    <cellStyle name="超链接 3 2" xfId="14696"/>
    <cellStyle name="超链接 3 2 2" xfId="14697"/>
    <cellStyle name="超链接 3 2 2 2" xfId="14698"/>
    <cellStyle name="超链接 3 2 2 2 2" xfId="14699"/>
    <cellStyle name="超链接 3 2 2 3" xfId="14700"/>
    <cellStyle name="超链接 3 2 2 3 2" xfId="14701"/>
    <cellStyle name="超链接 3 2 2 4" xfId="14702"/>
    <cellStyle name="超链接 3 2 3" xfId="14703"/>
    <cellStyle name="超链接 3 2 3 2" xfId="14704"/>
    <cellStyle name="超链接 3 2 4" xfId="14705"/>
    <cellStyle name="超链接 3 2 4 2" xfId="14706"/>
    <cellStyle name="超链接 3 2 5" xfId="14707"/>
    <cellStyle name="超链接 3 3" xfId="14708"/>
    <cellStyle name="超链接 3 3 2" xfId="14709"/>
    <cellStyle name="超链接 3 3 2 2" xfId="14710"/>
    <cellStyle name="超链接 3 3 2 2 2" xfId="14711"/>
    <cellStyle name="超链接 3 3 2 3" xfId="14712"/>
    <cellStyle name="超链接 3 3 2 3 2" xfId="14713"/>
    <cellStyle name="超链接 3 3 2 4" xfId="14714"/>
    <cellStyle name="超链接 3 3 3" xfId="14715"/>
    <cellStyle name="超链接 3 3 3 2" xfId="14716"/>
    <cellStyle name="超链接 3 3 4" xfId="14717"/>
    <cellStyle name="超链接 3 3 4 2" xfId="14718"/>
    <cellStyle name="超链接 3 3 5" xfId="14719"/>
    <cellStyle name="超链接 3 4" xfId="14720"/>
    <cellStyle name="超链接 3 4 2" xfId="14721"/>
    <cellStyle name="超链接 3 4 2 2" xfId="14722"/>
    <cellStyle name="超链接 3 4 3" xfId="14723"/>
    <cellStyle name="超链接 3 4 3 2" xfId="14724"/>
    <cellStyle name="超链接 3 4 4" xfId="14725"/>
    <cellStyle name="超链接 3 5" xfId="14726"/>
    <cellStyle name="超链接 3 5 2" xfId="14727"/>
    <cellStyle name="超链接 3 6" xfId="14728"/>
    <cellStyle name="超链接 3 6 2" xfId="14729"/>
    <cellStyle name="超链接 3 7" xfId="14730"/>
    <cellStyle name="超链接 4" xfId="14731"/>
    <cellStyle name="超链接 4 2" xfId="14732"/>
    <cellStyle name="超链接 4 2 2" xfId="14733"/>
    <cellStyle name="超链接 4 2 2 2" xfId="14734"/>
    <cellStyle name="超链接 4 2 3" xfId="14735"/>
    <cellStyle name="超链接 4 2 3 2" xfId="14736"/>
    <cellStyle name="超链接 4 2 4" xfId="14737"/>
    <cellStyle name="超链接 4 3" xfId="14738"/>
    <cellStyle name="超链接 4 3 2" xfId="14739"/>
    <cellStyle name="超链接 4 4" xfId="14740"/>
    <cellStyle name="超链接 4 4 2" xfId="14741"/>
    <cellStyle name="超链接 4 5" xfId="14742"/>
    <cellStyle name="超链接 5" xfId="14743"/>
    <cellStyle name="超链接 5 2" xfId="11632"/>
    <cellStyle name="超链接 5 3" xfId="11633"/>
    <cellStyle name="超链接 5 4" xfId="11634"/>
    <cellStyle name="超链接 5 5" xfId="11635"/>
    <cellStyle name="超链接 6" xfId="14744"/>
    <cellStyle name="超链接 6 2" xfId="14745"/>
    <cellStyle name="超链接 7" xfId="14746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6"/>
    <cellStyle name="好 3 2" xfId="14747"/>
    <cellStyle name="好 4" xfId="13137"/>
    <cellStyle name="好_1004 MAL II線" xfId="11736"/>
    <cellStyle name="好_1004 MAL II線 2" xfId="11737"/>
    <cellStyle name="好_1004 MAL II線 3" xfId="11738"/>
    <cellStyle name="好_2015 TSL VSL'S +JOIN VENTURE LONGTERM SCHEDULE-5codes 0126" xfId="131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9"/>
    <cellStyle name="好_BMX- CMA CGM" xfId="13140"/>
    <cellStyle name="好_Book2" xfId="13141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42"/>
    <cellStyle name="好_CC1 4000teu 201108" xfId="11769"/>
    <cellStyle name="好_CC1 4000teu 201108 2" xfId="11770"/>
    <cellStyle name="好_CC1 4000teu 201108 3" xfId="11771"/>
    <cellStyle name="好_CIX" xfId="13143"/>
    <cellStyle name="好_CIX2" xfId="13144"/>
    <cellStyle name="好_CIX2 &amp; CKI &amp; AGI" xfId="13145"/>
    <cellStyle name="好_CKA &amp; CAT 0429" xfId="13146"/>
    <cellStyle name="好_CVX" xfId="13147"/>
    <cellStyle name="好_Elsa_ 201202" xfId="11772"/>
    <cellStyle name="好_Elsa_ 201202 2" xfId="11773"/>
    <cellStyle name="好_Elsa_ 201202 3" xfId="11774"/>
    <cellStyle name="好_FMX" xfId="13148"/>
    <cellStyle name="好_forecast" xfId="11775"/>
    <cellStyle name="好_forecast 2" xfId="11776"/>
    <cellStyle name="好_forecast 3" xfId="11777"/>
    <cellStyle name="好_IA2" xfId="13149"/>
    <cellStyle name="好_IFX" xfId="13150"/>
    <cellStyle name="好_IHS 0302" xfId="13151"/>
    <cellStyle name="好_IHS-KMTC" xfId="13152"/>
    <cellStyle name="好_ISH 0427" xfId="13153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4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5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6"/>
    <cellStyle name="好_NSC 1119" xfId="13157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8"/>
    <cellStyle name="好_VTS 0820" xfId="13159"/>
    <cellStyle name="好_Weekly CB ver3" xfId="11904"/>
    <cellStyle name="好_Weekly CB ver3 2" xfId="11905"/>
    <cellStyle name="好_Weekly CB ver3 3" xfId="11906"/>
    <cellStyle name="好_WIN" xfId="13160"/>
    <cellStyle name="好_WIN-SEACON" xfId="13161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62"/>
    <cellStyle name="壞 2" xfId="14748"/>
    <cellStyle name="壞 2 2" xfId="14749"/>
    <cellStyle name="壞 2 3" xfId="14750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3"/>
    <cellStyle name="货币 2" xfId="14751"/>
    <cellStyle name="货币 2 2" xfId="11976"/>
    <cellStyle name="货币 2 2 2" xfId="11977"/>
    <cellStyle name="货币 2 2 3" xfId="14752"/>
    <cellStyle name="货币 2 3" xfId="14753"/>
    <cellStyle name="货币 2 4" xfId="14754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4"/>
    <cellStyle name="计算 3 2" xfId="14755"/>
    <cellStyle name="计算 4" xfId="13165"/>
    <cellStyle name="計算" xfId="11996"/>
    <cellStyle name="計算 2" xfId="11997"/>
    <cellStyle name="計算 3" xfId="11998"/>
    <cellStyle name="計算方式" xfId="13166"/>
    <cellStyle name="計算方式 2" xfId="13167"/>
    <cellStyle name="計算方式 2 2" xfId="14756"/>
    <cellStyle name="計算方式 2 3" xfId="14757"/>
    <cellStyle name="計算方式 3" xfId="13168"/>
    <cellStyle name="計算方式 4" xfId="13169"/>
    <cellStyle name="計算方式 5" xfId="13170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71"/>
    <cellStyle name="检查单元格 3 2" xfId="14758"/>
    <cellStyle name="检查单元格 4" xfId="13172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3"/>
    <cellStyle name="解释性文本 3 2" xfId="14759"/>
    <cellStyle name="解释性文本 4" xfId="13174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5"/>
    <cellStyle name="警告文本 3 2" xfId="14760"/>
    <cellStyle name="警告文本 4" xfId="13176"/>
    <cellStyle name="警告文字" xfId="13177"/>
    <cellStyle name="警告文字 2" xfId="14761"/>
    <cellStyle name="警告文字 2 2" xfId="14762"/>
    <cellStyle name="警告文字 2 3" xfId="14763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8"/>
    <cellStyle name="链接单元格 3 2" xfId="14764"/>
    <cellStyle name="链接单元格 4" xfId="1317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765"/>
    <cellStyle name="千位分隔[0] 2 10 2" xfId="14766"/>
    <cellStyle name="千位分隔[0] 2 11" xfId="14767"/>
    <cellStyle name="千位分隔[0] 2 2" xfId="12157"/>
    <cellStyle name="千位分隔[0] 2 2 2" xfId="14768"/>
    <cellStyle name="千位分隔[0] 2 2 2 2" xfId="14769"/>
    <cellStyle name="千位分隔[0] 2 2 2 2 2" xfId="14770"/>
    <cellStyle name="千位分隔[0] 2 2 2 2 2 2" xfId="14771"/>
    <cellStyle name="千位分隔[0] 2 2 2 2 3" xfId="14772"/>
    <cellStyle name="千位分隔[0] 2 2 2 2 3 2" xfId="14773"/>
    <cellStyle name="千位分隔[0] 2 2 2 2 4" xfId="14774"/>
    <cellStyle name="千位分隔[0] 2 2 2 2 4 2" xfId="14775"/>
    <cellStyle name="千位分隔[0] 2 2 2 2 5" xfId="14776"/>
    <cellStyle name="千位分隔[0] 2 2 2 3" xfId="14777"/>
    <cellStyle name="千位分隔[0] 2 2 2 3 2" xfId="14778"/>
    <cellStyle name="千位分隔[0] 2 2 2 4" xfId="14779"/>
    <cellStyle name="千位分隔[0] 2 2 2 4 2" xfId="14780"/>
    <cellStyle name="千位分隔[0] 2 2 2 5" xfId="14781"/>
    <cellStyle name="千位分隔[0] 2 2 2 5 2" xfId="14782"/>
    <cellStyle name="千位分隔[0] 2 2 2 6" xfId="14783"/>
    <cellStyle name="千位分隔[0] 2 2 3" xfId="14784"/>
    <cellStyle name="千位分隔[0] 2 2 3 2" xfId="14785"/>
    <cellStyle name="千位分隔[0] 2 2 3 2 2" xfId="14786"/>
    <cellStyle name="千位分隔[0] 2 2 3 3" xfId="14787"/>
    <cellStyle name="千位分隔[0] 2 2 3 3 2" xfId="14788"/>
    <cellStyle name="千位分隔[0] 2 2 3 4" xfId="14789"/>
    <cellStyle name="千位分隔[0] 2 2 3 4 2" xfId="14790"/>
    <cellStyle name="千位分隔[0] 2 2 3 5" xfId="14791"/>
    <cellStyle name="千位分隔[0] 2 2 4" xfId="14792"/>
    <cellStyle name="千位分隔[0] 2 2 4 2" xfId="14793"/>
    <cellStyle name="千位分隔[0] 2 2 5" xfId="14794"/>
    <cellStyle name="千位分隔[0] 2 2 5 2" xfId="14795"/>
    <cellStyle name="千位分隔[0] 2 2 6" xfId="14796"/>
    <cellStyle name="千位分隔[0] 2 2 6 2" xfId="14797"/>
    <cellStyle name="千位分隔[0] 2 2 7" xfId="14798"/>
    <cellStyle name="千位分隔[0] 2 3" xfId="12158"/>
    <cellStyle name="千位分隔[0] 2 3 2" xfId="14799"/>
    <cellStyle name="千位分隔[0] 2 3 2 2" xfId="14800"/>
    <cellStyle name="千位分隔[0] 2 3 2 2 2" xfId="14801"/>
    <cellStyle name="千位分隔[0] 2 3 2 3" xfId="14802"/>
    <cellStyle name="千位分隔[0] 2 3 2 3 2" xfId="14803"/>
    <cellStyle name="千位分隔[0] 2 3 2 4" xfId="14804"/>
    <cellStyle name="千位分隔[0] 2 3 2 4 2" xfId="14805"/>
    <cellStyle name="千位分隔[0] 2 3 2 5" xfId="14806"/>
    <cellStyle name="千位分隔[0] 2 3 3" xfId="14807"/>
    <cellStyle name="千位分隔[0] 2 3 3 2" xfId="14808"/>
    <cellStyle name="千位分隔[0] 2 3 4" xfId="14809"/>
    <cellStyle name="千位分隔[0] 2 3 4 2" xfId="14810"/>
    <cellStyle name="千位分隔[0] 2 3 5" xfId="14811"/>
    <cellStyle name="千位分隔[0] 2 3 5 2" xfId="14812"/>
    <cellStyle name="千位分隔[0] 2 3 6" xfId="14813"/>
    <cellStyle name="千位分隔[0] 2 4" xfId="12159"/>
    <cellStyle name="千位分隔[0] 2 4 2" xfId="14814"/>
    <cellStyle name="千位分隔[0] 2 4 2 2" xfId="14815"/>
    <cellStyle name="千位分隔[0] 2 4 2 2 2" xfId="14816"/>
    <cellStyle name="千位分隔[0] 2 4 2 3" xfId="14817"/>
    <cellStyle name="千位分隔[0] 2 4 2 3 2" xfId="14818"/>
    <cellStyle name="千位分隔[0] 2 4 2 4" xfId="14819"/>
    <cellStyle name="千位分隔[0] 2 4 2 4 2" xfId="14820"/>
    <cellStyle name="千位分隔[0] 2 4 2 5" xfId="14821"/>
    <cellStyle name="千位分隔[0] 2 4 3" xfId="14822"/>
    <cellStyle name="千位分隔[0] 2 4 3 2" xfId="14823"/>
    <cellStyle name="千位分隔[0] 2 4 4" xfId="14824"/>
    <cellStyle name="千位分隔[0] 2 4 4 2" xfId="14825"/>
    <cellStyle name="千位分隔[0] 2 4 5" xfId="14826"/>
    <cellStyle name="千位分隔[0] 2 4 5 2" xfId="14827"/>
    <cellStyle name="千位分隔[0] 2 4 6" xfId="14828"/>
    <cellStyle name="千位分隔[0] 2 5" xfId="12160"/>
    <cellStyle name="千位分隔[0] 2 5 2" xfId="14829"/>
    <cellStyle name="千位分隔[0] 2 5 2 2" xfId="14830"/>
    <cellStyle name="千位分隔[0] 2 5 2 2 2" xfId="14831"/>
    <cellStyle name="千位分隔[0] 2 5 2 3" xfId="14832"/>
    <cellStyle name="千位分隔[0] 2 5 2 3 2" xfId="14833"/>
    <cellStyle name="千位分隔[0] 2 5 2 4" xfId="14834"/>
    <cellStyle name="千位分隔[0] 2 5 2 4 2" xfId="14835"/>
    <cellStyle name="千位分隔[0] 2 5 2 5" xfId="14836"/>
    <cellStyle name="千位分隔[0] 2 5 3" xfId="14837"/>
    <cellStyle name="千位分隔[0] 2 5 3 2" xfId="14838"/>
    <cellStyle name="千位分隔[0] 2 5 4" xfId="14839"/>
    <cellStyle name="千位分隔[0] 2 5 4 2" xfId="14840"/>
    <cellStyle name="千位分隔[0] 2 5 5" xfId="14841"/>
    <cellStyle name="千位分隔[0] 2 5 5 2" xfId="14842"/>
    <cellStyle name="千位分隔[0] 2 5 6" xfId="14843"/>
    <cellStyle name="千位分隔[0] 2 6" xfId="12161"/>
    <cellStyle name="千位分隔[0] 2 6 2" xfId="14844"/>
    <cellStyle name="千位分隔[0] 2 6 2 2" xfId="14845"/>
    <cellStyle name="千位分隔[0] 2 6 2 2 2" xfId="14846"/>
    <cellStyle name="千位分隔[0] 2 6 2 3" xfId="14847"/>
    <cellStyle name="千位分隔[0] 2 6 2 3 2" xfId="14848"/>
    <cellStyle name="千位分隔[0] 2 6 2 4" xfId="14849"/>
    <cellStyle name="千位分隔[0] 2 6 2 4 2" xfId="14850"/>
    <cellStyle name="千位分隔[0] 2 6 2 5" xfId="14851"/>
    <cellStyle name="千位分隔[0] 2 6 3" xfId="14852"/>
    <cellStyle name="千位分隔[0] 2 6 3 2" xfId="14853"/>
    <cellStyle name="千位分隔[0] 2 6 4" xfId="14854"/>
    <cellStyle name="千位分隔[0] 2 6 4 2" xfId="14855"/>
    <cellStyle name="千位分隔[0] 2 6 5" xfId="14856"/>
    <cellStyle name="千位分隔[0] 2 6 5 2" xfId="14857"/>
    <cellStyle name="千位分隔[0] 2 6 6" xfId="14858"/>
    <cellStyle name="千位分隔[0] 2 7" xfId="12162"/>
    <cellStyle name="千位分隔[0] 2 7 2" xfId="14859"/>
    <cellStyle name="千位分隔[0] 2 7 2 2" xfId="14860"/>
    <cellStyle name="千位分隔[0] 2 7 3" xfId="14861"/>
    <cellStyle name="千位分隔[0] 2 7 3 2" xfId="14862"/>
    <cellStyle name="千位分隔[0] 2 7 4" xfId="14863"/>
    <cellStyle name="千位分隔[0] 2 7 4 2" xfId="14864"/>
    <cellStyle name="千位分隔[0] 2 7 5" xfId="14865"/>
    <cellStyle name="千位分隔[0] 2 8" xfId="13018"/>
    <cellStyle name="千位分隔[0] 2 8 2" xfId="14866"/>
    <cellStyle name="千位分隔[0] 2 9" xfId="14867"/>
    <cellStyle name="千位分隔[0] 2 9 2" xfId="14868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80"/>
    <cellStyle name="强调文字颜色 1 4" xfId="13181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82"/>
    <cellStyle name="强调文字颜色 2 4" xfId="13183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4"/>
    <cellStyle name="强调文字颜色 3 4" xfId="13185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6"/>
    <cellStyle name="强调文字颜色 4 4" xfId="13187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8"/>
    <cellStyle name="强调文字颜色 5 4" xfId="13189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90"/>
    <cellStyle name="强调文字颜色 6 4" xfId="13191"/>
    <cellStyle name="日期描述" xfId="14869"/>
    <cellStyle name="日期描述 2" xfId="14870"/>
    <cellStyle name="日期描述 3" xfId="14871"/>
    <cellStyle name="日期描述 3 2" xfId="14872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92"/>
    <cellStyle name="适中 3 2" xfId="14873"/>
    <cellStyle name="适中 4" xfId="13193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4"/>
    <cellStyle name="输出 3 2" xfId="14874"/>
    <cellStyle name="输出 4" xfId="13195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6"/>
    <cellStyle name="输入 3 2" xfId="14875"/>
    <cellStyle name="输入 4" xfId="13197"/>
    <cellStyle name="输入右对齐的标签" xfId="14876"/>
    <cellStyle name="输入左对齐的标签" xfId="14877"/>
    <cellStyle name="輸出" xfId="13198"/>
    <cellStyle name="輸出 2" xfId="13199"/>
    <cellStyle name="輸出 2 2" xfId="14878"/>
    <cellStyle name="輸出 2 3" xfId="14879"/>
    <cellStyle name="輸出 3" xfId="13200"/>
    <cellStyle name="輸出 4" xfId="13201"/>
    <cellStyle name="輸出 5" xfId="13202"/>
    <cellStyle name="輸入" xfId="13203"/>
    <cellStyle name="輸入 2" xfId="13204"/>
    <cellStyle name="輸入 2 2" xfId="14880"/>
    <cellStyle name="輸入 2 3" xfId="14881"/>
    <cellStyle name="輸入 3" xfId="13205"/>
    <cellStyle name="輸入 4" xfId="13206"/>
    <cellStyle name="輸入 5" xfId="13207"/>
    <cellStyle name="說明文字" xfId="13208"/>
    <cellStyle name="說明文字 2" xfId="14882"/>
    <cellStyle name="說明文字 2 2" xfId="14883"/>
    <cellStyle name="說明文字 2 3" xfId="14884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885"/>
    <cellStyle name="一般 11 2 3" xfId="14886"/>
    <cellStyle name="一般 11 3" xfId="12372"/>
    <cellStyle name="一般 11 3 2" xfId="14887"/>
    <cellStyle name="一般 11 3 3" xfId="14888"/>
    <cellStyle name="一般 11 4" xfId="14889"/>
    <cellStyle name="一般 11 4 2" xfId="14890"/>
    <cellStyle name="一般 11 4 3" xfId="14891"/>
    <cellStyle name="一般 11 5" xfId="14892"/>
    <cellStyle name="一般 11 6" xfId="14893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894"/>
    <cellStyle name="一般 2 2 2 2" xfId="14895"/>
    <cellStyle name="一般 2 2 2 3" xfId="14896"/>
    <cellStyle name="一般 2 2 3" xfId="14897"/>
    <cellStyle name="一般 2 2 4" xfId="14898"/>
    <cellStyle name="一般 2 3" xfId="12399"/>
    <cellStyle name="一般 2 3 2" xfId="14899"/>
    <cellStyle name="一般 2 3 2 2" xfId="14900"/>
    <cellStyle name="一般 2 3 2 3" xfId="14901"/>
    <cellStyle name="一般 2 3 3" xfId="14902"/>
    <cellStyle name="一般 2 3 4" xfId="14903"/>
    <cellStyle name="一般 2 4" xfId="14904"/>
    <cellStyle name="一般 2 4 2" xfId="14905"/>
    <cellStyle name="一般 2 4 3" xfId="14906"/>
    <cellStyle name="一般 2 5" xfId="14907"/>
    <cellStyle name="一般 2 5 2" xfId="14908"/>
    <cellStyle name="一般 2 5 3" xfId="14909"/>
    <cellStyle name="一般 2 6" xfId="14910"/>
    <cellStyle name="一般 2 7" xfId="14911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12"/>
    <cellStyle name="一般 4 2 3" xfId="14913"/>
    <cellStyle name="一般 4 3" xfId="12408"/>
    <cellStyle name="一般 4 3 2" xfId="14914"/>
    <cellStyle name="一般 4 3 3" xfId="14915"/>
    <cellStyle name="一般 4 4" xfId="14916"/>
    <cellStyle name="一般 4 4 2" xfId="14917"/>
    <cellStyle name="一般 4 4 3" xfId="14918"/>
    <cellStyle name="一般 4 5" xfId="14919"/>
    <cellStyle name="一般 4 6" xfId="14920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21"/>
    <cellStyle name="一般 6 2 3" xfId="14922"/>
    <cellStyle name="一般 6 3" xfId="12414"/>
    <cellStyle name="一般 6 3 2" xfId="14923"/>
    <cellStyle name="一般 6 3 3" xfId="14924"/>
    <cellStyle name="一般 6 4" xfId="14925"/>
    <cellStyle name="一般 6 4 2" xfId="14926"/>
    <cellStyle name="一般 6 4 3" xfId="14927"/>
    <cellStyle name="一般 6 5" xfId="14928"/>
    <cellStyle name="一般 6 6" xfId="14929"/>
    <cellStyle name="一般 680" xfId="14930"/>
    <cellStyle name="一般 680 2" xfId="14931"/>
    <cellStyle name="一般 680 3" xfId="14932"/>
    <cellStyle name="一般 7" xfId="12415"/>
    <cellStyle name="一般 7 2" xfId="12416"/>
    <cellStyle name="一般 7 2 2" xfId="14933"/>
    <cellStyle name="一般 7 2 3" xfId="14934"/>
    <cellStyle name="一般 7 3" xfId="12417"/>
    <cellStyle name="一般 7 3 2" xfId="14935"/>
    <cellStyle name="一般 7 3 3" xfId="14936"/>
    <cellStyle name="一般 7 4" xfId="14937"/>
    <cellStyle name="一般 7 4 2" xfId="14938"/>
    <cellStyle name="一般 7 4 3" xfId="14939"/>
    <cellStyle name="一般 7 5" xfId="14940"/>
    <cellStyle name="一般 7 6" xfId="14941"/>
    <cellStyle name="一般 8" xfId="12418"/>
    <cellStyle name="一般 8 2" xfId="12419"/>
    <cellStyle name="一般 8 2 2" xfId="14942"/>
    <cellStyle name="一般 8 2 3" xfId="14943"/>
    <cellStyle name="一般 8 3" xfId="12420"/>
    <cellStyle name="一般 8 3 2" xfId="14944"/>
    <cellStyle name="一般 8 3 3" xfId="14945"/>
    <cellStyle name="一般 8 4" xfId="14946"/>
    <cellStyle name="一般 8 4 2" xfId="14947"/>
    <cellStyle name="一般 8 4 3" xfId="14948"/>
    <cellStyle name="一般 8 5" xfId="14949"/>
    <cellStyle name="一般 8 6" xfId="1495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4951"/>
    <cellStyle name="一般 9 2 3" xfId="14952"/>
    <cellStyle name="一般 9 3" xfId="12426"/>
    <cellStyle name="一般 9 3 2" xfId="14953"/>
    <cellStyle name="一般 9 3 3" xfId="14954"/>
    <cellStyle name="一般 9 4" xfId="14955"/>
    <cellStyle name="一般 9 4 2" xfId="14956"/>
    <cellStyle name="一般 9 4 3" xfId="14957"/>
    <cellStyle name="一般 9 5" xfId="14958"/>
    <cellStyle name="一般 9 6" xfId="14959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4960"/>
    <cellStyle name="着色 1 2 2" xfId="14961"/>
    <cellStyle name="着色 2 2" xfId="14962"/>
    <cellStyle name="着色 2 2 2" xfId="14963"/>
    <cellStyle name="着色 3 2" xfId="14964"/>
    <cellStyle name="着色 3 2 2" xfId="14965"/>
    <cellStyle name="着色 4 2" xfId="14966"/>
    <cellStyle name="着色 4 2 2" xfId="14967"/>
    <cellStyle name="着色 5 2" xfId="14968"/>
    <cellStyle name="着色 5 2 2" xfId="14969"/>
    <cellStyle name="着色 6 2" xfId="14970"/>
    <cellStyle name="着色 6 2 2" xfId="1497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9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4972"/>
    <cellStyle name="쉼표 [0] 2 2 3" xfId="14973"/>
    <cellStyle name="쉼표 [0] 2 2 4" xfId="14974"/>
    <cellStyle name="쉼표 [0] 2 3" xfId="12570"/>
    <cellStyle name="쉼표 [0] 2 4" xfId="14975"/>
    <cellStyle name="쉼표 [0] 2 5" xfId="14976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4977"/>
    <cellStyle name="표준 2 2 3" xfId="12908"/>
    <cellStyle name="표준 2 2 3 2" xfId="14978"/>
    <cellStyle name="표준 2 2 4" xfId="14979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49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601</xdr:row>
      <xdr:rowOff>0</xdr:rowOff>
    </xdr:from>
    <xdr:to>
      <xdr:col>7</xdr:col>
      <xdr:colOff>304800</xdr:colOff>
      <xdr:row>602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215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304800</xdr:colOff>
      <xdr:row>614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2615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612</xdr:row>
      <xdr:rowOff>0</xdr:rowOff>
    </xdr:from>
    <xdr:to>
      <xdr:col>7</xdr:col>
      <xdr:colOff>266700</xdr:colOff>
      <xdr:row>613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2415300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523875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https://www.cma-cgm.com/ebusiness/schedules/voyage/detail?voyageReference=0VK3JW1MA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https://cn.wanhai.com/views/skd/SkdByPortDetail.xhtml?file_num=64835&amp;top_file_num=64735&amp;parent_id=64834" TargetMode="External"/><Relationship Id="rId55" Type="http://schemas.openxmlformats.org/officeDocument/2006/relationships/hyperlink" Target="https://www.maersk.com/schedules/" TargetMode="External"/><Relationship Id="rId63" Type="http://schemas.openxmlformats.org/officeDocument/2006/relationships/hyperlink" Target="https://www.wanhai.com/views/skd/SkdByPortDetail.xhtml?file_num=64835&amp;top_file_num=64735&amp;parent_id=64834" TargetMode="External"/><Relationship Id="rId68" Type="http://schemas.openxmlformats.org/officeDocument/2006/relationships/hyperlink" Target="https://www.wanhai.com/views/skd/SkdByPortDetail.xhtml?file_num=64835&amp;top_file_num=64735&amp;parent_id=64834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https://www.wanhai.com/views/skd/SkdByPortDetail.xhtml?file_num=64835&amp;top_file_num=64735&amp;parent_id=64834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https://www.cma-cgm.com/ebusiness/schedules/voyage/detail?voyageReference=0VK3FW1MA" TargetMode="External"/><Relationship Id="rId37" Type="http://schemas.openxmlformats.org/officeDocument/2006/relationships/hyperlink" Target="https://www.maersk.com/schedules/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https://www.maersk.com/schedules/" TargetMode="External"/><Relationship Id="rId58" Type="http://schemas.openxmlformats.org/officeDocument/2006/relationships/hyperlink" Target="https://www.wanhai.com/views/skd/SkdByPortDetail.xhtml?file_num=64835&amp;top_file_num=64735&amp;parent_id=64834" TargetMode="External"/><Relationship Id="rId66" Type="http://schemas.openxmlformats.org/officeDocument/2006/relationships/hyperlink" Target="https://www.wanhai.com/views/skd/SkdByPortDetail.xhtml?file_num=64835&amp;top_file_num=64735&amp;parent_id=64834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https://cn.wanhai.com/views/skd/SkdByPortDetail.xhtml?file_num=64835&amp;top_file_num=64735&amp;parent_id=64834" TargetMode="External"/><Relationship Id="rId57" Type="http://schemas.openxmlformats.org/officeDocument/2006/relationships/hyperlink" Target="https://www.maersk.com/schedules/" TargetMode="External"/><Relationship Id="rId61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https://www.cma-cgm.com/ebusiness/schedules/voyage/detail?voyageReference=0VK3DW1MA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https://www.maersk.com/schedules/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https://www.wanhai.com/views/skd/SkdByPortDetail.xhtml?file_num=64835&amp;top_file_num=64735&amp;parent_id=64834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https://www.cma-cgm.com/ebusiness/schedules/voyage/detail?voyageReference=0VK3BW1MA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https://www.maersk.com/schedules/" TargetMode="External"/><Relationship Id="rId64" Type="http://schemas.openxmlformats.org/officeDocument/2006/relationships/hyperlink" Target="https://www.wanhai.com/views/skd/SkdByPortDetail.xhtml?file_num=64835&amp;top_file_num=64735&amp;parent_id=64834" TargetMode="External"/><Relationship Id="rId69" Type="http://schemas.openxmlformats.org/officeDocument/2006/relationships/hyperlink" Target="https://www.wanhai.com/views/skd/SkdByPortDetail.xhtml?file_num=64835&amp;top_file_num=64735&amp;parent_id=64834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https://www.wanhai.com/views/skd/SkdByPortDetail.xhtml?file_num=64835&amp;top_file_num=64735&amp;parent_id=64834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https://www.cma-cgm.com/ebusiness/schedules/voyage/detail?voyageReference=0VK3HW1MA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https://www.wanhai.com/views/skd/SkdByPortDetail.xhtml?file_num=64835&amp;top_file_num=64735&amp;parent_id=64834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https://www.maersk.com/schedules/" TargetMode="External"/><Relationship Id="rId62" Type="http://schemas.openxmlformats.org/officeDocument/2006/relationships/hyperlink" Target="https://www.wanhai.com/views/skd/SkdByPortDetail.xhtml?file_num=64835&amp;top_file_num=64735&amp;parent_id=64834" TargetMode="External"/><Relationship Id="rId70" Type="http://schemas.openxmlformats.org/officeDocument/2006/relationships/hyperlink" Target="https://www.wanhai.com/views/skd/SkdByPortDetail.xhtml?file_num=64835&amp;top_file_num=64735&amp;parent_id=64834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7"/>
  <sheetViews>
    <sheetView tabSelected="1" zoomScale="115" zoomScaleNormal="115" workbookViewId="0">
      <selection activeCell="H9" sqref="H9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907" t="s">
        <v>283</v>
      </c>
      <c r="B1" s="907"/>
      <c r="C1" s="907"/>
      <c r="D1" s="907"/>
      <c r="E1" s="907"/>
      <c r="F1" s="907"/>
      <c r="G1" s="907"/>
    </row>
    <row r="2" spans="1:7" s="2" customFormat="1" ht="33.75" customHeight="1">
      <c r="A2" s="908" t="s">
        <v>22</v>
      </c>
      <c r="B2" s="908"/>
      <c r="C2" s="3"/>
      <c r="D2" s="3"/>
      <c r="E2" s="3"/>
      <c r="F2" s="3"/>
      <c r="G2" s="4" t="s">
        <v>674</v>
      </c>
    </row>
    <row r="3" spans="1:7" s="73" customFormat="1" ht="22.5" customHeight="1">
      <c r="A3" s="909" t="s">
        <v>282</v>
      </c>
      <c r="B3" s="909"/>
      <c r="C3" s="909"/>
      <c r="D3" s="909"/>
      <c r="E3" s="909"/>
      <c r="F3" s="909"/>
      <c r="G3" s="909"/>
    </row>
    <row r="4" spans="1:7" s="8" customFormat="1" ht="15.75" customHeight="1">
      <c r="A4" s="910" t="s">
        <v>284</v>
      </c>
      <c r="B4" s="910"/>
      <c r="C4" s="23"/>
      <c r="D4" s="72"/>
      <c r="E4" s="72"/>
      <c r="F4" s="72"/>
      <c r="G4" s="61"/>
    </row>
    <row r="5" spans="1:7" s="8" customFormat="1" ht="15.75" customHeight="1">
      <c r="A5" s="7"/>
      <c r="B5" s="869" t="s">
        <v>25</v>
      </c>
      <c r="C5" s="869" t="s">
        <v>26</v>
      </c>
      <c r="D5" s="869" t="s">
        <v>27</v>
      </c>
      <c r="E5" s="81" t="s">
        <v>299</v>
      </c>
      <c r="F5" s="81" t="s">
        <v>28</v>
      </c>
      <c r="G5" s="81" t="s">
        <v>24</v>
      </c>
    </row>
    <row r="6" spans="1:7" s="8" customFormat="1" ht="15.75" customHeight="1">
      <c r="A6" s="7"/>
      <c r="B6" s="870"/>
      <c r="C6" s="870"/>
      <c r="D6" s="870"/>
      <c r="E6" s="82" t="s">
        <v>18</v>
      </c>
      <c r="F6" s="81" t="s">
        <v>29</v>
      </c>
      <c r="G6" s="81" t="s">
        <v>30</v>
      </c>
    </row>
    <row r="7" spans="1:7" s="8" customFormat="1" ht="15.75" customHeight="1">
      <c r="A7" s="9"/>
      <c r="B7" s="83" t="s">
        <v>339</v>
      </c>
      <c r="C7" s="84" t="s">
        <v>33</v>
      </c>
      <c r="D7" s="864" t="s">
        <v>675</v>
      </c>
      <c r="E7" s="85">
        <v>43797</v>
      </c>
      <c r="F7" s="85">
        <f>E7+5</f>
        <v>43802</v>
      </c>
      <c r="G7" s="86">
        <f>F7+32</f>
        <v>43834</v>
      </c>
    </row>
    <row r="8" spans="1:7" s="8" customFormat="1" ht="15.75" customHeight="1">
      <c r="A8" s="9"/>
      <c r="B8" s="83" t="s">
        <v>442</v>
      </c>
      <c r="C8" s="87" t="s">
        <v>317</v>
      </c>
      <c r="D8" s="865"/>
      <c r="E8" s="88">
        <f t="shared" ref="E8:G11" si="0">E7+7</f>
        <v>43804</v>
      </c>
      <c r="F8" s="85">
        <f t="shared" si="0"/>
        <v>43809</v>
      </c>
      <c r="G8" s="86">
        <f t="shared" si="0"/>
        <v>43841</v>
      </c>
    </row>
    <row r="9" spans="1:7" s="8" customFormat="1" ht="15.75" customHeight="1">
      <c r="A9" s="9"/>
      <c r="B9" s="83" t="s">
        <v>443</v>
      </c>
      <c r="C9" s="89" t="s">
        <v>70</v>
      </c>
      <c r="D9" s="865"/>
      <c r="E9" s="88">
        <f t="shared" si="0"/>
        <v>43811</v>
      </c>
      <c r="F9" s="85">
        <f t="shared" si="0"/>
        <v>43816</v>
      </c>
      <c r="G9" s="86">
        <f t="shared" si="0"/>
        <v>43848</v>
      </c>
    </row>
    <row r="10" spans="1:7" s="8" customFormat="1" ht="15.75" customHeight="1">
      <c r="A10" s="9"/>
      <c r="B10" s="83" t="s">
        <v>444</v>
      </c>
      <c r="C10" s="87" t="s">
        <v>65</v>
      </c>
      <c r="D10" s="865"/>
      <c r="E10" s="88">
        <f t="shared" si="0"/>
        <v>43818</v>
      </c>
      <c r="F10" s="85">
        <f t="shared" si="0"/>
        <v>43823</v>
      </c>
      <c r="G10" s="86">
        <f t="shared" si="0"/>
        <v>43855</v>
      </c>
    </row>
    <row r="11" spans="1:7" s="8" customFormat="1" ht="15.75" customHeight="1">
      <c r="A11" s="10"/>
      <c r="B11" s="83" t="s">
        <v>445</v>
      </c>
      <c r="C11" s="89" t="s">
        <v>70</v>
      </c>
      <c r="D11" s="891"/>
      <c r="E11" s="88">
        <f t="shared" si="0"/>
        <v>43825</v>
      </c>
      <c r="F11" s="85">
        <f t="shared" si="0"/>
        <v>43830</v>
      </c>
      <c r="G11" s="86">
        <f t="shared" si="0"/>
        <v>43862</v>
      </c>
    </row>
    <row r="12" spans="1:7" s="8" customFormat="1" ht="15.75" customHeight="1">
      <c r="A12" s="10"/>
      <c r="B12" s="911"/>
      <c r="C12" s="911"/>
      <c r="D12" s="911"/>
      <c r="E12" s="911"/>
      <c r="F12" s="911"/>
      <c r="G12" s="911"/>
    </row>
    <row r="13" spans="1:7" s="8" customFormat="1" ht="15.75" customHeight="1">
      <c r="A13" s="10"/>
      <c r="B13" s="912"/>
      <c r="C13" s="912"/>
      <c r="D13" s="912"/>
      <c r="E13" s="912"/>
      <c r="F13" s="912"/>
      <c r="G13" s="912"/>
    </row>
    <row r="14" spans="1:7" s="8" customFormat="1" ht="15.75" customHeight="1">
      <c r="A14" s="10"/>
      <c r="B14" s="867" t="s">
        <v>25</v>
      </c>
      <c r="C14" s="867" t="s">
        <v>26</v>
      </c>
      <c r="D14" s="867" t="s">
        <v>676</v>
      </c>
      <c r="E14" s="81" t="s">
        <v>677</v>
      </c>
      <c r="F14" s="81" t="s">
        <v>28</v>
      </c>
      <c r="G14" s="81" t="s">
        <v>24</v>
      </c>
    </row>
    <row r="15" spans="1:7" s="8" customFormat="1" ht="15.75" customHeight="1">
      <c r="A15" s="10"/>
      <c r="B15" s="868"/>
      <c r="C15" s="868"/>
      <c r="D15" s="868"/>
      <c r="E15" s="82" t="s">
        <v>18</v>
      </c>
      <c r="F15" s="81" t="s">
        <v>29</v>
      </c>
      <c r="G15" s="81" t="s">
        <v>30</v>
      </c>
    </row>
    <row r="16" spans="1:7" s="8" customFormat="1" ht="15.75" customHeight="1">
      <c r="A16" s="10"/>
      <c r="B16" s="87" t="s">
        <v>450</v>
      </c>
      <c r="C16" s="90" t="s">
        <v>455</v>
      </c>
      <c r="D16" s="903" t="s">
        <v>678</v>
      </c>
      <c r="E16" s="85">
        <v>43801</v>
      </c>
      <c r="F16" s="85">
        <f>E16+4</f>
        <v>43805</v>
      </c>
      <c r="G16" s="85">
        <f>F16+26</f>
        <v>43831</v>
      </c>
    </row>
    <row r="17" spans="1:7" s="8" customFormat="1" ht="15.75" customHeight="1">
      <c r="A17" s="10"/>
      <c r="B17" s="87" t="s">
        <v>451</v>
      </c>
      <c r="C17" s="87" t="s">
        <v>456</v>
      </c>
      <c r="D17" s="885"/>
      <c r="E17" s="91">
        <f t="shared" ref="E17:G20" si="1">E16+7</f>
        <v>43808</v>
      </c>
      <c r="F17" s="85">
        <f t="shared" si="1"/>
        <v>43812</v>
      </c>
      <c r="G17" s="86">
        <f t="shared" si="1"/>
        <v>43838</v>
      </c>
    </row>
    <row r="18" spans="1:7" s="8" customFormat="1" ht="15.75" customHeight="1">
      <c r="A18" s="10"/>
      <c r="B18" s="92" t="s">
        <v>452</v>
      </c>
      <c r="C18" s="93" t="s">
        <v>457</v>
      </c>
      <c r="D18" s="885"/>
      <c r="E18" s="91">
        <f t="shared" si="1"/>
        <v>43815</v>
      </c>
      <c r="F18" s="85">
        <f t="shared" si="1"/>
        <v>43819</v>
      </c>
      <c r="G18" s="86">
        <f t="shared" si="1"/>
        <v>43845</v>
      </c>
    </row>
    <row r="19" spans="1:7" s="8" customFormat="1" ht="15.75" customHeight="1">
      <c r="A19" s="10"/>
      <c r="B19" s="93" t="s">
        <v>453</v>
      </c>
      <c r="C19" s="93" t="s">
        <v>458</v>
      </c>
      <c r="D19" s="885"/>
      <c r="E19" s="91">
        <f t="shared" si="1"/>
        <v>43822</v>
      </c>
      <c r="F19" s="85">
        <f t="shared" si="1"/>
        <v>43826</v>
      </c>
      <c r="G19" s="86">
        <f t="shared" si="1"/>
        <v>43852</v>
      </c>
    </row>
    <row r="20" spans="1:7" s="8" customFormat="1" ht="15.75" customHeight="1">
      <c r="A20" s="10"/>
      <c r="B20" s="93" t="s">
        <v>454</v>
      </c>
      <c r="C20" s="93" t="s">
        <v>459</v>
      </c>
      <c r="D20" s="886"/>
      <c r="E20" s="91">
        <f t="shared" si="1"/>
        <v>43829</v>
      </c>
      <c r="F20" s="85">
        <f t="shared" si="1"/>
        <v>43833</v>
      </c>
      <c r="G20" s="86">
        <f t="shared" si="1"/>
        <v>43859</v>
      </c>
    </row>
    <row r="21" spans="1:7" s="8" customFormat="1" ht="15.75" customHeight="1">
      <c r="A21" s="10"/>
      <c r="B21" s="11"/>
      <c r="C21" s="11"/>
      <c r="D21" s="12"/>
      <c r="E21" s="13"/>
      <c r="F21" s="14"/>
      <c r="G21" s="14"/>
    </row>
    <row r="22" spans="1:7" s="8" customFormat="1" ht="15.75" customHeight="1">
      <c r="A22" s="10"/>
      <c r="B22" s="15"/>
      <c r="C22" s="15"/>
      <c r="D22" s="15"/>
      <c r="E22" s="15"/>
      <c r="F22" s="14"/>
      <c r="G22" s="14"/>
    </row>
    <row r="23" spans="1:7" s="8" customFormat="1" ht="15.75" customHeight="1">
      <c r="A23" s="10"/>
      <c r="B23" s="869" t="s">
        <v>25</v>
      </c>
      <c r="C23" s="869" t="s">
        <v>26</v>
      </c>
      <c r="D23" s="869" t="s">
        <v>27</v>
      </c>
      <c r="E23" s="81" t="s">
        <v>677</v>
      </c>
      <c r="F23" s="81" t="s">
        <v>28</v>
      </c>
      <c r="G23" s="81" t="s">
        <v>24</v>
      </c>
    </row>
    <row r="24" spans="1:7" s="8" customFormat="1" ht="15.75" customHeight="1">
      <c r="A24" s="10"/>
      <c r="B24" s="870"/>
      <c r="C24" s="870"/>
      <c r="D24" s="870"/>
      <c r="E24" s="82" t="s">
        <v>18</v>
      </c>
      <c r="F24" s="81" t="s">
        <v>29</v>
      </c>
      <c r="G24" s="81" t="s">
        <v>30</v>
      </c>
    </row>
    <row r="25" spans="1:7" s="8" customFormat="1" ht="15.75" customHeight="1">
      <c r="A25" s="10"/>
      <c r="B25" s="94" t="s">
        <v>340</v>
      </c>
      <c r="C25" s="95" t="s">
        <v>341</v>
      </c>
      <c r="D25" s="864" t="s">
        <v>679</v>
      </c>
      <c r="E25" s="85">
        <v>43800</v>
      </c>
      <c r="F25" s="85">
        <f>E25+4</f>
        <v>43804</v>
      </c>
      <c r="G25" s="85">
        <f>F25+30</f>
        <v>43834</v>
      </c>
    </row>
    <row r="26" spans="1:7" s="8" customFormat="1" ht="15.75" customHeight="1">
      <c r="A26" s="10"/>
      <c r="B26" s="94" t="s">
        <v>270</v>
      </c>
      <c r="C26" s="95" t="s">
        <v>462</v>
      </c>
      <c r="D26" s="865"/>
      <c r="E26" s="91">
        <f t="shared" ref="E26:G29" si="2">E25+7</f>
        <v>43807</v>
      </c>
      <c r="F26" s="85">
        <f t="shared" si="2"/>
        <v>43811</v>
      </c>
      <c r="G26" s="86">
        <f t="shared" si="2"/>
        <v>43841</v>
      </c>
    </row>
    <row r="27" spans="1:7" s="8" customFormat="1" ht="15.75" customHeight="1">
      <c r="A27" s="10"/>
      <c r="B27" s="94" t="s">
        <v>460</v>
      </c>
      <c r="C27" s="95" t="s">
        <v>463</v>
      </c>
      <c r="D27" s="865"/>
      <c r="E27" s="91">
        <f t="shared" si="2"/>
        <v>43814</v>
      </c>
      <c r="F27" s="85">
        <f t="shared" si="2"/>
        <v>43818</v>
      </c>
      <c r="G27" s="86">
        <f t="shared" si="2"/>
        <v>43848</v>
      </c>
    </row>
    <row r="28" spans="1:7" s="8" customFormat="1" ht="15.75" customHeight="1">
      <c r="A28" s="10"/>
      <c r="B28" s="94" t="s">
        <v>80</v>
      </c>
      <c r="C28" s="95" t="s">
        <v>464</v>
      </c>
      <c r="D28" s="865"/>
      <c r="E28" s="91">
        <f t="shared" si="2"/>
        <v>43821</v>
      </c>
      <c r="F28" s="85">
        <f t="shared" si="2"/>
        <v>43825</v>
      </c>
      <c r="G28" s="86">
        <f t="shared" si="2"/>
        <v>43855</v>
      </c>
    </row>
    <row r="29" spans="1:7" s="8" customFormat="1" ht="15.75" customHeight="1">
      <c r="A29" s="10"/>
      <c r="B29" s="94" t="s">
        <v>461</v>
      </c>
      <c r="C29" s="95" t="s">
        <v>465</v>
      </c>
      <c r="D29" s="891"/>
      <c r="E29" s="91">
        <f t="shared" si="2"/>
        <v>43828</v>
      </c>
      <c r="F29" s="85">
        <f t="shared" si="2"/>
        <v>43832</v>
      </c>
      <c r="G29" s="86">
        <f t="shared" si="2"/>
        <v>43862</v>
      </c>
    </row>
    <row r="30" spans="1:7" s="8" customFormat="1" ht="15.75" customHeight="1">
      <c r="A30" s="10"/>
      <c r="B30" s="16"/>
      <c r="C30" s="16"/>
      <c r="D30" s="17"/>
      <c r="E30" s="13"/>
      <c r="F30" s="18"/>
      <c r="G30" s="14"/>
    </row>
    <row r="31" spans="1:7" s="8" customFormat="1" ht="15.75" customHeight="1">
      <c r="A31" s="10"/>
      <c r="B31" s="15"/>
      <c r="C31" s="15"/>
      <c r="D31" s="15"/>
      <c r="E31" s="15"/>
      <c r="F31" s="14"/>
      <c r="G31" s="14"/>
    </row>
    <row r="32" spans="1:7" s="8" customFormat="1" ht="15.75" customHeight="1">
      <c r="A32" s="10"/>
      <c r="B32" s="15"/>
      <c r="C32" s="15"/>
      <c r="D32" s="15"/>
      <c r="E32" s="15"/>
      <c r="F32" s="14"/>
      <c r="G32" s="14"/>
    </row>
    <row r="33" spans="1:7" s="8" customFormat="1" ht="15.75" customHeight="1">
      <c r="A33" s="863"/>
      <c r="B33" s="863"/>
      <c r="C33" s="5"/>
      <c r="D33" s="6"/>
      <c r="E33" s="6"/>
      <c r="F33" s="78"/>
      <c r="G33" s="78"/>
    </row>
    <row r="34" spans="1:7" s="8" customFormat="1" ht="15.75" customHeight="1">
      <c r="A34" s="19" t="s">
        <v>680</v>
      </c>
      <c r="B34" s="869" t="s">
        <v>681</v>
      </c>
      <c r="C34" s="869" t="s">
        <v>26</v>
      </c>
      <c r="D34" s="869" t="s">
        <v>27</v>
      </c>
      <c r="E34" s="81" t="s">
        <v>682</v>
      </c>
      <c r="F34" s="81" t="s">
        <v>28</v>
      </c>
      <c r="G34" s="96" t="s">
        <v>36</v>
      </c>
    </row>
    <row r="35" spans="1:7" s="8" customFormat="1" ht="15.75" customHeight="1">
      <c r="A35" s="19"/>
      <c r="B35" s="870"/>
      <c r="C35" s="870"/>
      <c r="D35" s="870"/>
      <c r="E35" s="82" t="s">
        <v>18</v>
      </c>
      <c r="F35" s="97" t="s">
        <v>29</v>
      </c>
      <c r="G35" s="81" t="s">
        <v>30</v>
      </c>
    </row>
    <row r="36" spans="1:7" s="8" customFormat="1" ht="15.75" customHeight="1">
      <c r="A36" s="19"/>
      <c r="B36" s="83" t="s">
        <v>683</v>
      </c>
      <c r="C36" s="98" t="s">
        <v>684</v>
      </c>
      <c r="D36" s="864" t="s">
        <v>685</v>
      </c>
      <c r="E36" s="85">
        <v>43800</v>
      </c>
      <c r="F36" s="85">
        <f>E36+4</f>
        <v>43804</v>
      </c>
      <c r="G36" s="85">
        <f>F36+26</f>
        <v>43830</v>
      </c>
    </row>
    <row r="37" spans="1:7" s="8" customFormat="1" ht="15.75" customHeight="1">
      <c r="A37" s="19"/>
      <c r="B37" s="83" t="s">
        <v>686</v>
      </c>
      <c r="C37" s="98" t="s">
        <v>179</v>
      </c>
      <c r="D37" s="865"/>
      <c r="E37" s="91">
        <f t="shared" ref="E37:G40" si="3">E36+7</f>
        <v>43807</v>
      </c>
      <c r="F37" s="85">
        <f t="shared" si="3"/>
        <v>43811</v>
      </c>
      <c r="G37" s="86">
        <f t="shared" si="3"/>
        <v>43837</v>
      </c>
    </row>
    <row r="38" spans="1:7" s="8" customFormat="1" ht="15.75" customHeight="1">
      <c r="A38" s="19"/>
      <c r="B38" s="83" t="s">
        <v>687</v>
      </c>
      <c r="C38" s="98" t="s">
        <v>496</v>
      </c>
      <c r="D38" s="865"/>
      <c r="E38" s="91">
        <f t="shared" si="3"/>
        <v>43814</v>
      </c>
      <c r="F38" s="85">
        <f t="shared" si="3"/>
        <v>43818</v>
      </c>
      <c r="G38" s="86">
        <f t="shared" si="3"/>
        <v>43844</v>
      </c>
    </row>
    <row r="39" spans="1:7" s="8" customFormat="1" ht="15.75" customHeight="1">
      <c r="A39" s="19"/>
      <c r="B39" s="83" t="s">
        <v>688</v>
      </c>
      <c r="C39" s="98" t="s">
        <v>180</v>
      </c>
      <c r="D39" s="865"/>
      <c r="E39" s="91">
        <f t="shared" si="3"/>
        <v>43821</v>
      </c>
      <c r="F39" s="85">
        <f t="shared" si="3"/>
        <v>43825</v>
      </c>
      <c r="G39" s="86">
        <f t="shared" si="3"/>
        <v>43851</v>
      </c>
    </row>
    <row r="40" spans="1:7" s="8" customFormat="1" ht="15.75" customHeight="1">
      <c r="A40" s="19"/>
      <c r="B40" s="83"/>
      <c r="C40" s="98"/>
      <c r="D40" s="891"/>
      <c r="E40" s="91">
        <f t="shared" si="3"/>
        <v>43828</v>
      </c>
      <c r="F40" s="85">
        <f t="shared" si="3"/>
        <v>43832</v>
      </c>
      <c r="G40" s="86">
        <f t="shared" si="3"/>
        <v>43858</v>
      </c>
    </row>
    <row r="41" spans="1:7" s="8" customFormat="1" ht="15.75" customHeight="1">
      <c r="A41" s="19"/>
      <c r="B41" s="15"/>
      <c r="C41" s="15"/>
      <c r="D41" s="15"/>
      <c r="E41" s="15"/>
      <c r="F41" s="14"/>
      <c r="G41" s="14"/>
    </row>
    <row r="42" spans="1:7" s="8" customFormat="1" ht="15.75" customHeight="1">
      <c r="A42" s="863"/>
      <c r="B42" s="863"/>
      <c r="C42" s="5"/>
      <c r="D42" s="6"/>
      <c r="E42" s="6"/>
      <c r="F42" s="78"/>
      <c r="G42" s="78"/>
    </row>
    <row r="43" spans="1:7" s="8" customFormat="1" ht="15.75" customHeight="1">
      <c r="A43" s="19" t="s">
        <v>689</v>
      </c>
      <c r="B43" s="869" t="s">
        <v>25</v>
      </c>
      <c r="C43" s="869" t="s">
        <v>26</v>
      </c>
      <c r="D43" s="869" t="s">
        <v>27</v>
      </c>
      <c r="E43" s="81" t="s">
        <v>677</v>
      </c>
      <c r="F43" s="81" t="s">
        <v>28</v>
      </c>
      <c r="G43" s="96" t="s">
        <v>37</v>
      </c>
    </row>
    <row r="44" spans="1:7" s="8" customFormat="1" ht="15.75" customHeight="1">
      <c r="A44" s="19"/>
      <c r="B44" s="870"/>
      <c r="C44" s="870"/>
      <c r="D44" s="870"/>
      <c r="E44" s="82" t="s">
        <v>18</v>
      </c>
      <c r="F44" s="99" t="s">
        <v>29</v>
      </c>
      <c r="G44" s="96" t="s">
        <v>30</v>
      </c>
    </row>
    <row r="45" spans="1:7" s="8" customFormat="1" ht="15.75" customHeight="1">
      <c r="A45" s="19"/>
      <c r="B45" s="83" t="s">
        <v>339</v>
      </c>
      <c r="C45" s="84" t="s">
        <v>33</v>
      </c>
      <c r="D45" s="864" t="s">
        <v>675</v>
      </c>
      <c r="E45" s="85">
        <v>43797</v>
      </c>
      <c r="F45" s="85">
        <f>E45+5</f>
        <v>43802</v>
      </c>
      <c r="G45" s="86">
        <f>F45+33</f>
        <v>43835</v>
      </c>
    </row>
    <row r="46" spans="1:7" s="8" customFormat="1" ht="15.75" customHeight="1">
      <c r="A46" s="19"/>
      <c r="B46" s="83" t="s">
        <v>442</v>
      </c>
      <c r="C46" s="87" t="s">
        <v>317</v>
      </c>
      <c r="D46" s="865"/>
      <c r="E46" s="88">
        <f t="shared" ref="E46:G49" si="4">E45+7</f>
        <v>43804</v>
      </c>
      <c r="F46" s="85">
        <f t="shared" si="4"/>
        <v>43809</v>
      </c>
      <c r="G46" s="86">
        <f t="shared" si="4"/>
        <v>43842</v>
      </c>
    </row>
    <row r="47" spans="1:7" s="8" customFormat="1" ht="15.75" customHeight="1">
      <c r="A47" s="19"/>
      <c r="B47" s="83" t="s">
        <v>443</v>
      </c>
      <c r="C47" s="89" t="s">
        <v>70</v>
      </c>
      <c r="D47" s="865"/>
      <c r="E47" s="88">
        <f t="shared" si="4"/>
        <v>43811</v>
      </c>
      <c r="F47" s="85">
        <f t="shared" si="4"/>
        <v>43816</v>
      </c>
      <c r="G47" s="86">
        <f t="shared" si="4"/>
        <v>43849</v>
      </c>
    </row>
    <row r="48" spans="1:7" s="8" customFormat="1" ht="15.75" customHeight="1">
      <c r="A48" s="19"/>
      <c r="B48" s="83" t="s">
        <v>444</v>
      </c>
      <c r="C48" s="87" t="s">
        <v>65</v>
      </c>
      <c r="D48" s="865"/>
      <c r="E48" s="88">
        <f t="shared" si="4"/>
        <v>43818</v>
      </c>
      <c r="F48" s="85">
        <f t="shared" si="4"/>
        <v>43823</v>
      </c>
      <c r="G48" s="86">
        <f t="shared" si="4"/>
        <v>43856</v>
      </c>
    </row>
    <row r="49" spans="1:7" s="8" customFormat="1" ht="15.75" customHeight="1">
      <c r="A49" s="19"/>
      <c r="B49" s="83" t="s">
        <v>445</v>
      </c>
      <c r="C49" s="89" t="s">
        <v>70</v>
      </c>
      <c r="D49" s="891"/>
      <c r="E49" s="88">
        <f t="shared" si="4"/>
        <v>43825</v>
      </c>
      <c r="F49" s="85">
        <f t="shared" si="4"/>
        <v>43830</v>
      </c>
      <c r="G49" s="86">
        <f t="shared" si="4"/>
        <v>43863</v>
      </c>
    </row>
    <row r="50" spans="1:7" s="8" customFormat="1" ht="15.75" customHeight="1">
      <c r="A50" s="19"/>
      <c r="B50" s="5"/>
      <c r="C50" s="5"/>
      <c r="D50" s="6"/>
      <c r="E50" s="6"/>
      <c r="F50" s="78"/>
      <c r="G50" s="78"/>
    </row>
    <row r="51" spans="1:7" s="8" customFormat="1" ht="15.75" customHeight="1">
      <c r="A51" s="863"/>
      <c r="B51" s="863"/>
      <c r="C51" s="5"/>
      <c r="D51" s="6"/>
      <c r="E51" s="6"/>
      <c r="F51" s="78"/>
      <c r="G51" s="78"/>
    </row>
    <row r="52" spans="1:7" s="8" customFormat="1" ht="15.75" customHeight="1">
      <c r="A52" s="19" t="s">
        <v>690</v>
      </c>
      <c r="B52" s="869" t="s">
        <v>691</v>
      </c>
      <c r="C52" s="869" t="s">
        <v>26</v>
      </c>
      <c r="D52" s="869" t="s">
        <v>27</v>
      </c>
      <c r="E52" s="81" t="s">
        <v>677</v>
      </c>
      <c r="F52" s="81" t="s">
        <v>28</v>
      </c>
      <c r="G52" s="96" t="s">
        <v>38</v>
      </c>
    </row>
    <row r="53" spans="1:7" s="8" customFormat="1" ht="15.75" customHeight="1">
      <c r="A53" s="19"/>
      <c r="B53" s="870"/>
      <c r="C53" s="870"/>
      <c r="D53" s="870"/>
      <c r="E53" s="82" t="s">
        <v>18</v>
      </c>
      <c r="F53" s="99" t="s">
        <v>29</v>
      </c>
      <c r="G53" s="96" t="s">
        <v>30</v>
      </c>
    </row>
    <row r="54" spans="1:7" s="8" customFormat="1" ht="15.75" customHeight="1">
      <c r="A54" s="19"/>
      <c r="B54" s="83" t="s">
        <v>339</v>
      </c>
      <c r="C54" s="84" t="s">
        <v>33</v>
      </c>
      <c r="D54" s="864" t="s">
        <v>675</v>
      </c>
      <c r="E54" s="85">
        <v>43797</v>
      </c>
      <c r="F54" s="85">
        <f>E54+5</f>
        <v>43802</v>
      </c>
      <c r="G54" s="86">
        <f>F54+29</f>
        <v>43831</v>
      </c>
    </row>
    <row r="55" spans="1:7" s="8" customFormat="1" ht="15.75" customHeight="1">
      <c r="A55" s="19"/>
      <c r="B55" s="83" t="s">
        <v>442</v>
      </c>
      <c r="C55" s="87" t="s">
        <v>317</v>
      </c>
      <c r="D55" s="865"/>
      <c r="E55" s="88">
        <f t="shared" ref="E55:G58" si="5">E54+7</f>
        <v>43804</v>
      </c>
      <c r="F55" s="85">
        <f t="shared" si="5"/>
        <v>43809</v>
      </c>
      <c r="G55" s="86">
        <f t="shared" si="5"/>
        <v>43838</v>
      </c>
    </row>
    <row r="56" spans="1:7" s="8" customFormat="1" ht="15.75" customHeight="1">
      <c r="A56" s="19"/>
      <c r="B56" s="83" t="s">
        <v>443</v>
      </c>
      <c r="C56" s="89" t="s">
        <v>70</v>
      </c>
      <c r="D56" s="865"/>
      <c r="E56" s="88">
        <f t="shared" si="5"/>
        <v>43811</v>
      </c>
      <c r="F56" s="85">
        <f t="shared" si="5"/>
        <v>43816</v>
      </c>
      <c r="G56" s="86">
        <f t="shared" si="5"/>
        <v>43845</v>
      </c>
    </row>
    <row r="57" spans="1:7" s="8" customFormat="1" ht="15.75" customHeight="1">
      <c r="A57" s="19"/>
      <c r="B57" s="83" t="s">
        <v>444</v>
      </c>
      <c r="C57" s="87" t="s">
        <v>65</v>
      </c>
      <c r="D57" s="865"/>
      <c r="E57" s="88">
        <f t="shared" si="5"/>
        <v>43818</v>
      </c>
      <c r="F57" s="85">
        <f t="shared" si="5"/>
        <v>43823</v>
      </c>
      <c r="G57" s="86">
        <f t="shared" si="5"/>
        <v>43852</v>
      </c>
    </row>
    <row r="58" spans="1:7" s="8" customFormat="1" ht="15.75" customHeight="1">
      <c r="A58" s="19"/>
      <c r="B58" s="83" t="s">
        <v>445</v>
      </c>
      <c r="C58" s="89" t="s">
        <v>70</v>
      </c>
      <c r="D58" s="891"/>
      <c r="E58" s="88">
        <f t="shared" si="5"/>
        <v>43825</v>
      </c>
      <c r="F58" s="85">
        <f t="shared" si="5"/>
        <v>43830</v>
      </c>
      <c r="G58" s="86">
        <f t="shared" si="5"/>
        <v>43859</v>
      </c>
    </row>
    <row r="59" spans="1:7" s="8" customFormat="1" ht="15.75" customHeight="1">
      <c r="A59" s="19"/>
      <c r="B59" s="15"/>
      <c r="C59" s="15"/>
      <c r="D59" s="17"/>
      <c r="E59" s="20"/>
      <c r="F59" s="18"/>
      <c r="G59" s="14"/>
    </row>
    <row r="60" spans="1:7" s="8" customFormat="1" ht="15.75" customHeight="1">
      <c r="A60" s="19"/>
      <c r="B60" s="5"/>
      <c r="C60" s="5"/>
      <c r="D60" s="6"/>
      <c r="E60" s="6"/>
      <c r="F60" s="78"/>
      <c r="G60" s="78"/>
    </row>
    <row r="61" spans="1:7" s="8" customFormat="1" ht="15.75" customHeight="1">
      <c r="A61" s="19"/>
      <c r="B61" s="869" t="s">
        <v>25</v>
      </c>
      <c r="C61" s="869" t="s">
        <v>26</v>
      </c>
      <c r="D61" s="869" t="s">
        <v>27</v>
      </c>
      <c r="E61" s="81" t="s">
        <v>677</v>
      </c>
      <c r="F61" s="81" t="s">
        <v>28</v>
      </c>
      <c r="G61" s="96" t="s">
        <v>38</v>
      </c>
    </row>
    <row r="62" spans="1:7" s="8" customFormat="1" ht="15.75" customHeight="1">
      <c r="A62" s="19"/>
      <c r="B62" s="870"/>
      <c r="C62" s="870"/>
      <c r="D62" s="870"/>
      <c r="E62" s="82" t="s">
        <v>18</v>
      </c>
      <c r="F62" s="97" t="s">
        <v>29</v>
      </c>
      <c r="G62" s="81" t="s">
        <v>30</v>
      </c>
    </row>
    <row r="63" spans="1:7" s="8" customFormat="1" ht="15.75" customHeight="1">
      <c r="A63" s="19"/>
      <c r="B63" s="94" t="s">
        <v>340</v>
      </c>
      <c r="C63" s="95" t="s">
        <v>341</v>
      </c>
      <c r="D63" s="864" t="s">
        <v>679</v>
      </c>
      <c r="E63" s="86">
        <v>43800</v>
      </c>
      <c r="F63" s="86">
        <f>E63+4</f>
        <v>43804</v>
      </c>
      <c r="G63" s="86">
        <f>F63+30</f>
        <v>43834</v>
      </c>
    </row>
    <row r="64" spans="1:7" s="8" customFormat="1" ht="15.75" customHeight="1">
      <c r="A64" s="19"/>
      <c r="B64" s="94" t="s">
        <v>270</v>
      </c>
      <c r="C64" s="95" t="s">
        <v>462</v>
      </c>
      <c r="D64" s="865"/>
      <c r="E64" s="91">
        <f t="shared" ref="E64:G67" si="6">E63+7</f>
        <v>43807</v>
      </c>
      <c r="F64" s="86">
        <f t="shared" si="6"/>
        <v>43811</v>
      </c>
      <c r="G64" s="86">
        <f t="shared" si="6"/>
        <v>43841</v>
      </c>
    </row>
    <row r="65" spans="1:7" s="8" customFormat="1" ht="15.75" customHeight="1">
      <c r="A65" s="19"/>
      <c r="B65" s="94" t="s">
        <v>460</v>
      </c>
      <c r="C65" s="95" t="s">
        <v>463</v>
      </c>
      <c r="D65" s="865"/>
      <c r="E65" s="91">
        <f t="shared" si="6"/>
        <v>43814</v>
      </c>
      <c r="F65" s="86">
        <f t="shared" si="6"/>
        <v>43818</v>
      </c>
      <c r="G65" s="86">
        <f t="shared" si="6"/>
        <v>43848</v>
      </c>
    </row>
    <row r="66" spans="1:7" s="8" customFormat="1" ht="15.75" customHeight="1">
      <c r="A66" s="19"/>
      <c r="B66" s="94" t="s">
        <v>80</v>
      </c>
      <c r="C66" s="95" t="s">
        <v>464</v>
      </c>
      <c r="D66" s="865"/>
      <c r="E66" s="91">
        <f t="shared" si="6"/>
        <v>43821</v>
      </c>
      <c r="F66" s="86">
        <f t="shared" si="6"/>
        <v>43825</v>
      </c>
      <c r="G66" s="86">
        <f t="shared" si="6"/>
        <v>43855</v>
      </c>
    </row>
    <row r="67" spans="1:7" s="8" customFormat="1" ht="15.75" customHeight="1">
      <c r="A67" s="19"/>
      <c r="B67" s="94" t="s">
        <v>461</v>
      </c>
      <c r="C67" s="95" t="s">
        <v>465</v>
      </c>
      <c r="D67" s="891"/>
      <c r="E67" s="91">
        <f t="shared" si="6"/>
        <v>43828</v>
      </c>
      <c r="F67" s="86">
        <f t="shared" si="6"/>
        <v>43832</v>
      </c>
      <c r="G67" s="86">
        <f t="shared" si="6"/>
        <v>43862</v>
      </c>
    </row>
    <row r="68" spans="1:7" s="8" customFormat="1" ht="15.75" customHeight="1">
      <c r="A68" s="19"/>
      <c r="B68" s="11"/>
      <c r="C68" s="11"/>
      <c r="D68" s="12"/>
      <c r="E68" s="13"/>
      <c r="F68" s="14"/>
      <c r="G68" s="14"/>
    </row>
    <row r="69" spans="1:7" s="8" customFormat="1" ht="15.75" customHeight="1">
      <c r="A69" s="19"/>
      <c r="B69" s="5"/>
      <c r="C69" s="5"/>
      <c r="D69" s="6"/>
      <c r="E69" s="6"/>
      <c r="F69" s="78"/>
      <c r="G69" s="78"/>
    </row>
    <row r="70" spans="1:7" s="8" customFormat="1" ht="15.75" customHeight="1">
      <c r="A70" s="863"/>
      <c r="B70" s="863"/>
      <c r="C70" s="5"/>
      <c r="D70" s="6"/>
      <c r="E70" s="6"/>
      <c r="F70" s="78"/>
      <c r="G70" s="78"/>
    </row>
    <row r="71" spans="1:7" s="8" customFormat="1" ht="15.75" customHeight="1">
      <c r="A71" s="19" t="s">
        <v>692</v>
      </c>
      <c r="B71" s="869" t="s">
        <v>25</v>
      </c>
      <c r="C71" s="869" t="s">
        <v>26</v>
      </c>
      <c r="D71" s="869" t="s">
        <v>27</v>
      </c>
      <c r="E71" s="81" t="s">
        <v>682</v>
      </c>
      <c r="F71" s="81" t="s">
        <v>28</v>
      </c>
      <c r="G71" s="96" t="s">
        <v>39</v>
      </c>
    </row>
    <row r="72" spans="1:7" s="8" customFormat="1" ht="15.75" customHeight="1">
      <c r="A72" s="19"/>
      <c r="B72" s="870"/>
      <c r="C72" s="870"/>
      <c r="D72" s="870"/>
      <c r="E72" s="82" t="s">
        <v>18</v>
      </c>
      <c r="F72" s="97" t="s">
        <v>29</v>
      </c>
      <c r="G72" s="81" t="s">
        <v>30</v>
      </c>
    </row>
    <row r="73" spans="1:7" s="8" customFormat="1" ht="15.75" customHeight="1">
      <c r="A73" s="19"/>
      <c r="B73" s="94" t="s">
        <v>693</v>
      </c>
      <c r="C73" s="95" t="s">
        <v>694</v>
      </c>
      <c r="D73" s="864" t="s">
        <v>695</v>
      </c>
      <c r="E73" s="85">
        <v>43801</v>
      </c>
      <c r="F73" s="85">
        <f>E73+4</f>
        <v>43805</v>
      </c>
      <c r="G73" s="85">
        <f>F73+31</f>
        <v>43836</v>
      </c>
    </row>
    <row r="74" spans="1:7" s="8" customFormat="1" ht="15.75" customHeight="1">
      <c r="A74" s="19"/>
      <c r="B74" s="94" t="s">
        <v>696</v>
      </c>
      <c r="C74" s="95" t="s">
        <v>177</v>
      </c>
      <c r="D74" s="865"/>
      <c r="E74" s="91">
        <f t="shared" ref="E74:G77" si="7">E73+7</f>
        <v>43808</v>
      </c>
      <c r="F74" s="85">
        <f t="shared" si="7"/>
        <v>43812</v>
      </c>
      <c r="G74" s="86">
        <f t="shared" si="7"/>
        <v>43843</v>
      </c>
    </row>
    <row r="75" spans="1:7" s="8" customFormat="1" ht="15.75" customHeight="1">
      <c r="A75" s="19"/>
      <c r="B75" s="94" t="s">
        <v>697</v>
      </c>
      <c r="C75" s="95" t="s">
        <v>377</v>
      </c>
      <c r="D75" s="865"/>
      <c r="E75" s="91">
        <f t="shared" si="7"/>
        <v>43815</v>
      </c>
      <c r="F75" s="85">
        <f t="shared" si="7"/>
        <v>43819</v>
      </c>
      <c r="G75" s="86">
        <f t="shared" si="7"/>
        <v>43850</v>
      </c>
    </row>
    <row r="76" spans="1:7" s="8" customFormat="1" ht="15.75" customHeight="1">
      <c r="A76" s="19"/>
      <c r="B76" s="94" t="s">
        <v>698</v>
      </c>
      <c r="C76" s="95" t="s">
        <v>179</v>
      </c>
      <c r="D76" s="865"/>
      <c r="E76" s="91">
        <f t="shared" si="7"/>
        <v>43822</v>
      </c>
      <c r="F76" s="85">
        <f t="shared" si="7"/>
        <v>43826</v>
      </c>
      <c r="G76" s="86">
        <f t="shared" si="7"/>
        <v>43857</v>
      </c>
    </row>
    <row r="77" spans="1:7" s="8" customFormat="1" ht="15.75" customHeight="1">
      <c r="A77" s="19"/>
      <c r="B77" s="94" t="s">
        <v>699</v>
      </c>
      <c r="C77" s="95" t="s">
        <v>496</v>
      </c>
      <c r="D77" s="891"/>
      <c r="E77" s="91">
        <f t="shared" si="7"/>
        <v>43829</v>
      </c>
      <c r="F77" s="85">
        <f t="shared" si="7"/>
        <v>43833</v>
      </c>
      <c r="G77" s="86">
        <f t="shared" si="7"/>
        <v>43864</v>
      </c>
    </row>
    <row r="78" spans="1:7" s="8" customFormat="1" ht="15.75" customHeight="1">
      <c r="A78" s="19"/>
      <c r="B78" s="78"/>
      <c r="C78" s="5"/>
      <c r="D78" s="6"/>
      <c r="E78" s="6"/>
      <c r="F78" s="78"/>
      <c r="G78" s="78"/>
    </row>
    <row r="79" spans="1:7" s="8" customFormat="1" ht="15.75" customHeight="1">
      <c r="A79" s="19"/>
      <c r="B79" s="78"/>
      <c r="C79" s="5"/>
      <c r="D79" s="6"/>
      <c r="E79" s="6"/>
      <c r="F79" s="78"/>
      <c r="G79" s="78"/>
    </row>
    <row r="80" spans="1:7" s="8" customFormat="1" ht="15.75" customHeight="1">
      <c r="A80" s="19"/>
      <c r="B80" s="869" t="s">
        <v>25</v>
      </c>
      <c r="C80" s="869" t="s">
        <v>26</v>
      </c>
      <c r="D80" s="869" t="s">
        <v>27</v>
      </c>
      <c r="E80" s="81" t="s">
        <v>677</v>
      </c>
      <c r="F80" s="81" t="s">
        <v>28</v>
      </c>
      <c r="G80" s="96" t="s">
        <v>39</v>
      </c>
    </row>
    <row r="81" spans="1:7" s="8" customFormat="1" ht="15.75" customHeight="1">
      <c r="A81" s="19"/>
      <c r="B81" s="870"/>
      <c r="C81" s="870"/>
      <c r="D81" s="870"/>
      <c r="E81" s="82" t="s">
        <v>18</v>
      </c>
      <c r="F81" s="97" t="s">
        <v>29</v>
      </c>
      <c r="G81" s="81" t="s">
        <v>30</v>
      </c>
    </row>
    <row r="82" spans="1:7" s="8" customFormat="1" ht="15.75" customHeight="1">
      <c r="A82" s="19"/>
      <c r="B82" s="83" t="s">
        <v>342</v>
      </c>
      <c r="C82" s="84" t="s">
        <v>700</v>
      </c>
      <c r="D82" s="864" t="s">
        <v>701</v>
      </c>
      <c r="E82" s="85">
        <v>43799</v>
      </c>
      <c r="F82" s="85">
        <f>E82+4</f>
        <v>43803</v>
      </c>
      <c r="G82" s="85">
        <f>F82+30</f>
        <v>43833</v>
      </c>
    </row>
    <row r="83" spans="1:7" s="8" customFormat="1" ht="15.75" customHeight="1">
      <c r="A83" s="19"/>
      <c r="B83" s="83" t="s">
        <v>446</v>
      </c>
      <c r="C83" s="87" t="s">
        <v>702</v>
      </c>
      <c r="D83" s="865"/>
      <c r="E83" s="91">
        <f t="shared" ref="E83:G86" si="8">E82+7</f>
        <v>43806</v>
      </c>
      <c r="F83" s="85">
        <f t="shared" si="8"/>
        <v>43810</v>
      </c>
      <c r="G83" s="86">
        <f t="shared" si="8"/>
        <v>43840</v>
      </c>
    </row>
    <row r="84" spans="1:7" s="8" customFormat="1" ht="15.75" customHeight="1">
      <c r="A84" s="19"/>
      <c r="B84" s="83" t="s">
        <v>447</v>
      </c>
      <c r="C84" s="89" t="s">
        <v>703</v>
      </c>
      <c r="D84" s="865"/>
      <c r="E84" s="91">
        <f t="shared" si="8"/>
        <v>43813</v>
      </c>
      <c r="F84" s="85">
        <f t="shared" si="8"/>
        <v>43817</v>
      </c>
      <c r="G84" s="86">
        <f t="shared" si="8"/>
        <v>43847</v>
      </c>
    </row>
    <row r="85" spans="1:7" s="8" customFormat="1" ht="15.75" customHeight="1">
      <c r="A85" s="19"/>
      <c r="B85" s="83" t="s">
        <v>448</v>
      </c>
      <c r="C85" s="87" t="s">
        <v>702</v>
      </c>
      <c r="D85" s="865"/>
      <c r="E85" s="91">
        <f t="shared" si="8"/>
        <v>43820</v>
      </c>
      <c r="F85" s="85">
        <f t="shared" si="8"/>
        <v>43824</v>
      </c>
      <c r="G85" s="86">
        <f t="shared" si="8"/>
        <v>43854</v>
      </c>
    </row>
    <row r="86" spans="1:7" s="8" customFormat="1" ht="15.75" customHeight="1">
      <c r="A86" s="19"/>
      <c r="B86" s="83" t="s">
        <v>449</v>
      </c>
      <c r="C86" s="89" t="s">
        <v>704</v>
      </c>
      <c r="D86" s="891"/>
      <c r="E86" s="91">
        <f t="shared" si="8"/>
        <v>43827</v>
      </c>
      <c r="F86" s="85">
        <f t="shared" si="8"/>
        <v>43831</v>
      </c>
      <c r="G86" s="86">
        <f t="shared" si="8"/>
        <v>43861</v>
      </c>
    </row>
    <row r="87" spans="1:7" s="8" customFormat="1" ht="15.75" customHeight="1">
      <c r="A87" s="863"/>
      <c r="B87" s="863"/>
      <c r="C87" s="5"/>
      <c r="D87" s="6"/>
      <c r="E87" s="6"/>
      <c r="F87" s="78"/>
      <c r="G87" s="78"/>
    </row>
    <row r="88" spans="1:7" s="8" customFormat="1" ht="15.75" customHeight="1">
      <c r="A88" s="19" t="s">
        <v>705</v>
      </c>
      <c r="B88" s="869" t="s">
        <v>25</v>
      </c>
      <c r="C88" s="869" t="s">
        <v>26</v>
      </c>
      <c r="D88" s="869" t="s">
        <v>27</v>
      </c>
      <c r="E88" s="81" t="s">
        <v>677</v>
      </c>
      <c r="F88" s="81" t="s">
        <v>28</v>
      </c>
      <c r="G88" s="96" t="s">
        <v>40</v>
      </c>
    </row>
    <row r="89" spans="1:7" s="8" customFormat="1" ht="15.75" customHeight="1">
      <c r="A89" s="19"/>
      <c r="B89" s="870"/>
      <c r="C89" s="870"/>
      <c r="D89" s="870"/>
      <c r="E89" s="82" t="s">
        <v>18</v>
      </c>
      <c r="F89" s="97" t="s">
        <v>29</v>
      </c>
      <c r="G89" s="81" t="s">
        <v>30</v>
      </c>
    </row>
    <row r="90" spans="1:7" s="8" customFormat="1" ht="15.75" customHeight="1">
      <c r="A90" s="19"/>
      <c r="B90" s="87" t="s">
        <v>450</v>
      </c>
      <c r="C90" s="90" t="s">
        <v>455</v>
      </c>
      <c r="D90" s="903" t="s">
        <v>678</v>
      </c>
      <c r="E90" s="85">
        <v>43801</v>
      </c>
      <c r="F90" s="85">
        <f>E90+4</f>
        <v>43805</v>
      </c>
      <c r="G90" s="85">
        <f>F90+26</f>
        <v>43831</v>
      </c>
    </row>
    <row r="91" spans="1:7" s="8" customFormat="1" ht="15.75" customHeight="1">
      <c r="A91" s="19"/>
      <c r="B91" s="87" t="s">
        <v>451</v>
      </c>
      <c r="C91" s="87" t="s">
        <v>456</v>
      </c>
      <c r="D91" s="885"/>
      <c r="E91" s="91">
        <f t="shared" ref="E91:G94" si="9">E90+7</f>
        <v>43808</v>
      </c>
      <c r="F91" s="85">
        <f t="shared" si="9"/>
        <v>43812</v>
      </c>
      <c r="G91" s="86">
        <f t="shared" si="9"/>
        <v>43838</v>
      </c>
    </row>
    <row r="92" spans="1:7" s="8" customFormat="1" ht="15.75" customHeight="1">
      <c r="A92" s="19"/>
      <c r="B92" s="92" t="s">
        <v>452</v>
      </c>
      <c r="C92" s="93" t="s">
        <v>457</v>
      </c>
      <c r="D92" s="885"/>
      <c r="E92" s="91">
        <f t="shared" si="9"/>
        <v>43815</v>
      </c>
      <c r="F92" s="85">
        <f t="shared" si="9"/>
        <v>43819</v>
      </c>
      <c r="G92" s="86">
        <f t="shared" si="9"/>
        <v>43845</v>
      </c>
    </row>
    <row r="93" spans="1:7" s="8" customFormat="1" ht="15.75" customHeight="1">
      <c r="A93" s="19"/>
      <c r="B93" s="93" t="s">
        <v>453</v>
      </c>
      <c r="C93" s="93" t="s">
        <v>458</v>
      </c>
      <c r="D93" s="885"/>
      <c r="E93" s="91">
        <f t="shared" si="9"/>
        <v>43822</v>
      </c>
      <c r="F93" s="85">
        <f t="shared" si="9"/>
        <v>43826</v>
      </c>
      <c r="G93" s="86">
        <f t="shared" si="9"/>
        <v>43852</v>
      </c>
    </row>
    <row r="94" spans="1:7" s="8" customFormat="1" ht="15.75" customHeight="1">
      <c r="A94" s="19"/>
      <c r="B94" s="93" t="s">
        <v>454</v>
      </c>
      <c r="C94" s="93" t="s">
        <v>459</v>
      </c>
      <c r="D94" s="886"/>
      <c r="E94" s="91">
        <f t="shared" si="9"/>
        <v>43829</v>
      </c>
      <c r="F94" s="85">
        <f t="shared" si="9"/>
        <v>43833</v>
      </c>
      <c r="G94" s="86">
        <f t="shared" si="9"/>
        <v>43859</v>
      </c>
    </row>
    <row r="95" spans="1:7" s="8" customFormat="1" ht="15.75" customHeight="1">
      <c r="A95" s="19"/>
      <c r="B95" s="15"/>
      <c r="C95" s="15"/>
      <c r="D95" s="15"/>
      <c r="E95" s="15"/>
      <c r="F95" s="14"/>
      <c r="G95" s="14"/>
    </row>
    <row r="96" spans="1:7" s="8" customFormat="1" ht="15.75" customHeight="1">
      <c r="A96" s="863"/>
      <c r="B96" s="863"/>
      <c r="C96" s="5"/>
      <c r="D96" s="6"/>
      <c r="E96" s="6"/>
      <c r="F96" s="78"/>
      <c r="G96" s="78"/>
    </row>
    <row r="97" spans="1:7" s="8" customFormat="1" ht="15.75" customHeight="1">
      <c r="A97" s="19" t="s">
        <v>706</v>
      </c>
      <c r="B97" s="869" t="s">
        <v>25</v>
      </c>
      <c r="C97" s="869" t="s">
        <v>26</v>
      </c>
      <c r="D97" s="869" t="s">
        <v>27</v>
      </c>
      <c r="E97" s="81" t="s">
        <v>677</v>
      </c>
      <c r="F97" s="81" t="s">
        <v>28</v>
      </c>
      <c r="G97" s="96" t="s">
        <v>707</v>
      </c>
    </row>
    <row r="98" spans="1:7" s="8" customFormat="1" ht="15.75" customHeight="1">
      <c r="A98" s="19"/>
      <c r="B98" s="870"/>
      <c r="C98" s="870"/>
      <c r="D98" s="870"/>
      <c r="E98" s="82" t="s">
        <v>18</v>
      </c>
      <c r="F98" s="99" t="s">
        <v>29</v>
      </c>
      <c r="G98" s="81" t="s">
        <v>30</v>
      </c>
    </row>
    <row r="99" spans="1:7" s="8" customFormat="1" ht="15.75" customHeight="1">
      <c r="A99" s="19"/>
      <c r="B99" s="83" t="s">
        <v>342</v>
      </c>
      <c r="C99" s="84" t="s">
        <v>700</v>
      </c>
      <c r="D99" s="864" t="s">
        <v>708</v>
      </c>
      <c r="E99" s="85">
        <v>43798</v>
      </c>
      <c r="F99" s="85">
        <f>E99+5</f>
        <v>43803</v>
      </c>
      <c r="G99" s="86">
        <f>F99+30</f>
        <v>43833</v>
      </c>
    </row>
    <row r="100" spans="1:7" s="8" customFormat="1" ht="15.75" customHeight="1">
      <c r="A100" s="19"/>
      <c r="B100" s="83" t="s">
        <v>446</v>
      </c>
      <c r="C100" s="87" t="s">
        <v>702</v>
      </c>
      <c r="D100" s="865"/>
      <c r="E100" s="88">
        <f t="shared" ref="E100:G101" si="10">E99+7</f>
        <v>43805</v>
      </c>
      <c r="F100" s="85">
        <f t="shared" si="10"/>
        <v>43810</v>
      </c>
      <c r="G100" s="86">
        <f t="shared" si="10"/>
        <v>43840</v>
      </c>
    </row>
    <row r="101" spans="1:7" s="8" customFormat="1" ht="15.75" customHeight="1">
      <c r="A101" s="19"/>
      <c r="B101" s="83" t="s">
        <v>447</v>
      </c>
      <c r="C101" s="89" t="s">
        <v>703</v>
      </c>
      <c r="D101" s="865"/>
      <c r="E101" s="88">
        <f t="shared" si="10"/>
        <v>43812</v>
      </c>
      <c r="F101" s="85">
        <f t="shared" si="10"/>
        <v>43817</v>
      </c>
      <c r="G101" s="86">
        <f t="shared" si="10"/>
        <v>43847</v>
      </c>
    </row>
    <row r="102" spans="1:7" s="8" customFormat="1" ht="15.75" customHeight="1">
      <c r="A102" s="19"/>
      <c r="B102" s="83" t="s">
        <v>448</v>
      </c>
      <c r="C102" s="87" t="s">
        <v>702</v>
      </c>
      <c r="D102" s="865"/>
      <c r="E102" s="88">
        <f>E101+8</f>
        <v>43820</v>
      </c>
      <c r="F102" s="85">
        <f>F101+7</f>
        <v>43824</v>
      </c>
      <c r="G102" s="86">
        <f>G101+7</f>
        <v>43854</v>
      </c>
    </row>
    <row r="103" spans="1:7" s="8" customFormat="1" ht="15.75" customHeight="1">
      <c r="A103" s="19"/>
      <c r="B103" s="83" t="s">
        <v>449</v>
      </c>
      <c r="C103" s="89" t="s">
        <v>704</v>
      </c>
      <c r="D103" s="891"/>
      <c r="E103" s="88">
        <f>E102+7</f>
        <v>43827</v>
      </c>
      <c r="F103" s="85">
        <f>F102+7</f>
        <v>43831</v>
      </c>
      <c r="G103" s="86">
        <f>G102+7</f>
        <v>43861</v>
      </c>
    </row>
    <row r="104" spans="1:7" s="8" customFormat="1" ht="15.75" customHeight="1">
      <c r="A104" s="19"/>
      <c r="B104" s="15"/>
      <c r="C104" s="15"/>
      <c r="D104" s="17"/>
      <c r="E104" s="17"/>
      <c r="F104" s="14"/>
      <c r="G104" s="14"/>
    </row>
    <row r="105" spans="1:7" s="8" customFormat="1" ht="15.75" customHeight="1">
      <c r="A105" s="863"/>
      <c r="B105" s="863"/>
      <c r="C105" s="5"/>
      <c r="D105" s="6"/>
      <c r="E105" s="6"/>
      <c r="F105" s="78"/>
      <c r="G105" s="78"/>
    </row>
    <row r="106" spans="1:7" s="8" customFormat="1" ht="15.75" customHeight="1">
      <c r="A106" s="19" t="s">
        <v>709</v>
      </c>
      <c r="B106" s="906" t="s">
        <v>710</v>
      </c>
      <c r="C106" s="906" t="s">
        <v>26</v>
      </c>
      <c r="D106" s="906" t="s">
        <v>27</v>
      </c>
      <c r="E106" s="81" t="s">
        <v>677</v>
      </c>
      <c r="F106" s="81" t="s">
        <v>28</v>
      </c>
      <c r="G106" s="81" t="s">
        <v>711</v>
      </c>
    </row>
    <row r="107" spans="1:7" s="8" customFormat="1" ht="15.75" customHeight="1">
      <c r="A107" s="19"/>
      <c r="B107" s="906"/>
      <c r="C107" s="906"/>
      <c r="D107" s="906"/>
      <c r="E107" s="81" t="s">
        <v>18</v>
      </c>
      <c r="F107" s="81" t="s">
        <v>29</v>
      </c>
      <c r="G107" s="81" t="s">
        <v>30</v>
      </c>
    </row>
    <row r="108" spans="1:7" s="8" customFormat="1" ht="15.75" customHeight="1">
      <c r="A108" s="19"/>
      <c r="B108" s="83" t="s">
        <v>336</v>
      </c>
      <c r="C108" s="98" t="s">
        <v>712</v>
      </c>
      <c r="D108" s="864" t="s">
        <v>713</v>
      </c>
      <c r="E108" s="85">
        <v>43795</v>
      </c>
      <c r="F108" s="85">
        <f>E108+5</f>
        <v>43800</v>
      </c>
      <c r="G108" s="86">
        <f>F108+29</f>
        <v>43829</v>
      </c>
    </row>
    <row r="109" spans="1:7" s="8" customFormat="1" ht="15.75" customHeight="1">
      <c r="A109" s="19"/>
      <c r="B109" s="83" t="s">
        <v>430</v>
      </c>
      <c r="C109" s="98" t="s">
        <v>714</v>
      </c>
      <c r="D109" s="865"/>
      <c r="E109" s="88">
        <f t="shared" ref="E109:G112" si="11">E108+7</f>
        <v>43802</v>
      </c>
      <c r="F109" s="85">
        <f t="shared" si="11"/>
        <v>43807</v>
      </c>
      <c r="G109" s="86">
        <f t="shared" si="11"/>
        <v>43836</v>
      </c>
    </row>
    <row r="110" spans="1:7" s="8" customFormat="1" ht="15.75" customHeight="1">
      <c r="A110" s="19"/>
      <c r="B110" s="83" t="s">
        <v>431</v>
      </c>
      <c r="C110" s="98" t="s">
        <v>714</v>
      </c>
      <c r="D110" s="865"/>
      <c r="E110" s="88">
        <f t="shared" si="11"/>
        <v>43809</v>
      </c>
      <c r="F110" s="85">
        <f t="shared" si="11"/>
        <v>43814</v>
      </c>
      <c r="G110" s="86">
        <f t="shared" si="11"/>
        <v>43843</v>
      </c>
    </row>
    <row r="111" spans="1:7" s="8" customFormat="1" ht="15.75" customHeight="1">
      <c r="A111" s="19"/>
      <c r="B111" s="83" t="s">
        <v>432</v>
      </c>
      <c r="C111" s="98" t="s">
        <v>712</v>
      </c>
      <c r="D111" s="865"/>
      <c r="E111" s="88">
        <f t="shared" si="11"/>
        <v>43816</v>
      </c>
      <c r="F111" s="85">
        <f t="shared" si="11"/>
        <v>43821</v>
      </c>
      <c r="G111" s="86">
        <f t="shared" si="11"/>
        <v>43850</v>
      </c>
    </row>
    <row r="112" spans="1:7" s="8" customFormat="1" ht="15.75" customHeight="1">
      <c r="A112" s="19"/>
      <c r="B112" s="83" t="s">
        <v>433</v>
      </c>
      <c r="C112" s="98" t="s">
        <v>714</v>
      </c>
      <c r="D112" s="891"/>
      <c r="E112" s="88">
        <f t="shared" si="11"/>
        <v>43823</v>
      </c>
      <c r="F112" s="85">
        <f t="shared" si="11"/>
        <v>43828</v>
      </c>
      <c r="G112" s="86">
        <f t="shared" si="11"/>
        <v>43857</v>
      </c>
    </row>
    <row r="113" spans="1:7" s="8" customFormat="1" ht="15.75" customHeight="1">
      <c r="A113" s="19"/>
      <c r="B113" s="5"/>
      <c r="C113" s="5"/>
      <c r="D113" s="6"/>
      <c r="E113" s="6"/>
      <c r="F113" s="78"/>
      <c r="G113" s="78" t="s">
        <v>715</v>
      </c>
    </row>
    <row r="114" spans="1:7" s="8" customFormat="1" ht="15.75" customHeight="1">
      <c r="A114" s="863"/>
      <c r="B114" s="863"/>
      <c r="C114" s="5"/>
      <c r="D114" s="6"/>
      <c r="E114" s="6"/>
      <c r="F114" s="78"/>
      <c r="G114" s="78"/>
    </row>
    <row r="115" spans="1:7" s="8" customFormat="1" ht="15.75" customHeight="1">
      <c r="A115" s="19" t="s">
        <v>716</v>
      </c>
      <c r="B115" s="867" t="s">
        <v>25</v>
      </c>
      <c r="C115" s="867" t="s">
        <v>26</v>
      </c>
      <c r="D115" s="867" t="s">
        <v>27</v>
      </c>
      <c r="E115" s="81" t="s">
        <v>677</v>
      </c>
      <c r="F115" s="81" t="s">
        <v>28</v>
      </c>
      <c r="G115" s="81" t="s">
        <v>717</v>
      </c>
    </row>
    <row r="116" spans="1:7" s="8" customFormat="1" ht="15.75" customHeight="1">
      <c r="A116" s="19"/>
      <c r="B116" s="868"/>
      <c r="C116" s="868"/>
      <c r="D116" s="868"/>
      <c r="E116" s="81" t="s">
        <v>18</v>
      </c>
      <c r="F116" s="81" t="s">
        <v>29</v>
      </c>
      <c r="G116" s="81" t="s">
        <v>30</v>
      </c>
    </row>
    <row r="117" spans="1:7" s="8" customFormat="1" ht="15.75" customHeight="1">
      <c r="A117" s="19"/>
      <c r="B117" s="100" t="s">
        <v>466</v>
      </c>
      <c r="C117" s="100" t="s">
        <v>212</v>
      </c>
      <c r="D117" s="903" t="s">
        <v>718</v>
      </c>
      <c r="E117" s="86">
        <v>43802</v>
      </c>
      <c r="F117" s="86">
        <f>E117+4</f>
        <v>43806</v>
      </c>
      <c r="G117" s="86">
        <f>F117+31</f>
        <v>43837</v>
      </c>
    </row>
    <row r="118" spans="1:7" s="8" customFormat="1" ht="15.75" customHeight="1">
      <c r="A118" s="19"/>
      <c r="B118" s="100" t="s">
        <v>467</v>
      </c>
      <c r="C118" s="100" t="s">
        <v>220</v>
      </c>
      <c r="D118" s="885"/>
      <c r="E118" s="91">
        <f t="shared" ref="E118:G122" si="12">E117+7</f>
        <v>43809</v>
      </c>
      <c r="F118" s="86">
        <f t="shared" si="12"/>
        <v>43813</v>
      </c>
      <c r="G118" s="86">
        <f t="shared" si="12"/>
        <v>43844</v>
      </c>
    </row>
    <row r="119" spans="1:7" s="8" customFormat="1" ht="15.75" customHeight="1">
      <c r="A119" s="19"/>
      <c r="B119" s="100" t="s">
        <v>468</v>
      </c>
      <c r="C119" s="100" t="s">
        <v>309</v>
      </c>
      <c r="D119" s="885"/>
      <c r="E119" s="91">
        <f t="shared" si="12"/>
        <v>43816</v>
      </c>
      <c r="F119" s="86">
        <f t="shared" si="12"/>
        <v>43820</v>
      </c>
      <c r="G119" s="86">
        <f t="shared" si="12"/>
        <v>43851</v>
      </c>
    </row>
    <row r="120" spans="1:7" s="8" customFormat="1" ht="15.75" customHeight="1">
      <c r="A120" s="19"/>
      <c r="B120" s="100" t="s">
        <v>469</v>
      </c>
      <c r="C120" s="100" t="s">
        <v>187</v>
      </c>
      <c r="D120" s="885"/>
      <c r="E120" s="91">
        <f t="shared" si="12"/>
        <v>43823</v>
      </c>
      <c r="F120" s="86">
        <f t="shared" si="12"/>
        <v>43827</v>
      </c>
      <c r="G120" s="86">
        <f t="shared" si="12"/>
        <v>43858</v>
      </c>
    </row>
    <row r="121" spans="1:7" s="8" customFormat="1" ht="15.75" customHeight="1">
      <c r="A121" s="19"/>
      <c r="B121" s="100" t="s">
        <v>470</v>
      </c>
      <c r="C121" s="100" t="s">
        <v>220</v>
      </c>
      <c r="D121" s="885"/>
      <c r="E121" s="91">
        <f t="shared" si="12"/>
        <v>43830</v>
      </c>
      <c r="F121" s="86">
        <f t="shared" si="12"/>
        <v>43834</v>
      </c>
      <c r="G121" s="86">
        <f t="shared" si="12"/>
        <v>43865</v>
      </c>
    </row>
    <row r="122" spans="1:7" s="8" customFormat="1" ht="15.75" customHeight="1">
      <c r="A122" s="19"/>
      <c r="B122" s="101"/>
      <c r="C122" s="101"/>
      <c r="D122" s="886"/>
      <c r="E122" s="91">
        <f t="shared" si="12"/>
        <v>43837</v>
      </c>
      <c r="F122" s="86">
        <f t="shared" si="12"/>
        <v>43841</v>
      </c>
      <c r="G122" s="86">
        <f t="shared" si="12"/>
        <v>43872</v>
      </c>
    </row>
    <row r="123" spans="1:7" s="8" customFormat="1" ht="15.75" customHeight="1">
      <c r="A123" s="19"/>
      <c r="B123" s="5"/>
      <c r="C123" s="5"/>
      <c r="D123" s="6"/>
      <c r="E123" s="6"/>
      <c r="F123" s="78"/>
      <c r="G123" s="78"/>
    </row>
    <row r="124" spans="1:7" s="8" customFormat="1" ht="15.75" customHeight="1">
      <c r="A124" s="863"/>
      <c r="B124" s="863"/>
      <c r="C124" s="5"/>
      <c r="D124" s="6"/>
      <c r="E124" s="6"/>
      <c r="F124" s="78"/>
      <c r="G124" s="78"/>
    </row>
    <row r="125" spans="1:7" s="8" customFormat="1" ht="15.75" customHeight="1">
      <c r="A125" s="19" t="s">
        <v>719</v>
      </c>
      <c r="B125" s="869" t="s">
        <v>25</v>
      </c>
      <c r="C125" s="869" t="s">
        <v>26</v>
      </c>
      <c r="D125" s="869" t="s">
        <v>27</v>
      </c>
      <c r="E125" s="81" t="s">
        <v>677</v>
      </c>
      <c r="F125" s="81" t="s">
        <v>28</v>
      </c>
      <c r="G125" s="96" t="s">
        <v>43</v>
      </c>
    </row>
    <row r="126" spans="1:7" s="8" customFormat="1" ht="15.75" customHeight="1">
      <c r="A126" s="19"/>
      <c r="B126" s="870"/>
      <c r="C126" s="870"/>
      <c r="D126" s="870"/>
      <c r="E126" s="82" t="s">
        <v>18</v>
      </c>
      <c r="F126" s="97" t="s">
        <v>29</v>
      </c>
      <c r="G126" s="81" t="s">
        <v>30</v>
      </c>
    </row>
    <row r="127" spans="1:7" s="8" customFormat="1" ht="15.75" customHeight="1">
      <c r="A127" s="19"/>
      <c r="B127" s="100"/>
      <c r="C127" s="100"/>
      <c r="D127" s="903" t="s">
        <v>720</v>
      </c>
      <c r="E127" s="86">
        <v>43801</v>
      </c>
      <c r="F127" s="86">
        <f>E127+4</f>
        <v>43805</v>
      </c>
      <c r="G127" s="86">
        <f>F127+31</f>
        <v>43836</v>
      </c>
    </row>
    <row r="128" spans="1:7" s="8" customFormat="1" ht="15.75" customHeight="1">
      <c r="A128" s="19"/>
      <c r="B128" s="100" t="s">
        <v>471</v>
      </c>
      <c r="C128" s="100" t="s">
        <v>32</v>
      </c>
      <c r="D128" s="885"/>
      <c r="E128" s="91">
        <f t="shared" ref="E128:G132" si="13">E127+7</f>
        <v>43808</v>
      </c>
      <c r="F128" s="86">
        <f t="shared" si="13"/>
        <v>43812</v>
      </c>
      <c r="G128" s="86">
        <f t="shared" si="13"/>
        <v>43843</v>
      </c>
    </row>
    <row r="129" spans="1:7" s="8" customFormat="1" ht="15.75" customHeight="1">
      <c r="A129" s="19"/>
      <c r="B129" s="100" t="s">
        <v>472</v>
      </c>
      <c r="C129" s="100" t="s">
        <v>475</v>
      </c>
      <c r="D129" s="885"/>
      <c r="E129" s="91">
        <f t="shared" si="13"/>
        <v>43815</v>
      </c>
      <c r="F129" s="86">
        <f t="shared" si="13"/>
        <v>43819</v>
      </c>
      <c r="G129" s="86">
        <f t="shared" si="13"/>
        <v>43850</v>
      </c>
    </row>
    <row r="130" spans="1:7" s="8" customFormat="1" ht="15.75" customHeight="1">
      <c r="A130" s="19"/>
      <c r="B130" s="100" t="s">
        <v>473</v>
      </c>
      <c r="C130" s="100" t="s">
        <v>476</v>
      </c>
      <c r="D130" s="885"/>
      <c r="E130" s="91">
        <f t="shared" si="13"/>
        <v>43822</v>
      </c>
      <c r="F130" s="86">
        <f t="shared" si="13"/>
        <v>43826</v>
      </c>
      <c r="G130" s="86">
        <f t="shared" si="13"/>
        <v>43857</v>
      </c>
    </row>
    <row r="131" spans="1:7" s="8" customFormat="1" ht="15.75" customHeight="1">
      <c r="A131" s="19"/>
      <c r="B131" s="101" t="s">
        <v>474</v>
      </c>
      <c r="C131" s="101" t="s">
        <v>212</v>
      </c>
      <c r="D131" s="885"/>
      <c r="E131" s="91">
        <f t="shared" si="13"/>
        <v>43829</v>
      </c>
      <c r="F131" s="86">
        <f t="shared" si="13"/>
        <v>43833</v>
      </c>
      <c r="G131" s="86">
        <f t="shared" si="13"/>
        <v>43864</v>
      </c>
    </row>
    <row r="132" spans="1:7" s="8" customFormat="1" ht="15.75" customHeight="1">
      <c r="A132" s="19"/>
      <c r="B132" s="101"/>
      <c r="C132" s="101"/>
      <c r="D132" s="886"/>
      <c r="E132" s="91">
        <f t="shared" si="13"/>
        <v>43836</v>
      </c>
      <c r="F132" s="86">
        <f t="shared" si="13"/>
        <v>43840</v>
      </c>
      <c r="G132" s="86">
        <f t="shared" si="13"/>
        <v>43871</v>
      </c>
    </row>
    <row r="133" spans="1:7" s="8" customFormat="1" ht="15.75" customHeight="1">
      <c r="A133" s="19"/>
      <c r="B133" s="5"/>
      <c r="C133" s="5"/>
      <c r="D133" s="6"/>
      <c r="E133" s="6"/>
      <c r="F133" s="78"/>
      <c r="G133" s="78"/>
    </row>
    <row r="134" spans="1:7" s="8" customFormat="1" ht="15.75" customHeight="1">
      <c r="A134" s="863"/>
      <c r="B134" s="863"/>
      <c r="C134" s="5"/>
      <c r="D134" s="6"/>
      <c r="E134" s="6"/>
      <c r="F134" s="78"/>
      <c r="G134" s="78"/>
    </row>
    <row r="135" spans="1:7" s="8" customFormat="1" ht="15.75" customHeight="1">
      <c r="A135" s="19" t="s">
        <v>721</v>
      </c>
      <c r="B135" s="867" t="s">
        <v>25</v>
      </c>
      <c r="C135" s="867" t="s">
        <v>26</v>
      </c>
      <c r="D135" s="867" t="s">
        <v>27</v>
      </c>
      <c r="E135" s="81" t="s">
        <v>677</v>
      </c>
      <c r="F135" s="81" t="s">
        <v>28</v>
      </c>
      <c r="G135" s="81" t="s">
        <v>46</v>
      </c>
    </row>
    <row r="136" spans="1:7" s="8" customFormat="1" ht="15.75" customHeight="1">
      <c r="A136" s="19"/>
      <c r="B136" s="868"/>
      <c r="C136" s="868"/>
      <c r="D136" s="868"/>
      <c r="E136" s="81" t="s">
        <v>18</v>
      </c>
      <c r="F136" s="81" t="s">
        <v>29</v>
      </c>
      <c r="G136" s="81" t="s">
        <v>30</v>
      </c>
    </row>
    <row r="137" spans="1:7" s="8" customFormat="1" ht="15.75" customHeight="1">
      <c r="A137" s="19"/>
      <c r="B137" s="102" t="s">
        <v>343</v>
      </c>
      <c r="C137" s="103" t="s">
        <v>318</v>
      </c>
      <c r="D137" s="864" t="s">
        <v>722</v>
      </c>
      <c r="E137" s="86">
        <v>43800</v>
      </c>
      <c r="F137" s="86">
        <f>E137+4</f>
        <v>43804</v>
      </c>
      <c r="G137" s="86">
        <f>F137+31</f>
        <v>43835</v>
      </c>
    </row>
    <row r="138" spans="1:7" s="8" customFormat="1" ht="15.75" customHeight="1">
      <c r="A138" s="19"/>
      <c r="B138" s="104" t="s">
        <v>185</v>
      </c>
      <c r="C138" s="103" t="s">
        <v>478</v>
      </c>
      <c r="D138" s="865"/>
      <c r="E138" s="91">
        <f t="shared" ref="E138:G142" si="14">E137+7</f>
        <v>43807</v>
      </c>
      <c r="F138" s="86">
        <f t="shared" si="14"/>
        <v>43811</v>
      </c>
      <c r="G138" s="86">
        <f t="shared" si="14"/>
        <v>43842</v>
      </c>
    </row>
    <row r="139" spans="1:7" s="8" customFormat="1" ht="15.75" customHeight="1">
      <c r="A139" s="19"/>
      <c r="B139" s="102"/>
      <c r="C139" s="103"/>
      <c r="D139" s="865"/>
      <c r="E139" s="91">
        <f t="shared" si="14"/>
        <v>43814</v>
      </c>
      <c r="F139" s="86">
        <f t="shared" si="14"/>
        <v>43818</v>
      </c>
      <c r="G139" s="86">
        <f t="shared" si="14"/>
        <v>43849</v>
      </c>
    </row>
    <row r="140" spans="1:7" s="8" customFormat="1" ht="15.75" customHeight="1">
      <c r="A140" s="19"/>
      <c r="B140" s="105"/>
      <c r="C140" s="103"/>
      <c r="D140" s="865"/>
      <c r="E140" s="91">
        <f t="shared" si="14"/>
        <v>43821</v>
      </c>
      <c r="F140" s="86">
        <f t="shared" si="14"/>
        <v>43825</v>
      </c>
      <c r="G140" s="86">
        <f t="shared" si="14"/>
        <v>43856</v>
      </c>
    </row>
    <row r="141" spans="1:7" s="8" customFormat="1" ht="15.75" customHeight="1">
      <c r="A141" s="19"/>
      <c r="B141" s="105" t="s">
        <v>477</v>
      </c>
      <c r="C141" s="103" t="s">
        <v>96</v>
      </c>
      <c r="D141" s="865"/>
      <c r="E141" s="91">
        <f t="shared" si="14"/>
        <v>43828</v>
      </c>
      <c r="F141" s="86">
        <f t="shared" si="14"/>
        <v>43832</v>
      </c>
      <c r="G141" s="86">
        <f t="shared" si="14"/>
        <v>43863</v>
      </c>
    </row>
    <row r="142" spans="1:7" s="8" customFormat="1" ht="15.75" customHeight="1">
      <c r="A142" s="19"/>
      <c r="B142" s="106"/>
      <c r="C142" s="103"/>
      <c r="D142" s="891"/>
      <c r="E142" s="91">
        <f t="shared" si="14"/>
        <v>43835</v>
      </c>
      <c r="F142" s="86">
        <f t="shared" si="14"/>
        <v>43839</v>
      </c>
      <c r="G142" s="86">
        <f t="shared" si="14"/>
        <v>43870</v>
      </c>
    </row>
    <row r="143" spans="1:7" s="8" customFormat="1" ht="15.75" customHeight="1">
      <c r="A143" s="19"/>
      <c r="B143" s="21"/>
      <c r="C143" s="21"/>
      <c r="D143" s="6"/>
      <c r="E143" s="13"/>
      <c r="F143" s="14"/>
      <c r="G143" s="14"/>
    </row>
    <row r="144" spans="1:7" s="8" customFormat="1" ht="15.75" customHeight="1">
      <c r="A144" s="863"/>
      <c r="B144" s="863"/>
      <c r="C144" s="5"/>
      <c r="D144" s="6"/>
      <c r="E144" s="6"/>
      <c r="F144" s="78"/>
      <c r="G144" s="78"/>
    </row>
    <row r="145" spans="1:7" s="8" customFormat="1" ht="15.75" customHeight="1">
      <c r="A145" s="19" t="s">
        <v>723</v>
      </c>
      <c r="B145" s="867" t="s">
        <v>25</v>
      </c>
      <c r="C145" s="867" t="s">
        <v>26</v>
      </c>
      <c r="D145" s="867" t="s">
        <v>27</v>
      </c>
      <c r="E145" s="81" t="s">
        <v>677</v>
      </c>
      <c r="F145" s="81" t="s">
        <v>28</v>
      </c>
      <c r="G145" s="81" t="s">
        <v>723</v>
      </c>
    </row>
    <row r="146" spans="1:7" s="8" customFormat="1" ht="15.75" customHeight="1">
      <c r="A146" s="19"/>
      <c r="B146" s="868"/>
      <c r="C146" s="868"/>
      <c r="D146" s="868"/>
      <c r="E146" s="81" t="s">
        <v>18</v>
      </c>
      <c r="F146" s="81" t="s">
        <v>29</v>
      </c>
      <c r="G146" s="81" t="s">
        <v>30</v>
      </c>
    </row>
    <row r="147" spans="1:7" s="8" customFormat="1" ht="15.75" customHeight="1">
      <c r="A147" s="19"/>
      <c r="B147" s="102" t="s">
        <v>343</v>
      </c>
      <c r="C147" s="103" t="s">
        <v>318</v>
      </c>
      <c r="D147" s="864" t="s">
        <v>722</v>
      </c>
      <c r="E147" s="86">
        <v>43800</v>
      </c>
      <c r="F147" s="86">
        <f>E147+4</f>
        <v>43804</v>
      </c>
      <c r="G147" s="86">
        <f>F147+31</f>
        <v>43835</v>
      </c>
    </row>
    <row r="148" spans="1:7" s="8" customFormat="1" ht="15.75" customHeight="1">
      <c r="A148" s="19"/>
      <c r="B148" s="104" t="s">
        <v>185</v>
      </c>
      <c r="C148" s="103" t="s">
        <v>478</v>
      </c>
      <c r="D148" s="865"/>
      <c r="E148" s="91">
        <f t="shared" ref="E148:G153" si="15">E147+7</f>
        <v>43807</v>
      </c>
      <c r="F148" s="86">
        <f t="shared" si="15"/>
        <v>43811</v>
      </c>
      <c r="G148" s="86">
        <f t="shared" si="15"/>
        <v>43842</v>
      </c>
    </row>
    <row r="149" spans="1:7" s="8" customFormat="1" ht="15.75" customHeight="1">
      <c r="A149" s="19"/>
      <c r="B149" s="102"/>
      <c r="C149" s="103"/>
      <c r="D149" s="865"/>
      <c r="E149" s="91">
        <f t="shared" si="15"/>
        <v>43814</v>
      </c>
      <c r="F149" s="86">
        <f t="shared" si="15"/>
        <v>43818</v>
      </c>
      <c r="G149" s="86">
        <f t="shared" si="15"/>
        <v>43849</v>
      </c>
    </row>
    <row r="150" spans="1:7" s="8" customFormat="1" ht="15.75" customHeight="1">
      <c r="A150" s="19"/>
      <c r="B150" s="105"/>
      <c r="C150" s="103"/>
      <c r="D150" s="865"/>
      <c r="E150" s="91">
        <f t="shared" si="15"/>
        <v>43821</v>
      </c>
      <c r="F150" s="107">
        <f t="shared" si="15"/>
        <v>43825</v>
      </c>
      <c r="G150" s="86">
        <f t="shared" si="15"/>
        <v>43856</v>
      </c>
    </row>
    <row r="151" spans="1:7" s="8" customFormat="1" ht="15.75" customHeight="1">
      <c r="A151" s="19"/>
      <c r="B151" s="105" t="s">
        <v>477</v>
      </c>
      <c r="C151" s="103" t="s">
        <v>96</v>
      </c>
      <c r="D151" s="865"/>
      <c r="E151" s="91">
        <f t="shared" si="15"/>
        <v>43828</v>
      </c>
      <c r="F151" s="86">
        <f t="shared" si="15"/>
        <v>43832</v>
      </c>
      <c r="G151" s="86">
        <f t="shared" si="15"/>
        <v>43863</v>
      </c>
    </row>
    <row r="152" spans="1:7" s="8" customFormat="1" ht="15.75" customHeight="1">
      <c r="A152" s="19"/>
      <c r="B152" s="106"/>
      <c r="C152" s="103"/>
      <c r="D152" s="865"/>
      <c r="E152" s="91">
        <f t="shared" si="15"/>
        <v>43835</v>
      </c>
      <c r="F152" s="86">
        <f t="shared" si="15"/>
        <v>43839</v>
      </c>
      <c r="G152" s="86">
        <f t="shared" si="15"/>
        <v>43870</v>
      </c>
    </row>
    <row r="153" spans="1:7" s="8" customFormat="1" ht="15.75" customHeight="1">
      <c r="A153" s="19"/>
      <c r="B153" s="106"/>
      <c r="C153" s="108"/>
      <c r="D153" s="866"/>
      <c r="E153" s="91">
        <f t="shared" si="15"/>
        <v>43842</v>
      </c>
      <c r="F153" s="86">
        <f t="shared" si="15"/>
        <v>43846</v>
      </c>
      <c r="G153" s="86">
        <f t="shared" si="15"/>
        <v>43877</v>
      </c>
    </row>
    <row r="154" spans="1:7" s="8" customFormat="1" ht="15.75" customHeight="1">
      <c r="A154" s="863"/>
      <c r="B154" s="863"/>
      <c r="C154" s="5"/>
      <c r="D154" s="6"/>
      <c r="E154" s="6"/>
      <c r="F154" s="78"/>
      <c r="G154" s="78"/>
    </row>
    <row r="155" spans="1:7" s="8" customFormat="1" ht="15.75" customHeight="1">
      <c r="A155" s="7" t="s">
        <v>724</v>
      </c>
      <c r="B155" s="906" t="s">
        <v>25</v>
      </c>
      <c r="C155" s="906" t="s">
        <v>26</v>
      </c>
      <c r="D155" s="906" t="s">
        <v>27</v>
      </c>
      <c r="E155" s="81" t="s">
        <v>677</v>
      </c>
      <c r="F155" s="81" t="s">
        <v>28</v>
      </c>
      <c r="G155" s="81" t="s">
        <v>725</v>
      </c>
    </row>
    <row r="156" spans="1:7" s="8" customFormat="1" ht="15.75" customHeight="1">
      <c r="A156" s="7"/>
      <c r="B156" s="906"/>
      <c r="C156" s="906"/>
      <c r="D156" s="906"/>
      <c r="E156" s="81" t="s">
        <v>18</v>
      </c>
      <c r="F156" s="81" t="s">
        <v>29</v>
      </c>
      <c r="G156" s="81" t="s">
        <v>30</v>
      </c>
    </row>
    <row r="157" spans="1:7" s="8" customFormat="1" ht="15.75" customHeight="1">
      <c r="A157" s="7"/>
      <c r="B157" s="83" t="s">
        <v>336</v>
      </c>
      <c r="C157" s="98" t="s">
        <v>712</v>
      </c>
      <c r="D157" s="864" t="s">
        <v>713</v>
      </c>
      <c r="E157" s="85">
        <v>43795</v>
      </c>
      <c r="F157" s="85">
        <f>E157+5</f>
        <v>43800</v>
      </c>
      <c r="G157" s="86">
        <f>F157+29</f>
        <v>43829</v>
      </c>
    </row>
    <row r="158" spans="1:7" s="8" customFormat="1" ht="15.75" customHeight="1">
      <c r="A158" s="7"/>
      <c r="B158" s="83" t="s">
        <v>430</v>
      </c>
      <c r="C158" s="98" t="s">
        <v>714</v>
      </c>
      <c r="D158" s="865"/>
      <c r="E158" s="88">
        <f t="shared" ref="E158:G161" si="16">E157+7</f>
        <v>43802</v>
      </c>
      <c r="F158" s="85">
        <f t="shared" si="16"/>
        <v>43807</v>
      </c>
      <c r="G158" s="86">
        <f t="shared" si="16"/>
        <v>43836</v>
      </c>
    </row>
    <row r="159" spans="1:7" s="8" customFormat="1" ht="15.75" customHeight="1">
      <c r="A159" s="7"/>
      <c r="B159" s="83" t="s">
        <v>431</v>
      </c>
      <c r="C159" s="98" t="s">
        <v>714</v>
      </c>
      <c r="D159" s="865"/>
      <c r="E159" s="88">
        <f t="shared" si="16"/>
        <v>43809</v>
      </c>
      <c r="F159" s="85">
        <f t="shared" si="16"/>
        <v>43814</v>
      </c>
      <c r="G159" s="86">
        <f t="shared" si="16"/>
        <v>43843</v>
      </c>
    </row>
    <row r="160" spans="1:7" s="8" customFormat="1" ht="15.75" customHeight="1">
      <c r="A160" s="7"/>
      <c r="B160" s="83" t="s">
        <v>432</v>
      </c>
      <c r="C160" s="98" t="s">
        <v>712</v>
      </c>
      <c r="D160" s="865"/>
      <c r="E160" s="88">
        <f t="shared" si="16"/>
        <v>43816</v>
      </c>
      <c r="F160" s="85">
        <f t="shared" si="16"/>
        <v>43821</v>
      </c>
      <c r="G160" s="86">
        <f t="shared" si="16"/>
        <v>43850</v>
      </c>
    </row>
    <row r="161" spans="1:7" s="8" customFormat="1" ht="15.75" customHeight="1">
      <c r="A161" s="7"/>
      <c r="B161" s="83" t="s">
        <v>433</v>
      </c>
      <c r="C161" s="98" t="s">
        <v>714</v>
      </c>
      <c r="D161" s="891"/>
      <c r="E161" s="88">
        <f t="shared" si="16"/>
        <v>43823</v>
      </c>
      <c r="F161" s="85">
        <f t="shared" si="16"/>
        <v>43828</v>
      </c>
      <c r="G161" s="86">
        <f t="shared" si="16"/>
        <v>43857</v>
      </c>
    </row>
    <row r="162" spans="1:7" s="8" customFormat="1" ht="15.75" customHeight="1">
      <c r="A162" s="7"/>
      <c r="B162" s="15"/>
      <c r="C162" s="15"/>
      <c r="D162" s="21"/>
      <c r="E162" s="21"/>
      <c r="F162" s="21"/>
      <c r="G162" s="21"/>
    </row>
    <row r="163" spans="1:7" s="8" customFormat="1" ht="15.75" customHeight="1">
      <c r="A163" s="863"/>
      <c r="B163" s="863"/>
      <c r="C163" s="5"/>
      <c r="D163" s="6"/>
      <c r="E163" s="6"/>
      <c r="F163" s="78"/>
      <c r="G163" s="78"/>
    </row>
    <row r="164" spans="1:7" s="8" customFormat="1" ht="15.75" customHeight="1">
      <c r="A164" s="19" t="s">
        <v>726</v>
      </c>
      <c r="B164" s="869" t="s">
        <v>25</v>
      </c>
      <c r="C164" s="869" t="s">
        <v>26</v>
      </c>
      <c r="D164" s="869" t="s">
        <v>27</v>
      </c>
      <c r="E164" s="81" t="s">
        <v>677</v>
      </c>
      <c r="F164" s="81" t="s">
        <v>28</v>
      </c>
      <c r="G164" s="81" t="s">
        <v>727</v>
      </c>
    </row>
    <row r="165" spans="1:7" s="8" customFormat="1" ht="15.75" customHeight="1">
      <c r="A165" s="19"/>
      <c r="B165" s="870"/>
      <c r="C165" s="870"/>
      <c r="D165" s="870"/>
      <c r="E165" s="81" t="s">
        <v>18</v>
      </c>
      <c r="F165" s="81" t="s">
        <v>29</v>
      </c>
      <c r="G165" s="81" t="s">
        <v>30</v>
      </c>
    </row>
    <row r="166" spans="1:7" s="8" customFormat="1" ht="15.75" customHeight="1">
      <c r="A166" s="19"/>
      <c r="B166" s="83" t="s">
        <v>339</v>
      </c>
      <c r="C166" s="84" t="s">
        <v>33</v>
      </c>
      <c r="D166" s="864" t="s">
        <v>675</v>
      </c>
      <c r="E166" s="85">
        <v>43797</v>
      </c>
      <c r="F166" s="85">
        <f>E166+5</f>
        <v>43802</v>
      </c>
      <c r="G166" s="86">
        <f>F166+29</f>
        <v>43831</v>
      </c>
    </row>
    <row r="167" spans="1:7" s="8" customFormat="1" ht="15.75" customHeight="1">
      <c r="A167" s="19"/>
      <c r="B167" s="83" t="s">
        <v>442</v>
      </c>
      <c r="C167" s="87" t="s">
        <v>317</v>
      </c>
      <c r="D167" s="865"/>
      <c r="E167" s="88">
        <f t="shared" ref="E167:G170" si="17">E166+7</f>
        <v>43804</v>
      </c>
      <c r="F167" s="85">
        <f t="shared" si="17"/>
        <v>43809</v>
      </c>
      <c r="G167" s="86">
        <f t="shared" si="17"/>
        <v>43838</v>
      </c>
    </row>
    <row r="168" spans="1:7" s="8" customFormat="1" ht="15.75" customHeight="1">
      <c r="A168" s="19"/>
      <c r="B168" s="83" t="s">
        <v>443</v>
      </c>
      <c r="C168" s="89" t="s">
        <v>70</v>
      </c>
      <c r="D168" s="865"/>
      <c r="E168" s="88">
        <f t="shared" si="17"/>
        <v>43811</v>
      </c>
      <c r="F168" s="85">
        <f t="shared" si="17"/>
        <v>43816</v>
      </c>
      <c r="G168" s="86">
        <f t="shared" si="17"/>
        <v>43845</v>
      </c>
    </row>
    <row r="169" spans="1:7" s="8" customFormat="1" ht="15.75" customHeight="1">
      <c r="A169" s="19"/>
      <c r="B169" s="83" t="s">
        <v>444</v>
      </c>
      <c r="C169" s="87" t="s">
        <v>65</v>
      </c>
      <c r="D169" s="865"/>
      <c r="E169" s="88">
        <f t="shared" si="17"/>
        <v>43818</v>
      </c>
      <c r="F169" s="85">
        <f t="shared" si="17"/>
        <v>43823</v>
      </c>
      <c r="G169" s="86">
        <f t="shared" si="17"/>
        <v>43852</v>
      </c>
    </row>
    <row r="170" spans="1:7" s="8" customFormat="1" ht="15.75" customHeight="1">
      <c r="A170" s="19"/>
      <c r="B170" s="83" t="s">
        <v>445</v>
      </c>
      <c r="C170" s="89" t="s">
        <v>70</v>
      </c>
      <c r="D170" s="891"/>
      <c r="E170" s="88">
        <f t="shared" si="17"/>
        <v>43825</v>
      </c>
      <c r="F170" s="85">
        <f t="shared" si="17"/>
        <v>43830</v>
      </c>
      <c r="G170" s="86">
        <f t="shared" si="17"/>
        <v>43859</v>
      </c>
    </row>
    <row r="171" spans="1:7" s="8" customFormat="1" ht="15.75" customHeight="1">
      <c r="A171" s="19"/>
      <c r="B171" s="5"/>
      <c r="C171" s="5"/>
      <c r="D171" s="6"/>
      <c r="E171" s="6"/>
      <c r="F171" s="78"/>
      <c r="G171" s="78"/>
    </row>
    <row r="172" spans="1:7" s="8" customFormat="1" ht="15.75" customHeight="1">
      <c r="A172" s="905" t="s">
        <v>728</v>
      </c>
      <c r="B172" s="905"/>
      <c r="C172" s="905"/>
      <c r="D172" s="905"/>
      <c r="E172" s="905"/>
      <c r="F172" s="905"/>
      <c r="G172" s="905"/>
    </row>
    <row r="173" spans="1:7" s="8" customFormat="1" ht="15.75" customHeight="1">
      <c r="A173" s="904"/>
      <c r="B173" s="904"/>
      <c r="C173" s="22"/>
      <c r="D173" s="23"/>
      <c r="E173" s="23"/>
      <c r="F173" s="77"/>
      <c r="G173" s="77"/>
    </row>
    <row r="174" spans="1:7" s="8" customFormat="1" ht="15.75" customHeight="1">
      <c r="A174" s="19" t="s">
        <v>729</v>
      </c>
      <c r="B174" s="869" t="s">
        <v>25</v>
      </c>
      <c r="C174" s="869" t="s">
        <v>26</v>
      </c>
      <c r="D174" s="869" t="s">
        <v>27</v>
      </c>
      <c r="E174" s="81" t="s">
        <v>677</v>
      </c>
      <c r="F174" s="81" t="s">
        <v>28</v>
      </c>
      <c r="G174" s="96" t="s">
        <v>711</v>
      </c>
    </row>
    <row r="175" spans="1:7" s="8" customFormat="1" ht="15.75" customHeight="1">
      <c r="A175" s="19"/>
      <c r="B175" s="870"/>
      <c r="C175" s="870"/>
      <c r="D175" s="870"/>
      <c r="E175" s="82" t="s">
        <v>18</v>
      </c>
      <c r="F175" s="99" t="s">
        <v>29</v>
      </c>
      <c r="G175" s="81" t="s">
        <v>30</v>
      </c>
    </row>
    <row r="176" spans="1:7" s="8" customFormat="1" ht="15.75" customHeight="1">
      <c r="A176" s="19"/>
      <c r="B176" s="83" t="s">
        <v>339</v>
      </c>
      <c r="C176" s="84" t="s">
        <v>33</v>
      </c>
      <c r="D176" s="864" t="s">
        <v>675</v>
      </c>
      <c r="E176" s="85">
        <v>43797</v>
      </c>
      <c r="F176" s="85">
        <f>E176+5</f>
        <v>43802</v>
      </c>
      <c r="G176" s="86">
        <f>F176+36</f>
        <v>43838</v>
      </c>
    </row>
    <row r="177" spans="1:7" s="8" customFormat="1" ht="15.75" customHeight="1">
      <c r="A177" s="19"/>
      <c r="B177" s="83" t="s">
        <v>442</v>
      </c>
      <c r="C177" s="87" t="s">
        <v>317</v>
      </c>
      <c r="D177" s="865"/>
      <c r="E177" s="88">
        <f t="shared" ref="E177:G180" si="18">E176+7</f>
        <v>43804</v>
      </c>
      <c r="F177" s="85">
        <f t="shared" si="18"/>
        <v>43809</v>
      </c>
      <c r="G177" s="86">
        <f t="shared" si="18"/>
        <v>43845</v>
      </c>
    </row>
    <row r="178" spans="1:7" s="8" customFormat="1" ht="15.75" customHeight="1">
      <c r="A178" s="19"/>
      <c r="B178" s="83" t="s">
        <v>443</v>
      </c>
      <c r="C178" s="89" t="s">
        <v>70</v>
      </c>
      <c r="D178" s="865"/>
      <c r="E178" s="88">
        <f t="shared" si="18"/>
        <v>43811</v>
      </c>
      <c r="F178" s="85">
        <f t="shared" si="18"/>
        <v>43816</v>
      </c>
      <c r="G178" s="86">
        <f t="shared" si="18"/>
        <v>43852</v>
      </c>
    </row>
    <row r="179" spans="1:7" s="8" customFormat="1" ht="15.75" customHeight="1">
      <c r="A179" s="19"/>
      <c r="B179" s="83" t="s">
        <v>444</v>
      </c>
      <c r="C179" s="87" t="s">
        <v>65</v>
      </c>
      <c r="D179" s="865"/>
      <c r="E179" s="88">
        <f t="shared" si="18"/>
        <v>43818</v>
      </c>
      <c r="F179" s="85">
        <f t="shared" si="18"/>
        <v>43823</v>
      </c>
      <c r="G179" s="86">
        <f t="shared" si="18"/>
        <v>43859</v>
      </c>
    </row>
    <row r="180" spans="1:7" s="8" customFormat="1" ht="15.75" customHeight="1">
      <c r="A180" s="19"/>
      <c r="B180" s="83" t="s">
        <v>445</v>
      </c>
      <c r="C180" s="89" t="s">
        <v>70</v>
      </c>
      <c r="D180" s="891"/>
      <c r="E180" s="88">
        <f t="shared" si="18"/>
        <v>43825</v>
      </c>
      <c r="F180" s="85">
        <f t="shared" si="18"/>
        <v>43830</v>
      </c>
      <c r="G180" s="86">
        <f t="shared" si="18"/>
        <v>43866</v>
      </c>
    </row>
    <row r="181" spans="1:7" s="8" customFormat="1" ht="15.75" customHeight="1">
      <c r="A181" s="19"/>
      <c r="B181" s="5"/>
      <c r="C181" s="5"/>
      <c r="D181" s="6"/>
      <c r="E181" s="6"/>
      <c r="F181" s="78"/>
      <c r="G181" s="78"/>
    </row>
    <row r="182" spans="1:7" s="8" customFormat="1" ht="15.75" customHeight="1">
      <c r="A182" s="863"/>
      <c r="B182" s="863"/>
      <c r="C182" s="5"/>
      <c r="D182" s="6"/>
      <c r="E182" s="6"/>
      <c r="F182" s="78"/>
      <c r="G182" s="78"/>
    </row>
    <row r="183" spans="1:7" s="8" customFormat="1" ht="15.75" customHeight="1">
      <c r="A183" s="19" t="s">
        <v>730</v>
      </c>
      <c r="B183" s="869" t="s">
        <v>25</v>
      </c>
      <c r="C183" s="869" t="s">
        <v>26</v>
      </c>
      <c r="D183" s="869" t="s">
        <v>27</v>
      </c>
      <c r="E183" s="81" t="s">
        <v>677</v>
      </c>
      <c r="F183" s="81" t="s">
        <v>28</v>
      </c>
      <c r="G183" s="96" t="s">
        <v>711</v>
      </c>
    </row>
    <row r="184" spans="1:7" s="8" customFormat="1" ht="15.75" customHeight="1">
      <c r="A184" s="19"/>
      <c r="B184" s="870"/>
      <c r="C184" s="870"/>
      <c r="D184" s="870"/>
      <c r="E184" s="82" t="s">
        <v>18</v>
      </c>
      <c r="F184" s="99" t="s">
        <v>29</v>
      </c>
      <c r="G184" s="81" t="s">
        <v>30</v>
      </c>
    </row>
    <row r="185" spans="1:7" s="8" customFormat="1" ht="15.75" customHeight="1">
      <c r="A185" s="19"/>
      <c r="B185" s="83" t="s">
        <v>339</v>
      </c>
      <c r="C185" s="84" t="s">
        <v>33</v>
      </c>
      <c r="D185" s="864" t="s">
        <v>675</v>
      </c>
      <c r="E185" s="85">
        <v>43797</v>
      </c>
      <c r="F185" s="85">
        <f>E185+5</f>
        <v>43802</v>
      </c>
      <c r="G185" s="86">
        <f>F185+35</f>
        <v>43837</v>
      </c>
    </row>
    <row r="186" spans="1:7" s="8" customFormat="1" ht="15.75" customHeight="1">
      <c r="A186" s="19"/>
      <c r="B186" s="83" t="s">
        <v>442</v>
      </c>
      <c r="C186" s="87" t="s">
        <v>317</v>
      </c>
      <c r="D186" s="865"/>
      <c r="E186" s="88">
        <f t="shared" ref="E186:G189" si="19">E185+7</f>
        <v>43804</v>
      </c>
      <c r="F186" s="85">
        <f t="shared" si="19"/>
        <v>43809</v>
      </c>
      <c r="G186" s="86">
        <f t="shared" si="19"/>
        <v>43844</v>
      </c>
    </row>
    <row r="187" spans="1:7" s="8" customFormat="1" ht="15.75" customHeight="1">
      <c r="A187" s="19"/>
      <c r="B187" s="83" t="s">
        <v>443</v>
      </c>
      <c r="C187" s="89" t="s">
        <v>70</v>
      </c>
      <c r="D187" s="865"/>
      <c r="E187" s="88">
        <f t="shared" si="19"/>
        <v>43811</v>
      </c>
      <c r="F187" s="85">
        <f t="shared" si="19"/>
        <v>43816</v>
      </c>
      <c r="G187" s="86">
        <f t="shared" si="19"/>
        <v>43851</v>
      </c>
    </row>
    <row r="188" spans="1:7" s="8" customFormat="1" ht="15.75" customHeight="1">
      <c r="A188" s="19"/>
      <c r="B188" s="83" t="s">
        <v>444</v>
      </c>
      <c r="C188" s="87" t="s">
        <v>65</v>
      </c>
      <c r="D188" s="865"/>
      <c r="E188" s="88">
        <f t="shared" si="19"/>
        <v>43818</v>
      </c>
      <c r="F188" s="85">
        <f t="shared" si="19"/>
        <v>43823</v>
      </c>
      <c r="G188" s="86">
        <f t="shared" si="19"/>
        <v>43858</v>
      </c>
    </row>
    <row r="189" spans="1:7" s="8" customFormat="1" ht="15.75" customHeight="1">
      <c r="A189" s="19"/>
      <c r="B189" s="83" t="s">
        <v>445</v>
      </c>
      <c r="C189" s="89" t="s">
        <v>70</v>
      </c>
      <c r="D189" s="891"/>
      <c r="E189" s="88">
        <f t="shared" si="19"/>
        <v>43825</v>
      </c>
      <c r="F189" s="85">
        <f t="shared" si="19"/>
        <v>43830</v>
      </c>
      <c r="G189" s="86">
        <f t="shared" si="19"/>
        <v>43865</v>
      </c>
    </row>
    <row r="190" spans="1:7" s="8" customFormat="1" ht="15.75" customHeight="1">
      <c r="A190" s="19"/>
      <c r="B190" s="15"/>
      <c r="C190" s="15"/>
      <c r="D190" s="17"/>
      <c r="E190" s="20"/>
      <c r="F190" s="18"/>
      <c r="G190" s="14"/>
    </row>
    <row r="191" spans="1:7" s="8" customFormat="1" ht="15.75" customHeight="1">
      <c r="A191" s="863"/>
      <c r="B191" s="863"/>
      <c r="C191" s="5"/>
      <c r="D191" s="6"/>
      <c r="E191" s="6"/>
      <c r="F191" s="78"/>
      <c r="G191" s="78"/>
    </row>
    <row r="192" spans="1:7" s="8" customFormat="1" ht="15.75" customHeight="1">
      <c r="A192" s="19" t="s">
        <v>731</v>
      </c>
      <c r="B192" s="869" t="s">
        <v>25</v>
      </c>
      <c r="C192" s="869" t="s">
        <v>26</v>
      </c>
      <c r="D192" s="869" t="s">
        <v>27</v>
      </c>
      <c r="E192" s="81" t="s">
        <v>677</v>
      </c>
      <c r="F192" s="81" t="s">
        <v>28</v>
      </c>
      <c r="G192" s="96" t="s">
        <v>725</v>
      </c>
    </row>
    <row r="193" spans="1:7" s="8" customFormat="1" ht="15.75" customHeight="1">
      <c r="A193" s="19"/>
      <c r="B193" s="870"/>
      <c r="C193" s="870"/>
      <c r="D193" s="870"/>
      <c r="E193" s="82" t="s">
        <v>18</v>
      </c>
      <c r="F193" s="97" t="s">
        <v>29</v>
      </c>
      <c r="G193" s="81" t="s">
        <v>30</v>
      </c>
    </row>
    <row r="194" spans="1:7" s="8" customFormat="1" ht="15.75" customHeight="1">
      <c r="A194" s="19"/>
      <c r="B194" s="83" t="s">
        <v>339</v>
      </c>
      <c r="C194" s="84" t="s">
        <v>33</v>
      </c>
      <c r="D194" s="864" t="s">
        <v>732</v>
      </c>
      <c r="E194" s="85">
        <v>43797</v>
      </c>
      <c r="F194" s="85">
        <f>E194+5</f>
        <v>43802</v>
      </c>
      <c r="G194" s="86">
        <f>F194+32</f>
        <v>43834</v>
      </c>
    </row>
    <row r="195" spans="1:7" s="8" customFormat="1" ht="15.75" customHeight="1">
      <c r="A195" s="19"/>
      <c r="B195" s="83" t="s">
        <v>442</v>
      </c>
      <c r="C195" s="87" t="s">
        <v>317</v>
      </c>
      <c r="D195" s="865"/>
      <c r="E195" s="88">
        <f t="shared" ref="E195:G198" si="20">E194+7</f>
        <v>43804</v>
      </c>
      <c r="F195" s="85">
        <f t="shared" si="20"/>
        <v>43809</v>
      </c>
      <c r="G195" s="86">
        <f t="shared" si="20"/>
        <v>43841</v>
      </c>
    </row>
    <row r="196" spans="1:7" s="8" customFormat="1" ht="15.75" customHeight="1">
      <c r="A196" s="19"/>
      <c r="B196" s="83" t="s">
        <v>443</v>
      </c>
      <c r="C196" s="89" t="s">
        <v>70</v>
      </c>
      <c r="D196" s="865"/>
      <c r="E196" s="88">
        <f t="shared" si="20"/>
        <v>43811</v>
      </c>
      <c r="F196" s="85">
        <f t="shared" si="20"/>
        <v>43816</v>
      </c>
      <c r="G196" s="86">
        <f t="shared" si="20"/>
        <v>43848</v>
      </c>
    </row>
    <row r="197" spans="1:7" s="8" customFormat="1" ht="15.75" customHeight="1">
      <c r="A197" s="19"/>
      <c r="B197" s="83" t="s">
        <v>444</v>
      </c>
      <c r="C197" s="87" t="s">
        <v>65</v>
      </c>
      <c r="D197" s="865"/>
      <c r="E197" s="88">
        <f t="shared" si="20"/>
        <v>43818</v>
      </c>
      <c r="F197" s="85">
        <f t="shared" si="20"/>
        <v>43823</v>
      </c>
      <c r="G197" s="86">
        <f t="shared" si="20"/>
        <v>43855</v>
      </c>
    </row>
    <row r="198" spans="1:7" s="8" customFormat="1" ht="15.75" customHeight="1">
      <c r="A198" s="19"/>
      <c r="B198" s="83" t="s">
        <v>445</v>
      </c>
      <c r="C198" s="89" t="s">
        <v>70</v>
      </c>
      <c r="D198" s="891"/>
      <c r="E198" s="88">
        <f t="shared" si="20"/>
        <v>43825</v>
      </c>
      <c r="F198" s="85">
        <f t="shared" si="20"/>
        <v>43830</v>
      </c>
      <c r="G198" s="86">
        <f t="shared" si="20"/>
        <v>43862</v>
      </c>
    </row>
    <row r="199" spans="1:7" s="8" customFormat="1" ht="15.75" customHeight="1">
      <c r="A199" s="19"/>
      <c r="B199" s="24"/>
      <c r="C199" s="24"/>
      <c r="D199" s="17"/>
      <c r="E199" s="17"/>
      <c r="F199" s="14"/>
      <c r="G199" s="14"/>
    </row>
    <row r="200" spans="1:7" s="8" customFormat="1" ht="15.75" customHeight="1">
      <c r="A200" s="19"/>
      <c r="B200" s="5"/>
      <c r="C200" s="5"/>
      <c r="D200" s="6"/>
      <c r="E200" s="6"/>
      <c r="F200" s="78"/>
      <c r="G200" s="78"/>
    </row>
    <row r="201" spans="1:7" s="8" customFormat="1" ht="15.75" customHeight="1">
      <c r="A201" s="863"/>
      <c r="B201" s="863"/>
      <c r="C201" s="5"/>
      <c r="D201" s="6"/>
      <c r="E201" s="6"/>
      <c r="F201" s="78"/>
      <c r="G201" s="78"/>
    </row>
    <row r="202" spans="1:7" s="8" customFormat="1" ht="15.75" customHeight="1">
      <c r="A202" s="19" t="s">
        <v>733</v>
      </c>
      <c r="B202" s="869" t="s">
        <v>25</v>
      </c>
      <c r="C202" s="869" t="s">
        <v>26</v>
      </c>
      <c r="D202" s="869" t="s">
        <v>27</v>
      </c>
      <c r="E202" s="81" t="s">
        <v>677</v>
      </c>
      <c r="F202" s="81" t="s">
        <v>28</v>
      </c>
      <c r="G202" s="96" t="s">
        <v>725</v>
      </c>
    </row>
    <row r="203" spans="1:7" s="8" customFormat="1" ht="15.75" customHeight="1">
      <c r="A203" s="19"/>
      <c r="B203" s="870"/>
      <c r="C203" s="870"/>
      <c r="D203" s="870"/>
      <c r="E203" s="82" t="s">
        <v>18</v>
      </c>
      <c r="F203" s="97" t="s">
        <v>29</v>
      </c>
      <c r="G203" s="81" t="s">
        <v>30</v>
      </c>
    </row>
    <row r="204" spans="1:7" s="8" customFormat="1" ht="15.75" customHeight="1">
      <c r="A204" s="19"/>
      <c r="B204" s="83" t="s">
        <v>339</v>
      </c>
      <c r="C204" s="84" t="s">
        <v>33</v>
      </c>
      <c r="D204" s="864" t="s">
        <v>675</v>
      </c>
      <c r="E204" s="85">
        <v>43797</v>
      </c>
      <c r="F204" s="85">
        <f>E204+5</f>
        <v>43802</v>
      </c>
      <c r="G204" s="86">
        <f>F204+33</f>
        <v>43835</v>
      </c>
    </row>
    <row r="205" spans="1:7" s="8" customFormat="1" ht="15.75" customHeight="1">
      <c r="A205" s="19"/>
      <c r="B205" s="83" t="s">
        <v>442</v>
      </c>
      <c r="C205" s="87" t="s">
        <v>317</v>
      </c>
      <c r="D205" s="865"/>
      <c r="E205" s="88">
        <f t="shared" ref="E205:G208" si="21">E204+7</f>
        <v>43804</v>
      </c>
      <c r="F205" s="85">
        <f t="shared" si="21"/>
        <v>43809</v>
      </c>
      <c r="G205" s="86">
        <f t="shared" si="21"/>
        <v>43842</v>
      </c>
    </row>
    <row r="206" spans="1:7" s="8" customFormat="1" ht="15.75" customHeight="1">
      <c r="A206" s="19"/>
      <c r="B206" s="83" t="s">
        <v>443</v>
      </c>
      <c r="C206" s="89" t="s">
        <v>70</v>
      </c>
      <c r="D206" s="865"/>
      <c r="E206" s="88">
        <f t="shared" si="21"/>
        <v>43811</v>
      </c>
      <c r="F206" s="85">
        <f t="shared" si="21"/>
        <v>43816</v>
      </c>
      <c r="G206" s="86">
        <f t="shared" si="21"/>
        <v>43849</v>
      </c>
    </row>
    <row r="207" spans="1:7" s="8" customFormat="1" ht="15.75" customHeight="1">
      <c r="A207" s="19"/>
      <c r="B207" s="83" t="s">
        <v>444</v>
      </c>
      <c r="C207" s="87" t="s">
        <v>65</v>
      </c>
      <c r="D207" s="865"/>
      <c r="E207" s="88">
        <f t="shared" si="21"/>
        <v>43818</v>
      </c>
      <c r="F207" s="85">
        <f t="shared" si="21"/>
        <v>43823</v>
      </c>
      <c r="G207" s="86">
        <f t="shared" si="21"/>
        <v>43856</v>
      </c>
    </row>
    <row r="208" spans="1:7" s="8" customFormat="1" ht="15.75" customHeight="1">
      <c r="A208" s="19"/>
      <c r="B208" s="83" t="s">
        <v>445</v>
      </c>
      <c r="C208" s="89" t="s">
        <v>70</v>
      </c>
      <c r="D208" s="891"/>
      <c r="E208" s="88">
        <f t="shared" si="21"/>
        <v>43825</v>
      </c>
      <c r="F208" s="85">
        <f t="shared" si="21"/>
        <v>43830</v>
      </c>
      <c r="G208" s="86">
        <f t="shared" si="21"/>
        <v>43863</v>
      </c>
    </row>
    <row r="209" spans="1:7" s="8" customFormat="1" ht="15.75" customHeight="1">
      <c r="A209" s="25"/>
      <c r="B209" s="22"/>
      <c r="C209" s="22"/>
      <c r="D209" s="23"/>
      <c r="E209" s="23"/>
      <c r="F209" s="77"/>
      <c r="G209" s="77"/>
    </row>
    <row r="210" spans="1:7" s="8" customFormat="1" ht="15.75" customHeight="1">
      <c r="A210" s="905" t="s">
        <v>734</v>
      </c>
      <c r="B210" s="905"/>
      <c r="C210" s="905"/>
      <c r="D210" s="905"/>
      <c r="E210" s="905"/>
      <c r="F210" s="905"/>
      <c r="G210" s="905"/>
    </row>
    <row r="211" spans="1:7" s="8" customFormat="1" ht="15.75" customHeight="1">
      <c r="A211" s="863"/>
      <c r="B211" s="863"/>
      <c r="C211" s="22"/>
      <c r="D211" s="23"/>
      <c r="E211" s="23"/>
      <c r="F211" s="77"/>
      <c r="G211" s="77"/>
    </row>
    <row r="212" spans="1:7" s="8" customFormat="1" ht="15.75" customHeight="1">
      <c r="A212" s="19" t="s">
        <v>735</v>
      </c>
      <c r="B212" s="867" t="s">
        <v>25</v>
      </c>
      <c r="C212" s="867" t="s">
        <v>26</v>
      </c>
      <c r="D212" s="867" t="s">
        <v>27</v>
      </c>
      <c r="E212" s="81" t="s">
        <v>677</v>
      </c>
      <c r="F212" s="81" t="s">
        <v>28</v>
      </c>
      <c r="G212" s="81" t="s">
        <v>53</v>
      </c>
    </row>
    <row r="213" spans="1:7" s="8" customFormat="1" ht="15.75" customHeight="1">
      <c r="A213" s="19"/>
      <c r="B213" s="868"/>
      <c r="C213" s="868"/>
      <c r="D213" s="868"/>
      <c r="E213" s="81" t="s">
        <v>18</v>
      </c>
      <c r="F213" s="81" t="s">
        <v>29</v>
      </c>
      <c r="G213" s="81" t="s">
        <v>30</v>
      </c>
    </row>
    <row r="214" spans="1:7" s="8" customFormat="1" ht="15.75" customHeight="1">
      <c r="A214" s="19"/>
      <c r="B214" s="104" t="s">
        <v>272</v>
      </c>
      <c r="C214" s="109" t="s">
        <v>736</v>
      </c>
      <c r="D214" s="903" t="s">
        <v>737</v>
      </c>
      <c r="E214" s="110">
        <v>43798</v>
      </c>
      <c r="F214" s="110">
        <f>E214+4</f>
        <v>43802</v>
      </c>
      <c r="G214" s="86">
        <f>F214+26</f>
        <v>43828</v>
      </c>
    </row>
    <row r="215" spans="1:7" s="8" customFormat="1" ht="15.75" customHeight="1">
      <c r="A215" s="19"/>
      <c r="B215" s="104" t="s">
        <v>427</v>
      </c>
      <c r="C215" s="109" t="s">
        <v>700</v>
      </c>
      <c r="D215" s="885"/>
      <c r="E215" s="110">
        <f t="shared" ref="E215:G219" si="22">E214+7</f>
        <v>43805</v>
      </c>
      <c r="F215" s="110">
        <f t="shared" si="22"/>
        <v>43809</v>
      </c>
      <c r="G215" s="86">
        <f t="shared" si="22"/>
        <v>43835</v>
      </c>
    </row>
    <row r="216" spans="1:7" s="8" customFormat="1" ht="15.75" customHeight="1">
      <c r="A216" s="19"/>
      <c r="B216" s="104" t="s">
        <v>428</v>
      </c>
      <c r="C216" s="109" t="s">
        <v>738</v>
      </c>
      <c r="D216" s="885"/>
      <c r="E216" s="110">
        <f t="shared" si="22"/>
        <v>43812</v>
      </c>
      <c r="F216" s="110">
        <f t="shared" si="22"/>
        <v>43816</v>
      </c>
      <c r="G216" s="86">
        <f t="shared" si="22"/>
        <v>43842</v>
      </c>
    </row>
    <row r="217" spans="1:7" s="8" customFormat="1" ht="15.75" customHeight="1">
      <c r="A217" s="19"/>
      <c r="B217" s="105" t="s">
        <v>429</v>
      </c>
      <c r="C217" s="109" t="s">
        <v>739</v>
      </c>
      <c r="D217" s="885"/>
      <c r="E217" s="110">
        <f t="shared" si="22"/>
        <v>43819</v>
      </c>
      <c r="F217" s="110">
        <f t="shared" si="22"/>
        <v>43823</v>
      </c>
      <c r="G217" s="86">
        <f t="shared" si="22"/>
        <v>43849</v>
      </c>
    </row>
    <row r="218" spans="1:7" s="8" customFormat="1" ht="15.75" customHeight="1">
      <c r="A218" s="19"/>
      <c r="B218" s="105" t="s">
        <v>174</v>
      </c>
      <c r="C218" s="109" t="s">
        <v>740</v>
      </c>
      <c r="D218" s="885"/>
      <c r="E218" s="110">
        <f t="shared" si="22"/>
        <v>43826</v>
      </c>
      <c r="F218" s="110">
        <f t="shared" si="22"/>
        <v>43830</v>
      </c>
      <c r="G218" s="86">
        <f t="shared" si="22"/>
        <v>43856</v>
      </c>
    </row>
    <row r="219" spans="1:7" s="8" customFormat="1" ht="15.75" customHeight="1">
      <c r="A219" s="19"/>
      <c r="B219" s="105"/>
      <c r="C219" s="109"/>
      <c r="D219" s="886"/>
      <c r="E219" s="110">
        <f t="shared" si="22"/>
        <v>43833</v>
      </c>
      <c r="F219" s="110">
        <f t="shared" si="22"/>
        <v>43837</v>
      </c>
      <c r="G219" s="86">
        <f t="shared" si="22"/>
        <v>43863</v>
      </c>
    </row>
    <row r="220" spans="1:7" s="8" customFormat="1" ht="15.75" customHeight="1">
      <c r="A220" s="19"/>
      <c r="B220" s="21"/>
      <c r="C220" s="26"/>
      <c r="D220" s="12"/>
      <c r="E220" s="27"/>
      <c r="F220" s="27"/>
      <c r="G220" s="14"/>
    </row>
    <row r="221" spans="1:7" s="8" customFormat="1" ht="15.75" customHeight="1">
      <c r="A221" s="19"/>
      <c r="B221" s="5"/>
      <c r="C221" s="5"/>
      <c r="D221" s="6"/>
      <c r="E221" s="6"/>
      <c r="F221" s="78"/>
      <c r="G221" s="78"/>
    </row>
    <row r="222" spans="1:7" s="8" customFormat="1" ht="15.75" customHeight="1">
      <c r="A222" s="19"/>
      <c r="B222" s="869" t="s">
        <v>25</v>
      </c>
      <c r="C222" s="869" t="s">
        <v>26</v>
      </c>
      <c r="D222" s="869" t="s">
        <v>27</v>
      </c>
      <c r="E222" s="81" t="s">
        <v>677</v>
      </c>
      <c r="F222" s="81" t="s">
        <v>28</v>
      </c>
      <c r="G222" s="96" t="s">
        <v>53</v>
      </c>
    </row>
    <row r="223" spans="1:7" s="8" customFormat="1" ht="15.75" customHeight="1">
      <c r="A223" s="19"/>
      <c r="B223" s="870"/>
      <c r="C223" s="870"/>
      <c r="D223" s="870"/>
      <c r="E223" s="82" t="s">
        <v>18</v>
      </c>
      <c r="F223" s="97" t="s">
        <v>29</v>
      </c>
      <c r="G223" s="81" t="s">
        <v>30</v>
      </c>
    </row>
    <row r="224" spans="1:7" s="8" customFormat="1" ht="15.75" customHeight="1">
      <c r="A224" s="19"/>
      <c r="B224" s="104" t="s">
        <v>344</v>
      </c>
      <c r="C224" s="111" t="s">
        <v>345</v>
      </c>
      <c r="D224" s="864" t="s">
        <v>741</v>
      </c>
      <c r="E224" s="112">
        <v>43799</v>
      </c>
      <c r="F224" s="112">
        <f>E224+4</f>
        <v>43803</v>
      </c>
      <c r="G224" s="86">
        <f>F224+29</f>
        <v>43832</v>
      </c>
    </row>
    <row r="225" spans="1:7" s="8" customFormat="1" ht="15.75" customHeight="1">
      <c r="A225" s="19"/>
      <c r="B225" s="104" t="s">
        <v>166</v>
      </c>
      <c r="C225" s="111" t="s">
        <v>481</v>
      </c>
      <c r="D225" s="865"/>
      <c r="E225" s="112">
        <f t="shared" ref="E225:G228" si="23">E224+7</f>
        <v>43806</v>
      </c>
      <c r="F225" s="112">
        <f t="shared" si="23"/>
        <v>43810</v>
      </c>
      <c r="G225" s="86">
        <f t="shared" si="23"/>
        <v>43839</v>
      </c>
    </row>
    <row r="226" spans="1:7" s="8" customFormat="1" ht="15.75" customHeight="1">
      <c r="A226" s="19"/>
      <c r="B226" s="104" t="s">
        <v>479</v>
      </c>
      <c r="C226" s="111" t="s">
        <v>475</v>
      </c>
      <c r="D226" s="865"/>
      <c r="E226" s="112">
        <f t="shared" si="23"/>
        <v>43813</v>
      </c>
      <c r="F226" s="112">
        <f t="shared" si="23"/>
        <v>43817</v>
      </c>
      <c r="G226" s="86">
        <f t="shared" si="23"/>
        <v>43846</v>
      </c>
    </row>
    <row r="227" spans="1:7" s="8" customFormat="1" ht="15.75" customHeight="1">
      <c r="A227" s="19"/>
      <c r="B227" s="105" t="s">
        <v>352</v>
      </c>
      <c r="C227" s="111" t="s">
        <v>482</v>
      </c>
      <c r="D227" s="865"/>
      <c r="E227" s="112">
        <f t="shared" si="23"/>
        <v>43820</v>
      </c>
      <c r="F227" s="112">
        <f t="shared" si="23"/>
        <v>43824</v>
      </c>
      <c r="G227" s="86">
        <f t="shared" si="23"/>
        <v>43853</v>
      </c>
    </row>
    <row r="228" spans="1:7" s="8" customFormat="1" ht="15.75" customHeight="1">
      <c r="A228" s="19"/>
      <c r="B228" s="109" t="s">
        <v>480</v>
      </c>
      <c r="C228" s="111" t="s">
        <v>483</v>
      </c>
      <c r="D228" s="891"/>
      <c r="E228" s="112">
        <f t="shared" si="23"/>
        <v>43827</v>
      </c>
      <c r="F228" s="112">
        <f t="shared" si="23"/>
        <v>43831</v>
      </c>
      <c r="G228" s="86">
        <f t="shared" si="23"/>
        <v>43860</v>
      </c>
    </row>
    <row r="229" spans="1:7" s="8" customFormat="1" ht="15.75" customHeight="1">
      <c r="A229" s="19"/>
      <c r="B229" s="15"/>
      <c r="C229" s="15"/>
      <c r="D229" s="17"/>
      <c r="E229" s="17"/>
      <c r="F229" s="14"/>
      <c r="G229" s="14"/>
    </row>
    <row r="230" spans="1:7" s="8" customFormat="1" ht="15.75" customHeight="1">
      <c r="A230" s="863"/>
      <c r="B230" s="863"/>
      <c r="C230" s="5"/>
      <c r="D230" s="6"/>
      <c r="E230" s="6"/>
      <c r="F230" s="78"/>
      <c r="G230" s="78"/>
    </row>
    <row r="231" spans="1:7" s="8" customFormat="1" ht="15.75" customHeight="1">
      <c r="A231" s="19" t="s">
        <v>742</v>
      </c>
      <c r="B231" s="869" t="s">
        <v>25</v>
      </c>
      <c r="C231" s="869" t="s">
        <v>26</v>
      </c>
      <c r="D231" s="869" t="s">
        <v>27</v>
      </c>
      <c r="E231" s="81" t="s">
        <v>677</v>
      </c>
      <c r="F231" s="81" t="s">
        <v>28</v>
      </c>
      <c r="G231" s="96" t="s">
        <v>54</v>
      </c>
    </row>
    <row r="232" spans="1:7" s="8" customFormat="1" ht="15.75" customHeight="1">
      <c r="A232" s="19"/>
      <c r="B232" s="870"/>
      <c r="C232" s="870"/>
      <c r="D232" s="870"/>
      <c r="E232" s="82" t="s">
        <v>18</v>
      </c>
      <c r="F232" s="97" t="s">
        <v>29</v>
      </c>
      <c r="G232" s="81" t="s">
        <v>30</v>
      </c>
    </row>
    <row r="233" spans="1:7" s="8" customFormat="1" ht="15.75" customHeight="1">
      <c r="A233" s="19"/>
      <c r="B233" s="113" t="s">
        <v>335</v>
      </c>
      <c r="C233" s="113" t="s">
        <v>743</v>
      </c>
      <c r="D233" s="864" t="s">
        <v>744</v>
      </c>
      <c r="E233" s="85">
        <v>43796</v>
      </c>
      <c r="F233" s="112">
        <f>E233+4</f>
        <v>43800</v>
      </c>
      <c r="G233" s="86">
        <f>F233+25</f>
        <v>43825</v>
      </c>
    </row>
    <row r="234" spans="1:7" s="8" customFormat="1" ht="15.75" customHeight="1">
      <c r="A234" s="19"/>
      <c r="B234" s="113" t="s">
        <v>424</v>
      </c>
      <c r="C234" s="113" t="s">
        <v>745</v>
      </c>
      <c r="D234" s="865"/>
      <c r="E234" s="112">
        <f t="shared" ref="E234:G237" si="24">E233+7</f>
        <v>43803</v>
      </c>
      <c r="F234" s="112">
        <f t="shared" si="24"/>
        <v>43807</v>
      </c>
      <c r="G234" s="86">
        <f t="shared" si="24"/>
        <v>43832</v>
      </c>
    </row>
    <row r="235" spans="1:7" s="8" customFormat="1" ht="15.75" customHeight="1">
      <c r="A235" s="19"/>
      <c r="B235" s="113" t="s">
        <v>425</v>
      </c>
      <c r="C235" s="113" t="s">
        <v>746</v>
      </c>
      <c r="D235" s="865"/>
      <c r="E235" s="112">
        <f t="shared" si="24"/>
        <v>43810</v>
      </c>
      <c r="F235" s="112">
        <f t="shared" si="24"/>
        <v>43814</v>
      </c>
      <c r="G235" s="86">
        <f t="shared" si="24"/>
        <v>43839</v>
      </c>
    </row>
    <row r="236" spans="1:7" s="8" customFormat="1" ht="15.75" customHeight="1">
      <c r="A236" s="19"/>
      <c r="B236" s="113" t="s">
        <v>271</v>
      </c>
      <c r="C236" s="113" t="s">
        <v>747</v>
      </c>
      <c r="D236" s="865"/>
      <c r="E236" s="112">
        <f t="shared" si="24"/>
        <v>43817</v>
      </c>
      <c r="F236" s="112">
        <f t="shared" si="24"/>
        <v>43821</v>
      </c>
      <c r="G236" s="86">
        <f t="shared" si="24"/>
        <v>43846</v>
      </c>
    </row>
    <row r="237" spans="1:7" s="8" customFormat="1" ht="15.75" customHeight="1">
      <c r="A237" s="19"/>
      <c r="B237" s="113" t="s">
        <v>426</v>
      </c>
      <c r="C237" s="113" t="s">
        <v>748</v>
      </c>
      <c r="D237" s="891"/>
      <c r="E237" s="112">
        <f t="shared" si="24"/>
        <v>43824</v>
      </c>
      <c r="F237" s="112">
        <f t="shared" si="24"/>
        <v>43828</v>
      </c>
      <c r="G237" s="86">
        <f t="shared" si="24"/>
        <v>43853</v>
      </c>
    </row>
    <row r="238" spans="1:7" s="8" customFormat="1" ht="15.75" customHeight="1">
      <c r="A238" s="19"/>
      <c r="B238" s="5"/>
      <c r="C238" s="5"/>
      <c r="D238" s="6"/>
      <c r="E238" s="6"/>
      <c r="F238" s="78"/>
      <c r="G238" s="78"/>
    </row>
    <row r="239" spans="1:7" s="8" customFormat="1" ht="15.75" customHeight="1">
      <c r="A239" s="863"/>
      <c r="B239" s="863"/>
      <c r="C239" s="5"/>
      <c r="D239" s="6"/>
      <c r="E239" s="6"/>
      <c r="F239" s="78"/>
      <c r="G239" s="78"/>
    </row>
    <row r="240" spans="1:7" s="8" customFormat="1" ht="15.75" customHeight="1">
      <c r="A240" s="19" t="s">
        <v>749</v>
      </c>
      <c r="B240" s="867" t="s">
        <v>25</v>
      </c>
      <c r="C240" s="867" t="s">
        <v>26</v>
      </c>
      <c r="D240" s="867" t="s">
        <v>27</v>
      </c>
      <c r="E240" s="81" t="s">
        <v>677</v>
      </c>
      <c r="F240" s="81" t="s">
        <v>28</v>
      </c>
      <c r="G240" s="81" t="s">
        <v>55</v>
      </c>
    </row>
    <row r="241" spans="1:7" s="8" customFormat="1" ht="15.75" customHeight="1">
      <c r="A241" s="19"/>
      <c r="B241" s="868"/>
      <c r="C241" s="868"/>
      <c r="D241" s="868"/>
      <c r="E241" s="81" t="s">
        <v>18</v>
      </c>
      <c r="F241" s="81" t="s">
        <v>29</v>
      </c>
      <c r="G241" s="81" t="s">
        <v>30</v>
      </c>
    </row>
    <row r="242" spans="1:7" s="8" customFormat="1" ht="15.75" customHeight="1">
      <c r="A242" s="19"/>
      <c r="B242" s="100" t="s">
        <v>466</v>
      </c>
      <c r="C242" s="100" t="s">
        <v>212</v>
      </c>
      <c r="D242" s="903" t="s">
        <v>718</v>
      </c>
      <c r="E242" s="85">
        <v>43802</v>
      </c>
      <c r="F242" s="85">
        <f>E242+4</f>
        <v>43806</v>
      </c>
      <c r="G242" s="85">
        <f>F242+23</f>
        <v>43829</v>
      </c>
    </row>
    <row r="243" spans="1:7" s="8" customFormat="1" ht="15.75" customHeight="1">
      <c r="A243" s="19"/>
      <c r="B243" s="100" t="s">
        <v>467</v>
      </c>
      <c r="C243" s="100" t="s">
        <v>220</v>
      </c>
      <c r="D243" s="885"/>
      <c r="E243" s="85">
        <f t="shared" ref="E243:G247" si="25">E242+7</f>
        <v>43809</v>
      </c>
      <c r="F243" s="85">
        <f t="shared" si="25"/>
        <v>43813</v>
      </c>
      <c r="G243" s="85">
        <f t="shared" si="25"/>
        <v>43836</v>
      </c>
    </row>
    <row r="244" spans="1:7" s="8" customFormat="1" ht="15.75" customHeight="1">
      <c r="A244" s="19"/>
      <c r="B244" s="100" t="s">
        <v>468</v>
      </c>
      <c r="C244" s="100" t="s">
        <v>309</v>
      </c>
      <c r="D244" s="885"/>
      <c r="E244" s="85">
        <f t="shared" si="25"/>
        <v>43816</v>
      </c>
      <c r="F244" s="85">
        <f t="shared" si="25"/>
        <v>43820</v>
      </c>
      <c r="G244" s="85">
        <f t="shared" si="25"/>
        <v>43843</v>
      </c>
    </row>
    <row r="245" spans="1:7" s="8" customFormat="1" ht="15.75" customHeight="1">
      <c r="A245" s="19"/>
      <c r="B245" s="100" t="s">
        <v>469</v>
      </c>
      <c r="C245" s="100" t="s">
        <v>187</v>
      </c>
      <c r="D245" s="885"/>
      <c r="E245" s="85">
        <f t="shared" si="25"/>
        <v>43823</v>
      </c>
      <c r="F245" s="85">
        <f t="shared" si="25"/>
        <v>43827</v>
      </c>
      <c r="G245" s="85">
        <f t="shared" si="25"/>
        <v>43850</v>
      </c>
    </row>
    <row r="246" spans="1:7" s="8" customFormat="1" ht="15.75" customHeight="1">
      <c r="A246" s="19"/>
      <c r="B246" s="100" t="s">
        <v>470</v>
      </c>
      <c r="C246" s="100" t="s">
        <v>220</v>
      </c>
      <c r="D246" s="886"/>
      <c r="E246" s="85">
        <f t="shared" si="25"/>
        <v>43830</v>
      </c>
      <c r="F246" s="85">
        <f t="shared" si="25"/>
        <v>43834</v>
      </c>
      <c r="G246" s="85">
        <f t="shared" si="25"/>
        <v>43857</v>
      </c>
    </row>
    <row r="247" spans="1:7" s="8" customFormat="1" ht="15.75" customHeight="1">
      <c r="A247" s="19"/>
      <c r="B247" s="101"/>
      <c r="C247" s="101"/>
      <c r="D247" s="114"/>
      <c r="E247" s="85">
        <f t="shared" si="25"/>
        <v>43837</v>
      </c>
      <c r="F247" s="85">
        <f t="shared" si="25"/>
        <v>43841</v>
      </c>
      <c r="G247" s="85">
        <f t="shared" si="25"/>
        <v>43864</v>
      </c>
    </row>
    <row r="248" spans="1:7" s="8" customFormat="1" ht="15.75" customHeight="1">
      <c r="A248" s="19"/>
      <c r="B248" s="5"/>
      <c r="C248" s="5"/>
      <c r="D248" s="6"/>
      <c r="E248" s="6"/>
      <c r="F248" s="78"/>
      <c r="G248" s="78"/>
    </row>
    <row r="249" spans="1:7" s="8" customFormat="1" ht="15.75" customHeight="1">
      <c r="A249" s="863"/>
      <c r="B249" s="863"/>
      <c r="C249" s="5"/>
      <c r="D249" s="6"/>
      <c r="E249" s="6"/>
      <c r="F249" s="78"/>
      <c r="G249" s="78"/>
    </row>
    <row r="250" spans="1:7" s="8" customFormat="1" ht="15.75" customHeight="1">
      <c r="A250" s="19" t="s">
        <v>750</v>
      </c>
      <c r="B250" s="869" t="s">
        <v>25</v>
      </c>
      <c r="C250" s="869" t="s">
        <v>26</v>
      </c>
      <c r="D250" s="869" t="s">
        <v>27</v>
      </c>
      <c r="E250" s="81" t="s">
        <v>677</v>
      </c>
      <c r="F250" s="81" t="s">
        <v>28</v>
      </c>
      <c r="G250" s="96" t="s">
        <v>56</v>
      </c>
    </row>
    <row r="251" spans="1:7" s="8" customFormat="1" ht="15.75" customHeight="1">
      <c r="A251" s="19"/>
      <c r="B251" s="870"/>
      <c r="C251" s="870"/>
      <c r="D251" s="870"/>
      <c r="E251" s="82" t="s">
        <v>18</v>
      </c>
      <c r="F251" s="97" t="s">
        <v>29</v>
      </c>
      <c r="G251" s="81" t="s">
        <v>30</v>
      </c>
    </row>
    <row r="252" spans="1:7" s="8" customFormat="1" ht="15.75" customHeight="1">
      <c r="A252" s="19"/>
      <c r="B252" s="104" t="s">
        <v>272</v>
      </c>
      <c r="C252" s="109" t="s">
        <v>736</v>
      </c>
      <c r="D252" s="903" t="s">
        <v>737</v>
      </c>
      <c r="E252" s="110">
        <v>43798</v>
      </c>
      <c r="F252" s="110">
        <f>E252+4</f>
        <v>43802</v>
      </c>
      <c r="G252" s="86">
        <f>F252+26</f>
        <v>43828</v>
      </c>
    </row>
    <row r="253" spans="1:7" s="8" customFormat="1" ht="15.75" customHeight="1">
      <c r="A253" s="19"/>
      <c r="B253" s="104" t="s">
        <v>427</v>
      </c>
      <c r="C253" s="109" t="s">
        <v>700</v>
      </c>
      <c r="D253" s="885"/>
      <c r="E253" s="110">
        <f t="shared" ref="E253:G257" si="26">E252+7</f>
        <v>43805</v>
      </c>
      <c r="F253" s="110">
        <f t="shared" si="26"/>
        <v>43809</v>
      </c>
      <c r="G253" s="86">
        <f t="shared" si="26"/>
        <v>43835</v>
      </c>
    </row>
    <row r="254" spans="1:7" s="8" customFormat="1" ht="15.75" customHeight="1">
      <c r="A254" s="19"/>
      <c r="B254" s="104" t="s">
        <v>428</v>
      </c>
      <c r="C254" s="109" t="s">
        <v>738</v>
      </c>
      <c r="D254" s="885"/>
      <c r="E254" s="110">
        <f t="shared" si="26"/>
        <v>43812</v>
      </c>
      <c r="F254" s="110">
        <f t="shared" si="26"/>
        <v>43816</v>
      </c>
      <c r="G254" s="86">
        <f t="shared" si="26"/>
        <v>43842</v>
      </c>
    </row>
    <row r="255" spans="1:7" s="8" customFormat="1" ht="15.75" customHeight="1">
      <c r="A255" s="19"/>
      <c r="B255" s="105" t="s">
        <v>429</v>
      </c>
      <c r="C255" s="109" t="s">
        <v>739</v>
      </c>
      <c r="D255" s="885"/>
      <c r="E255" s="110">
        <f t="shared" si="26"/>
        <v>43819</v>
      </c>
      <c r="F255" s="110">
        <f t="shared" si="26"/>
        <v>43823</v>
      </c>
      <c r="G255" s="86">
        <f t="shared" si="26"/>
        <v>43849</v>
      </c>
    </row>
    <row r="256" spans="1:7" s="8" customFormat="1" ht="15.75" customHeight="1">
      <c r="A256" s="19"/>
      <c r="B256" s="105" t="s">
        <v>174</v>
      </c>
      <c r="C256" s="109" t="s">
        <v>740</v>
      </c>
      <c r="D256" s="885"/>
      <c r="E256" s="110">
        <f t="shared" si="26"/>
        <v>43826</v>
      </c>
      <c r="F256" s="110">
        <f t="shared" si="26"/>
        <v>43830</v>
      </c>
      <c r="G256" s="86">
        <f t="shared" si="26"/>
        <v>43856</v>
      </c>
    </row>
    <row r="257" spans="1:7" s="8" customFormat="1" ht="15.75" customHeight="1">
      <c r="A257" s="19"/>
      <c r="B257" s="105"/>
      <c r="C257" s="109"/>
      <c r="D257" s="886"/>
      <c r="E257" s="110">
        <f t="shared" si="26"/>
        <v>43833</v>
      </c>
      <c r="F257" s="110">
        <f t="shared" si="26"/>
        <v>43837</v>
      </c>
      <c r="G257" s="86">
        <f t="shared" si="26"/>
        <v>43863</v>
      </c>
    </row>
    <row r="258" spans="1:7" s="8" customFormat="1" ht="15.75" customHeight="1">
      <c r="A258" s="863"/>
      <c r="B258" s="863"/>
      <c r="C258" s="863"/>
      <c r="D258" s="863"/>
      <c r="E258" s="863"/>
      <c r="F258" s="863"/>
      <c r="G258" s="913"/>
    </row>
    <row r="259" spans="1:7" s="8" customFormat="1" ht="15.75" customHeight="1">
      <c r="A259" s="863"/>
      <c r="B259" s="863"/>
      <c r="C259" s="863"/>
      <c r="D259" s="863"/>
      <c r="E259" s="863"/>
      <c r="F259" s="863"/>
      <c r="G259" s="913"/>
    </row>
    <row r="260" spans="1:7" s="8" customFormat="1" ht="15.75" customHeight="1">
      <c r="A260" s="19"/>
      <c r="B260" s="869" t="s">
        <v>691</v>
      </c>
      <c r="C260" s="869" t="s">
        <v>26</v>
      </c>
      <c r="D260" s="869" t="s">
        <v>27</v>
      </c>
      <c r="E260" s="81" t="s">
        <v>677</v>
      </c>
      <c r="F260" s="81" t="s">
        <v>28</v>
      </c>
      <c r="G260" s="96" t="s">
        <v>56</v>
      </c>
    </row>
    <row r="261" spans="1:7" s="8" customFormat="1" ht="15.75" customHeight="1">
      <c r="A261" s="19"/>
      <c r="B261" s="870"/>
      <c r="C261" s="870"/>
      <c r="D261" s="870"/>
      <c r="E261" s="82" t="s">
        <v>18</v>
      </c>
      <c r="F261" s="97" t="s">
        <v>29</v>
      </c>
      <c r="G261" s="81" t="s">
        <v>30</v>
      </c>
    </row>
    <row r="262" spans="1:7" s="8" customFormat="1" ht="15.75" customHeight="1">
      <c r="A262" s="19"/>
      <c r="B262" s="113" t="s">
        <v>335</v>
      </c>
      <c r="C262" s="113" t="s">
        <v>743</v>
      </c>
      <c r="D262" s="864" t="s">
        <v>744</v>
      </c>
      <c r="E262" s="85">
        <v>43796</v>
      </c>
      <c r="F262" s="112">
        <f>E262+4</f>
        <v>43800</v>
      </c>
      <c r="G262" s="86">
        <f>F262+25</f>
        <v>43825</v>
      </c>
    </row>
    <row r="263" spans="1:7" s="8" customFormat="1" ht="15.75" customHeight="1">
      <c r="A263" s="19"/>
      <c r="B263" s="113" t="s">
        <v>424</v>
      </c>
      <c r="C263" s="113" t="s">
        <v>745</v>
      </c>
      <c r="D263" s="865"/>
      <c r="E263" s="112">
        <f t="shared" ref="E263:G266" si="27">E262+7</f>
        <v>43803</v>
      </c>
      <c r="F263" s="112">
        <f t="shared" si="27"/>
        <v>43807</v>
      </c>
      <c r="G263" s="86">
        <f t="shared" si="27"/>
        <v>43832</v>
      </c>
    </row>
    <row r="264" spans="1:7" s="8" customFormat="1" ht="15.75" customHeight="1">
      <c r="A264" s="19"/>
      <c r="B264" s="113" t="s">
        <v>425</v>
      </c>
      <c r="C264" s="113" t="s">
        <v>746</v>
      </c>
      <c r="D264" s="865"/>
      <c r="E264" s="112">
        <f t="shared" si="27"/>
        <v>43810</v>
      </c>
      <c r="F264" s="112">
        <f t="shared" si="27"/>
        <v>43814</v>
      </c>
      <c r="G264" s="86">
        <f t="shared" si="27"/>
        <v>43839</v>
      </c>
    </row>
    <row r="265" spans="1:7" s="8" customFormat="1" ht="15.75" customHeight="1">
      <c r="A265" s="19"/>
      <c r="B265" s="113" t="s">
        <v>271</v>
      </c>
      <c r="C265" s="113" t="s">
        <v>747</v>
      </c>
      <c r="D265" s="865"/>
      <c r="E265" s="112">
        <f t="shared" si="27"/>
        <v>43817</v>
      </c>
      <c r="F265" s="112">
        <f t="shared" si="27"/>
        <v>43821</v>
      </c>
      <c r="G265" s="86">
        <f t="shared" si="27"/>
        <v>43846</v>
      </c>
    </row>
    <row r="266" spans="1:7" s="8" customFormat="1" ht="15.75" customHeight="1">
      <c r="A266" s="19"/>
      <c r="B266" s="113" t="s">
        <v>426</v>
      </c>
      <c r="C266" s="113" t="s">
        <v>748</v>
      </c>
      <c r="D266" s="891"/>
      <c r="E266" s="112">
        <f t="shared" si="27"/>
        <v>43824</v>
      </c>
      <c r="F266" s="112">
        <f t="shared" si="27"/>
        <v>43828</v>
      </c>
      <c r="G266" s="86">
        <f t="shared" si="27"/>
        <v>43853</v>
      </c>
    </row>
    <row r="267" spans="1:7" s="8" customFormat="1" ht="15.75" customHeight="1">
      <c r="A267" s="19"/>
      <c r="B267" s="5"/>
      <c r="C267" s="5"/>
      <c r="D267" s="6"/>
      <c r="E267" s="6"/>
      <c r="F267" s="78"/>
      <c r="G267" s="78"/>
    </row>
    <row r="268" spans="1:7" s="8" customFormat="1" ht="15.75" customHeight="1">
      <c r="A268" s="863"/>
      <c r="B268" s="863"/>
      <c r="C268" s="5"/>
      <c r="D268" s="6"/>
      <c r="E268" s="6"/>
      <c r="F268" s="78"/>
      <c r="G268" s="78"/>
    </row>
    <row r="269" spans="1:7" s="8" customFormat="1" ht="15.75" customHeight="1">
      <c r="A269" s="19" t="s">
        <v>751</v>
      </c>
      <c r="B269" s="869" t="s">
        <v>691</v>
      </c>
      <c r="C269" s="869" t="s">
        <v>26</v>
      </c>
      <c r="D269" s="869" t="s">
        <v>27</v>
      </c>
      <c r="E269" s="81" t="s">
        <v>677</v>
      </c>
      <c r="F269" s="81" t="s">
        <v>28</v>
      </c>
      <c r="G269" s="96" t="s">
        <v>58</v>
      </c>
    </row>
    <row r="270" spans="1:7" s="8" customFormat="1" ht="15.75" customHeight="1">
      <c r="A270" s="19"/>
      <c r="B270" s="870"/>
      <c r="C270" s="870"/>
      <c r="D270" s="870"/>
      <c r="E270" s="82" t="s">
        <v>18</v>
      </c>
      <c r="F270" s="97" t="s">
        <v>29</v>
      </c>
      <c r="G270" s="81" t="s">
        <v>30</v>
      </c>
    </row>
    <row r="271" spans="1:7" s="8" customFormat="1" ht="15.75" customHeight="1">
      <c r="A271" s="19"/>
      <c r="B271" s="100"/>
      <c r="C271" s="100"/>
      <c r="D271" s="903" t="s">
        <v>720</v>
      </c>
      <c r="E271" s="86">
        <v>43801</v>
      </c>
      <c r="F271" s="86">
        <f>E271+4</f>
        <v>43805</v>
      </c>
      <c r="G271" s="86">
        <f>F271+29</f>
        <v>43834</v>
      </c>
    </row>
    <row r="272" spans="1:7" s="8" customFormat="1" ht="15.75" customHeight="1">
      <c r="A272" s="19"/>
      <c r="B272" s="100" t="s">
        <v>471</v>
      </c>
      <c r="C272" s="100" t="s">
        <v>32</v>
      </c>
      <c r="D272" s="885"/>
      <c r="E272" s="91">
        <f t="shared" ref="E272:G276" si="28">E271+7</f>
        <v>43808</v>
      </c>
      <c r="F272" s="86">
        <f t="shared" si="28"/>
        <v>43812</v>
      </c>
      <c r="G272" s="86">
        <f t="shared" si="28"/>
        <v>43841</v>
      </c>
    </row>
    <row r="273" spans="1:7" s="8" customFormat="1" ht="15.75" customHeight="1">
      <c r="A273" s="19"/>
      <c r="B273" s="100" t="s">
        <v>472</v>
      </c>
      <c r="C273" s="100" t="s">
        <v>475</v>
      </c>
      <c r="D273" s="885"/>
      <c r="E273" s="91">
        <f t="shared" si="28"/>
        <v>43815</v>
      </c>
      <c r="F273" s="86">
        <f t="shared" si="28"/>
        <v>43819</v>
      </c>
      <c r="G273" s="86">
        <f t="shared" si="28"/>
        <v>43848</v>
      </c>
    </row>
    <row r="274" spans="1:7" s="8" customFormat="1" ht="15.75" customHeight="1">
      <c r="A274" s="19"/>
      <c r="B274" s="100" t="s">
        <v>473</v>
      </c>
      <c r="C274" s="100" t="s">
        <v>476</v>
      </c>
      <c r="D274" s="885"/>
      <c r="E274" s="91">
        <f t="shared" si="28"/>
        <v>43822</v>
      </c>
      <c r="F274" s="86">
        <f t="shared" si="28"/>
        <v>43826</v>
      </c>
      <c r="G274" s="86">
        <f t="shared" si="28"/>
        <v>43855</v>
      </c>
    </row>
    <row r="275" spans="1:7" s="8" customFormat="1" ht="15.75" customHeight="1">
      <c r="A275" s="19"/>
      <c r="B275" s="100" t="s">
        <v>474</v>
      </c>
      <c r="C275" s="100" t="s">
        <v>212</v>
      </c>
      <c r="D275" s="885"/>
      <c r="E275" s="91">
        <f t="shared" si="28"/>
        <v>43829</v>
      </c>
      <c r="F275" s="86">
        <f t="shared" si="28"/>
        <v>43833</v>
      </c>
      <c r="G275" s="86">
        <f t="shared" si="28"/>
        <v>43862</v>
      </c>
    </row>
    <row r="276" spans="1:7" s="8" customFormat="1" ht="15.75" customHeight="1">
      <c r="A276" s="19"/>
      <c r="B276" s="101"/>
      <c r="C276" s="101"/>
      <c r="D276" s="886"/>
      <c r="E276" s="91">
        <f t="shared" si="28"/>
        <v>43836</v>
      </c>
      <c r="F276" s="86">
        <f t="shared" si="28"/>
        <v>43840</v>
      </c>
      <c r="G276" s="86">
        <f t="shared" si="28"/>
        <v>43869</v>
      </c>
    </row>
    <row r="277" spans="1:7" s="8" customFormat="1" ht="15.75" customHeight="1">
      <c r="A277" s="19"/>
      <c r="B277" s="15"/>
      <c r="C277" s="15"/>
      <c r="D277" s="17"/>
      <c r="E277" s="17"/>
      <c r="F277" s="14"/>
      <c r="G277" s="14"/>
    </row>
    <row r="278" spans="1:7" s="8" customFormat="1" ht="15.75" customHeight="1">
      <c r="A278" s="863"/>
      <c r="B278" s="863"/>
      <c r="C278" s="5"/>
      <c r="D278" s="6"/>
      <c r="E278" s="6"/>
      <c r="F278" s="78"/>
      <c r="G278" s="78"/>
    </row>
    <row r="279" spans="1:7" s="8" customFormat="1" ht="15.75" customHeight="1">
      <c r="A279" s="19" t="s">
        <v>752</v>
      </c>
      <c r="B279" s="869" t="s">
        <v>25</v>
      </c>
      <c r="C279" s="869" t="s">
        <v>26</v>
      </c>
      <c r="D279" s="869" t="s">
        <v>27</v>
      </c>
      <c r="E279" s="81" t="s">
        <v>677</v>
      </c>
      <c r="F279" s="81" t="s">
        <v>28</v>
      </c>
      <c r="G279" s="96" t="s">
        <v>753</v>
      </c>
    </row>
    <row r="280" spans="1:7" s="8" customFormat="1" ht="15.75" customHeight="1">
      <c r="A280" s="19"/>
      <c r="B280" s="870"/>
      <c r="C280" s="870"/>
      <c r="D280" s="870"/>
      <c r="E280" s="82" t="s">
        <v>18</v>
      </c>
      <c r="F280" s="97" t="s">
        <v>29</v>
      </c>
      <c r="G280" s="81" t="s">
        <v>30</v>
      </c>
    </row>
    <row r="281" spans="1:7" s="8" customFormat="1" ht="15.75" customHeight="1">
      <c r="A281" s="19"/>
      <c r="B281" s="113" t="s">
        <v>335</v>
      </c>
      <c r="C281" s="113" t="s">
        <v>743</v>
      </c>
      <c r="D281" s="864" t="s">
        <v>744</v>
      </c>
      <c r="E281" s="85">
        <v>43796</v>
      </c>
      <c r="F281" s="112">
        <f>E281+4</f>
        <v>43800</v>
      </c>
      <c r="G281" s="86">
        <f>F281+25</f>
        <v>43825</v>
      </c>
    </row>
    <row r="282" spans="1:7" s="8" customFormat="1" ht="15.75" customHeight="1">
      <c r="A282" s="19"/>
      <c r="B282" s="113" t="s">
        <v>424</v>
      </c>
      <c r="C282" s="113" t="s">
        <v>745</v>
      </c>
      <c r="D282" s="865"/>
      <c r="E282" s="112">
        <f t="shared" ref="E282:G285" si="29">E281+7</f>
        <v>43803</v>
      </c>
      <c r="F282" s="112">
        <f t="shared" si="29"/>
        <v>43807</v>
      </c>
      <c r="G282" s="86">
        <f t="shared" si="29"/>
        <v>43832</v>
      </c>
    </row>
    <row r="283" spans="1:7" s="8" customFormat="1" ht="15.75" customHeight="1">
      <c r="A283" s="19"/>
      <c r="B283" s="113" t="s">
        <v>425</v>
      </c>
      <c r="C283" s="113" t="s">
        <v>746</v>
      </c>
      <c r="D283" s="865"/>
      <c r="E283" s="112">
        <f t="shared" si="29"/>
        <v>43810</v>
      </c>
      <c r="F283" s="112">
        <f t="shared" si="29"/>
        <v>43814</v>
      </c>
      <c r="G283" s="86">
        <f t="shared" si="29"/>
        <v>43839</v>
      </c>
    </row>
    <row r="284" spans="1:7" s="8" customFormat="1" ht="15.75" customHeight="1">
      <c r="A284" s="19"/>
      <c r="B284" s="113" t="s">
        <v>271</v>
      </c>
      <c r="C284" s="113" t="s">
        <v>747</v>
      </c>
      <c r="D284" s="865"/>
      <c r="E284" s="112">
        <f t="shared" si="29"/>
        <v>43817</v>
      </c>
      <c r="F284" s="112">
        <f t="shared" si="29"/>
        <v>43821</v>
      </c>
      <c r="G284" s="86">
        <f t="shared" si="29"/>
        <v>43846</v>
      </c>
    </row>
    <row r="285" spans="1:7" s="8" customFormat="1" ht="15.75" customHeight="1">
      <c r="A285" s="19"/>
      <c r="B285" s="113" t="s">
        <v>426</v>
      </c>
      <c r="C285" s="113" t="s">
        <v>748</v>
      </c>
      <c r="D285" s="891"/>
      <c r="E285" s="112">
        <f t="shared" si="29"/>
        <v>43824</v>
      </c>
      <c r="F285" s="112">
        <f t="shared" si="29"/>
        <v>43828</v>
      </c>
      <c r="G285" s="86">
        <f t="shared" si="29"/>
        <v>43853</v>
      </c>
    </row>
    <row r="286" spans="1:7" s="8" customFormat="1" ht="15.75" customHeight="1">
      <c r="A286" s="19"/>
      <c r="B286" s="5"/>
      <c r="C286" s="5"/>
      <c r="D286" s="6"/>
      <c r="E286" s="6"/>
      <c r="F286" s="78"/>
      <c r="G286" s="78"/>
    </row>
    <row r="287" spans="1:7" s="8" customFormat="1" ht="15.75" customHeight="1">
      <c r="A287" s="863"/>
      <c r="B287" s="863"/>
      <c r="C287" s="5"/>
      <c r="D287" s="6"/>
      <c r="E287" s="6"/>
      <c r="F287" s="78"/>
      <c r="G287" s="78"/>
    </row>
    <row r="288" spans="1:7" s="8" customFormat="1" ht="15.75" customHeight="1">
      <c r="A288" s="19" t="s">
        <v>754</v>
      </c>
      <c r="B288" s="867" t="s">
        <v>25</v>
      </c>
      <c r="C288" s="867" t="s">
        <v>26</v>
      </c>
      <c r="D288" s="867" t="s">
        <v>27</v>
      </c>
      <c r="E288" s="81" t="s">
        <v>677</v>
      </c>
      <c r="F288" s="81" t="s">
        <v>28</v>
      </c>
      <c r="G288" s="81" t="s">
        <v>61</v>
      </c>
    </row>
    <row r="289" spans="1:7" s="8" customFormat="1" ht="15.75" customHeight="1">
      <c r="A289" s="19"/>
      <c r="B289" s="868"/>
      <c r="C289" s="868"/>
      <c r="D289" s="868"/>
      <c r="E289" s="82" t="s">
        <v>18</v>
      </c>
      <c r="F289" s="81" t="s">
        <v>29</v>
      </c>
      <c r="G289" s="81" t="s">
        <v>30</v>
      </c>
    </row>
    <row r="290" spans="1:7" s="8" customFormat="1" ht="15.75" customHeight="1">
      <c r="A290" s="19"/>
      <c r="B290" s="113" t="s">
        <v>755</v>
      </c>
      <c r="C290" s="113" t="s">
        <v>684</v>
      </c>
      <c r="D290" s="864" t="s">
        <v>756</v>
      </c>
      <c r="E290" s="85">
        <v>43802</v>
      </c>
      <c r="F290" s="112">
        <f>E290+4</f>
        <v>43806</v>
      </c>
      <c r="G290" s="86">
        <f>F290+25</f>
        <v>43831</v>
      </c>
    </row>
    <row r="291" spans="1:7" s="8" customFormat="1" ht="15.75" customHeight="1">
      <c r="A291" s="19"/>
      <c r="B291" s="113" t="s">
        <v>757</v>
      </c>
      <c r="C291" s="113" t="s">
        <v>179</v>
      </c>
      <c r="D291" s="865"/>
      <c r="E291" s="112">
        <f t="shared" ref="E291:G294" si="30">E290+7</f>
        <v>43809</v>
      </c>
      <c r="F291" s="112">
        <f t="shared" si="30"/>
        <v>43813</v>
      </c>
      <c r="G291" s="86">
        <f t="shared" si="30"/>
        <v>43838</v>
      </c>
    </row>
    <row r="292" spans="1:7" s="8" customFormat="1" ht="15.75" customHeight="1">
      <c r="A292" s="19"/>
      <c r="B292" s="113" t="s">
        <v>758</v>
      </c>
      <c r="C292" s="113" t="s">
        <v>496</v>
      </c>
      <c r="D292" s="865"/>
      <c r="E292" s="112">
        <f t="shared" si="30"/>
        <v>43816</v>
      </c>
      <c r="F292" s="112">
        <f t="shared" si="30"/>
        <v>43820</v>
      </c>
      <c r="G292" s="86">
        <f t="shared" si="30"/>
        <v>43845</v>
      </c>
    </row>
    <row r="293" spans="1:7" s="8" customFormat="1" ht="15.75" customHeight="1">
      <c r="A293" s="19"/>
      <c r="B293" s="113" t="s">
        <v>759</v>
      </c>
      <c r="C293" s="113" t="s">
        <v>180</v>
      </c>
      <c r="D293" s="865"/>
      <c r="E293" s="112">
        <f t="shared" si="30"/>
        <v>43823</v>
      </c>
      <c r="F293" s="112">
        <f t="shared" si="30"/>
        <v>43827</v>
      </c>
      <c r="G293" s="86">
        <f t="shared" si="30"/>
        <v>43852</v>
      </c>
    </row>
    <row r="294" spans="1:7" s="8" customFormat="1" ht="15.75" customHeight="1">
      <c r="A294" s="19"/>
      <c r="B294" s="113" t="s">
        <v>760</v>
      </c>
      <c r="C294" s="113" t="s">
        <v>761</v>
      </c>
      <c r="D294" s="891"/>
      <c r="E294" s="112">
        <f t="shared" si="30"/>
        <v>43830</v>
      </c>
      <c r="F294" s="112">
        <f t="shared" si="30"/>
        <v>43834</v>
      </c>
      <c r="G294" s="86">
        <f t="shared" si="30"/>
        <v>43859</v>
      </c>
    </row>
    <row r="295" spans="1:7" s="8" customFormat="1" ht="15.75" customHeight="1">
      <c r="A295" s="19"/>
      <c r="B295" s="5"/>
      <c r="C295" s="5"/>
      <c r="D295" s="6"/>
      <c r="E295" s="6"/>
      <c r="F295" s="78"/>
      <c r="G295" s="78"/>
    </row>
    <row r="296" spans="1:7" s="8" customFormat="1" ht="15.75" customHeight="1">
      <c r="A296" s="863"/>
      <c r="B296" s="863"/>
      <c r="C296" s="5"/>
      <c r="D296" s="6"/>
      <c r="E296" s="6"/>
      <c r="F296" s="78"/>
      <c r="G296" s="78"/>
    </row>
    <row r="297" spans="1:7" s="8" customFormat="1" ht="15.75" customHeight="1">
      <c r="A297" s="19" t="s">
        <v>762</v>
      </c>
      <c r="B297" s="869" t="s">
        <v>25</v>
      </c>
      <c r="C297" s="869" t="s">
        <v>26</v>
      </c>
      <c r="D297" s="869" t="s">
        <v>27</v>
      </c>
      <c r="E297" s="81" t="s">
        <v>677</v>
      </c>
      <c r="F297" s="81" t="s">
        <v>28</v>
      </c>
      <c r="G297" s="96" t="s">
        <v>763</v>
      </c>
    </row>
    <row r="298" spans="1:7" s="8" customFormat="1" ht="15.75" customHeight="1">
      <c r="A298" s="19"/>
      <c r="B298" s="870"/>
      <c r="C298" s="870"/>
      <c r="D298" s="870"/>
      <c r="E298" s="82" t="s">
        <v>18</v>
      </c>
      <c r="F298" s="97" t="s">
        <v>29</v>
      </c>
      <c r="G298" s="81" t="s">
        <v>30</v>
      </c>
    </row>
    <row r="299" spans="1:7" s="8" customFormat="1" ht="15.75" customHeight="1">
      <c r="A299" s="19"/>
      <c r="B299" s="102" t="s">
        <v>343</v>
      </c>
      <c r="C299" s="103" t="s">
        <v>318</v>
      </c>
      <c r="D299" s="864" t="s">
        <v>764</v>
      </c>
      <c r="E299" s="110">
        <v>43800</v>
      </c>
      <c r="F299" s="86">
        <f>E299+4</f>
        <v>43804</v>
      </c>
      <c r="G299" s="86">
        <f>F299+22</f>
        <v>43826</v>
      </c>
    </row>
    <row r="300" spans="1:7" s="8" customFormat="1" ht="15.75" customHeight="1">
      <c r="A300" s="19"/>
      <c r="B300" s="104" t="s">
        <v>185</v>
      </c>
      <c r="C300" s="103" t="s">
        <v>478</v>
      </c>
      <c r="D300" s="865"/>
      <c r="E300" s="86">
        <f t="shared" ref="E300:G304" si="31">E299+7</f>
        <v>43807</v>
      </c>
      <c r="F300" s="86">
        <f t="shared" si="31"/>
        <v>43811</v>
      </c>
      <c r="G300" s="86">
        <f t="shared" si="31"/>
        <v>43833</v>
      </c>
    </row>
    <row r="301" spans="1:7" s="8" customFormat="1" ht="15.75" customHeight="1">
      <c r="A301" s="19"/>
      <c r="B301" s="102"/>
      <c r="C301" s="103"/>
      <c r="D301" s="865"/>
      <c r="E301" s="86">
        <f t="shared" si="31"/>
        <v>43814</v>
      </c>
      <c r="F301" s="86">
        <f t="shared" si="31"/>
        <v>43818</v>
      </c>
      <c r="G301" s="86">
        <f t="shared" si="31"/>
        <v>43840</v>
      </c>
    </row>
    <row r="302" spans="1:7" s="8" customFormat="1" ht="15.75" customHeight="1">
      <c r="A302" s="19"/>
      <c r="B302" s="105"/>
      <c r="C302" s="103"/>
      <c r="D302" s="865"/>
      <c r="E302" s="86">
        <f t="shared" si="31"/>
        <v>43821</v>
      </c>
      <c r="F302" s="86">
        <f t="shared" si="31"/>
        <v>43825</v>
      </c>
      <c r="G302" s="86">
        <f t="shared" si="31"/>
        <v>43847</v>
      </c>
    </row>
    <row r="303" spans="1:7" s="8" customFormat="1" ht="15.75" customHeight="1">
      <c r="A303" s="19"/>
      <c r="B303" s="105" t="s">
        <v>477</v>
      </c>
      <c r="C303" s="103" t="s">
        <v>96</v>
      </c>
      <c r="D303" s="865"/>
      <c r="E303" s="86">
        <f t="shared" si="31"/>
        <v>43828</v>
      </c>
      <c r="F303" s="86">
        <f t="shared" si="31"/>
        <v>43832</v>
      </c>
      <c r="G303" s="86">
        <f t="shared" si="31"/>
        <v>43854</v>
      </c>
    </row>
    <row r="304" spans="1:7" s="8" customFormat="1" ht="15.75" customHeight="1">
      <c r="A304" s="19"/>
      <c r="B304" s="106"/>
      <c r="C304" s="103"/>
      <c r="D304" s="894"/>
      <c r="E304" s="86">
        <f t="shared" si="31"/>
        <v>43835</v>
      </c>
      <c r="F304" s="86">
        <f t="shared" si="31"/>
        <v>43839</v>
      </c>
      <c r="G304" s="86">
        <f t="shared" si="31"/>
        <v>43861</v>
      </c>
    </row>
    <row r="305" spans="1:7" s="8" customFormat="1" ht="15.75" customHeight="1">
      <c r="A305" s="863"/>
      <c r="B305" s="863"/>
      <c r="C305" s="5"/>
      <c r="D305" s="6"/>
      <c r="E305" s="6"/>
      <c r="F305" s="78"/>
      <c r="G305" s="78"/>
    </row>
    <row r="306" spans="1:7" s="8" customFormat="1" ht="15.75" customHeight="1">
      <c r="A306" s="19" t="s">
        <v>765</v>
      </c>
      <c r="B306" s="869" t="s">
        <v>25</v>
      </c>
      <c r="C306" s="869" t="s">
        <v>26</v>
      </c>
      <c r="D306" s="869" t="s">
        <v>27</v>
      </c>
      <c r="E306" s="81" t="s">
        <v>677</v>
      </c>
      <c r="F306" s="81" t="s">
        <v>28</v>
      </c>
      <c r="G306" s="96" t="s">
        <v>59</v>
      </c>
    </row>
    <row r="307" spans="1:7" s="8" customFormat="1" ht="15.75" customHeight="1">
      <c r="A307" s="19"/>
      <c r="B307" s="870"/>
      <c r="C307" s="870"/>
      <c r="D307" s="870"/>
      <c r="E307" s="82" t="s">
        <v>18</v>
      </c>
      <c r="F307" s="97" t="s">
        <v>29</v>
      </c>
      <c r="G307" s="81" t="s">
        <v>30</v>
      </c>
    </row>
    <row r="308" spans="1:7" s="8" customFormat="1" ht="15.75" customHeight="1">
      <c r="A308" s="19"/>
      <c r="B308" s="115" t="s">
        <v>310</v>
      </c>
      <c r="C308" s="115" t="s">
        <v>346</v>
      </c>
      <c r="D308" s="864" t="s">
        <v>766</v>
      </c>
      <c r="E308" s="85">
        <v>43798</v>
      </c>
      <c r="F308" s="112">
        <f>E308+4</f>
        <v>43802</v>
      </c>
      <c r="G308" s="86">
        <f>F308+21</f>
        <v>43823</v>
      </c>
    </row>
    <row r="309" spans="1:7" s="8" customFormat="1" ht="15.75" customHeight="1">
      <c r="A309" s="19"/>
      <c r="B309" s="115" t="s">
        <v>484</v>
      </c>
      <c r="C309" s="115"/>
      <c r="D309" s="865"/>
      <c r="E309" s="112">
        <f t="shared" ref="E309:G313" si="32">E308+7</f>
        <v>43805</v>
      </c>
      <c r="F309" s="112">
        <f t="shared" si="32"/>
        <v>43809</v>
      </c>
      <c r="G309" s="86">
        <f t="shared" si="32"/>
        <v>43830</v>
      </c>
    </row>
    <row r="310" spans="1:7" s="8" customFormat="1" ht="15.75" customHeight="1">
      <c r="A310" s="19"/>
      <c r="B310" s="115" t="s">
        <v>485</v>
      </c>
      <c r="C310" s="115" t="s">
        <v>487</v>
      </c>
      <c r="D310" s="865"/>
      <c r="E310" s="112">
        <f t="shared" si="32"/>
        <v>43812</v>
      </c>
      <c r="F310" s="112">
        <f t="shared" si="32"/>
        <v>43816</v>
      </c>
      <c r="G310" s="86">
        <f t="shared" si="32"/>
        <v>43837</v>
      </c>
    </row>
    <row r="311" spans="1:7" s="8" customFormat="1" ht="15.75" customHeight="1">
      <c r="A311" s="19"/>
      <c r="B311" s="115" t="s">
        <v>286</v>
      </c>
      <c r="C311" s="115"/>
      <c r="D311" s="865"/>
      <c r="E311" s="112">
        <f t="shared" si="32"/>
        <v>43819</v>
      </c>
      <c r="F311" s="112">
        <f t="shared" si="32"/>
        <v>43823</v>
      </c>
      <c r="G311" s="86">
        <f t="shared" si="32"/>
        <v>43844</v>
      </c>
    </row>
    <row r="312" spans="1:7" s="8" customFormat="1" ht="15.75" customHeight="1">
      <c r="A312" s="19"/>
      <c r="B312" s="115" t="s">
        <v>486</v>
      </c>
      <c r="C312" s="115" t="s">
        <v>488</v>
      </c>
      <c r="D312" s="865"/>
      <c r="E312" s="112">
        <f t="shared" si="32"/>
        <v>43826</v>
      </c>
      <c r="F312" s="112">
        <f t="shared" si="32"/>
        <v>43830</v>
      </c>
      <c r="G312" s="86">
        <f t="shared" si="32"/>
        <v>43851</v>
      </c>
    </row>
    <row r="313" spans="1:7" s="8" customFormat="1" ht="15.75" customHeight="1">
      <c r="A313" s="19"/>
      <c r="B313" s="116" t="s">
        <v>80</v>
      </c>
      <c r="C313" s="115"/>
      <c r="D313" s="891"/>
      <c r="E313" s="86">
        <f t="shared" si="32"/>
        <v>43833</v>
      </c>
      <c r="F313" s="86">
        <f t="shared" si="32"/>
        <v>43837</v>
      </c>
      <c r="G313" s="86">
        <f t="shared" si="32"/>
        <v>43858</v>
      </c>
    </row>
    <row r="314" spans="1:7" s="8" customFormat="1" ht="15.75" customHeight="1">
      <c r="A314" s="19"/>
      <c r="B314" s="5"/>
      <c r="C314" s="5"/>
      <c r="D314" s="6"/>
      <c r="E314" s="6"/>
      <c r="F314" s="78"/>
      <c r="G314" s="78"/>
    </row>
    <row r="315" spans="1:7" s="8" customFormat="1" ht="15.75" customHeight="1">
      <c r="A315" s="863"/>
      <c r="B315" s="863"/>
      <c r="C315" s="5"/>
      <c r="D315" s="6"/>
      <c r="E315" s="6"/>
      <c r="F315" s="78"/>
      <c r="G315" s="78"/>
    </row>
    <row r="316" spans="1:7" s="8" customFormat="1" ht="15.75" customHeight="1">
      <c r="A316" s="19" t="s">
        <v>767</v>
      </c>
      <c r="B316" s="869" t="s">
        <v>681</v>
      </c>
      <c r="C316" s="869" t="s">
        <v>26</v>
      </c>
      <c r="D316" s="869" t="s">
        <v>27</v>
      </c>
      <c r="E316" s="81" t="s">
        <v>682</v>
      </c>
      <c r="F316" s="81" t="s">
        <v>28</v>
      </c>
      <c r="G316" s="96" t="s">
        <v>64</v>
      </c>
    </row>
    <row r="317" spans="1:7" s="8" customFormat="1" ht="15.75" customHeight="1">
      <c r="A317" s="19"/>
      <c r="B317" s="870"/>
      <c r="C317" s="870"/>
      <c r="D317" s="870"/>
      <c r="E317" s="82" t="s">
        <v>18</v>
      </c>
      <c r="F317" s="97" t="s">
        <v>29</v>
      </c>
      <c r="G317" s="81" t="s">
        <v>30</v>
      </c>
    </row>
    <row r="318" spans="1:7" s="8" customFormat="1" ht="15.75" customHeight="1">
      <c r="A318" s="19"/>
      <c r="B318" s="115" t="s">
        <v>310</v>
      </c>
      <c r="C318" s="115" t="s">
        <v>346</v>
      </c>
      <c r="D318" s="864" t="s">
        <v>766</v>
      </c>
      <c r="E318" s="85">
        <v>43798</v>
      </c>
      <c r="F318" s="112">
        <f>E318+4</f>
        <v>43802</v>
      </c>
      <c r="G318" s="86">
        <f>F318+25</f>
        <v>43827</v>
      </c>
    </row>
    <row r="319" spans="1:7" s="8" customFormat="1" ht="15.75" customHeight="1">
      <c r="A319" s="19"/>
      <c r="B319" s="115" t="s">
        <v>484</v>
      </c>
      <c r="C319" s="115"/>
      <c r="D319" s="865"/>
      <c r="E319" s="85">
        <f t="shared" ref="E319:G323" si="33">E318+7</f>
        <v>43805</v>
      </c>
      <c r="F319" s="112">
        <f t="shared" si="33"/>
        <v>43809</v>
      </c>
      <c r="G319" s="86">
        <f t="shared" si="33"/>
        <v>43834</v>
      </c>
    </row>
    <row r="320" spans="1:7" s="8" customFormat="1" ht="15.75" customHeight="1">
      <c r="A320" s="19"/>
      <c r="B320" s="115" t="s">
        <v>485</v>
      </c>
      <c r="C320" s="115" t="s">
        <v>487</v>
      </c>
      <c r="D320" s="865"/>
      <c r="E320" s="85">
        <f t="shared" si="33"/>
        <v>43812</v>
      </c>
      <c r="F320" s="112">
        <f t="shared" si="33"/>
        <v>43816</v>
      </c>
      <c r="G320" s="86">
        <f t="shared" si="33"/>
        <v>43841</v>
      </c>
    </row>
    <row r="321" spans="1:7" s="8" customFormat="1" ht="15.75" customHeight="1">
      <c r="A321" s="19"/>
      <c r="B321" s="115" t="s">
        <v>286</v>
      </c>
      <c r="C321" s="115"/>
      <c r="D321" s="865"/>
      <c r="E321" s="85">
        <f t="shared" si="33"/>
        <v>43819</v>
      </c>
      <c r="F321" s="112">
        <f t="shared" si="33"/>
        <v>43823</v>
      </c>
      <c r="G321" s="86">
        <f t="shared" si="33"/>
        <v>43848</v>
      </c>
    </row>
    <row r="322" spans="1:7" s="8" customFormat="1" ht="15.75" customHeight="1">
      <c r="A322" s="19"/>
      <c r="B322" s="115" t="s">
        <v>486</v>
      </c>
      <c r="C322" s="115" t="s">
        <v>488</v>
      </c>
      <c r="D322" s="865"/>
      <c r="E322" s="85">
        <f t="shared" si="33"/>
        <v>43826</v>
      </c>
      <c r="F322" s="112">
        <f t="shared" si="33"/>
        <v>43830</v>
      </c>
      <c r="G322" s="86">
        <f t="shared" si="33"/>
        <v>43855</v>
      </c>
    </row>
    <row r="323" spans="1:7" s="8" customFormat="1" ht="15.75" customHeight="1">
      <c r="A323" s="25"/>
      <c r="B323" s="116" t="s">
        <v>80</v>
      </c>
      <c r="C323" s="115"/>
      <c r="D323" s="891"/>
      <c r="E323" s="85">
        <f t="shared" si="33"/>
        <v>43833</v>
      </c>
      <c r="F323" s="112">
        <f t="shared" si="33"/>
        <v>43837</v>
      </c>
      <c r="G323" s="86">
        <f t="shared" si="33"/>
        <v>43862</v>
      </c>
    </row>
    <row r="324" spans="1:7" s="8" customFormat="1" ht="15.75" customHeight="1">
      <c r="A324" s="25"/>
      <c r="B324" s="28"/>
      <c r="C324" s="29"/>
      <c r="D324" s="17"/>
      <c r="E324" s="23"/>
      <c r="F324" s="77"/>
      <c r="G324" s="77"/>
    </row>
    <row r="325" spans="1:7" s="8" customFormat="1" ht="15.75" customHeight="1">
      <c r="A325" s="905" t="s">
        <v>768</v>
      </c>
      <c r="B325" s="905"/>
      <c r="C325" s="905"/>
      <c r="D325" s="905"/>
      <c r="E325" s="905"/>
      <c r="F325" s="905"/>
      <c r="G325" s="905"/>
    </row>
    <row r="326" spans="1:7" s="8" customFormat="1" ht="15.75" customHeight="1">
      <c r="A326" s="904"/>
      <c r="B326" s="904"/>
      <c r="C326" s="22"/>
      <c r="D326" s="23"/>
      <c r="E326" s="23"/>
      <c r="F326" s="77"/>
      <c r="G326" s="77"/>
    </row>
    <row r="327" spans="1:7" s="8" customFormat="1" ht="15.75" customHeight="1">
      <c r="A327" s="19" t="s">
        <v>769</v>
      </c>
      <c r="B327" s="867" t="s">
        <v>25</v>
      </c>
      <c r="C327" s="867" t="s">
        <v>26</v>
      </c>
      <c r="D327" s="867" t="s">
        <v>27</v>
      </c>
      <c r="E327" s="81" t="s">
        <v>682</v>
      </c>
      <c r="F327" s="81" t="s">
        <v>28</v>
      </c>
      <c r="G327" s="96" t="s">
        <v>769</v>
      </c>
    </row>
    <row r="328" spans="1:7" s="8" customFormat="1" ht="15.75" customHeight="1">
      <c r="A328" s="19"/>
      <c r="B328" s="868"/>
      <c r="C328" s="868"/>
      <c r="D328" s="868"/>
      <c r="E328" s="82" t="s">
        <v>18</v>
      </c>
      <c r="F328" s="97" t="s">
        <v>29</v>
      </c>
      <c r="G328" s="81" t="s">
        <v>30</v>
      </c>
    </row>
    <row r="329" spans="1:7" s="8" customFormat="1" ht="15.75" customHeight="1">
      <c r="A329" s="19"/>
      <c r="B329" s="115" t="s">
        <v>619</v>
      </c>
      <c r="C329" s="115" t="s">
        <v>60</v>
      </c>
      <c r="D329" s="864" t="s">
        <v>770</v>
      </c>
      <c r="E329" s="112">
        <v>43802</v>
      </c>
      <c r="F329" s="112">
        <f>E329+4</f>
        <v>43806</v>
      </c>
      <c r="G329" s="86">
        <f>F329+24</f>
        <v>43830</v>
      </c>
    </row>
    <row r="330" spans="1:7" s="8" customFormat="1" ht="15.75" customHeight="1">
      <c r="A330" s="19"/>
      <c r="B330" s="115" t="s">
        <v>620</v>
      </c>
      <c r="C330" s="115" t="s">
        <v>621</v>
      </c>
      <c r="D330" s="865"/>
      <c r="E330" s="91">
        <f t="shared" ref="E330:G333" si="34">E329+7</f>
        <v>43809</v>
      </c>
      <c r="F330" s="112">
        <f t="shared" si="34"/>
        <v>43813</v>
      </c>
      <c r="G330" s="86">
        <f t="shared" si="34"/>
        <v>43837</v>
      </c>
    </row>
    <row r="331" spans="1:7" s="8" customFormat="1" ht="15.75" customHeight="1">
      <c r="A331" s="19"/>
      <c r="B331" s="117" t="s">
        <v>374</v>
      </c>
      <c r="C331" s="115" t="s">
        <v>622</v>
      </c>
      <c r="D331" s="865"/>
      <c r="E331" s="91">
        <f t="shared" si="34"/>
        <v>43816</v>
      </c>
      <c r="F331" s="112">
        <f t="shared" si="34"/>
        <v>43820</v>
      </c>
      <c r="G331" s="86">
        <f t="shared" si="34"/>
        <v>43844</v>
      </c>
    </row>
    <row r="332" spans="1:7" s="8" customFormat="1" ht="15.75" customHeight="1">
      <c r="A332" s="19"/>
      <c r="B332" s="113"/>
      <c r="C332" s="118"/>
      <c r="D332" s="865"/>
      <c r="E332" s="91">
        <f t="shared" si="34"/>
        <v>43823</v>
      </c>
      <c r="F332" s="112">
        <f t="shared" si="34"/>
        <v>43827</v>
      </c>
      <c r="G332" s="86">
        <f t="shared" si="34"/>
        <v>43851</v>
      </c>
    </row>
    <row r="333" spans="1:7" s="8" customFormat="1" ht="15.75" customHeight="1">
      <c r="A333" s="19"/>
      <c r="B333" s="113"/>
      <c r="C333" s="118"/>
      <c r="D333" s="891"/>
      <c r="E333" s="91">
        <f t="shared" si="34"/>
        <v>43830</v>
      </c>
      <c r="F333" s="112">
        <f t="shared" si="34"/>
        <v>43834</v>
      </c>
      <c r="G333" s="86">
        <f t="shared" si="34"/>
        <v>43858</v>
      </c>
    </row>
    <row r="334" spans="1:7" s="8" customFormat="1" ht="15.75" customHeight="1">
      <c r="A334" s="904"/>
      <c r="B334" s="904"/>
      <c r="C334" s="5"/>
      <c r="D334" s="6"/>
      <c r="E334" s="6"/>
      <c r="F334" s="78"/>
      <c r="G334" s="78"/>
    </row>
    <row r="335" spans="1:7" s="8" customFormat="1" ht="15.75" customHeight="1">
      <c r="A335" s="19" t="s">
        <v>771</v>
      </c>
      <c r="B335" s="869" t="s">
        <v>25</v>
      </c>
      <c r="C335" s="869" t="s">
        <v>26</v>
      </c>
      <c r="D335" s="869" t="s">
        <v>27</v>
      </c>
      <c r="E335" s="81" t="s">
        <v>677</v>
      </c>
      <c r="F335" s="81" t="s">
        <v>28</v>
      </c>
      <c r="G335" s="119" t="s">
        <v>772</v>
      </c>
    </row>
    <row r="336" spans="1:7" s="8" customFormat="1" ht="15.75" customHeight="1">
      <c r="A336" s="19"/>
      <c r="B336" s="870"/>
      <c r="C336" s="870"/>
      <c r="D336" s="870"/>
      <c r="E336" s="82" t="s">
        <v>18</v>
      </c>
      <c r="F336" s="97" t="s">
        <v>29</v>
      </c>
      <c r="G336" s="81" t="s">
        <v>30</v>
      </c>
    </row>
    <row r="337" spans="1:7" s="8" customFormat="1" ht="15.75" customHeight="1">
      <c r="A337" s="19"/>
      <c r="B337" s="115" t="s">
        <v>375</v>
      </c>
      <c r="C337" s="120">
        <v>33</v>
      </c>
      <c r="D337" s="864" t="s">
        <v>773</v>
      </c>
      <c r="E337" s="112">
        <v>43803</v>
      </c>
      <c r="F337" s="112">
        <f>E337+4</f>
        <v>43807</v>
      </c>
      <c r="G337" s="86">
        <f>F337+33</f>
        <v>43840</v>
      </c>
    </row>
    <row r="338" spans="1:7" s="8" customFormat="1" ht="15.75" customHeight="1">
      <c r="A338" s="19"/>
      <c r="B338" s="115" t="s">
        <v>615</v>
      </c>
      <c r="C338" s="115" t="s">
        <v>774</v>
      </c>
      <c r="D338" s="865"/>
      <c r="E338" s="91">
        <f t="shared" ref="E338:G341" si="35">E337+7</f>
        <v>43810</v>
      </c>
      <c r="F338" s="112">
        <f t="shared" si="35"/>
        <v>43814</v>
      </c>
      <c r="G338" s="86">
        <f t="shared" si="35"/>
        <v>43847</v>
      </c>
    </row>
    <row r="339" spans="1:7" s="8" customFormat="1" ht="15.75" customHeight="1">
      <c r="A339" s="19"/>
      <c r="B339" s="115" t="s">
        <v>616</v>
      </c>
      <c r="C339" s="115" t="s">
        <v>774</v>
      </c>
      <c r="D339" s="865"/>
      <c r="E339" s="91">
        <f t="shared" si="35"/>
        <v>43817</v>
      </c>
      <c r="F339" s="112">
        <f t="shared" si="35"/>
        <v>43821</v>
      </c>
      <c r="G339" s="86">
        <f t="shared" si="35"/>
        <v>43854</v>
      </c>
    </row>
    <row r="340" spans="1:7" s="8" customFormat="1" ht="15.75" customHeight="1">
      <c r="A340" s="19"/>
      <c r="B340" s="117" t="s">
        <v>617</v>
      </c>
      <c r="C340" s="115" t="s">
        <v>775</v>
      </c>
      <c r="D340" s="865"/>
      <c r="E340" s="91">
        <f t="shared" si="35"/>
        <v>43824</v>
      </c>
      <c r="F340" s="112">
        <f t="shared" si="35"/>
        <v>43828</v>
      </c>
      <c r="G340" s="86">
        <f t="shared" si="35"/>
        <v>43861</v>
      </c>
    </row>
    <row r="341" spans="1:7" s="8" customFormat="1" ht="15.75" customHeight="1">
      <c r="A341" s="19"/>
      <c r="B341" s="115" t="s">
        <v>618</v>
      </c>
      <c r="C341" s="115" t="s">
        <v>776</v>
      </c>
      <c r="D341" s="891"/>
      <c r="E341" s="91">
        <f t="shared" si="35"/>
        <v>43831</v>
      </c>
      <c r="F341" s="112">
        <f t="shared" si="35"/>
        <v>43835</v>
      </c>
      <c r="G341" s="86">
        <f t="shared" si="35"/>
        <v>43868</v>
      </c>
    </row>
    <row r="342" spans="1:7" s="8" customFormat="1" ht="15.75" customHeight="1">
      <c r="A342" s="19"/>
      <c r="B342" s="5"/>
      <c r="C342" s="5"/>
      <c r="D342" s="6"/>
      <c r="E342" s="6"/>
      <c r="F342" s="78"/>
      <c r="G342" s="78"/>
    </row>
    <row r="343" spans="1:7" s="8" customFormat="1" ht="15.75" customHeight="1">
      <c r="A343" s="19"/>
      <c r="B343" s="5"/>
      <c r="C343" s="5"/>
      <c r="D343" s="6"/>
      <c r="E343" s="6"/>
      <c r="F343" s="78"/>
      <c r="G343" s="78"/>
    </row>
    <row r="344" spans="1:7" s="8" customFormat="1" ht="15.75" customHeight="1">
      <c r="A344" s="863"/>
      <c r="B344" s="863"/>
      <c r="C344" s="5"/>
      <c r="D344" s="6"/>
      <c r="E344" s="6"/>
      <c r="F344" s="78"/>
      <c r="G344" s="78"/>
    </row>
    <row r="345" spans="1:7" s="8" customFormat="1" ht="15.75" customHeight="1">
      <c r="A345" s="19" t="s">
        <v>777</v>
      </c>
      <c r="B345" s="869" t="s">
        <v>25</v>
      </c>
      <c r="C345" s="869" t="s">
        <v>26</v>
      </c>
      <c r="D345" s="869" t="s">
        <v>27</v>
      </c>
      <c r="E345" s="81" t="s">
        <v>677</v>
      </c>
      <c r="F345" s="81" t="s">
        <v>28</v>
      </c>
      <c r="G345" s="96" t="s">
        <v>66</v>
      </c>
    </row>
    <row r="346" spans="1:7" s="8" customFormat="1" ht="15.75" customHeight="1">
      <c r="A346" s="19"/>
      <c r="B346" s="870"/>
      <c r="C346" s="870"/>
      <c r="D346" s="870"/>
      <c r="E346" s="82" t="s">
        <v>18</v>
      </c>
      <c r="F346" s="97" t="s">
        <v>29</v>
      </c>
      <c r="G346" s="81" t="s">
        <v>30</v>
      </c>
    </row>
    <row r="347" spans="1:7" s="8" customFormat="1" ht="15.75" customHeight="1">
      <c r="A347" s="19"/>
      <c r="B347" s="115" t="s">
        <v>375</v>
      </c>
      <c r="C347" s="120">
        <v>33</v>
      </c>
      <c r="D347" s="864" t="s">
        <v>778</v>
      </c>
      <c r="E347" s="112">
        <v>43803</v>
      </c>
      <c r="F347" s="112">
        <f>E347+4</f>
        <v>43807</v>
      </c>
      <c r="G347" s="86">
        <f>F347+24</f>
        <v>43831</v>
      </c>
    </row>
    <row r="348" spans="1:7" s="8" customFormat="1" ht="15.75" customHeight="1">
      <c r="A348" s="19"/>
      <c r="B348" s="115" t="s">
        <v>615</v>
      </c>
      <c r="C348" s="115" t="s">
        <v>774</v>
      </c>
      <c r="D348" s="865"/>
      <c r="E348" s="91">
        <f t="shared" ref="E348:G351" si="36">E347+7</f>
        <v>43810</v>
      </c>
      <c r="F348" s="112">
        <f t="shared" si="36"/>
        <v>43814</v>
      </c>
      <c r="G348" s="86">
        <f t="shared" si="36"/>
        <v>43838</v>
      </c>
    </row>
    <row r="349" spans="1:7" s="8" customFormat="1" ht="15.75" customHeight="1">
      <c r="A349" s="19"/>
      <c r="B349" s="115" t="s">
        <v>616</v>
      </c>
      <c r="C349" s="115" t="s">
        <v>774</v>
      </c>
      <c r="D349" s="865"/>
      <c r="E349" s="91">
        <f t="shared" si="36"/>
        <v>43817</v>
      </c>
      <c r="F349" s="112">
        <f t="shared" si="36"/>
        <v>43821</v>
      </c>
      <c r="G349" s="86">
        <f t="shared" si="36"/>
        <v>43845</v>
      </c>
    </row>
    <row r="350" spans="1:7" s="8" customFormat="1" ht="15.75" customHeight="1">
      <c r="A350" s="19"/>
      <c r="B350" s="117" t="s">
        <v>617</v>
      </c>
      <c r="C350" s="115" t="s">
        <v>775</v>
      </c>
      <c r="D350" s="865"/>
      <c r="E350" s="91">
        <f t="shared" si="36"/>
        <v>43824</v>
      </c>
      <c r="F350" s="112">
        <f t="shared" si="36"/>
        <v>43828</v>
      </c>
      <c r="G350" s="86">
        <f t="shared" si="36"/>
        <v>43852</v>
      </c>
    </row>
    <row r="351" spans="1:7" s="8" customFormat="1" ht="15.75" customHeight="1">
      <c r="A351" s="19"/>
      <c r="B351" s="115" t="s">
        <v>618</v>
      </c>
      <c r="C351" s="115" t="s">
        <v>776</v>
      </c>
      <c r="D351" s="891"/>
      <c r="E351" s="91">
        <f t="shared" si="36"/>
        <v>43831</v>
      </c>
      <c r="F351" s="112">
        <f t="shared" si="36"/>
        <v>43835</v>
      </c>
      <c r="G351" s="86">
        <f t="shared" si="36"/>
        <v>43859</v>
      </c>
    </row>
    <row r="352" spans="1:7" s="8" customFormat="1" ht="15.75" customHeight="1">
      <c r="A352" s="19"/>
      <c r="B352" s="5"/>
      <c r="C352" s="5"/>
      <c r="D352" s="6"/>
      <c r="E352" s="6"/>
      <c r="F352" s="78"/>
      <c r="G352" s="78"/>
    </row>
    <row r="353" spans="1:7" s="8" customFormat="1" ht="15.75" customHeight="1">
      <c r="A353" s="862"/>
      <c r="B353" s="862"/>
      <c r="C353" s="5"/>
      <c r="D353" s="6"/>
      <c r="E353" s="6"/>
      <c r="F353" s="78"/>
      <c r="G353" s="78"/>
    </row>
    <row r="354" spans="1:7" s="8" customFormat="1" ht="15.75" customHeight="1">
      <c r="A354" s="19" t="s">
        <v>779</v>
      </c>
      <c r="B354" s="869" t="s">
        <v>25</v>
      </c>
      <c r="C354" s="869" t="s">
        <v>26</v>
      </c>
      <c r="D354" s="869" t="s">
        <v>27</v>
      </c>
      <c r="E354" s="81" t="s">
        <v>677</v>
      </c>
      <c r="F354" s="81" t="s">
        <v>28</v>
      </c>
      <c r="G354" s="81" t="s">
        <v>772</v>
      </c>
    </row>
    <row r="355" spans="1:7" s="8" customFormat="1" ht="15.75" customHeight="1">
      <c r="A355" s="19"/>
      <c r="B355" s="870"/>
      <c r="C355" s="870"/>
      <c r="D355" s="870"/>
      <c r="E355" s="82" t="s">
        <v>18</v>
      </c>
      <c r="F355" s="81" t="s">
        <v>29</v>
      </c>
      <c r="G355" s="81" t="s">
        <v>30</v>
      </c>
    </row>
    <row r="356" spans="1:7" s="8" customFormat="1" ht="15.75" customHeight="1">
      <c r="A356" s="19"/>
      <c r="B356" s="83" t="s">
        <v>611</v>
      </c>
      <c r="C356" s="121" t="s">
        <v>377</v>
      </c>
      <c r="D356" s="864" t="s">
        <v>780</v>
      </c>
      <c r="E356" s="112">
        <v>43799</v>
      </c>
      <c r="F356" s="112">
        <f>E356+4</f>
        <v>43803</v>
      </c>
      <c r="G356" s="86">
        <f>F356+33</f>
        <v>43836</v>
      </c>
    </row>
    <row r="357" spans="1:7" s="8" customFormat="1" ht="15.75" customHeight="1">
      <c r="A357" s="19"/>
      <c r="B357" s="83" t="s">
        <v>612</v>
      </c>
      <c r="C357" s="98" t="s">
        <v>184</v>
      </c>
      <c r="D357" s="865"/>
      <c r="E357" s="91">
        <f t="shared" ref="E357:G360" si="37">E356+7</f>
        <v>43806</v>
      </c>
      <c r="F357" s="112">
        <f t="shared" si="37"/>
        <v>43810</v>
      </c>
      <c r="G357" s="86">
        <f t="shared" si="37"/>
        <v>43843</v>
      </c>
    </row>
    <row r="358" spans="1:7" s="8" customFormat="1" ht="15.75" customHeight="1">
      <c r="A358" s="19"/>
      <c r="B358" s="83" t="s">
        <v>242</v>
      </c>
      <c r="C358" s="98" t="s">
        <v>614</v>
      </c>
      <c r="D358" s="865"/>
      <c r="E358" s="91">
        <f t="shared" si="37"/>
        <v>43813</v>
      </c>
      <c r="F358" s="112">
        <f t="shared" si="37"/>
        <v>43817</v>
      </c>
      <c r="G358" s="86">
        <f t="shared" si="37"/>
        <v>43850</v>
      </c>
    </row>
    <row r="359" spans="1:7" s="8" customFormat="1" ht="15.75" customHeight="1">
      <c r="A359" s="19"/>
      <c r="B359" s="83" t="s">
        <v>613</v>
      </c>
      <c r="C359" s="98" t="s">
        <v>180</v>
      </c>
      <c r="D359" s="865"/>
      <c r="E359" s="91">
        <f t="shared" si="37"/>
        <v>43820</v>
      </c>
      <c r="F359" s="112">
        <f t="shared" si="37"/>
        <v>43824</v>
      </c>
      <c r="G359" s="86">
        <f t="shared" si="37"/>
        <v>43857</v>
      </c>
    </row>
    <row r="360" spans="1:7" s="8" customFormat="1" ht="15.75" customHeight="1">
      <c r="A360" s="19"/>
      <c r="B360" s="83"/>
      <c r="C360" s="98"/>
      <c r="D360" s="891"/>
      <c r="E360" s="91">
        <f t="shared" si="37"/>
        <v>43827</v>
      </c>
      <c r="F360" s="112">
        <f t="shared" si="37"/>
        <v>43831</v>
      </c>
      <c r="G360" s="86">
        <f t="shared" si="37"/>
        <v>43864</v>
      </c>
    </row>
    <row r="361" spans="1:7" s="8" customFormat="1" ht="15.75" customHeight="1">
      <c r="A361" s="19"/>
      <c r="B361" s="5"/>
      <c r="C361" s="5"/>
      <c r="D361" s="6"/>
      <c r="E361" s="6"/>
      <c r="F361" s="78"/>
      <c r="G361" s="78"/>
    </row>
    <row r="362" spans="1:7" s="8" customFormat="1" ht="15.75" customHeight="1">
      <c r="A362" s="862"/>
      <c r="B362" s="862"/>
      <c r="C362" s="5"/>
      <c r="D362" s="6"/>
      <c r="E362" s="6"/>
      <c r="F362" s="78"/>
      <c r="G362" s="78"/>
    </row>
    <row r="363" spans="1:7" s="8" customFormat="1" ht="15.75" customHeight="1">
      <c r="A363" s="19" t="s">
        <v>781</v>
      </c>
      <c r="B363" s="901" t="s">
        <v>25</v>
      </c>
      <c r="C363" s="901" t="s">
        <v>26</v>
      </c>
      <c r="D363" s="901" t="s">
        <v>27</v>
      </c>
      <c r="E363" s="122" t="s">
        <v>677</v>
      </c>
      <c r="F363" s="122" t="s">
        <v>28</v>
      </c>
      <c r="G363" s="122" t="s">
        <v>782</v>
      </c>
    </row>
    <row r="364" spans="1:7" s="8" customFormat="1" ht="15.75" customHeight="1">
      <c r="A364" s="19"/>
      <c r="B364" s="902"/>
      <c r="C364" s="902"/>
      <c r="D364" s="902"/>
      <c r="E364" s="123" t="s">
        <v>18</v>
      </c>
      <c r="F364" s="124" t="s">
        <v>29</v>
      </c>
      <c r="G364" s="122" t="s">
        <v>30</v>
      </c>
    </row>
    <row r="365" spans="1:7" s="8" customFormat="1" ht="15.75" customHeight="1">
      <c r="A365" s="19"/>
      <c r="B365" s="83" t="s">
        <v>466</v>
      </c>
      <c r="C365" s="125" t="s">
        <v>212</v>
      </c>
      <c r="D365" s="903" t="s">
        <v>783</v>
      </c>
      <c r="E365" s="126">
        <v>43802</v>
      </c>
      <c r="F365" s="126">
        <f>E365+4</f>
        <v>43806</v>
      </c>
      <c r="G365" s="127">
        <f>F365+27</f>
        <v>43833</v>
      </c>
    </row>
    <row r="366" spans="1:7" s="8" customFormat="1" ht="15.75" customHeight="1">
      <c r="A366" s="19"/>
      <c r="B366" s="83" t="s">
        <v>467</v>
      </c>
      <c r="C366" s="128" t="s">
        <v>220</v>
      </c>
      <c r="D366" s="885"/>
      <c r="E366" s="126">
        <f t="shared" ref="E366:G369" si="38">E365+7</f>
        <v>43809</v>
      </c>
      <c r="F366" s="126">
        <f t="shared" si="38"/>
        <v>43813</v>
      </c>
      <c r="G366" s="127">
        <f t="shared" si="38"/>
        <v>43840</v>
      </c>
    </row>
    <row r="367" spans="1:7" s="8" customFormat="1" ht="15.75" customHeight="1">
      <c r="A367" s="19"/>
      <c r="B367" s="83" t="s">
        <v>468</v>
      </c>
      <c r="C367" s="125" t="s">
        <v>309</v>
      </c>
      <c r="D367" s="885"/>
      <c r="E367" s="126">
        <f t="shared" si="38"/>
        <v>43816</v>
      </c>
      <c r="F367" s="126">
        <f t="shared" si="38"/>
        <v>43820</v>
      </c>
      <c r="G367" s="127">
        <f t="shared" si="38"/>
        <v>43847</v>
      </c>
    </row>
    <row r="368" spans="1:7" s="8" customFormat="1" ht="15.75" customHeight="1">
      <c r="A368" s="19"/>
      <c r="B368" s="83" t="s">
        <v>469</v>
      </c>
      <c r="C368" s="128" t="s">
        <v>187</v>
      </c>
      <c r="D368" s="885"/>
      <c r="E368" s="126">
        <f t="shared" si="38"/>
        <v>43823</v>
      </c>
      <c r="F368" s="126">
        <f t="shared" si="38"/>
        <v>43827</v>
      </c>
      <c r="G368" s="127">
        <f t="shared" si="38"/>
        <v>43854</v>
      </c>
    </row>
    <row r="369" spans="1:7" s="8" customFormat="1" ht="15.75" customHeight="1">
      <c r="A369" s="19"/>
      <c r="B369" s="83" t="s">
        <v>470</v>
      </c>
      <c r="C369" s="89" t="s">
        <v>220</v>
      </c>
      <c r="D369" s="886"/>
      <c r="E369" s="126">
        <f t="shared" si="38"/>
        <v>43830</v>
      </c>
      <c r="F369" s="126">
        <f t="shared" si="38"/>
        <v>43834</v>
      </c>
      <c r="G369" s="127">
        <f t="shared" si="38"/>
        <v>43861</v>
      </c>
    </row>
    <row r="370" spans="1:7" s="8" customFormat="1" ht="15.75" customHeight="1">
      <c r="A370" s="19"/>
      <c r="B370" s="5"/>
      <c r="C370" s="5"/>
      <c r="D370" s="6"/>
      <c r="E370" s="6"/>
      <c r="F370" s="78"/>
      <c r="G370" s="78"/>
    </row>
    <row r="371" spans="1:7" s="8" customFormat="1" ht="15.75" customHeight="1">
      <c r="A371" s="862"/>
      <c r="B371" s="862"/>
      <c r="C371" s="5"/>
      <c r="D371" s="6"/>
      <c r="E371" s="6"/>
      <c r="F371" s="78"/>
      <c r="G371" s="78"/>
    </row>
    <row r="372" spans="1:7" s="8" customFormat="1" ht="15.75" customHeight="1">
      <c r="A372" s="19" t="s">
        <v>784</v>
      </c>
      <c r="B372" s="867" t="s">
        <v>25</v>
      </c>
      <c r="C372" s="867" t="s">
        <v>26</v>
      </c>
      <c r="D372" s="869" t="s">
        <v>27</v>
      </c>
      <c r="E372" s="81" t="s">
        <v>677</v>
      </c>
      <c r="F372" s="81" t="s">
        <v>28</v>
      </c>
      <c r="G372" s="96" t="s">
        <v>785</v>
      </c>
    </row>
    <row r="373" spans="1:7" s="8" customFormat="1" ht="15.75" customHeight="1">
      <c r="A373" s="19"/>
      <c r="B373" s="868"/>
      <c r="C373" s="868"/>
      <c r="D373" s="870"/>
      <c r="E373" s="82" t="s">
        <v>18</v>
      </c>
      <c r="F373" s="97" t="s">
        <v>29</v>
      </c>
      <c r="G373" s="81" t="s">
        <v>30</v>
      </c>
    </row>
    <row r="374" spans="1:7" s="8" customFormat="1" ht="15.75" customHeight="1">
      <c r="A374" s="19"/>
      <c r="B374" s="129" t="s">
        <v>786</v>
      </c>
      <c r="C374" s="130" t="s">
        <v>787</v>
      </c>
      <c r="D374" s="864" t="s">
        <v>788</v>
      </c>
      <c r="E374" s="85">
        <v>43797</v>
      </c>
      <c r="F374" s="112">
        <f>E374+4</f>
        <v>43801</v>
      </c>
      <c r="G374" s="86">
        <f>F374+25</f>
        <v>43826</v>
      </c>
    </row>
    <row r="375" spans="1:7" s="8" customFormat="1" ht="15.75" customHeight="1">
      <c r="A375" s="19"/>
      <c r="B375" s="129" t="s">
        <v>789</v>
      </c>
      <c r="C375" s="130" t="s">
        <v>377</v>
      </c>
      <c r="D375" s="865"/>
      <c r="E375" s="112">
        <f t="shared" ref="E375:G378" si="39">E374+7</f>
        <v>43804</v>
      </c>
      <c r="F375" s="112">
        <f t="shared" si="39"/>
        <v>43808</v>
      </c>
      <c r="G375" s="86">
        <f t="shared" si="39"/>
        <v>43833</v>
      </c>
    </row>
    <row r="376" spans="1:7" s="8" customFormat="1" ht="15.75" customHeight="1">
      <c r="A376" s="19"/>
      <c r="B376" s="129" t="s">
        <v>790</v>
      </c>
      <c r="C376" s="130" t="s">
        <v>179</v>
      </c>
      <c r="D376" s="865"/>
      <c r="E376" s="112">
        <f t="shared" si="39"/>
        <v>43811</v>
      </c>
      <c r="F376" s="112">
        <f t="shared" si="39"/>
        <v>43815</v>
      </c>
      <c r="G376" s="86">
        <f t="shared" si="39"/>
        <v>43840</v>
      </c>
    </row>
    <row r="377" spans="1:7" s="8" customFormat="1" ht="15.75" customHeight="1">
      <c r="A377" s="19"/>
      <c r="B377" s="129" t="s">
        <v>791</v>
      </c>
      <c r="C377" s="130" t="s">
        <v>496</v>
      </c>
      <c r="D377" s="865"/>
      <c r="E377" s="112">
        <f t="shared" si="39"/>
        <v>43818</v>
      </c>
      <c r="F377" s="112">
        <f t="shared" si="39"/>
        <v>43822</v>
      </c>
      <c r="G377" s="86">
        <f t="shared" si="39"/>
        <v>43847</v>
      </c>
    </row>
    <row r="378" spans="1:7" s="8" customFormat="1" ht="15.75" customHeight="1">
      <c r="A378" s="19"/>
      <c r="B378" s="129" t="s">
        <v>792</v>
      </c>
      <c r="C378" s="130" t="s">
        <v>180</v>
      </c>
      <c r="D378" s="891"/>
      <c r="E378" s="112">
        <f t="shared" si="39"/>
        <v>43825</v>
      </c>
      <c r="F378" s="112">
        <f t="shared" si="39"/>
        <v>43829</v>
      </c>
      <c r="G378" s="86">
        <f t="shared" si="39"/>
        <v>43854</v>
      </c>
    </row>
    <row r="379" spans="1:7" s="8" customFormat="1" ht="15.75" customHeight="1">
      <c r="A379" s="19"/>
      <c r="B379" s="15"/>
      <c r="C379" s="15"/>
      <c r="D379" s="17"/>
      <c r="E379" s="13"/>
      <c r="F379" s="14"/>
      <c r="G379" s="30"/>
    </row>
    <row r="380" spans="1:7" s="8" customFormat="1" ht="15.75" customHeight="1">
      <c r="A380" s="862"/>
      <c r="B380" s="862"/>
      <c r="C380" s="78" t="s">
        <v>715</v>
      </c>
      <c r="D380" s="6"/>
      <c r="E380" s="6"/>
      <c r="F380" s="78"/>
      <c r="G380" s="78"/>
    </row>
    <row r="381" spans="1:7" s="8" customFormat="1" ht="15.75" customHeight="1">
      <c r="A381" s="19" t="s">
        <v>793</v>
      </c>
      <c r="B381" s="869" t="s">
        <v>25</v>
      </c>
      <c r="C381" s="96" t="s">
        <v>26</v>
      </c>
      <c r="D381" s="96" t="s">
        <v>27</v>
      </c>
      <c r="E381" s="81" t="s">
        <v>677</v>
      </c>
      <c r="F381" s="81" t="s">
        <v>28</v>
      </c>
      <c r="G381" s="81" t="s">
        <v>794</v>
      </c>
    </row>
    <row r="382" spans="1:7" s="8" customFormat="1" ht="15.75" customHeight="1">
      <c r="A382" s="19"/>
      <c r="B382" s="870"/>
      <c r="C382" s="82"/>
      <c r="D382" s="82"/>
      <c r="E382" s="131" t="s">
        <v>18</v>
      </c>
      <c r="F382" s="81" t="s">
        <v>29</v>
      </c>
      <c r="G382" s="81" t="s">
        <v>30</v>
      </c>
    </row>
    <row r="383" spans="1:7" s="8" customFormat="1" ht="15.75" customHeight="1">
      <c r="A383" s="19"/>
      <c r="B383" s="113" t="s">
        <v>80</v>
      </c>
      <c r="C383" s="113" t="s">
        <v>338</v>
      </c>
      <c r="D383" s="864" t="s">
        <v>795</v>
      </c>
      <c r="E383" s="112">
        <v>43798</v>
      </c>
      <c r="F383" s="112">
        <f>E383+4</f>
        <v>43802</v>
      </c>
      <c r="G383" s="86">
        <f>F383+16</f>
        <v>43818</v>
      </c>
    </row>
    <row r="384" spans="1:7" s="8" customFormat="1" ht="15.75" customHeight="1">
      <c r="A384" s="19"/>
      <c r="B384" s="113" t="s">
        <v>337</v>
      </c>
      <c r="C384" s="113" t="s">
        <v>492</v>
      </c>
      <c r="D384" s="865"/>
      <c r="E384" s="112">
        <f t="shared" ref="E384:G387" si="40">E383+7</f>
        <v>43805</v>
      </c>
      <c r="F384" s="112">
        <f t="shared" si="40"/>
        <v>43809</v>
      </c>
      <c r="G384" s="86">
        <f t="shared" si="40"/>
        <v>43825</v>
      </c>
    </row>
    <row r="385" spans="1:7" s="8" customFormat="1" ht="15.75" customHeight="1">
      <c r="A385" s="19"/>
      <c r="B385" s="113" t="s">
        <v>489</v>
      </c>
      <c r="C385" s="113" t="s">
        <v>493</v>
      </c>
      <c r="D385" s="865"/>
      <c r="E385" s="112">
        <f t="shared" si="40"/>
        <v>43812</v>
      </c>
      <c r="F385" s="112">
        <f t="shared" si="40"/>
        <v>43816</v>
      </c>
      <c r="G385" s="86">
        <f t="shared" si="40"/>
        <v>43832</v>
      </c>
    </row>
    <row r="386" spans="1:7" s="8" customFormat="1" ht="15.75" customHeight="1">
      <c r="A386" s="19"/>
      <c r="B386" s="113" t="s">
        <v>490</v>
      </c>
      <c r="C386" s="113" t="s">
        <v>494</v>
      </c>
      <c r="D386" s="865"/>
      <c r="E386" s="112">
        <f t="shared" si="40"/>
        <v>43819</v>
      </c>
      <c r="F386" s="112">
        <f t="shared" si="40"/>
        <v>43823</v>
      </c>
      <c r="G386" s="86">
        <f t="shared" si="40"/>
        <v>43839</v>
      </c>
    </row>
    <row r="387" spans="1:7" s="8" customFormat="1" ht="15.75" customHeight="1">
      <c r="A387" s="19"/>
      <c r="B387" s="132" t="s">
        <v>491</v>
      </c>
      <c r="C387" s="113" t="s">
        <v>495</v>
      </c>
      <c r="D387" s="891"/>
      <c r="E387" s="112">
        <f t="shared" si="40"/>
        <v>43826</v>
      </c>
      <c r="F387" s="112">
        <f t="shared" si="40"/>
        <v>43830</v>
      </c>
      <c r="G387" s="86">
        <f t="shared" si="40"/>
        <v>43846</v>
      </c>
    </row>
    <row r="388" spans="1:7" s="8" customFormat="1" ht="15.75" customHeight="1">
      <c r="A388" s="19"/>
      <c r="B388" s="15"/>
      <c r="C388" s="15"/>
      <c r="D388" s="17"/>
      <c r="E388" s="17"/>
      <c r="F388" s="14"/>
      <c r="G388" s="78"/>
    </row>
    <row r="389" spans="1:7" s="8" customFormat="1" ht="15.75" customHeight="1">
      <c r="A389" s="914" t="s">
        <v>796</v>
      </c>
      <c r="B389" s="914"/>
      <c r="C389" s="914"/>
      <c r="D389" s="914"/>
      <c r="E389" s="914"/>
      <c r="F389" s="914"/>
      <c r="G389" s="914"/>
    </row>
    <row r="390" spans="1:7" s="8" customFormat="1" ht="15.75" customHeight="1">
      <c r="A390" s="879"/>
      <c r="B390" s="879"/>
      <c r="C390" s="5"/>
      <c r="D390" s="6"/>
      <c r="E390" s="6"/>
      <c r="F390" s="78"/>
      <c r="G390" s="78"/>
    </row>
    <row r="391" spans="1:7" s="8" customFormat="1" ht="15.75" customHeight="1">
      <c r="A391" s="19" t="s">
        <v>797</v>
      </c>
      <c r="B391" s="869" t="s">
        <v>25</v>
      </c>
      <c r="C391" s="869" t="s">
        <v>26</v>
      </c>
      <c r="D391" s="869" t="s">
        <v>27</v>
      </c>
      <c r="E391" s="81" t="s">
        <v>682</v>
      </c>
      <c r="F391" s="81" t="s">
        <v>28</v>
      </c>
      <c r="G391" s="81" t="s">
        <v>798</v>
      </c>
    </row>
    <row r="392" spans="1:7" s="8" customFormat="1" ht="15.75" customHeight="1">
      <c r="A392" s="19"/>
      <c r="B392" s="870"/>
      <c r="C392" s="870"/>
      <c r="D392" s="870"/>
      <c r="E392" s="82" t="s">
        <v>18</v>
      </c>
      <c r="F392" s="81" t="s">
        <v>29</v>
      </c>
      <c r="G392" s="81" t="s">
        <v>30</v>
      </c>
    </row>
    <row r="393" spans="1:7" s="8" customFormat="1" ht="15.75" customHeight="1">
      <c r="A393" s="19"/>
      <c r="B393" s="81" t="s">
        <v>80</v>
      </c>
      <c r="C393" s="109" t="s">
        <v>338</v>
      </c>
      <c r="D393" s="883" t="s">
        <v>799</v>
      </c>
      <c r="E393" s="86">
        <v>43798</v>
      </c>
      <c r="F393" s="86">
        <f>E393+4</f>
        <v>43802</v>
      </c>
      <c r="G393" s="86">
        <f>F393+8</f>
        <v>43810</v>
      </c>
    </row>
    <row r="394" spans="1:7" s="8" customFormat="1" ht="15.75" customHeight="1">
      <c r="A394" s="19"/>
      <c r="B394" s="81" t="s">
        <v>337</v>
      </c>
      <c r="C394" s="133" t="s">
        <v>492</v>
      </c>
      <c r="D394" s="885"/>
      <c r="E394" s="86">
        <f t="shared" ref="E394:G397" si="41">E393+7</f>
        <v>43805</v>
      </c>
      <c r="F394" s="86">
        <f t="shared" si="41"/>
        <v>43809</v>
      </c>
      <c r="G394" s="127">
        <f t="shared" si="41"/>
        <v>43817</v>
      </c>
    </row>
    <row r="395" spans="1:7" s="8" customFormat="1" ht="15.75" customHeight="1">
      <c r="A395" s="19"/>
      <c r="B395" s="81" t="s">
        <v>489</v>
      </c>
      <c r="C395" s="133" t="s">
        <v>493</v>
      </c>
      <c r="D395" s="885"/>
      <c r="E395" s="86">
        <f t="shared" si="41"/>
        <v>43812</v>
      </c>
      <c r="F395" s="86">
        <f t="shared" si="41"/>
        <v>43816</v>
      </c>
      <c r="G395" s="127">
        <f t="shared" si="41"/>
        <v>43824</v>
      </c>
    </row>
    <row r="396" spans="1:7" s="8" customFormat="1" ht="15.75" customHeight="1">
      <c r="A396" s="19"/>
      <c r="B396" s="81" t="s">
        <v>490</v>
      </c>
      <c r="C396" s="133" t="s">
        <v>494</v>
      </c>
      <c r="D396" s="885"/>
      <c r="E396" s="86">
        <f t="shared" si="41"/>
        <v>43819</v>
      </c>
      <c r="F396" s="86">
        <f t="shared" si="41"/>
        <v>43823</v>
      </c>
      <c r="G396" s="127">
        <f t="shared" si="41"/>
        <v>43831</v>
      </c>
    </row>
    <row r="397" spans="1:7" s="8" customFormat="1" ht="15.75" customHeight="1">
      <c r="A397" s="19"/>
      <c r="B397" s="81" t="s">
        <v>491</v>
      </c>
      <c r="C397" s="133" t="s">
        <v>495</v>
      </c>
      <c r="D397" s="886"/>
      <c r="E397" s="86">
        <f t="shared" si="41"/>
        <v>43826</v>
      </c>
      <c r="F397" s="86">
        <f t="shared" si="41"/>
        <v>43830</v>
      </c>
      <c r="G397" s="127">
        <f t="shared" si="41"/>
        <v>43838</v>
      </c>
    </row>
    <row r="398" spans="1:7" s="8" customFormat="1" ht="15.75" customHeight="1">
      <c r="A398" s="19"/>
      <c r="B398" s="31"/>
      <c r="C398" s="31"/>
      <c r="D398" s="31"/>
      <c r="E398" s="31"/>
      <c r="F398" s="14"/>
      <c r="G398" s="14"/>
    </row>
    <row r="399" spans="1:7" s="8" customFormat="1" ht="15.75" customHeight="1">
      <c r="A399" s="879"/>
      <c r="B399" s="879"/>
      <c r="C399" s="5"/>
      <c r="D399" s="6"/>
      <c r="E399" s="6"/>
      <c r="F399" s="78"/>
      <c r="G399" s="78"/>
    </row>
    <row r="400" spans="1:7" s="8" customFormat="1" ht="15.75" customHeight="1">
      <c r="A400" s="19" t="s">
        <v>800</v>
      </c>
      <c r="B400" s="878" t="s">
        <v>25</v>
      </c>
      <c r="C400" s="869" t="s">
        <v>26</v>
      </c>
      <c r="D400" s="869" t="s">
        <v>801</v>
      </c>
      <c r="E400" s="81" t="s">
        <v>682</v>
      </c>
      <c r="F400" s="81" t="s">
        <v>28</v>
      </c>
      <c r="G400" s="81" t="s">
        <v>72</v>
      </c>
    </row>
    <row r="401" spans="1:7" s="8" customFormat="1" ht="15.75" customHeight="1">
      <c r="A401" s="19"/>
      <c r="B401" s="870"/>
      <c r="C401" s="870"/>
      <c r="D401" s="870"/>
      <c r="E401" s="82" t="s">
        <v>18</v>
      </c>
      <c r="F401" s="81" t="s">
        <v>29</v>
      </c>
      <c r="G401" s="81" t="s">
        <v>30</v>
      </c>
    </row>
    <row r="402" spans="1:7" s="8" customFormat="1" ht="15.75" customHeight="1">
      <c r="A402" s="19"/>
      <c r="B402" s="81" t="s">
        <v>305</v>
      </c>
      <c r="C402" s="134" t="s">
        <v>88</v>
      </c>
      <c r="D402" s="869" t="s">
        <v>802</v>
      </c>
      <c r="E402" s="86">
        <v>43801</v>
      </c>
      <c r="F402" s="86">
        <f>E402+4</f>
        <v>43805</v>
      </c>
      <c r="G402" s="86">
        <f>F402+21</f>
        <v>43826</v>
      </c>
    </row>
    <row r="403" spans="1:7" s="8" customFormat="1" ht="15.75" customHeight="1">
      <c r="A403" s="19"/>
      <c r="B403" s="81" t="s">
        <v>297</v>
      </c>
      <c r="C403" s="134" t="s">
        <v>608</v>
      </c>
      <c r="D403" s="875"/>
      <c r="E403" s="86">
        <f t="shared" ref="E403:G406" si="42">E402+7</f>
        <v>43808</v>
      </c>
      <c r="F403" s="86">
        <f t="shared" si="42"/>
        <v>43812</v>
      </c>
      <c r="G403" s="127">
        <f t="shared" si="42"/>
        <v>43833</v>
      </c>
    </row>
    <row r="404" spans="1:7" s="8" customFormat="1" ht="15.75" customHeight="1">
      <c r="A404" s="19"/>
      <c r="B404" s="81" t="s">
        <v>304</v>
      </c>
      <c r="C404" s="134" t="s">
        <v>609</v>
      </c>
      <c r="D404" s="875"/>
      <c r="E404" s="86">
        <f t="shared" si="42"/>
        <v>43815</v>
      </c>
      <c r="F404" s="86">
        <f t="shared" si="42"/>
        <v>43819</v>
      </c>
      <c r="G404" s="127">
        <f t="shared" si="42"/>
        <v>43840</v>
      </c>
    </row>
    <row r="405" spans="1:7" s="8" customFormat="1" ht="15.75" customHeight="1">
      <c r="A405" s="19"/>
      <c r="B405" s="135" t="s">
        <v>373</v>
      </c>
      <c r="C405" s="136" t="s">
        <v>85</v>
      </c>
      <c r="D405" s="875"/>
      <c r="E405" s="86">
        <f t="shared" si="42"/>
        <v>43822</v>
      </c>
      <c r="F405" s="86">
        <f t="shared" si="42"/>
        <v>43826</v>
      </c>
      <c r="G405" s="127">
        <f t="shared" si="42"/>
        <v>43847</v>
      </c>
    </row>
    <row r="406" spans="1:7" s="8" customFormat="1" ht="15.75" customHeight="1">
      <c r="A406" s="19"/>
      <c r="B406" s="81" t="s">
        <v>298</v>
      </c>
      <c r="C406" s="134" t="s">
        <v>610</v>
      </c>
      <c r="D406" s="870"/>
      <c r="E406" s="86">
        <f t="shared" si="42"/>
        <v>43829</v>
      </c>
      <c r="F406" s="86">
        <f t="shared" si="42"/>
        <v>43833</v>
      </c>
      <c r="G406" s="127">
        <f t="shared" si="42"/>
        <v>43854</v>
      </c>
    </row>
    <row r="407" spans="1:7" s="8" customFormat="1" ht="15.75" customHeight="1">
      <c r="A407" s="19"/>
      <c r="B407" s="32"/>
      <c r="C407" s="33"/>
      <c r="D407" s="31"/>
      <c r="E407" s="14"/>
      <c r="F407" s="14"/>
      <c r="G407" s="14"/>
    </row>
    <row r="408" spans="1:7" s="8" customFormat="1" ht="15.75" customHeight="1">
      <c r="A408" s="19"/>
      <c r="B408" s="31"/>
      <c r="C408" s="31"/>
      <c r="D408" s="31"/>
      <c r="E408" s="31"/>
      <c r="F408" s="31"/>
      <c r="G408" s="31"/>
    </row>
    <row r="409" spans="1:7" s="8" customFormat="1" ht="15.75" customHeight="1">
      <c r="A409" s="879"/>
      <c r="B409" s="879"/>
      <c r="C409" s="5"/>
      <c r="D409" s="6"/>
      <c r="E409" s="6"/>
      <c r="F409" s="78"/>
      <c r="G409" s="78"/>
    </row>
    <row r="410" spans="1:7" s="8" customFormat="1" ht="15.75" customHeight="1">
      <c r="A410" s="19" t="s">
        <v>803</v>
      </c>
      <c r="B410" s="869" t="s">
        <v>25</v>
      </c>
      <c r="C410" s="869" t="s">
        <v>26</v>
      </c>
      <c r="D410" s="869" t="s">
        <v>27</v>
      </c>
      <c r="E410" s="81" t="s">
        <v>677</v>
      </c>
      <c r="F410" s="81" t="s">
        <v>28</v>
      </c>
      <c r="G410" s="81" t="s">
        <v>74</v>
      </c>
    </row>
    <row r="411" spans="1:7" s="8" customFormat="1" ht="15.75" customHeight="1">
      <c r="A411" s="19"/>
      <c r="B411" s="870"/>
      <c r="C411" s="870"/>
      <c r="D411" s="870"/>
      <c r="E411" s="82" t="s">
        <v>18</v>
      </c>
      <c r="F411" s="81" t="s">
        <v>29</v>
      </c>
      <c r="G411" s="81" t="s">
        <v>30</v>
      </c>
    </row>
    <row r="412" spans="1:7" s="8" customFormat="1" ht="15.75" customHeight="1">
      <c r="A412" s="19"/>
      <c r="B412" s="81" t="s">
        <v>804</v>
      </c>
      <c r="C412" s="86" t="s">
        <v>805</v>
      </c>
      <c r="D412" s="918" t="s">
        <v>806</v>
      </c>
      <c r="E412" s="112">
        <v>43802</v>
      </c>
      <c r="F412" s="86">
        <f>E412+4</f>
        <v>43806</v>
      </c>
      <c r="G412" s="86">
        <f>F412+11</f>
        <v>43817</v>
      </c>
    </row>
    <row r="413" spans="1:7" s="8" customFormat="1" ht="15.75" customHeight="1">
      <c r="A413" s="19"/>
      <c r="B413" s="81" t="s">
        <v>807</v>
      </c>
      <c r="C413" s="86" t="s">
        <v>492</v>
      </c>
      <c r="D413" s="916"/>
      <c r="E413" s="86">
        <f t="shared" ref="E413:G416" si="43">E412+7</f>
        <v>43809</v>
      </c>
      <c r="F413" s="86">
        <f t="shared" si="43"/>
        <v>43813</v>
      </c>
      <c r="G413" s="127">
        <f t="shared" si="43"/>
        <v>43824</v>
      </c>
    </row>
    <row r="414" spans="1:7" s="8" customFormat="1" ht="15.75" customHeight="1">
      <c r="A414" s="19"/>
      <c r="B414" s="81" t="s">
        <v>808</v>
      </c>
      <c r="C414" s="86" t="s">
        <v>493</v>
      </c>
      <c r="D414" s="916"/>
      <c r="E414" s="86">
        <f t="shared" si="43"/>
        <v>43816</v>
      </c>
      <c r="F414" s="86">
        <f t="shared" si="43"/>
        <v>43820</v>
      </c>
      <c r="G414" s="127">
        <f t="shared" si="43"/>
        <v>43831</v>
      </c>
    </row>
    <row r="415" spans="1:7" s="8" customFormat="1" ht="15.75" customHeight="1">
      <c r="A415" s="19"/>
      <c r="B415" s="81" t="s">
        <v>809</v>
      </c>
      <c r="C415" s="86" t="s">
        <v>494</v>
      </c>
      <c r="D415" s="916"/>
      <c r="E415" s="86">
        <f t="shared" si="43"/>
        <v>43823</v>
      </c>
      <c r="F415" s="86">
        <f t="shared" si="43"/>
        <v>43827</v>
      </c>
      <c r="G415" s="127">
        <f t="shared" si="43"/>
        <v>43838</v>
      </c>
    </row>
    <row r="416" spans="1:7" s="8" customFormat="1" ht="15.75" customHeight="1">
      <c r="A416" s="19"/>
      <c r="B416" s="81" t="s">
        <v>810</v>
      </c>
      <c r="C416" s="86" t="s">
        <v>495</v>
      </c>
      <c r="D416" s="917"/>
      <c r="E416" s="86">
        <f t="shared" si="43"/>
        <v>43830</v>
      </c>
      <c r="F416" s="86">
        <f t="shared" si="43"/>
        <v>43834</v>
      </c>
      <c r="G416" s="127">
        <f t="shared" si="43"/>
        <v>43845</v>
      </c>
    </row>
    <row r="417" spans="1:7" s="8" customFormat="1" ht="15.75" customHeight="1">
      <c r="A417" s="19"/>
      <c r="B417" s="31"/>
      <c r="C417" s="31"/>
      <c r="D417" s="31"/>
      <c r="E417" s="31"/>
      <c r="F417" s="14"/>
      <c r="G417" s="14"/>
    </row>
    <row r="418" spans="1:7" s="8" customFormat="1" ht="15.75" customHeight="1">
      <c r="A418" s="879"/>
      <c r="B418" s="879"/>
      <c r="C418" s="5"/>
      <c r="D418" s="6"/>
      <c r="E418" s="6"/>
      <c r="F418" s="78"/>
      <c r="G418" s="78"/>
    </row>
    <row r="419" spans="1:7" s="8" customFormat="1" ht="15.75" customHeight="1">
      <c r="A419" s="19" t="s">
        <v>811</v>
      </c>
      <c r="B419" s="867" t="s">
        <v>25</v>
      </c>
      <c r="C419" s="867" t="s">
        <v>26</v>
      </c>
      <c r="D419" s="867" t="s">
        <v>27</v>
      </c>
      <c r="E419" s="81" t="s">
        <v>677</v>
      </c>
      <c r="F419" s="81" t="s">
        <v>28</v>
      </c>
      <c r="G419" s="81" t="s">
        <v>798</v>
      </c>
    </row>
    <row r="420" spans="1:7" s="8" customFormat="1" ht="15.75" customHeight="1">
      <c r="A420" s="19"/>
      <c r="B420" s="868"/>
      <c r="C420" s="868"/>
      <c r="D420" s="868"/>
      <c r="E420" s="81" t="s">
        <v>18</v>
      </c>
      <c r="F420" s="81" t="s">
        <v>29</v>
      </c>
      <c r="G420" s="81" t="s">
        <v>30</v>
      </c>
    </row>
    <row r="421" spans="1:7" s="8" customFormat="1" ht="15.75" customHeight="1">
      <c r="A421" s="19"/>
      <c r="B421" s="81" t="s">
        <v>624</v>
      </c>
      <c r="C421" s="109" t="s">
        <v>812</v>
      </c>
      <c r="D421" s="883" t="s">
        <v>813</v>
      </c>
      <c r="E421" s="86">
        <v>43795</v>
      </c>
      <c r="F421" s="86">
        <f>E421+4</f>
        <v>43799</v>
      </c>
      <c r="G421" s="86">
        <f>F421+15</f>
        <v>43814</v>
      </c>
    </row>
    <row r="422" spans="1:7" s="8" customFormat="1" ht="15.75" customHeight="1">
      <c r="A422" s="19"/>
      <c r="B422" s="81" t="s">
        <v>619</v>
      </c>
      <c r="C422" s="133" t="s">
        <v>814</v>
      </c>
      <c r="D422" s="885"/>
      <c r="E422" s="86">
        <f t="shared" ref="E422:G425" si="44">E421+7</f>
        <v>43802</v>
      </c>
      <c r="F422" s="86">
        <f t="shared" si="44"/>
        <v>43806</v>
      </c>
      <c r="G422" s="127">
        <f t="shared" si="44"/>
        <v>43821</v>
      </c>
    </row>
    <row r="423" spans="1:7" s="8" customFormat="1" ht="15.75" customHeight="1">
      <c r="A423" s="19"/>
      <c r="B423" s="81"/>
      <c r="C423" s="133"/>
      <c r="D423" s="885"/>
      <c r="E423" s="86">
        <f t="shared" si="44"/>
        <v>43809</v>
      </c>
      <c r="F423" s="86">
        <f t="shared" si="44"/>
        <v>43813</v>
      </c>
      <c r="G423" s="127">
        <f t="shared" si="44"/>
        <v>43828</v>
      </c>
    </row>
    <row r="424" spans="1:7" s="8" customFormat="1" ht="15.75" customHeight="1">
      <c r="A424" s="19"/>
      <c r="B424" s="81" t="s">
        <v>374</v>
      </c>
      <c r="C424" s="133" t="s">
        <v>815</v>
      </c>
      <c r="D424" s="885"/>
      <c r="E424" s="86">
        <f t="shared" si="44"/>
        <v>43816</v>
      </c>
      <c r="F424" s="86">
        <f t="shared" si="44"/>
        <v>43820</v>
      </c>
      <c r="G424" s="127">
        <f t="shared" si="44"/>
        <v>43835</v>
      </c>
    </row>
    <row r="425" spans="1:7" s="8" customFormat="1" ht="15.75" customHeight="1">
      <c r="A425" s="19"/>
      <c r="B425" s="81" t="s">
        <v>625</v>
      </c>
      <c r="C425" s="133" t="s">
        <v>816</v>
      </c>
      <c r="D425" s="886"/>
      <c r="E425" s="86">
        <f t="shared" si="44"/>
        <v>43823</v>
      </c>
      <c r="F425" s="86">
        <f t="shared" si="44"/>
        <v>43827</v>
      </c>
      <c r="G425" s="127">
        <f t="shared" si="44"/>
        <v>43842</v>
      </c>
    </row>
    <row r="426" spans="1:7" s="8" customFormat="1" ht="15.75" customHeight="1">
      <c r="A426" s="19"/>
      <c r="B426" s="31"/>
      <c r="C426" s="31"/>
      <c r="D426" s="31"/>
      <c r="E426" s="31"/>
      <c r="F426" s="31"/>
      <c r="G426" s="14"/>
    </row>
    <row r="427" spans="1:7" s="8" customFormat="1" ht="15.75" customHeight="1">
      <c r="A427" s="879"/>
      <c r="B427" s="879"/>
      <c r="C427" s="5"/>
      <c r="D427" s="6"/>
      <c r="E427" s="6"/>
      <c r="F427" s="78"/>
      <c r="G427" s="78"/>
    </row>
    <row r="428" spans="1:7" s="8" customFormat="1" ht="15.75" customHeight="1">
      <c r="A428" s="19" t="s">
        <v>817</v>
      </c>
      <c r="B428" s="869" t="s">
        <v>25</v>
      </c>
      <c r="C428" s="869" t="s">
        <v>26</v>
      </c>
      <c r="D428" s="869" t="s">
        <v>27</v>
      </c>
      <c r="E428" s="81" t="s">
        <v>677</v>
      </c>
      <c r="F428" s="81" t="s">
        <v>28</v>
      </c>
      <c r="G428" s="81" t="s">
        <v>77</v>
      </c>
    </row>
    <row r="429" spans="1:7" s="8" customFormat="1" ht="15.75" customHeight="1">
      <c r="A429" s="19"/>
      <c r="B429" s="870"/>
      <c r="C429" s="870"/>
      <c r="D429" s="870"/>
      <c r="E429" s="82" t="s">
        <v>18</v>
      </c>
      <c r="F429" s="81" t="s">
        <v>29</v>
      </c>
      <c r="G429" s="81" t="s">
        <v>30</v>
      </c>
    </row>
    <row r="430" spans="1:7" s="8" customFormat="1" ht="15.75" customHeight="1">
      <c r="A430" s="19"/>
      <c r="B430" s="86" t="s">
        <v>300</v>
      </c>
      <c r="C430" s="137" t="s">
        <v>818</v>
      </c>
      <c r="D430" s="915" t="s">
        <v>819</v>
      </c>
      <c r="E430" s="86">
        <v>43795</v>
      </c>
      <c r="F430" s="86">
        <f>E430+4</f>
        <v>43799</v>
      </c>
      <c r="G430" s="86">
        <f>F430+15</f>
        <v>43814</v>
      </c>
    </row>
    <row r="431" spans="1:7" s="8" customFormat="1" ht="15.75" customHeight="1">
      <c r="A431" s="19"/>
      <c r="B431" s="81" t="s">
        <v>422</v>
      </c>
      <c r="C431" s="81" t="s">
        <v>820</v>
      </c>
      <c r="D431" s="916"/>
      <c r="E431" s="86">
        <f t="shared" ref="E431:G434" si="45">E430+7</f>
        <v>43802</v>
      </c>
      <c r="F431" s="86">
        <f t="shared" si="45"/>
        <v>43806</v>
      </c>
      <c r="G431" s="127">
        <f t="shared" si="45"/>
        <v>43821</v>
      </c>
    </row>
    <row r="432" spans="1:7" s="8" customFormat="1" ht="15.75" customHeight="1">
      <c r="A432" s="19"/>
      <c r="B432" s="81" t="s">
        <v>423</v>
      </c>
      <c r="C432" s="81" t="s">
        <v>821</v>
      </c>
      <c r="D432" s="916"/>
      <c r="E432" s="86">
        <f t="shared" si="45"/>
        <v>43809</v>
      </c>
      <c r="F432" s="86">
        <f t="shared" si="45"/>
        <v>43813</v>
      </c>
      <c r="G432" s="127">
        <f t="shared" si="45"/>
        <v>43828</v>
      </c>
    </row>
    <row r="433" spans="1:7" s="8" customFormat="1" ht="15.75" customHeight="1">
      <c r="A433" s="19"/>
      <c r="B433" s="81" t="s">
        <v>219</v>
      </c>
      <c r="C433" s="81" t="s">
        <v>822</v>
      </c>
      <c r="D433" s="916"/>
      <c r="E433" s="86">
        <f t="shared" si="45"/>
        <v>43816</v>
      </c>
      <c r="F433" s="86">
        <f t="shared" si="45"/>
        <v>43820</v>
      </c>
      <c r="G433" s="127">
        <f t="shared" si="45"/>
        <v>43835</v>
      </c>
    </row>
    <row r="434" spans="1:7" s="8" customFormat="1" ht="15.75" customHeight="1">
      <c r="A434" s="19"/>
      <c r="B434" s="81" t="s">
        <v>260</v>
      </c>
      <c r="C434" s="81" t="s">
        <v>823</v>
      </c>
      <c r="D434" s="917"/>
      <c r="E434" s="86">
        <f t="shared" si="45"/>
        <v>43823</v>
      </c>
      <c r="F434" s="86">
        <f t="shared" si="45"/>
        <v>43827</v>
      </c>
      <c r="G434" s="127">
        <f t="shared" si="45"/>
        <v>43842</v>
      </c>
    </row>
    <row r="435" spans="1:7" s="8" customFormat="1" ht="15.75" customHeight="1">
      <c r="A435" s="19"/>
      <c r="B435" s="31"/>
      <c r="C435" s="31"/>
      <c r="D435" s="31"/>
      <c r="E435" s="31"/>
      <c r="F435" s="14"/>
      <c r="G435" s="14"/>
    </row>
    <row r="436" spans="1:7" s="8" customFormat="1" ht="15.75" customHeight="1">
      <c r="A436" s="879"/>
      <c r="B436" s="879"/>
      <c r="C436" s="5"/>
      <c r="D436" s="6"/>
      <c r="E436" s="6"/>
      <c r="F436" s="78"/>
      <c r="G436" s="78"/>
    </row>
    <row r="437" spans="1:7" s="8" customFormat="1" ht="15.75" customHeight="1">
      <c r="A437" s="19" t="s">
        <v>824</v>
      </c>
      <c r="B437" s="869" t="s">
        <v>25</v>
      </c>
      <c r="C437" s="869" t="s">
        <v>26</v>
      </c>
      <c r="D437" s="869" t="s">
        <v>27</v>
      </c>
      <c r="E437" s="81" t="s">
        <v>677</v>
      </c>
      <c r="F437" s="81" t="s">
        <v>28</v>
      </c>
      <c r="G437" s="81" t="s">
        <v>79</v>
      </c>
    </row>
    <row r="438" spans="1:7" s="8" customFormat="1" ht="15.75" customHeight="1">
      <c r="A438" s="19"/>
      <c r="B438" s="870"/>
      <c r="C438" s="870"/>
      <c r="D438" s="870"/>
      <c r="E438" s="82" t="s">
        <v>18</v>
      </c>
      <c r="F438" s="81" t="s">
        <v>29</v>
      </c>
      <c r="G438" s="81" t="s">
        <v>30</v>
      </c>
    </row>
    <row r="439" spans="1:7" s="8" customFormat="1" ht="15.75" customHeight="1">
      <c r="A439" s="19"/>
      <c r="B439" s="86" t="s">
        <v>300</v>
      </c>
      <c r="C439" s="137" t="s">
        <v>818</v>
      </c>
      <c r="D439" s="915" t="s">
        <v>819</v>
      </c>
      <c r="E439" s="86">
        <v>43795</v>
      </c>
      <c r="F439" s="86">
        <f>E439+4</f>
        <v>43799</v>
      </c>
      <c r="G439" s="86">
        <f>F439+15</f>
        <v>43814</v>
      </c>
    </row>
    <row r="440" spans="1:7" s="8" customFormat="1" ht="15.75" customHeight="1">
      <c r="A440" s="19"/>
      <c r="B440" s="81" t="s">
        <v>422</v>
      </c>
      <c r="C440" s="81" t="s">
        <v>820</v>
      </c>
      <c r="D440" s="916"/>
      <c r="E440" s="86">
        <f t="shared" ref="E440:G443" si="46">E439+7</f>
        <v>43802</v>
      </c>
      <c r="F440" s="86">
        <f t="shared" si="46"/>
        <v>43806</v>
      </c>
      <c r="G440" s="127">
        <f t="shared" si="46"/>
        <v>43821</v>
      </c>
    </row>
    <row r="441" spans="1:7" s="8" customFormat="1" ht="15.75" customHeight="1">
      <c r="A441" s="19"/>
      <c r="B441" s="81" t="s">
        <v>423</v>
      </c>
      <c r="C441" s="81" t="s">
        <v>821</v>
      </c>
      <c r="D441" s="916"/>
      <c r="E441" s="86">
        <f t="shared" si="46"/>
        <v>43809</v>
      </c>
      <c r="F441" s="86">
        <f t="shared" si="46"/>
        <v>43813</v>
      </c>
      <c r="G441" s="127">
        <f t="shared" si="46"/>
        <v>43828</v>
      </c>
    </row>
    <row r="442" spans="1:7" s="8" customFormat="1" ht="15.75" customHeight="1">
      <c r="A442" s="19"/>
      <c r="B442" s="81" t="s">
        <v>219</v>
      </c>
      <c r="C442" s="81" t="s">
        <v>822</v>
      </c>
      <c r="D442" s="916"/>
      <c r="E442" s="86">
        <f t="shared" si="46"/>
        <v>43816</v>
      </c>
      <c r="F442" s="86">
        <f t="shared" si="46"/>
        <v>43820</v>
      </c>
      <c r="G442" s="127">
        <f t="shared" si="46"/>
        <v>43835</v>
      </c>
    </row>
    <row r="443" spans="1:7" s="8" customFormat="1" ht="15.75" customHeight="1">
      <c r="A443" s="19"/>
      <c r="B443" s="81" t="s">
        <v>260</v>
      </c>
      <c r="C443" s="81" t="s">
        <v>823</v>
      </c>
      <c r="D443" s="917"/>
      <c r="E443" s="86">
        <f t="shared" si="46"/>
        <v>43823</v>
      </c>
      <c r="F443" s="86">
        <f t="shared" si="46"/>
        <v>43827</v>
      </c>
      <c r="G443" s="127">
        <f t="shared" si="46"/>
        <v>43842</v>
      </c>
    </row>
    <row r="444" spans="1:7" s="8" customFormat="1" ht="15.75" customHeight="1">
      <c r="A444" s="19"/>
      <c r="B444" s="31"/>
      <c r="C444" s="31"/>
      <c r="D444" s="31"/>
      <c r="E444" s="31"/>
      <c r="F444" s="14"/>
      <c r="G444" s="14"/>
    </row>
    <row r="445" spans="1:7" s="8" customFormat="1" ht="15.75" customHeight="1">
      <c r="A445" s="914" t="s">
        <v>81</v>
      </c>
      <c r="B445" s="914"/>
      <c r="C445" s="914"/>
      <c r="D445" s="914"/>
      <c r="E445" s="914"/>
      <c r="F445" s="914"/>
      <c r="G445" s="914"/>
    </row>
    <row r="446" spans="1:7" s="8" customFormat="1" ht="15.75" customHeight="1">
      <c r="A446" s="910" t="s">
        <v>715</v>
      </c>
      <c r="B446" s="910"/>
      <c r="C446" s="22"/>
      <c r="D446" s="23"/>
      <c r="E446" s="23"/>
      <c r="F446" s="77"/>
      <c r="G446" s="77"/>
    </row>
    <row r="447" spans="1:7" s="8" customFormat="1" ht="15.75" customHeight="1">
      <c r="A447" s="19" t="s">
        <v>825</v>
      </c>
      <c r="B447" s="869" t="s">
        <v>25</v>
      </c>
      <c r="C447" s="869" t="s">
        <v>26</v>
      </c>
      <c r="D447" s="869" t="s">
        <v>27</v>
      </c>
      <c r="E447" s="81" t="s">
        <v>677</v>
      </c>
      <c r="F447" s="81" t="s">
        <v>28</v>
      </c>
      <c r="G447" s="96" t="s">
        <v>825</v>
      </c>
    </row>
    <row r="448" spans="1:7" s="8" customFormat="1" ht="15.75" customHeight="1">
      <c r="A448" s="19"/>
      <c r="B448" s="870"/>
      <c r="C448" s="870"/>
      <c r="D448" s="870"/>
      <c r="E448" s="82" t="s">
        <v>826</v>
      </c>
      <c r="F448" s="97" t="s">
        <v>29</v>
      </c>
      <c r="G448" s="81" t="s">
        <v>827</v>
      </c>
    </row>
    <row r="449" spans="1:7" s="8" customFormat="1" ht="15.75" customHeight="1">
      <c r="A449" s="19"/>
      <c r="B449" s="87" t="s">
        <v>605</v>
      </c>
      <c r="C449" s="128" t="s">
        <v>205</v>
      </c>
      <c r="D449" s="864" t="s">
        <v>828</v>
      </c>
      <c r="E449" s="85">
        <v>43797</v>
      </c>
      <c r="F449" s="85">
        <f>E449+4</f>
        <v>43801</v>
      </c>
      <c r="G449" s="86">
        <f>F449+6</f>
        <v>43807</v>
      </c>
    </row>
    <row r="450" spans="1:7" s="8" customFormat="1" ht="15.75" customHeight="1">
      <c r="A450" s="19"/>
      <c r="B450" s="87" t="s">
        <v>372</v>
      </c>
      <c r="C450" s="128" t="s">
        <v>606</v>
      </c>
      <c r="D450" s="865"/>
      <c r="E450" s="91">
        <f t="shared" ref="E450:G453" si="47">E449+7</f>
        <v>43804</v>
      </c>
      <c r="F450" s="85">
        <f t="shared" si="47"/>
        <v>43808</v>
      </c>
      <c r="G450" s="86">
        <f t="shared" si="47"/>
        <v>43814</v>
      </c>
    </row>
    <row r="451" spans="1:7" s="8" customFormat="1" ht="15.75" customHeight="1">
      <c r="A451" s="19"/>
      <c r="B451" s="87" t="s">
        <v>45</v>
      </c>
      <c r="C451" s="128" t="s">
        <v>607</v>
      </c>
      <c r="D451" s="865"/>
      <c r="E451" s="91">
        <f t="shared" si="47"/>
        <v>43811</v>
      </c>
      <c r="F451" s="85">
        <f t="shared" si="47"/>
        <v>43815</v>
      </c>
      <c r="G451" s="86">
        <f t="shared" si="47"/>
        <v>43821</v>
      </c>
    </row>
    <row r="452" spans="1:7" s="8" customFormat="1" ht="15.75" customHeight="1">
      <c r="A452" s="19"/>
      <c r="B452" s="87" t="s">
        <v>311</v>
      </c>
      <c r="C452" s="128" t="s">
        <v>607</v>
      </c>
      <c r="D452" s="865"/>
      <c r="E452" s="91">
        <f t="shared" si="47"/>
        <v>43818</v>
      </c>
      <c r="F452" s="85">
        <f t="shared" si="47"/>
        <v>43822</v>
      </c>
      <c r="G452" s="86">
        <f t="shared" si="47"/>
        <v>43828</v>
      </c>
    </row>
    <row r="453" spans="1:7" s="8" customFormat="1" ht="15.75" customHeight="1">
      <c r="A453" s="19"/>
      <c r="B453" s="87"/>
      <c r="C453" s="128"/>
      <c r="D453" s="891"/>
      <c r="E453" s="91">
        <f t="shared" si="47"/>
        <v>43825</v>
      </c>
      <c r="F453" s="85">
        <f t="shared" si="47"/>
        <v>43829</v>
      </c>
      <c r="G453" s="86">
        <f t="shared" si="47"/>
        <v>43835</v>
      </c>
    </row>
    <row r="454" spans="1:7" s="8" customFormat="1" ht="15.75" customHeight="1">
      <c r="A454" s="19"/>
      <c r="B454" s="5"/>
      <c r="C454" s="5"/>
      <c r="D454" s="6"/>
      <c r="E454" s="6"/>
      <c r="F454" s="78"/>
      <c r="G454" s="78"/>
    </row>
    <row r="455" spans="1:7" s="8" customFormat="1" ht="15.75" customHeight="1">
      <c r="A455" s="862"/>
      <c r="B455" s="862"/>
      <c r="C455" s="5" t="s">
        <v>829</v>
      </c>
      <c r="D455" s="6"/>
      <c r="E455" s="6"/>
      <c r="F455" s="78"/>
      <c r="G455" s="78"/>
    </row>
    <row r="456" spans="1:7" s="8" customFormat="1" ht="15.75" customHeight="1">
      <c r="A456" s="19" t="s">
        <v>830</v>
      </c>
      <c r="B456" s="869" t="s">
        <v>25</v>
      </c>
      <c r="C456" s="869" t="s">
        <v>26</v>
      </c>
      <c r="D456" s="869" t="s">
        <v>27</v>
      </c>
      <c r="E456" s="81" t="s">
        <v>831</v>
      </c>
      <c r="F456" s="81" t="s">
        <v>28</v>
      </c>
      <c r="G456" s="96" t="s">
        <v>832</v>
      </c>
    </row>
    <row r="457" spans="1:7" s="8" customFormat="1" ht="15.75" customHeight="1">
      <c r="A457" s="19"/>
      <c r="B457" s="870"/>
      <c r="C457" s="870"/>
      <c r="D457" s="870"/>
      <c r="E457" s="82" t="s">
        <v>18</v>
      </c>
      <c r="F457" s="97" t="s">
        <v>29</v>
      </c>
      <c r="G457" s="81" t="s">
        <v>30</v>
      </c>
    </row>
    <row r="458" spans="1:7" s="8" customFormat="1" ht="15.75" customHeight="1">
      <c r="A458" s="19"/>
      <c r="B458" s="87" t="s">
        <v>312</v>
      </c>
      <c r="C458" s="138" t="s">
        <v>833</v>
      </c>
      <c r="D458" s="864" t="s">
        <v>834</v>
      </c>
      <c r="E458" s="85">
        <v>43798</v>
      </c>
      <c r="F458" s="85">
        <f>E458+4</f>
        <v>43802</v>
      </c>
      <c r="G458" s="86">
        <f>F458+10</f>
        <v>43812</v>
      </c>
    </row>
    <row r="459" spans="1:7" s="8" customFormat="1" ht="15.75" customHeight="1">
      <c r="A459" s="19"/>
      <c r="B459" s="87" t="s">
        <v>441</v>
      </c>
      <c r="C459" s="138" t="s">
        <v>835</v>
      </c>
      <c r="D459" s="865"/>
      <c r="E459" s="91">
        <f t="shared" ref="E459:G462" si="48">E458+7</f>
        <v>43805</v>
      </c>
      <c r="F459" s="85">
        <f t="shared" si="48"/>
        <v>43809</v>
      </c>
      <c r="G459" s="86">
        <f t="shared" si="48"/>
        <v>43819</v>
      </c>
    </row>
    <row r="460" spans="1:7" s="8" customFormat="1" ht="15.75" customHeight="1">
      <c r="A460" s="19"/>
      <c r="B460" s="87" t="s">
        <v>380</v>
      </c>
      <c r="C460" s="138" t="s">
        <v>836</v>
      </c>
      <c r="D460" s="865"/>
      <c r="E460" s="91">
        <f t="shared" si="48"/>
        <v>43812</v>
      </c>
      <c r="F460" s="85">
        <f t="shared" si="48"/>
        <v>43816</v>
      </c>
      <c r="G460" s="86">
        <f t="shared" si="48"/>
        <v>43826</v>
      </c>
    </row>
    <row r="461" spans="1:7" s="8" customFormat="1" ht="15.75" customHeight="1">
      <c r="A461" s="19"/>
      <c r="B461" s="87" t="s">
        <v>84</v>
      </c>
      <c r="C461" s="138" t="s">
        <v>837</v>
      </c>
      <c r="D461" s="865"/>
      <c r="E461" s="91">
        <f t="shared" si="48"/>
        <v>43819</v>
      </c>
      <c r="F461" s="85">
        <f t="shared" si="48"/>
        <v>43823</v>
      </c>
      <c r="G461" s="86">
        <f t="shared" si="48"/>
        <v>43833</v>
      </c>
    </row>
    <row r="462" spans="1:7" s="8" customFormat="1" ht="15.75" customHeight="1">
      <c r="A462" s="19"/>
      <c r="B462" s="87"/>
      <c r="C462" s="138"/>
      <c r="D462" s="891"/>
      <c r="E462" s="91">
        <f t="shared" si="48"/>
        <v>43826</v>
      </c>
      <c r="F462" s="85">
        <f t="shared" si="48"/>
        <v>43830</v>
      </c>
      <c r="G462" s="86">
        <f t="shared" si="48"/>
        <v>43840</v>
      </c>
    </row>
    <row r="463" spans="1:7" s="8" customFormat="1" ht="15.75" customHeight="1">
      <c r="A463" s="19"/>
      <c r="B463" s="5"/>
      <c r="C463" s="5"/>
      <c r="D463" s="6"/>
      <c r="E463" s="6"/>
      <c r="F463" s="78"/>
      <c r="G463" s="78"/>
    </row>
    <row r="464" spans="1:7" s="8" customFormat="1" ht="15.75" customHeight="1">
      <c r="A464" s="19"/>
      <c r="B464" s="867" t="s">
        <v>25</v>
      </c>
      <c r="C464" s="867" t="s">
        <v>26</v>
      </c>
      <c r="D464" s="867" t="s">
        <v>27</v>
      </c>
      <c r="E464" s="81" t="s">
        <v>677</v>
      </c>
      <c r="F464" s="81" t="s">
        <v>28</v>
      </c>
      <c r="G464" s="81" t="s">
        <v>82</v>
      </c>
    </row>
    <row r="465" spans="1:7" s="8" customFormat="1" ht="15.75" customHeight="1">
      <c r="A465" s="19"/>
      <c r="B465" s="868"/>
      <c r="C465" s="868"/>
      <c r="D465" s="868"/>
      <c r="E465" s="81" t="s">
        <v>826</v>
      </c>
      <c r="F465" s="81" t="s">
        <v>29</v>
      </c>
      <c r="G465" s="81" t="s">
        <v>30</v>
      </c>
    </row>
    <row r="466" spans="1:7" s="8" customFormat="1" ht="15.75" customHeight="1">
      <c r="A466" s="19"/>
      <c r="B466" s="87" t="s">
        <v>305</v>
      </c>
      <c r="C466" s="139" t="s">
        <v>838</v>
      </c>
      <c r="D466" s="864" t="s">
        <v>839</v>
      </c>
      <c r="E466" s="86">
        <v>43802</v>
      </c>
      <c r="F466" s="86">
        <f>E466+3</f>
        <v>43805</v>
      </c>
      <c r="G466" s="86">
        <f>F466+15</f>
        <v>43820</v>
      </c>
    </row>
    <row r="467" spans="1:7" s="8" customFormat="1" ht="15.75" customHeight="1">
      <c r="A467" s="19"/>
      <c r="B467" s="140" t="s">
        <v>297</v>
      </c>
      <c r="C467" s="87" t="s">
        <v>840</v>
      </c>
      <c r="D467" s="896"/>
      <c r="E467" s="86">
        <f t="shared" ref="E467:G470" si="49">E466+7</f>
        <v>43809</v>
      </c>
      <c r="F467" s="86">
        <f t="shared" si="49"/>
        <v>43812</v>
      </c>
      <c r="G467" s="86">
        <f t="shared" si="49"/>
        <v>43827</v>
      </c>
    </row>
    <row r="468" spans="1:7" s="8" customFormat="1" ht="15.75" customHeight="1">
      <c r="A468" s="19"/>
      <c r="B468" s="87" t="s">
        <v>304</v>
      </c>
      <c r="C468" s="87" t="s">
        <v>841</v>
      </c>
      <c r="D468" s="896"/>
      <c r="E468" s="86">
        <f t="shared" si="49"/>
        <v>43816</v>
      </c>
      <c r="F468" s="86">
        <f t="shared" si="49"/>
        <v>43819</v>
      </c>
      <c r="G468" s="86">
        <f t="shared" si="49"/>
        <v>43834</v>
      </c>
    </row>
    <row r="469" spans="1:7" s="8" customFormat="1" ht="15.75" customHeight="1">
      <c r="A469" s="19"/>
      <c r="B469" s="87" t="s">
        <v>373</v>
      </c>
      <c r="C469" s="87" t="s">
        <v>842</v>
      </c>
      <c r="D469" s="896"/>
      <c r="E469" s="86">
        <f t="shared" si="49"/>
        <v>43823</v>
      </c>
      <c r="F469" s="86">
        <f t="shared" si="49"/>
        <v>43826</v>
      </c>
      <c r="G469" s="86">
        <f t="shared" si="49"/>
        <v>43841</v>
      </c>
    </row>
    <row r="470" spans="1:7" s="8" customFormat="1" ht="15.75" customHeight="1">
      <c r="A470" s="19"/>
      <c r="B470" s="87" t="s">
        <v>298</v>
      </c>
      <c r="C470" s="87" t="s">
        <v>843</v>
      </c>
      <c r="D470" s="897"/>
      <c r="E470" s="86">
        <f t="shared" si="49"/>
        <v>43830</v>
      </c>
      <c r="F470" s="86">
        <f t="shared" si="49"/>
        <v>43833</v>
      </c>
      <c r="G470" s="86">
        <f t="shared" si="49"/>
        <v>43848</v>
      </c>
    </row>
    <row r="471" spans="1:7" s="8" customFormat="1" ht="15.75" customHeight="1">
      <c r="A471" s="19"/>
      <c r="B471" s="5"/>
      <c r="C471" s="5"/>
      <c r="D471" s="6"/>
      <c r="E471" s="6"/>
      <c r="F471" s="14"/>
      <c r="G471" s="78"/>
    </row>
    <row r="472" spans="1:7" s="8" customFormat="1" ht="15.75" customHeight="1">
      <c r="A472" s="862"/>
      <c r="B472" s="862"/>
      <c r="C472" s="5"/>
      <c r="D472" s="6"/>
      <c r="E472" s="6"/>
      <c r="F472" s="78"/>
      <c r="G472" s="78"/>
    </row>
    <row r="473" spans="1:7" s="8" customFormat="1" ht="15.75" customHeight="1">
      <c r="A473" s="19" t="s">
        <v>844</v>
      </c>
      <c r="B473" s="892" t="s">
        <v>25</v>
      </c>
      <c r="C473" s="869" t="s">
        <v>26</v>
      </c>
      <c r="D473" s="869" t="s">
        <v>27</v>
      </c>
      <c r="E473" s="81" t="s">
        <v>677</v>
      </c>
      <c r="F473" s="81" t="s">
        <v>28</v>
      </c>
      <c r="G473" s="96" t="s">
        <v>86</v>
      </c>
    </row>
    <row r="474" spans="1:7" s="8" customFormat="1" ht="15.75" customHeight="1">
      <c r="A474" s="19"/>
      <c r="B474" s="870"/>
      <c r="C474" s="870"/>
      <c r="D474" s="870"/>
      <c r="E474" s="82" t="s">
        <v>18</v>
      </c>
      <c r="F474" s="97" t="s">
        <v>29</v>
      </c>
      <c r="G474" s="81" t="s">
        <v>30</v>
      </c>
    </row>
    <row r="475" spans="1:7" s="8" customFormat="1" ht="15.75" customHeight="1">
      <c r="A475" s="19"/>
      <c r="B475" s="141" t="s">
        <v>295</v>
      </c>
      <c r="C475" s="113" t="s">
        <v>316</v>
      </c>
      <c r="D475" s="864" t="s">
        <v>845</v>
      </c>
      <c r="E475" s="86">
        <v>43797</v>
      </c>
      <c r="F475" s="112">
        <f>E475+4</f>
        <v>43801</v>
      </c>
      <c r="G475" s="86">
        <f>F475+5</f>
        <v>43806</v>
      </c>
    </row>
    <row r="476" spans="1:7" s="8" customFormat="1" ht="15.75" customHeight="1">
      <c r="A476" s="19"/>
      <c r="B476" s="141" t="s">
        <v>296</v>
      </c>
      <c r="C476" s="113" t="s">
        <v>325</v>
      </c>
      <c r="D476" s="865"/>
      <c r="E476" s="91">
        <f t="shared" ref="E476:G479" si="50">E475+7</f>
        <v>43804</v>
      </c>
      <c r="F476" s="112">
        <f t="shared" si="50"/>
        <v>43808</v>
      </c>
      <c r="G476" s="86">
        <f t="shared" si="50"/>
        <v>43813</v>
      </c>
    </row>
    <row r="477" spans="1:7" s="8" customFormat="1" ht="15.75" customHeight="1">
      <c r="A477" s="19"/>
      <c r="B477" s="141" t="s">
        <v>659</v>
      </c>
      <c r="C477" s="113" t="s">
        <v>660</v>
      </c>
      <c r="D477" s="865"/>
      <c r="E477" s="91">
        <f t="shared" si="50"/>
        <v>43811</v>
      </c>
      <c r="F477" s="112">
        <f t="shared" si="50"/>
        <v>43815</v>
      </c>
      <c r="G477" s="86">
        <f t="shared" si="50"/>
        <v>43820</v>
      </c>
    </row>
    <row r="478" spans="1:7" s="8" customFormat="1" ht="15.75" customHeight="1">
      <c r="A478" s="19"/>
      <c r="B478" s="141" t="s">
        <v>391</v>
      </c>
      <c r="C478" s="113" t="s">
        <v>325</v>
      </c>
      <c r="D478" s="865"/>
      <c r="E478" s="91">
        <f t="shared" si="50"/>
        <v>43818</v>
      </c>
      <c r="F478" s="112">
        <f t="shared" si="50"/>
        <v>43822</v>
      </c>
      <c r="G478" s="86">
        <f t="shared" si="50"/>
        <v>43827</v>
      </c>
    </row>
    <row r="479" spans="1:7" s="8" customFormat="1" ht="15.75" customHeight="1">
      <c r="A479" s="19"/>
      <c r="B479" s="141" t="s">
        <v>295</v>
      </c>
      <c r="C479" s="113" t="s">
        <v>324</v>
      </c>
      <c r="D479" s="891"/>
      <c r="E479" s="91">
        <f t="shared" si="50"/>
        <v>43825</v>
      </c>
      <c r="F479" s="112">
        <f t="shared" si="50"/>
        <v>43829</v>
      </c>
      <c r="G479" s="86">
        <f t="shared" si="50"/>
        <v>43834</v>
      </c>
    </row>
    <row r="480" spans="1:7" s="8" customFormat="1" ht="15.75" customHeight="1">
      <c r="A480" s="19"/>
      <c r="B480" s="34"/>
      <c r="C480" s="5"/>
      <c r="D480" s="6"/>
      <c r="E480" s="6"/>
      <c r="F480" s="78"/>
      <c r="G480" s="78"/>
    </row>
    <row r="481" spans="1:7" s="8" customFormat="1" ht="15.75" customHeight="1">
      <c r="A481" s="19"/>
      <c r="B481" s="34"/>
      <c r="C481" s="5"/>
      <c r="D481" s="6"/>
      <c r="E481" s="6"/>
      <c r="F481" s="78"/>
      <c r="G481" s="78"/>
    </row>
    <row r="482" spans="1:7" s="8" customFormat="1" ht="15.75" customHeight="1">
      <c r="A482" s="19"/>
      <c r="B482" s="869" t="s">
        <v>25</v>
      </c>
      <c r="C482" s="869" t="s">
        <v>26</v>
      </c>
      <c r="D482" s="869" t="s">
        <v>27</v>
      </c>
      <c r="E482" s="81" t="s">
        <v>677</v>
      </c>
      <c r="F482" s="81" t="s">
        <v>28</v>
      </c>
      <c r="G482" s="96" t="s">
        <v>846</v>
      </c>
    </row>
    <row r="483" spans="1:7" s="8" customFormat="1" ht="15.75" customHeight="1">
      <c r="A483" s="19"/>
      <c r="B483" s="870"/>
      <c r="C483" s="870"/>
      <c r="D483" s="870"/>
      <c r="E483" s="82" t="s">
        <v>18</v>
      </c>
      <c r="F483" s="97" t="s">
        <v>29</v>
      </c>
      <c r="G483" s="81" t="s">
        <v>30</v>
      </c>
    </row>
    <row r="484" spans="1:7" s="8" customFormat="1" ht="15.75" customHeight="1">
      <c r="A484" s="19"/>
      <c r="B484" s="113" t="s">
        <v>203</v>
      </c>
      <c r="C484" s="113" t="s">
        <v>316</v>
      </c>
      <c r="D484" s="864" t="s">
        <v>847</v>
      </c>
      <c r="E484" s="86">
        <v>43800</v>
      </c>
      <c r="F484" s="86">
        <f>E484+4</f>
        <v>43804</v>
      </c>
      <c r="G484" s="86">
        <f>F484+9</f>
        <v>43813</v>
      </c>
    </row>
    <row r="485" spans="1:7" s="8" customFormat="1" ht="15.75" customHeight="1">
      <c r="A485" s="19"/>
      <c r="B485" s="113" t="s">
        <v>395</v>
      </c>
      <c r="C485" s="113" t="s">
        <v>316</v>
      </c>
      <c r="D485" s="865"/>
      <c r="E485" s="86">
        <f>E484+7</f>
        <v>43807</v>
      </c>
      <c r="F485" s="86">
        <f t="shared" ref="E485:G488" si="51">F484+7</f>
        <v>43811</v>
      </c>
      <c r="G485" s="86">
        <f t="shared" si="51"/>
        <v>43820</v>
      </c>
    </row>
    <row r="486" spans="1:7" s="8" customFormat="1" ht="15.75" customHeight="1">
      <c r="A486" s="19"/>
      <c r="B486" s="113" t="s">
        <v>661</v>
      </c>
      <c r="C486" s="113" t="s">
        <v>316</v>
      </c>
      <c r="D486" s="865"/>
      <c r="E486" s="86">
        <f t="shared" si="51"/>
        <v>43814</v>
      </c>
      <c r="F486" s="86">
        <f t="shared" si="51"/>
        <v>43818</v>
      </c>
      <c r="G486" s="86">
        <f t="shared" si="51"/>
        <v>43827</v>
      </c>
    </row>
    <row r="487" spans="1:7" s="8" customFormat="1" ht="15.75" customHeight="1">
      <c r="A487" s="19"/>
      <c r="B487" s="113" t="s">
        <v>662</v>
      </c>
      <c r="C487" s="113" t="s">
        <v>324</v>
      </c>
      <c r="D487" s="865"/>
      <c r="E487" s="86">
        <f t="shared" si="51"/>
        <v>43821</v>
      </c>
      <c r="F487" s="86">
        <f t="shared" si="51"/>
        <v>43825</v>
      </c>
      <c r="G487" s="86">
        <f t="shared" si="51"/>
        <v>43834</v>
      </c>
    </row>
    <row r="488" spans="1:7" s="8" customFormat="1" ht="15.75" customHeight="1">
      <c r="A488" s="19"/>
      <c r="B488" s="113" t="s">
        <v>663</v>
      </c>
      <c r="C488" s="113" t="s">
        <v>664</v>
      </c>
      <c r="D488" s="891"/>
      <c r="E488" s="86">
        <f t="shared" si="51"/>
        <v>43828</v>
      </c>
      <c r="F488" s="86">
        <f t="shared" si="51"/>
        <v>43832</v>
      </c>
      <c r="G488" s="86">
        <f t="shared" si="51"/>
        <v>43841</v>
      </c>
    </row>
    <row r="489" spans="1:7" s="8" customFormat="1" ht="15.75" customHeight="1">
      <c r="A489" s="19"/>
      <c r="B489" s="34"/>
      <c r="C489" s="5"/>
      <c r="D489" s="6"/>
      <c r="E489" s="6"/>
      <c r="F489" s="78"/>
      <c r="G489" s="78"/>
    </row>
    <row r="490" spans="1:7" s="8" customFormat="1" ht="15.75" customHeight="1">
      <c r="A490" s="862"/>
      <c r="B490" s="862"/>
      <c r="C490" s="5"/>
      <c r="D490" s="6"/>
      <c r="E490" s="6"/>
      <c r="F490" s="78"/>
      <c r="G490" s="78"/>
    </row>
    <row r="491" spans="1:7" s="8" customFormat="1" ht="15.75" customHeight="1">
      <c r="A491" s="19" t="s">
        <v>848</v>
      </c>
      <c r="B491" s="869" t="s">
        <v>25</v>
      </c>
      <c r="C491" s="869" t="s">
        <v>26</v>
      </c>
      <c r="D491" s="869" t="s">
        <v>676</v>
      </c>
      <c r="E491" s="81" t="s">
        <v>677</v>
      </c>
      <c r="F491" s="81" t="s">
        <v>28</v>
      </c>
      <c r="G491" s="96" t="s">
        <v>89</v>
      </c>
    </row>
    <row r="492" spans="1:7" s="8" customFormat="1" ht="15.75" customHeight="1">
      <c r="A492" s="19"/>
      <c r="B492" s="870"/>
      <c r="C492" s="870"/>
      <c r="D492" s="870"/>
      <c r="E492" s="82" t="s">
        <v>18</v>
      </c>
      <c r="F492" s="97" t="s">
        <v>29</v>
      </c>
      <c r="G492" s="81" t="s">
        <v>30</v>
      </c>
    </row>
    <row r="493" spans="1:7" s="8" customFormat="1" ht="15.75" customHeight="1">
      <c r="A493" s="19"/>
      <c r="B493" s="113" t="s">
        <v>278</v>
      </c>
      <c r="C493" s="142" t="s">
        <v>665</v>
      </c>
      <c r="D493" s="903" t="s">
        <v>849</v>
      </c>
      <c r="E493" s="112">
        <v>43799</v>
      </c>
      <c r="F493" s="112">
        <f>E493+4</f>
        <v>43803</v>
      </c>
      <c r="G493" s="86">
        <f>F493+3</f>
        <v>43806</v>
      </c>
    </row>
    <row r="494" spans="1:7" s="8" customFormat="1" ht="15.75" customHeight="1">
      <c r="A494" s="19"/>
      <c r="B494" s="113" t="s">
        <v>277</v>
      </c>
      <c r="C494" s="142" t="s">
        <v>641</v>
      </c>
      <c r="D494" s="885"/>
      <c r="E494" s="112">
        <f t="shared" ref="E494:G497" si="52">E493+7</f>
        <v>43806</v>
      </c>
      <c r="F494" s="112">
        <f t="shared" si="52"/>
        <v>43810</v>
      </c>
      <c r="G494" s="86">
        <f t="shared" si="52"/>
        <v>43813</v>
      </c>
    </row>
    <row r="495" spans="1:7" s="8" customFormat="1" ht="15.75" customHeight="1">
      <c r="A495" s="19"/>
      <c r="B495" s="113" t="s">
        <v>278</v>
      </c>
      <c r="C495" s="142" t="s">
        <v>640</v>
      </c>
      <c r="D495" s="885"/>
      <c r="E495" s="112">
        <f t="shared" si="52"/>
        <v>43813</v>
      </c>
      <c r="F495" s="112">
        <f t="shared" si="52"/>
        <v>43817</v>
      </c>
      <c r="G495" s="86">
        <f t="shared" si="52"/>
        <v>43820</v>
      </c>
    </row>
    <row r="496" spans="1:7" s="8" customFormat="1" ht="15.75" customHeight="1">
      <c r="A496" s="19"/>
      <c r="B496" s="113" t="s">
        <v>277</v>
      </c>
      <c r="C496" s="142" t="s">
        <v>643</v>
      </c>
      <c r="D496" s="885"/>
      <c r="E496" s="112">
        <f t="shared" si="52"/>
        <v>43820</v>
      </c>
      <c r="F496" s="112">
        <f t="shared" si="52"/>
        <v>43824</v>
      </c>
      <c r="G496" s="86">
        <f t="shared" si="52"/>
        <v>43827</v>
      </c>
    </row>
    <row r="497" spans="1:7" s="8" customFormat="1" ht="15.75" customHeight="1">
      <c r="A497" s="19"/>
      <c r="B497" s="113" t="s">
        <v>278</v>
      </c>
      <c r="C497" s="142" t="s">
        <v>666</v>
      </c>
      <c r="D497" s="886"/>
      <c r="E497" s="112">
        <f t="shared" si="52"/>
        <v>43827</v>
      </c>
      <c r="F497" s="112">
        <f t="shared" si="52"/>
        <v>43831</v>
      </c>
      <c r="G497" s="86">
        <f t="shared" si="52"/>
        <v>43834</v>
      </c>
    </row>
    <row r="498" spans="1:7" s="8" customFormat="1" ht="15.75" customHeight="1">
      <c r="A498" s="19"/>
      <c r="B498" s="5"/>
      <c r="C498" s="5"/>
      <c r="D498" s="6"/>
      <c r="E498" s="6"/>
      <c r="F498" s="78"/>
      <c r="G498" s="78"/>
    </row>
    <row r="499" spans="1:7" s="8" customFormat="1" ht="15.75" customHeight="1">
      <c r="A499" s="19"/>
      <c r="B499" s="5"/>
      <c r="C499" s="5"/>
      <c r="D499" s="6"/>
      <c r="E499" s="6"/>
      <c r="F499" s="78"/>
      <c r="G499" s="78"/>
    </row>
    <row r="500" spans="1:7" s="8" customFormat="1" ht="15.75" customHeight="1">
      <c r="A500" s="862"/>
      <c r="B500" s="862"/>
      <c r="C500" s="5"/>
      <c r="D500" s="6"/>
      <c r="E500" s="6"/>
      <c r="F500" s="78"/>
      <c r="G500" s="78"/>
    </row>
    <row r="501" spans="1:7" s="8" customFormat="1" ht="15.75" customHeight="1">
      <c r="A501" s="19" t="s">
        <v>850</v>
      </c>
      <c r="B501" s="901" t="s">
        <v>691</v>
      </c>
      <c r="C501" s="119" t="s">
        <v>26</v>
      </c>
      <c r="D501" s="119" t="s">
        <v>27</v>
      </c>
      <c r="E501" s="122" t="s">
        <v>677</v>
      </c>
      <c r="F501" s="122" t="s">
        <v>28</v>
      </c>
      <c r="G501" s="119" t="s">
        <v>90</v>
      </c>
    </row>
    <row r="502" spans="1:7" s="8" customFormat="1" ht="15.75" customHeight="1">
      <c r="A502" s="19"/>
      <c r="B502" s="902"/>
      <c r="C502" s="123"/>
      <c r="D502" s="123"/>
      <c r="E502" s="123" t="s">
        <v>18</v>
      </c>
      <c r="F502" s="124" t="s">
        <v>29</v>
      </c>
      <c r="G502" s="122" t="s">
        <v>30</v>
      </c>
    </row>
    <row r="503" spans="1:7" s="8" customFormat="1" ht="15.75" customHeight="1">
      <c r="A503" s="19"/>
      <c r="B503" s="100" t="s">
        <v>245</v>
      </c>
      <c r="C503" s="143" t="s">
        <v>603</v>
      </c>
      <c r="D503" s="903" t="s">
        <v>851</v>
      </c>
      <c r="E503" s="126">
        <v>43798</v>
      </c>
      <c r="F503" s="126">
        <f>E503+4</f>
        <v>43802</v>
      </c>
      <c r="G503" s="127">
        <f>F503+7</f>
        <v>43809</v>
      </c>
    </row>
    <row r="504" spans="1:7" s="8" customFormat="1" ht="15.75" customHeight="1">
      <c r="A504" s="19" t="s">
        <v>852</v>
      </c>
      <c r="B504" s="100" t="s">
        <v>301</v>
      </c>
      <c r="C504" s="143" t="s">
        <v>604</v>
      </c>
      <c r="D504" s="885"/>
      <c r="E504" s="126">
        <f t="shared" ref="E504:G507" si="53">E503+7</f>
        <v>43805</v>
      </c>
      <c r="F504" s="126">
        <f t="shared" si="53"/>
        <v>43809</v>
      </c>
      <c r="G504" s="127">
        <f t="shared" si="53"/>
        <v>43816</v>
      </c>
    </row>
    <row r="505" spans="1:7" s="8" customFormat="1" ht="15.75" customHeight="1">
      <c r="A505" s="19"/>
      <c r="B505" s="100"/>
      <c r="C505" s="143"/>
      <c r="D505" s="885"/>
      <c r="E505" s="126">
        <f t="shared" si="53"/>
        <v>43812</v>
      </c>
      <c r="F505" s="126">
        <f t="shared" si="53"/>
        <v>43816</v>
      </c>
      <c r="G505" s="127">
        <f t="shared" si="53"/>
        <v>43823</v>
      </c>
    </row>
    <row r="506" spans="1:7" s="8" customFormat="1" ht="15.75" customHeight="1">
      <c r="A506" s="19"/>
      <c r="B506" s="100"/>
      <c r="C506" s="143"/>
      <c r="D506" s="885"/>
      <c r="E506" s="126">
        <f t="shared" si="53"/>
        <v>43819</v>
      </c>
      <c r="F506" s="126">
        <f t="shared" si="53"/>
        <v>43823</v>
      </c>
      <c r="G506" s="127">
        <f t="shared" si="53"/>
        <v>43830</v>
      </c>
    </row>
    <row r="507" spans="1:7" s="8" customFormat="1" ht="15.75" customHeight="1">
      <c r="A507" s="19"/>
      <c r="B507" s="100"/>
      <c r="C507" s="143"/>
      <c r="D507" s="886"/>
      <c r="E507" s="126">
        <f t="shared" si="53"/>
        <v>43826</v>
      </c>
      <c r="F507" s="126">
        <f t="shared" si="53"/>
        <v>43830</v>
      </c>
      <c r="G507" s="127">
        <f t="shared" si="53"/>
        <v>43837</v>
      </c>
    </row>
    <row r="508" spans="1:7" s="8" customFormat="1" ht="15.75" customHeight="1">
      <c r="A508" s="19"/>
      <c r="B508" s="35"/>
      <c r="C508" s="36"/>
      <c r="D508" s="12"/>
      <c r="E508" s="30"/>
      <c r="F508" s="30"/>
      <c r="G508" s="30"/>
    </row>
    <row r="509" spans="1:7" s="8" customFormat="1" ht="15.75" customHeight="1">
      <c r="A509" s="19"/>
      <c r="B509" s="5"/>
      <c r="C509" s="5"/>
      <c r="D509" s="6"/>
      <c r="E509" s="6"/>
      <c r="F509" s="78"/>
      <c r="G509" s="78"/>
    </row>
    <row r="510" spans="1:7" s="8" customFormat="1" ht="15.75" customHeight="1">
      <c r="A510" s="862"/>
      <c r="B510" s="862"/>
      <c r="C510" s="5"/>
      <c r="D510" s="6"/>
      <c r="E510" s="6"/>
      <c r="F510" s="78"/>
      <c r="G510" s="78"/>
    </row>
    <row r="511" spans="1:7" s="8" customFormat="1" ht="15.75" customHeight="1">
      <c r="A511" s="19" t="s">
        <v>853</v>
      </c>
      <c r="B511" s="901" t="s">
        <v>25</v>
      </c>
      <c r="C511" s="122" t="s">
        <v>26</v>
      </c>
      <c r="D511" s="122" t="s">
        <v>27</v>
      </c>
      <c r="E511" s="122" t="s">
        <v>677</v>
      </c>
      <c r="F511" s="122" t="s">
        <v>28</v>
      </c>
      <c r="G511" s="122" t="s">
        <v>91</v>
      </c>
    </row>
    <row r="512" spans="1:7" s="8" customFormat="1" ht="15.75" customHeight="1">
      <c r="A512" s="19"/>
      <c r="B512" s="902"/>
      <c r="C512" s="122"/>
      <c r="D512" s="122"/>
      <c r="E512" s="122" t="s">
        <v>18</v>
      </c>
      <c r="F512" s="122" t="s">
        <v>29</v>
      </c>
      <c r="G512" s="122" t="s">
        <v>30</v>
      </c>
    </row>
    <row r="513" spans="1:7" s="8" customFormat="1" ht="15.75" customHeight="1">
      <c r="A513" s="19"/>
      <c r="B513" s="105" t="s">
        <v>386</v>
      </c>
      <c r="C513" s="142" t="s">
        <v>630</v>
      </c>
      <c r="D513" s="919" t="s">
        <v>854</v>
      </c>
      <c r="E513" s="127">
        <v>43804</v>
      </c>
      <c r="F513" s="127">
        <f>E513+4</f>
        <v>43808</v>
      </c>
      <c r="G513" s="127">
        <f>F513+15</f>
        <v>43823</v>
      </c>
    </row>
    <row r="514" spans="1:7" s="8" customFormat="1" ht="15.75" customHeight="1">
      <c r="A514" s="19"/>
      <c r="B514" s="105" t="s">
        <v>629</v>
      </c>
      <c r="C514" s="142" t="s">
        <v>631</v>
      </c>
      <c r="D514" s="920"/>
      <c r="E514" s="127">
        <f t="shared" ref="E514:G518" si="54">E513+7</f>
        <v>43811</v>
      </c>
      <c r="F514" s="127">
        <f t="shared" si="54"/>
        <v>43815</v>
      </c>
      <c r="G514" s="127">
        <f t="shared" si="54"/>
        <v>43830</v>
      </c>
    </row>
    <row r="515" spans="1:7" s="8" customFormat="1" ht="15.75" customHeight="1">
      <c r="A515" s="19" t="s">
        <v>855</v>
      </c>
      <c r="B515" s="105" t="s">
        <v>387</v>
      </c>
      <c r="C515" s="142" t="s">
        <v>632</v>
      </c>
      <c r="D515" s="920"/>
      <c r="E515" s="127">
        <f t="shared" si="54"/>
        <v>43818</v>
      </c>
      <c r="F515" s="127">
        <f t="shared" si="54"/>
        <v>43822</v>
      </c>
      <c r="G515" s="127">
        <f t="shared" si="54"/>
        <v>43837</v>
      </c>
    </row>
    <row r="516" spans="1:7" s="8" customFormat="1" ht="15.75" customHeight="1">
      <c r="A516" s="19"/>
      <c r="B516" s="105" t="s">
        <v>385</v>
      </c>
      <c r="C516" s="142" t="s">
        <v>633</v>
      </c>
      <c r="D516" s="920"/>
      <c r="E516" s="127">
        <f t="shared" si="54"/>
        <v>43825</v>
      </c>
      <c r="F516" s="127">
        <f t="shared" si="54"/>
        <v>43829</v>
      </c>
      <c r="G516" s="127">
        <f t="shared" si="54"/>
        <v>43844</v>
      </c>
    </row>
    <row r="517" spans="1:7" s="8" customFormat="1" ht="15.75" customHeight="1">
      <c r="A517" s="19"/>
      <c r="B517" s="105" t="s">
        <v>386</v>
      </c>
      <c r="C517" s="142" t="s">
        <v>634</v>
      </c>
      <c r="D517" s="920"/>
      <c r="E517" s="127">
        <f t="shared" si="54"/>
        <v>43832</v>
      </c>
      <c r="F517" s="127">
        <f t="shared" si="54"/>
        <v>43836</v>
      </c>
      <c r="G517" s="127">
        <f t="shared" si="54"/>
        <v>43851</v>
      </c>
    </row>
    <row r="518" spans="1:7" s="8" customFormat="1" ht="15.75" customHeight="1">
      <c r="A518" s="19"/>
      <c r="B518" s="105"/>
      <c r="C518" s="142"/>
      <c r="D518" s="921"/>
      <c r="E518" s="127">
        <f t="shared" si="54"/>
        <v>43839</v>
      </c>
      <c r="F518" s="127">
        <f t="shared" si="54"/>
        <v>43843</v>
      </c>
      <c r="G518" s="127">
        <f t="shared" si="54"/>
        <v>43858</v>
      </c>
    </row>
    <row r="519" spans="1:7" s="8" customFormat="1" ht="15.75" customHeight="1">
      <c r="A519" s="19"/>
      <c r="B519" s="21"/>
      <c r="C519" s="36"/>
      <c r="D519" s="37"/>
      <c r="E519" s="30"/>
      <c r="F519" s="30"/>
      <c r="G519" s="30"/>
    </row>
    <row r="520" spans="1:7" s="8" customFormat="1" ht="15.75" customHeight="1">
      <c r="A520" s="862"/>
      <c r="B520" s="862"/>
      <c r="C520" s="5"/>
      <c r="D520" s="6"/>
      <c r="E520" s="6"/>
      <c r="F520" s="78"/>
      <c r="G520" s="78"/>
    </row>
    <row r="521" spans="1:7" s="8" customFormat="1" ht="15.75" customHeight="1">
      <c r="A521" s="19" t="s">
        <v>856</v>
      </c>
      <c r="B521" s="869" t="s">
        <v>691</v>
      </c>
      <c r="C521" s="96" t="s">
        <v>26</v>
      </c>
      <c r="D521" s="96" t="s">
        <v>27</v>
      </c>
      <c r="E521" s="81" t="s">
        <v>677</v>
      </c>
      <c r="F521" s="81" t="s">
        <v>28</v>
      </c>
      <c r="G521" s="81" t="s">
        <v>92</v>
      </c>
    </row>
    <row r="522" spans="1:7" s="8" customFormat="1" ht="15.75" customHeight="1">
      <c r="A522" s="19"/>
      <c r="B522" s="870"/>
      <c r="C522" s="82"/>
      <c r="D522" s="82"/>
      <c r="E522" s="82" t="s">
        <v>18</v>
      </c>
      <c r="F522" s="81" t="s">
        <v>29</v>
      </c>
      <c r="G522" s="81" t="s">
        <v>30</v>
      </c>
    </row>
    <row r="523" spans="1:7" s="8" customFormat="1" ht="15.75" customHeight="1">
      <c r="A523" s="19"/>
      <c r="B523" s="113" t="s">
        <v>203</v>
      </c>
      <c r="C523" s="113" t="s">
        <v>316</v>
      </c>
      <c r="D523" s="864" t="s">
        <v>93</v>
      </c>
      <c r="E523" s="86">
        <v>43800</v>
      </c>
      <c r="F523" s="86">
        <f>E523+4</f>
        <v>43804</v>
      </c>
      <c r="G523" s="86">
        <f>F523+12</f>
        <v>43816</v>
      </c>
    </row>
    <row r="524" spans="1:7" s="8" customFormat="1" ht="15.75" customHeight="1">
      <c r="A524" s="19"/>
      <c r="B524" s="113" t="s">
        <v>395</v>
      </c>
      <c r="C524" s="113" t="s">
        <v>316</v>
      </c>
      <c r="D524" s="865"/>
      <c r="E524" s="91">
        <f t="shared" ref="E524:G527" si="55">E523+7</f>
        <v>43807</v>
      </c>
      <c r="F524" s="86">
        <f t="shared" si="55"/>
        <v>43811</v>
      </c>
      <c r="G524" s="86">
        <f t="shared" si="55"/>
        <v>43823</v>
      </c>
    </row>
    <row r="525" spans="1:7" s="8" customFormat="1" ht="15.75" customHeight="1">
      <c r="A525" s="19"/>
      <c r="B525" s="113" t="s">
        <v>661</v>
      </c>
      <c r="C525" s="113" t="s">
        <v>316</v>
      </c>
      <c r="D525" s="865"/>
      <c r="E525" s="91">
        <f t="shared" si="55"/>
        <v>43814</v>
      </c>
      <c r="F525" s="86">
        <f t="shared" si="55"/>
        <v>43818</v>
      </c>
      <c r="G525" s="86">
        <f t="shared" si="55"/>
        <v>43830</v>
      </c>
    </row>
    <row r="526" spans="1:7" s="8" customFormat="1" ht="15.75" customHeight="1">
      <c r="A526" s="19"/>
      <c r="B526" s="113" t="s">
        <v>662</v>
      </c>
      <c r="C526" s="113" t="s">
        <v>324</v>
      </c>
      <c r="D526" s="865"/>
      <c r="E526" s="91">
        <f t="shared" si="55"/>
        <v>43821</v>
      </c>
      <c r="F526" s="86">
        <f t="shared" si="55"/>
        <v>43825</v>
      </c>
      <c r="G526" s="86">
        <f t="shared" si="55"/>
        <v>43837</v>
      </c>
    </row>
    <row r="527" spans="1:7" s="8" customFormat="1" ht="15.75" customHeight="1">
      <c r="A527" s="19"/>
      <c r="B527" s="113" t="s">
        <v>663</v>
      </c>
      <c r="C527" s="113" t="s">
        <v>664</v>
      </c>
      <c r="D527" s="891"/>
      <c r="E527" s="91">
        <f t="shared" si="55"/>
        <v>43828</v>
      </c>
      <c r="F527" s="86">
        <f t="shared" si="55"/>
        <v>43832</v>
      </c>
      <c r="G527" s="86">
        <f t="shared" si="55"/>
        <v>43844</v>
      </c>
    </row>
    <row r="528" spans="1:7" s="8" customFormat="1" ht="15.75" customHeight="1">
      <c r="A528" s="19"/>
      <c r="B528" s="5"/>
      <c r="C528" s="5"/>
      <c r="D528" s="6"/>
      <c r="E528" s="6"/>
      <c r="F528" s="78"/>
      <c r="G528" s="78"/>
    </row>
    <row r="529" spans="1:7" s="8" customFormat="1" ht="15.75" customHeight="1">
      <c r="A529" s="19"/>
      <c r="B529" s="869" t="s">
        <v>691</v>
      </c>
      <c r="C529" s="96" t="s">
        <v>26</v>
      </c>
      <c r="D529" s="96" t="s">
        <v>27</v>
      </c>
      <c r="E529" s="81" t="s">
        <v>677</v>
      </c>
      <c r="F529" s="81" t="s">
        <v>28</v>
      </c>
      <c r="G529" s="96" t="s">
        <v>857</v>
      </c>
    </row>
    <row r="530" spans="1:7" s="8" customFormat="1" ht="15.75" customHeight="1">
      <c r="A530" s="19"/>
      <c r="B530" s="870"/>
      <c r="C530" s="82"/>
      <c r="D530" s="82"/>
      <c r="E530" s="82" t="s">
        <v>18</v>
      </c>
      <c r="F530" s="97" t="s">
        <v>29</v>
      </c>
      <c r="G530" s="81" t="s">
        <v>30</v>
      </c>
    </row>
    <row r="531" spans="1:7" s="8" customFormat="1" ht="15.75" customHeight="1">
      <c r="A531" s="19"/>
      <c r="B531" s="113" t="s">
        <v>285</v>
      </c>
      <c r="C531" s="113" t="s">
        <v>858</v>
      </c>
      <c r="D531" s="864" t="s">
        <v>859</v>
      </c>
      <c r="E531" s="86">
        <v>43800</v>
      </c>
      <c r="F531" s="86">
        <f>E531+4</f>
        <v>43804</v>
      </c>
      <c r="G531" s="86">
        <f>F531+9</f>
        <v>43813</v>
      </c>
    </row>
    <row r="532" spans="1:7" s="8" customFormat="1" ht="15.75" customHeight="1">
      <c r="A532" s="19"/>
      <c r="B532" s="113" t="s">
        <v>623</v>
      </c>
      <c r="C532" s="113" t="s">
        <v>860</v>
      </c>
      <c r="D532" s="896"/>
      <c r="E532" s="91">
        <f t="shared" ref="E532:G535" si="56">E531+7</f>
        <v>43807</v>
      </c>
      <c r="F532" s="86">
        <f t="shared" si="56"/>
        <v>43811</v>
      </c>
      <c r="G532" s="86">
        <f t="shared" si="56"/>
        <v>43820</v>
      </c>
    </row>
    <row r="533" spans="1:7" s="8" customFormat="1" ht="15.75" customHeight="1">
      <c r="A533" s="19"/>
      <c r="B533" s="113" t="s">
        <v>288</v>
      </c>
      <c r="C533" s="113" t="s">
        <v>861</v>
      </c>
      <c r="D533" s="896"/>
      <c r="E533" s="91">
        <f t="shared" si="56"/>
        <v>43814</v>
      </c>
      <c r="F533" s="86">
        <f t="shared" si="56"/>
        <v>43818</v>
      </c>
      <c r="G533" s="86">
        <f t="shared" si="56"/>
        <v>43827</v>
      </c>
    </row>
    <row r="534" spans="1:7" s="8" customFormat="1" ht="15.75" customHeight="1">
      <c r="A534" s="19"/>
      <c r="B534" s="113" t="s">
        <v>285</v>
      </c>
      <c r="C534" s="113" t="s">
        <v>862</v>
      </c>
      <c r="D534" s="896"/>
      <c r="E534" s="91">
        <f t="shared" si="56"/>
        <v>43821</v>
      </c>
      <c r="F534" s="86">
        <f t="shared" si="56"/>
        <v>43825</v>
      </c>
      <c r="G534" s="86">
        <f t="shared" si="56"/>
        <v>43834</v>
      </c>
    </row>
    <row r="535" spans="1:7" s="8" customFormat="1" ht="15.75" customHeight="1">
      <c r="A535" s="19"/>
      <c r="B535" s="113"/>
      <c r="C535" s="113"/>
      <c r="D535" s="897"/>
      <c r="E535" s="91">
        <f t="shared" si="56"/>
        <v>43828</v>
      </c>
      <c r="F535" s="86">
        <f t="shared" si="56"/>
        <v>43832</v>
      </c>
      <c r="G535" s="86">
        <f t="shared" si="56"/>
        <v>43841</v>
      </c>
    </row>
    <row r="536" spans="1:7" s="8" customFormat="1" ht="15.75" customHeight="1">
      <c r="A536" s="19"/>
      <c r="B536" s="5"/>
      <c r="C536" s="5"/>
      <c r="D536" s="6"/>
      <c r="E536" s="6"/>
      <c r="F536" s="78"/>
      <c r="G536" s="78"/>
    </row>
    <row r="537" spans="1:7" s="8" customFormat="1" ht="15.75" customHeight="1">
      <c r="A537" s="862"/>
      <c r="B537" s="862"/>
      <c r="C537" s="5"/>
      <c r="D537" s="6"/>
      <c r="E537" s="6"/>
      <c r="F537" s="78"/>
      <c r="G537" s="78"/>
    </row>
    <row r="538" spans="1:7" s="8" customFormat="1" ht="15.75" customHeight="1">
      <c r="A538" s="19" t="s">
        <v>863</v>
      </c>
      <c r="B538" s="96" t="s">
        <v>25</v>
      </c>
      <c r="C538" s="96" t="s">
        <v>26</v>
      </c>
      <c r="D538" s="96" t="s">
        <v>27</v>
      </c>
      <c r="E538" s="81" t="s">
        <v>677</v>
      </c>
      <c r="F538" s="81" t="s">
        <v>28</v>
      </c>
      <c r="G538" s="96" t="s">
        <v>864</v>
      </c>
    </row>
    <row r="539" spans="1:7" s="8" customFormat="1" ht="15.75" customHeight="1">
      <c r="A539" s="19"/>
      <c r="B539" s="82"/>
      <c r="C539" s="82"/>
      <c r="D539" s="82"/>
      <c r="E539" s="82" t="s">
        <v>18</v>
      </c>
      <c r="F539" s="97" t="s">
        <v>29</v>
      </c>
      <c r="G539" s="81" t="s">
        <v>30</v>
      </c>
    </row>
    <row r="540" spans="1:7" s="8" customFormat="1" ht="15.75" customHeight="1">
      <c r="A540" s="19"/>
      <c r="B540" s="115" t="s">
        <v>308</v>
      </c>
      <c r="C540" s="115" t="s">
        <v>196</v>
      </c>
      <c r="D540" s="922" t="s">
        <v>865</v>
      </c>
      <c r="E540" s="112">
        <v>43433</v>
      </c>
      <c r="F540" s="112">
        <f>E540+4</f>
        <v>43437</v>
      </c>
      <c r="G540" s="86">
        <f>F540+5</f>
        <v>43442</v>
      </c>
    </row>
    <row r="541" spans="1:7" s="8" customFormat="1" ht="15.75" customHeight="1">
      <c r="A541" s="19"/>
      <c r="B541" s="115" t="s">
        <v>370</v>
      </c>
      <c r="C541" s="115" t="s">
        <v>586</v>
      </c>
      <c r="D541" s="893"/>
      <c r="E541" s="112">
        <f t="shared" ref="E541:G544" si="57">E540+7</f>
        <v>43440</v>
      </c>
      <c r="F541" s="112">
        <f t="shared" si="57"/>
        <v>43444</v>
      </c>
      <c r="G541" s="86">
        <f t="shared" si="57"/>
        <v>43449</v>
      </c>
    </row>
    <row r="542" spans="1:7" s="8" customFormat="1" ht="15.75" customHeight="1">
      <c r="A542" s="19"/>
      <c r="B542" s="115" t="s">
        <v>292</v>
      </c>
      <c r="C542" s="115" t="s">
        <v>10</v>
      </c>
      <c r="D542" s="893"/>
      <c r="E542" s="112">
        <f t="shared" si="57"/>
        <v>43447</v>
      </c>
      <c r="F542" s="112">
        <f t="shared" si="57"/>
        <v>43451</v>
      </c>
      <c r="G542" s="86">
        <f t="shared" si="57"/>
        <v>43456</v>
      </c>
    </row>
    <row r="543" spans="1:7" s="8" customFormat="1" ht="15.75" customHeight="1">
      <c r="A543" s="19"/>
      <c r="B543" s="115" t="s">
        <v>308</v>
      </c>
      <c r="C543" s="115" t="s">
        <v>587</v>
      </c>
      <c r="D543" s="893"/>
      <c r="E543" s="112">
        <f t="shared" si="57"/>
        <v>43454</v>
      </c>
      <c r="F543" s="112">
        <f t="shared" si="57"/>
        <v>43458</v>
      </c>
      <c r="G543" s="86">
        <f t="shared" si="57"/>
        <v>43463</v>
      </c>
    </row>
    <row r="544" spans="1:7" s="8" customFormat="1" ht="15.75" customHeight="1">
      <c r="A544" s="19"/>
      <c r="B544" s="113" t="s">
        <v>370</v>
      </c>
      <c r="C544" s="113" t="s">
        <v>588</v>
      </c>
      <c r="D544" s="894"/>
      <c r="E544" s="112">
        <f t="shared" si="57"/>
        <v>43461</v>
      </c>
      <c r="F544" s="112">
        <f t="shared" si="57"/>
        <v>43465</v>
      </c>
      <c r="G544" s="86">
        <f t="shared" si="57"/>
        <v>43470</v>
      </c>
    </row>
    <row r="545" spans="1:7" s="8" customFormat="1" ht="15.75" customHeight="1">
      <c r="A545" s="19"/>
      <c r="B545" s="38"/>
      <c r="C545" s="15"/>
      <c r="D545" s="12"/>
      <c r="E545" s="14"/>
      <c r="F545" s="14"/>
      <c r="G545" s="14"/>
    </row>
    <row r="546" spans="1:7" s="8" customFormat="1" ht="15.75" customHeight="1">
      <c r="A546" s="19"/>
      <c r="B546" s="5"/>
      <c r="C546" s="5"/>
      <c r="D546" s="6"/>
      <c r="E546" s="6"/>
      <c r="F546" s="78"/>
      <c r="G546" s="78"/>
    </row>
    <row r="547" spans="1:7" s="8" customFormat="1" ht="15.75" customHeight="1">
      <c r="A547" s="19"/>
      <c r="B547" s="923"/>
      <c r="C547" s="923"/>
      <c r="D547" s="923"/>
      <c r="E547" s="923"/>
      <c r="F547" s="923"/>
      <c r="G547" s="923"/>
    </row>
    <row r="548" spans="1:7" s="8" customFormat="1" ht="15.75" customHeight="1">
      <c r="A548" s="19"/>
      <c r="B548" s="924"/>
      <c r="C548" s="924"/>
      <c r="D548" s="924"/>
      <c r="E548" s="924"/>
      <c r="F548" s="924"/>
      <c r="G548" s="924"/>
    </row>
    <row r="549" spans="1:7" s="8" customFormat="1" ht="15.75" customHeight="1">
      <c r="A549" s="19"/>
      <c r="B549" s="869" t="s">
        <v>25</v>
      </c>
      <c r="C549" s="96" t="s">
        <v>26</v>
      </c>
      <c r="D549" s="96" t="s">
        <v>27</v>
      </c>
      <c r="E549" s="81" t="s">
        <v>677</v>
      </c>
      <c r="F549" s="81" t="s">
        <v>28</v>
      </c>
      <c r="G549" s="81" t="s">
        <v>94</v>
      </c>
    </row>
    <row r="550" spans="1:7" s="8" customFormat="1" ht="15.75" customHeight="1">
      <c r="A550" s="19"/>
      <c r="B550" s="870"/>
      <c r="C550" s="82"/>
      <c r="D550" s="82"/>
      <c r="E550" s="82" t="s">
        <v>826</v>
      </c>
      <c r="F550" s="97" t="s">
        <v>29</v>
      </c>
      <c r="G550" s="81" t="s">
        <v>30</v>
      </c>
    </row>
    <row r="551" spans="1:7" s="8" customFormat="1" ht="15.75" customHeight="1">
      <c r="A551" s="19"/>
      <c r="B551" s="113" t="s">
        <v>285</v>
      </c>
      <c r="C551" s="113" t="s">
        <v>858</v>
      </c>
      <c r="D551" s="864" t="s">
        <v>859</v>
      </c>
      <c r="E551" s="86">
        <v>43800</v>
      </c>
      <c r="F551" s="86">
        <f>E551+4</f>
        <v>43804</v>
      </c>
      <c r="G551" s="86">
        <f>F551+10</f>
        <v>43814</v>
      </c>
    </row>
    <row r="552" spans="1:7" s="8" customFormat="1" ht="15.75" customHeight="1">
      <c r="A552" s="19"/>
      <c r="B552" s="113" t="s">
        <v>623</v>
      </c>
      <c r="C552" s="113" t="s">
        <v>860</v>
      </c>
      <c r="D552" s="896"/>
      <c r="E552" s="91">
        <f t="shared" ref="E552:G555" si="58">E551+7</f>
        <v>43807</v>
      </c>
      <c r="F552" s="86">
        <f t="shared" si="58"/>
        <v>43811</v>
      </c>
      <c r="G552" s="86">
        <f t="shared" si="58"/>
        <v>43821</v>
      </c>
    </row>
    <row r="553" spans="1:7" s="8" customFormat="1" ht="15.75" customHeight="1">
      <c r="A553" s="19"/>
      <c r="B553" s="113" t="s">
        <v>288</v>
      </c>
      <c r="C553" s="113" t="s">
        <v>861</v>
      </c>
      <c r="D553" s="896"/>
      <c r="E553" s="91">
        <f t="shared" si="58"/>
        <v>43814</v>
      </c>
      <c r="F553" s="86">
        <f t="shared" si="58"/>
        <v>43818</v>
      </c>
      <c r="G553" s="86">
        <f t="shared" si="58"/>
        <v>43828</v>
      </c>
    </row>
    <row r="554" spans="1:7" s="8" customFormat="1" ht="15.75" customHeight="1">
      <c r="A554" s="19"/>
      <c r="B554" s="113" t="s">
        <v>285</v>
      </c>
      <c r="C554" s="113" t="s">
        <v>862</v>
      </c>
      <c r="D554" s="896"/>
      <c r="E554" s="91">
        <f t="shared" si="58"/>
        <v>43821</v>
      </c>
      <c r="F554" s="86">
        <f t="shared" si="58"/>
        <v>43825</v>
      </c>
      <c r="G554" s="86">
        <f t="shared" si="58"/>
        <v>43835</v>
      </c>
    </row>
    <row r="555" spans="1:7" s="8" customFormat="1" ht="15.75" customHeight="1">
      <c r="A555" s="19"/>
      <c r="B555" s="113"/>
      <c r="C555" s="113"/>
      <c r="D555" s="897"/>
      <c r="E555" s="91">
        <f t="shared" si="58"/>
        <v>43828</v>
      </c>
      <c r="F555" s="86">
        <f t="shared" si="58"/>
        <v>43832</v>
      </c>
      <c r="G555" s="86">
        <f t="shared" si="58"/>
        <v>43842</v>
      </c>
    </row>
    <row r="556" spans="1:7" s="8" customFormat="1" ht="15.75" customHeight="1">
      <c r="A556" s="19"/>
      <c r="B556" s="15"/>
      <c r="C556" s="15"/>
      <c r="D556" s="17"/>
      <c r="E556" s="17"/>
      <c r="F556" s="14"/>
      <c r="G556" s="14"/>
    </row>
    <row r="557" spans="1:7" s="8" customFormat="1" ht="15.75" customHeight="1">
      <c r="A557" s="862"/>
      <c r="B557" s="862"/>
      <c r="C557" s="5"/>
      <c r="D557" s="6"/>
      <c r="E557" s="6"/>
      <c r="F557" s="78"/>
      <c r="G557" s="78"/>
    </row>
    <row r="558" spans="1:7" s="8" customFormat="1" ht="15.75" customHeight="1">
      <c r="A558" s="19"/>
      <c r="B558" s="869" t="s">
        <v>25</v>
      </c>
      <c r="C558" s="96" t="s">
        <v>26</v>
      </c>
      <c r="D558" s="96" t="s">
        <v>27</v>
      </c>
      <c r="E558" s="81" t="s">
        <v>677</v>
      </c>
      <c r="F558" s="81" t="s">
        <v>28</v>
      </c>
      <c r="G558" s="96" t="s">
        <v>69</v>
      </c>
    </row>
    <row r="559" spans="1:7" s="8" customFormat="1" ht="15.75" customHeight="1">
      <c r="A559" s="19" t="s">
        <v>866</v>
      </c>
      <c r="B559" s="870"/>
      <c r="C559" s="82"/>
      <c r="D559" s="82"/>
      <c r="E559" s="82" t="s">
        <v>18</v>
      </c>
      <c r="F559" s="97" t="s">
        <v>29</v>
      </c>
      <c r="G559" s="81" t="s">
        <v>30</v>
      </c>
    </row>
    <row r="560" spans="1:7" s="8" customFormat="1" ht="15.75" customHeight="1">
      <c r="A560" s="19"/>
      <c r="B560" s="83" t="s">
        <v>313</v>
      </c>
      <c r="C560" s="84" t="s">
        <v>867</v>
      </c>
      <c r="D560" s="864" t="s">
        <v>868</v>
      </c>
      <c r="E560" s="85">
        <v>43799</v>
      </c>
      <c r="F560" s="85">
        <f>E560+5</f>
        <v>43804</v>
      </c>
      <c r="G560" s="86">
        <f>F560+7</f>
        <v>43811</v>
      </c>
    </row>
    <row r="561" spans="1:7" s="8" customFormat="1" ht="15.75" customHeight="1">
      <c r="A561" s="19"/>
      <c r="B561" s="83" t="s">
        <v>635</v>
      </c>
      <c r="C561" s="87" t="s">
        <v>869</v>
      </c>
      <c r="D561" s="865"/>
      <c r="E561" s="88">
        <f t="shared" ref="E561:G564" si="59">E560+7</f>
        <v>43806</v>
      </c>
      <c r="F561" s="85">
        <f t="shared" si="59"/>
        <v>43811</v>
      </c>
      <c r="G561" s="86">
        <f t="shared" si="59"/>
        <v>43818</v>
      </c>
    </row>
    <row r="562" spans="1:7" s="8" customFormat="1" ht="15.75" customHeight="1">
      <c r="A562" s="19"/>
      <c r="B562" s="83" t="s">
        <v>321</v>
      </c>
      <c r="C562" s="89" t="s">
        <v>870</v>
      </c>
      <c r="D562" s="865"/>
      <c r="E562" s="88">
        <f t="shared" si="59"/>
        <v>43813</v>
      </c>
      <c r="F562" s="85">
        <f t="shared" si="59"/>
        <v>43818</v>
      </c>
      <c r="G562" s="86">
        <f t="shared" si="59"/>
        <v>43825</v>
      </c>
    </row>
    <row r="563" spans="1:7" s="8" customFormat="1" ht="15.75" customHeight="1">
      <c r="A563" s="19"/>
      <c r="B563" s="83" t="s">
        <v>636</v>
      </c>
      <c r="C563" s="87" t="s">
        <v>871</v>
      </c>
      <c r="D563" s="865"/>
      <c r="E563" s="88">
        <f t="shared" si="59"/>
        <v>43820</v>
      </c>
      <c r="F563" s="85">
        <f t="shared" si="59"/>
        <v>43825</v>
      </c>
      <c r="G563" s="86">
        <f t="shared" si="59"/>
        <v>43832</v>
      </c>
    </row>
    <row r="564" spans="1:7" s="8" customFormat="1" ht="15.75" customHeight="1">
      <c r="A564" s="19"/>
      <c r="B564" s="83"/>
      <c r="C564" s="89"/>
      <c r="D564" s="891"/>
      <c r="E564" s="88">
        <f t="shared" si="59"/>
        <v>43827</v>
      </c>
      <c r="F564" s="85">
        <f t="shared" si="59"/>
        <v>43832</v>
      </c>
      <c r="G564" s="86">
        <f t="shared" si="59"/>
        <v>43839</v>
      </c>
    </row>
    <row r="565" spans="1:7" s="8" customFormat="1" ht="15.75" customHeight="1">
      <c r="A565" s="19"/>
      <c r="B565" s="15"/>
      <c r="C565" s="15"/>
      <c r="D565" s="12"/>
      <c r="E565" s="14"/>
      <c r="F565" s="14"/>
      <c r="G565" s="14"/>
    </row>
    <row r="566" spans="1:7" s="8" customFormat="1" ht="15.75" customHeight="1">
      <c r="A566" s="19"/>
      <c r="B566" s="869" t="s">
        <v>691</v>
      </c>
      <c r="C566" s="96" t="s">
        <v>65</v>
      </c>
      <c r="D566" s="96" t="s">
        <v>27</v>
      </c>
      <c r="E566" s="81" t="s">
        <v>677</v>
      </c>
      <c r="F566" s="81" t="s">
        <v>28</v>
      </c>
      <c r="G566" s="96" t="s">
        <v>69</v>
      </c>
    </row>
    <row r="567" spans="1:7" s="8" customFormat="1" ht="15.75" customHeight="1">
      <c r="A567" s="19"/>
      <c r="B567" s="870"/>
      <c r="C567" s="82"/>
      <c r="D567" s="82"/>
      <c r="E567" s="82" t="s">
        <v>18</v>
      </c>
      <c r="F567" s="97" t="s">
        <v>29</v>
      </c>
      <c r="G567" s="81" t="s">
        <v>30</v>
      </c>
    </row>
    <row r="568" spans="1:7" s="8" customFormat="1" ht="15.75" customHeight="1">
      <c r="A568" s="19"/>
      <c r="B568" s="87" t="s">
        <v>371</v>
      </c>
      <c r="C568" s="113" t="s">
        <v>123</v>
      </c>
      <c r="D568" s="903" t="s">
        <v>872</v>
      </c>
      <c r="E568" s="112">
        <v>43796</v>
      </c>
      <c r="F568" s="112">
        <f>E568+4</f>
        <v>43800</v>
      </c>
      <c r="G568" s="86">
        <f>F568+8</f>
        <v>43808</v>
      </c>
    </row>
    <row r="569" spans="1:7" s="8" customFormat="1" ht="15.75" customHeight="1">
      <c r="A569" s="19"/>
      <c r="B569" s="87" t="s">
        <v>596</v>
      </c>
      <c r="C569" s="113" t="s">
        <v>475</v>
      </c>
      <c r="D569" s="885"/>
      <c r="E569" s="112">
        <f t="shared" ref="E569:G572" si="60">E568+7</f>
        <v>43803</v>
      </c>
      <c r="F569" s="112">
        <f t="shared" si="60"/>
        <v>43807</v>
      </c>
      <c r="G569" s="86">
        <f t="shared" si="60"/>
        <v>43815</v>
      </c>
    </row>
    <row r="570" spans="1:7" s="8" customFormat="1" ht="15.75" customHeight="1">
      <c r="A570" s="19"/>
      <c r="B570" s="87" t="s">
        <v>597</v>
      </c>
      <c r="C570" s="113" t="s">
        <v>600</v>
      </c>
      <c r="D570" s="885"/>
      <c r="E570" s="112">
        <f t="shared" si="60"/>
        <v>43810</v>
      </c>
      <c r="F570" s="112">
        <f t="shared" si="60"/>
        <v>43814</v>
      </c>
      <c r="G570" s="86">
        <f t="shared" si="60"/>
        <v>43822</v>
      </c>
    </row>
    <row r="571" spans="1:7" s="8" customFormat="1" ht="15.75" customHeight="1">
      <c r="A571" s="19"/>
      <c r="B571" s="87" t="s">
        <v>598</v>
      </c>
      <c r="C571" s="113" t="s">
        <v>601</v>
      </c>
      <c r="D571" s="885"/>
      <c r="E571" s="112">
        <f t="shared" si="60"/>
        <v>43817</v>
      </c>
      <c r="F571" s="112">
        <f t="shared" si="60"/>
        <v>43821</v>
      </c>
      <c r="G571" s="86">
        <f t="shared" si="60"/>
        <v>43829</v>
      </c>
    </row>
    <row r="572" spans="1:7" s="8" customFormat="1" ht="15.75" customHeight="1">
      <c r="A572" s="19"/>
      <c r="B572" s="113" t="s">
        <v>599</v>
      </c>
      <c r="C572" s="113" t="s">
        <v>602</v>
      </c>
      <c r="D572" s="886"/>
      <c r="E572" s="112">
        <f t="shared" si="60"/>
        <v>43824</v>
      </c>
      <c r="F572" s="112">
        <f t="shared" si="60"/>
        <v>43828</v>
      </c>
      <c r="G572" s="86">
        <f t="shared" si="60"/>
        <v>43836</v>
      </c>
    </row>
    <row r="573" spans="1:7" s="8" customFormat="1" ht="15.75" customHeight="1">
      <c r="A573" s="19"/>
      <c r="B573" s="15"/>
      <c r="C573" s="15"/>
      <c r="D573" s="12"/>
      <c r="E573" s="14"/>
      <c r="F573" s="14"/>
      <c r="G573" s="14"/>
    </row>
    <row r="574" spans="1:7" s="8" customFormat="1" ht="15.75" customHeight="1">
      <c r="A574" s="39"/>
      <c r="B574" s="15"/>
      <c r="C574" s="15"/>
      <c r="D574" s="12"/>
      <c r="E574" s="14"/>
      <c r="F574" s="14"/>
      <c r="G574" s="14"/>
    </row>
    <row r="575" spans="1:7" s="8" customFormat="1" ht="15.75" customHeight="1">
      <c r="A575" s="19"/>
      <c r="B575" s="96" t="s">
        <v>25</v>
      </c>
      <c r="C575" s="96" t="s">
        <v>26</v>
      </c>
      <c r="D575" s="96" t="s">
        <v>27</v>
      </c>
      <c r="E575" s="81" t="s">
        <v>677</v>
      </c>
      <c r="F575" s="81" t="s">
        <v>28</v>
      </c>
      <c r="G575" s="96" t="s">
        <v>873</v>
      </c>
    </row>
    <row r="576" spans="1:7" s="8" customFormat="1" ht="15.75" customHeight="1">
      <c r="A576" s="19" t="s">
        <v>874</v>
      </c>
      <c r="B576" s="82"/>
      <c r="C576" s="82"/>
      <c r="D576" s="82"/>
      <c r="E576" s="82" t="s">
        <v>18</v>
      </c>
      <c r="F576" s="97" t="s">
        <v>29</v>
      </c>
      <c r="G576" s="81" t="s">
        <v>30</v>
      </c>
    </row>
    <row r="577" spans="1:7" s="8" customFormat="1" ht="15.75" customHeight="1">
      <c r="A577" s="19"/>
      <c r="B577" s="115" t="s">
        <v>199</v>
      </c>
      <c r="C577" s="115"/>
      <c r="D577" s="926" t="s">
        <v>875</v>
      </c>
      <c r="E577" s="112">
        <v>43802</v>
      </c>
      <c r="F577" s="112">
        <f>E577+4</f>
        <v>43806</v>
      </c>
      <c r="G577" s="86">
        <f>F577+6</f>
        <v>43812</v>
      </c>
    </row>
    <row r="578" spans="1:7" s="8" customFormat="1" ht="15.75" customHeight="1">
      <c r="A578" s="19"/>
      <c r="B578" s="115" t="s">
        <v>589</v>
      </c>
      <c r="C578" s="115" t="s">
        <v>592</v>
      </c>
      <c r="D578" s="927"/>
      <c r="E578" s="112">
        <f t="shared" ref="E578:G581" si="61">E577+7</f>
        <v>43809</v>
      </c>
      <c r="F578" s="112">
        <f t="shared" si="61"/>
        <v>43813</v>
      </c>
      <c r="G578" s="86">
        <f t="shared" si="61"/>
        <v>43819</v>
      </c>
    </row>
    <row r="579" spans="1:7" s="8" customFormat="1" ht="15.75" customHeight="1">
      <c r="A579" s="19"/>
      <c r="B579" s="115" t="s">
        <v>590</v>
      </c>
      <c r="C579" s="115" t="s">
        <v>593</v>
      </c>
      <c r="D579" s="927"/>
      <c r="E579" s="112">
        <f t="shared" si="61"/>
        <v>43816</v>
      </c>
      <c r="F579" s="112">
        <f t="shared" si="61"/>
        <v>43820</v>
      </c>
      <c r="G579" s="86">
        <f t="shared" si="61"/>
        <v>43826</v>
      </c>
    </row>
    <row r="580" spans="1:7" s="8" customFormat="1" ht="15.75" customHeight="1">
      <c r="A580" s="19"/>
      <c r="B580" s="115" t="s">
        <v>591</v>
      </c>
      <c r="C580" s="115" t="s">
        <v>594</v>
      </c>
      <c r="D580" s="927"/>
      <c r="E580" s="112">
        <f t="shared" si="61"/>
        <v>43823</v>
      </c>
      <c r="F580" s="112">
        <f t="shared" si="61"/>
        <v>43827</v>
      </c>
      <c r="G580" s="86">
        <f t="shared" si="61"/>
        <v>43833</v>
      </c>
    </row>
    <row r="581" spans="1:7" s="8" customFormat="1" ht="15.75" customHeight="1">
      <c r="A581" s="19"/>
      <c r="B581" s="113" t="s">
        <v>589</v>
      </c>
      <c r="C581" s="113" t="s">
        <v>595</v>
      </c>
      <c r="D581" s="928"/>
      <c r="E581" s="112">
        <f t="shared" si="61"/>
        <v>43830</v>
      </c>
      <c r="F581" s="112">
        <f t="shared" si="61"/>
        <v>43834</v>
      </c>
      <c r="G581" s="86">
        <f t="shared" si="61"/>
        <v>43840</v>
      </c>
    </row>
    <row r="582" spans="1:7" s="8" customFormat="1" ht="15.75" customHeight="1">
      <c r="A582" s="19"/>
      <c r="B582" s="15"/>
      <c r="C582" s="15"/>
      <c r="D582" s="12"/>
      <c r="E582" s="14"/>
      <c r="F582" s="14"/>
      <c r="G582" s="14"/>
    </row>
    <row r="583" spans="1:7" s="8" customFormat="1" ht="15.75" customHeight="1">
      <c r="A583" s="19" t="s">
        <v>876</v>
      </c>
      <c r="B583" s="96" t="s">
        <v>25</v>
      </c>
      <c r="C583" s="96" t="s">
        <v>26</v>
      </c>
      <c r="D583" s="96" t="s">
        <v>27</v>
      </c>
      <c r="E583" s="81" t="s">
        <v>677</v>
      </c>
      <c r="F583" s="81" t="s">
        <v>28</v>
      </c>
      <c r="G583" s="96" t="s">
        <v>877</v>
      </c>
    </row>
    <row r="584" spans="1:7" s="8" customFormat="1" ht="15.75" customHeight="1">
      <c r="A584" s="19"/>
      <c r="B584" s="82"/>
      <c r="C584" s="82"/>
      <c r="D584" s="82"/>
      <c r="E584" s="82" t="s">
        <v>18</v>
      </c>
      <c r="F584" s="97" t="s">
        <v>29</v>
      </c>
      <c r="G584" s="81" t="s">
        <v>30</v>
      </c>
    </row>
    <row r="585" spans="1:7" s="8" customFormat="1" ht="15.75" customHeight="1">
      <c r="A585" s="19"/>
      <c r="B585" s="115" t="s">
        <v>308</v>
      </c>
      <c r="C585" s="115" t="s">
        <v>196</v>
      </c>
      <c r="D585" s="926" t="s">
        <v>878</v>
      </c>
      <c r="E585" s="112">
        <v>43798</v>
      </c>
      <c r="F585" s="112">
        <f>E585+4</f>
        <v>43802</v>
      </c>
      <c r="G585" s="86">
        <f>F585+5</f>
        <v>43807</v>
      </c>
    </row>
    <row r="586" spans="1:7" s="8" customFormat="1" ht="15.75" customHeight="1">
      <c r="A586" s="19"/>
      <c r="B586" s="115" t="s">
        <v>370</v>
      </c>
      <c r="C586" s="115" t="s">
        <v>586</v>
      </c>
      <c r="D586" s="896"/>
      <c r="E586" s="112">
        <f t="shared" ref="E586:G589" si="62">E585+7</f>
        <v>43805</v>
      </c>
      <c r="F586" s="112">
        <f t="shared" si="62"/>
        <v>43809</v>
      </c>
      <c r="G586" s="86">
        <f t="shared" si="62"/>
        <v>43814</v>
      </c>
    </row>
    <row r="587" spans="1:7" s="8" customFormat="1" ht="15.75" customHeight="1">
      <c r="A587" s="19"/>
      <c r="B587" s="115" t="s">
        <v>292</v>
      </c>
      <c r="C587" s="115" t="s">
        <v>10</v>
      </c>
      <c r="D587" s="896"/>
      <c r="E587" s="112">
        <f t="shared" si="62"/>
        <v>43812</v>
      </c>
      <c r="F587" s="112">
        <f t="shared" si="62"/>
        <v>43816</v>
      </c>
      <c r="G587" s="86">
        <f t="shared" si="62"/>
        <v>43821</v>
      </c>
    </row>
    <row r="588" spans="1:7" s="8" customFormat="1" ht="15.75" customHeight="1">
      <c r="A588" s="19"/>
      <c r="B588" s="115" t="s">
        <v>308</v>
      </c>
      <c r="C588" s="115" t="s">
        <v>587</v>
      </c>
      <c r="D588" s="896"/>
      <c r="E588" s="112">
        <f t="shared" si="62"/>
        <v>43819</v>
      </c>
      <c r="F588" s="112">
        <f t="shared" si="62"/>
        <v>43823</v>
      </c>
      <c r="G588" s="86">
        <f t="shared" si="62"/>
        <v>43828</v>
      </c>
    </row>
    <row r="589" spans="1:7" s="8" customFormat="1" ht="15.75" customHeight="1">
      <c r="A589" s="19"/>
      <c r="B589" s="113" t="s">
        <v>370</v>
      </c>
      <c r="C589" s="113" t="s">
        <v>588</v>
      </c>
      <c r="D589" s="897"/>
      <c r="E589" s="112">
        <f t="shared" si="62"/>
        <v>43826</v>
      </c>
      <c r="F589" s="112">
        <f t="shared" si="62"/>
        <v>43830</v>
      </c>
      <c r="G589" s="86">
        <f t="shared" si="62"/>
        <v>43835</v>
      </c>
    </row>
    <row r="590" spans="1:7" s="8" customFormat="1" ht="15.75" customHeight="1">
      <c r="A590" s="19"/>
      <c r="B590" s="15"/>
      <c r="C590" s="15"/>
      <c r="D590" s="12"/>
      <c r="E590" s="14"/>
      <c r="F590" s="14"/>
      <c r="G590" s="14"/>
    </row>
    <row r="591" spans="1:7" s="8" customFormat="1" ht="15.75" customHeight="1">
      <c r="A591" s="19"/>
      <c r="B591" s="15"/>
      <c r="C591" s="15"/>
      <c r="D591" s="12"/>
      <c r="E591" s="14"/>
      <c r="F591" s="14"/>
      <c r="G591" s="14"/>
    </row>
    <row r="592" spans="1:7" s="8" customFormat="1" ht="15.75" customHeight="1">
      <c r="A592" s="80" t="s">
        <v>879</v>
      </c>
      <c r="B592" s="40"/>
      <c r="C592" s="40"/>
      <c r="D592" s="40"/>
      <c r="E592" s="40"/>
      <c r="F592" s="40"/>
      <c r="G592" s="40"/>
    </row>
    <row r="593" spans="1:7" s="8" customFormat="1" ht="15.75" customHeight="1">
      <c r="A593" s="929"/>
      <c r="B593" s="929"/>
      <c r="C593" s="22"/>
      <c r="D593" s="23"/>
      <c r="E593" s="23"/>
      <c r="F593" s="77"/>
      <c r="G593" s="77"/>
    </row>
    <row r="594" spans="1:7" s="8" customFormat="1" ht="15.75" customHeight="1">
      <c r="A594" s="19" t="s">
        <v>880</v>
      </c>
      <c r="B594" s="869" t="s">
        <v>691</v>
      </c>
      <c r="C594" s="869" t="s">
        <v>26</v>
      </c>
      <c r="D594" s="869" t="s">
        <v>27</v>
      </c>
      <c r="E594" s="81" t="s">
        <v>677</v>
      </c>
      <c r="F594" s="81" t="s">
        <v>28</v>
      </c>
      <c r="G594" s="81" t="s">
        <v>21</v>
      </c>
    </row>
    <row r="595" spans="1:7" s="8" customFormat="1" ht="15.75" customHeight="1">
      <c r="A595" s="19"/>
      <c r="B595" s="870"/>
      <c r="C595" s="870"/>
      <c r="D595" s="870"/>
      <c r="E595" s="81" t="s">
        <v>18</v>
      </c>
      <c r="F595" s="81" t="s">
        <v>29</v>
      </c>
      <c r="G595" s="81" t="s">
        <v>30</v>
      </c>
    </row>
    <row r="596" spans="1:7" s="8" customFormat="1" ht="15.75" customHeight="1">
      <c r="A596" s="19"/>
      <c r="B596" s="81" t="s">
        <v>314</v>
      </c>
      <c r="C596" s="81" t="s">
        <v>667</v>
      </c>
      <c r="D596" s="880" t="s">
        <v>881</v>
      </c>
      <c r="E596" s="86">
        <v>43802</v>
      </c>
      <c r="F596" s="86">
        <f>E596+3</f>
        <v>43805</v>
      </c>
      <c r="G596" s="86">
        <f>F596+2</f>
        <v>43807</v>
      </c>
    </row>
    <row r="597" spans="1:7" s="8" customFormat="1" ht="15.75" customHeight="1">
      <c r="A597" s="19"/>
      <c r="B597" s="81" t="s">
        <v>392</v>
      </c>
      <c r="C597" s="81" t="s">
        <v>393</v>
      </c>
      <c r="D597" s="865"/>
      <c r="E597" s="86">
        <f t="shared" ref="E597:G600" si="63">E596+7</f>
        <v>43809</v>
      </c>
      <c r="F597" s="86">
        <f t="shared" si="63"/>
        <v>43812</v>
      </c>
      <c r="G597" s="86">
        <f t="shared" si="63"/>
        <v>43814</v>
      </c>
    </row>
    <row r="598" spans="1:7" s="8" customFormat="1" ht="15.75" customHeight="1">
      <c r="A598" s="19"/>
      <c r="B598" s="81" t="s">
        <v>294</v>
      </c>
      <c r="C598" s="81" t="s">
        <v>668</v>
      </c>
      <c r="D598" s="865"/>
      <c r="E598" s="86">
        <f t="shared" si="63"/>
        <v>43816</v>
      </c>
      <c r="F598" s="86">
        <f t="shared" si="63"/>
        <v>43819</v>
      </c>
      <c r="G598" s="86">
        <f t="shared" si="63"/>
        <v>43821</v>
      </c>
    </row>
    <row r="599" spans="1:7" s="8" customFormat="1" ht="15.75" customHeight="1">
      <c r="A599" s="19"/>
      <c r="B599" s="81" t="s">
        <v>302</v>
      </c>
      <c r="C599" s="81" t="s">
        <v>667</v>
      </c>
      <c r="D599" s="865"/>
      <c r="E599" s="86">
        <f t="shared" si="63"/>
        <v>43823</v>
      </c>
      <c r="F599" s="86">
        <f t="shared" si="63"/>
        <v>43826</v>
      </c>
      <c r="G599" s="86">
        <f t="shared" si="63"/>
        <v>43828</v>
      </c>
    </row>
    <row r="600" spans="1:7" s="8" customFormat="1" ht="15.75" customHeight="1">
      <c r="A600" s="19"/>
      <c r="B600" s="81" t="s">
        <v>314</v>
      </c>
      <c r="C600" s="81" t="s">
        <v>394</v>
      </c>
      <c r="D600" s="891"/>
      <c r="E600" s="86">
        <f t="shared" si="63"/>
        <v>43830</v>
      </c>
      <c r="F600" s="86">
        <f t="shared" si="63"/>
        <v>43833</v>
      </c>
      <c r="G600" s="86">
        <f t="shared" si="63"/>
        <v>43835</v>
      </c>
    </row>
    <row r="601" spans="1:7" s="8" customFormat="1" ht="15.75" customHeight="1">
      <c r="A601" s="19"/>
      <c r="B601" s="31"/>
      <c r="C601" s="31"/>
      <c r="D601" s="31"/>
      <c r="E601" s="31"/>
      <c r="F601" s="14"/>
      <c r="G601" s="14"/>
    </row>
    <row r="602" spans="1:7" s="8" customFormat="1" ht="15.75" customHeight="1">
      <c r="A602" s="879"/>
      <c r="B602" s="879"/>
      <c r="C602" s="5"/>
      <c r="D602" s="6"/>
      <c r="E602" s="6"/>
      <c r="F602" s="78"/>
      <c r="G602" s="78"/>
    </row>
    <row r="603" spans="1:7" s="8" customFormat="1" ht="15.75" customHeight="1">
      <c r="A603" s="19" t="s">
        <v>882</v>
      </c>
      <c r="B603" s="869" t="s">
        <v>691</v>
      </c>
      <c r="C603" s="869" t="s">
        <v>26</v>
      </c>
      <c r="D603" s="869" t="s">
        <v>27</v>
      </c>
      <c r="E603" s="81" t="s">
        <v>677</v>
      </c>
      <c r="F603" s="81" t="s">
        <v>28</v>
      </c>
      <c r="G603" s="81" t="s">
        <v>98</v>
      </c>
    </row>
    <row r="604" spans="1:7" s="8" customFormat="1" ht="15.75" customHeight="1">
      <c r="A604" s="19"/>
      <c r="B604" s="870"/>
      <c r="C604" s="870"/>
      <c r="D604" s="870"/>
      <c r="E604" s="81" t="s">
        <v>18</v>
      </c>
      <c r="F604" s="81" t="s">
        <v>29</v>
      </c>
      <c r="G604" s="81" t="s">
        <v>30</v>
      </c>
    </row>
    <row r="605" spans="1:7" s="8" customFormat="1" ht="15.75" customHeight="1">
      <c r="B605" s="81" t="s">
        <v>314</v>
      </c>
      <c r="C605" s="81" t="s">
        <v>667</v>
      </c>
      <c r="D605" s="880" t="s">
        <v>881</v>
      </c>
      <c r="E605" s="86">
        <v>43802</v>
      </c>
      <c r="F605" s="86">
        <f>E605+3</f>
        <v>43805</v>
      </c>
      <c r="G605" s="86">
        <f>F605+2</f>
        <v>43807</v>
      </c>
    </row>
    <row r="606" spans="1:7" s="8" customFormat="1" ht="15.75" customHeight="1">
      <c r="A606" s="19"/>
      <c r="B606" s="81" t="s">
        <v>392</v>
      </c>
      <c r="C606" s="81" t="s">
        <v>393</v>
      </c>
      <c r="D606" s="865"/>
      <c r="E606" s="86">
        <f t="shared" ref="E606:G609" si="64">E605+7</f>
        <v>43809</v>
      </c>
      <c r="F606" s="86">
        <f t="shared" si="64"/>
        <v>43812</v>
      </c>
      <c r="G606" s="86">
        <f t="shared" si="64"/>
        <v>43814</v>
      </c>
    </row>
    <row r="607" spans="1:7" s="8" customFormat="1" ht="15.75" customHeight="1">
      <c r="A607" s="19"/>
      <c r="B607" s="81" t="s">
        <v>294</v>
      </c>
      <c r="C607" s="81" t="s">
        <v>668</v>
      </c>
      <c r="D607" s="865"/>
      <c r="E607" s="86">
        <f t="shared" si="64"/>
        <v>43816</v>
      </c>
      <c r="F607" s="86">
        <f t="shared" si="64"/>
        <v>43819</v>
      </c>
      <c r="G607" s="86">
        <f t="shared" si="64"/>
        <v>43821</v>
      </c>
    </row>
    <row r="608" spans="1:7" s="8" customFormat="1" ht="15.75" customHeight="1">
      <c r="A608" s="19"/>
      <c r="B608" s="81" t="s">
        <v>302</v>
      </c>
      <c r="C608" s="81" t="s">
        <v>667</v>
      </c>
      <c r="D608" s="865"/>
      <c r="E608" s="86">
        <f t="shared" si="64"/>
        <v>43823</v>
      </c>
      <c r="F608" s="86">
        <f t="shared" si="64"/>
        <v>43826</v>
      </c>
      <c r="G608" s="86">
        <f t="shared" si="64"/>
        <v>43828</v>
      </c>
    </row>
    <row r="609" spans="1:8" s="8" customFormat="1" ht="15.75" customHeight="1">
      <c r="A609" s="19"/>
      <c r="B609" s="81" t="s">
        <v>314</v>
      </c>
      <c r="C609" s="81" t="s">
        <v>394</v>
      </c>
      <c r="D609" s="891"/>
      <c r="E609" s="86">
        <f t="shared" si="64"/>
        <v>43830</v>
      </c>
      <c r="F609" s="86">
        <f t="shared" si="64"/>
        <v>43833</v>
      </c>
      <c r="G609" s="86">
        <f t="shared" si="64"/>
        <v>43835</v>
      </c>
    </row>
    <row r="610" spans="1:8" s="8" customFormat="1" ht="15.75" customHeight="1">
      <c r="A610" s="19"/>
      <c r="B610" s="31"/>
      <c r="C610" s="31"/>
      <c r="D610" s="31"/>
      <c r="E610" s="31"/>
      <c r="F610" s="14"/>
      <c r="G610" s="14"/>
    </row>
    <row r="611" spans="1:8" s="8" customFormat="1" ht="15.75" customHeight="1">
      <c r="A611" s="879"/>
      <c r="B611" s="879"/>
      <c r="C611" s="5"/>
      <c r="D611" s="6"/>
      <c r="E611" s="6"/>
      <c r="F611" s="78"/>
      <c r="G611" s="78"/>
    </row>
    <row r="612" spans="1:8" s="8" customFormat="1" ht="15.75" customHeight="1">
      <c r="A612" s="19" t="s">
        <v>883</v>
      </c>
      <c r="B612" s="867" t="s">
        <v>25</v>
      </c>
      <c r="C612" s="867" t="s">
        <v>26</v>
      </c>
      <c r="D612" s="867" t="s">
        <v>27</v>
      </c>
      <c r="E612" s="144" t="s">
        <v>677</v>
      </c>
      <c r="F612" s="144" t="s">
        <v>28</v>
      </c>
      <c r="G612" s="144" t="s">
        <v>99</v>
      </c>
    </row>
    <row r="613" spans="1:8" s="8" customFormat="1" ht="15.75" customHeight="1">
      <c r="A613" s="19"/>
      <c r="B613" s="868"/>
      <c r="C613" s="868"/>
      <c r="D613" s="868"/>
      <c r="E613" s="145" t="s">
        <v>18</v>
      </c>
      <c r="F613" s="144" t="s">
        <v>29</v>
      </c>
      <c r="G613" s="144" t="s">
        <v>30</v>
      </c>
    </row>
    <row r="614" spans="1:8" s="8" customFormat="1" ht="15.75" customHeight="1">
      <c r="A614" s="19"/>
      <c r="B614" s="144" t="s">
        <v>669</v>
      </c>
      <c r="C614" s="144" t="s">
        <v>670</v>
      </c>
      <c r="D614" s="925" t="s">
        <v>884</v>
      </c>
      <c r="E614" s="146">
        <v>43798</v>
      </c>
      <c r="F614" s="146">
        <f>E614+3</f>
        <v>43801</v>
      </c>
      <c r="G614" s="146">
        <f>F614+3</f>
        <v>43804</v>
      </c>
    </row>
    <row r="615" spans="1:8" s="8" customFormat="1" ht="15.75" customHeight="1">
      <c r="B615" s="144" t="s">
        <v>669</v>
      </c>
      <c r="C615" s="144" t="s">
        <v>322</v>
      </c>
      <c r="D615" s="893"/>
      <c r="E615" s="147">
        <f t="shared" ref="E615:G618" si="65">E614+7</f>
        <v>43805</v>
      </c>
      <c r="F615" s="146">
        <f t="shared" si="65"/>
        <v>43808</v>
      </c>
      <c r="G615" s="146">
        <f t="shared" si="65"/>
        <v>43811</v>
      </c>
    </row>
    <row r="616" spans="1:8" s="8" customFormat="1" ht="15.75" customHeight="1">
      <c r="A616" s="19"/>
      <c r="B616" s="144" t="s">
        <v>669</v>
      </c>
      <c r="C616" s="144" t="s">
        <v>378</v>
      </c>
      <c r="D616" s="893"/>
      <c r="E616" s="147">
        <f t="shared" si="65"/>
        <v>43812</v>
      </c>
      <c r="F616" s="146">
        <f t="shared" si="65"/>
        <v>43815</v>
      </c>
      <c r="G616" s="146">
        <f t="shared" si="65"/>
        <v>43818</v>
      </c>
    </row>
    <row r="617" spans="1:8" s="8" customFormat="1" ht="15.75" customHeight="1">
      <c r="A617" s="19"/>
      <c r="B617" s="144" t="s">
        <v>669</v>
      </c>
      <c r="C617" s="144" t="s">
        <v>379</v>
      </c>
      <c r="D617" s="893"/>
      <c r="E617" s="147">
        <f t="shared" si="65"/>
        <v>43819</v>
      </c>
      <c r="F617" s="146">
        <f t="shared" si="65"/>
        <v>43822</v>
      </c>
      <c r="G617" s="146">
        <f t="shared" si="65"/>
        <v>43825</v>
      </c>
    </row>
    <row r="618" spans="1:8" s="8" customFormat="1" ht="15.75" customHeight="1">
      <c r="A618" s="19"/>
      <c r="B618" s="144" t="s">
        <v>669</v>
      </c>
      <c r="C618" s="144" t="s">
        <v>382</v>
      </c>
      <c r="D618" s="893"/>
      <c r="E618" s="147">
        <f t="shared" si="65"/>
        <v>43826</v>
      </c>
      <c r="F618" s="146">
        <f t="shared" si="65"/>
        <v>43829</v>
      </c>
      <c r="G618" s="146">
        <f t="shared" si="65"/>
        <v>43832</v>
      </c>
    </row>
    <row r="619" spans="1:8" s="8" customFormat="1" ht="15.75" customHeight="1">
      <c r="A619" s="19"/>
      <c r="B619" s="81"/>
      <c r="C619" s="81"/>
      <c r="D619" s="894"/>
      <c r="E619" s="144"/>
      <c r="F619" s="146"/>
      <c r="G619" s="146"/>
    </row>
    <row r="620" spans="1:8" s="8" customFormat="1" ht="15.75" customHeight="1">
      <c r="A620" s="879"/>
      <c r="B620" s="879"/>
      <c r="C620" s="879"/>
      <c r="D620" s="879"/>
      <c r="E620" s="879"/>
      <c r="F620" s="879"/>
      <c r="G620" s="879"/>
      <c r="H620" s="879"/>
    </row>
    <row r="621" spans="1:8" s="8" customFormat="1" ht="15.75" customHeight="1">
      <c r="A621" s="19" t="s">
        <v>293</v>
      </c>
      <c r="B621" s="867" t="s">
        <v>25</v>
      </c>
      <c r="C621" s="867" t="s">
        <v>26</v>
      </c>
      <c r="D621" s="867" t="s">
        <v>27</v>
      </c>
      <c r="E621" s="81" t="s">
        <v>677</v>
      </c>
      <c r="F621" s="81" t="s">
        <v>28</v>
      </c>
      <c r="G621" s="81" t="s">
        <v>100</v>
      </c>
    </row>
    <row r="622" spans="1:8" s="8" customFormat="1" ht="15.75" customHeight="1">
      <c r="A622" s="19"/>
      <c r="B622" s="868"/>
      <c r="C622" s="868"/>
      <c r="D622" s="868"/>
      <c r="E622" s="81" t="s">
        <v>826</v>
      </c>
      <c r="F622" s="81" t="s">
        <v>29</v>
      </c>
      <c r="G622" s="81" t="s">
        <v>30</v>
      </c>
    </row>
    <row r="623" spans="1:8" s="8" customFormat="1" ht="15.75" customHeight="1">
      <c r="A623" s="19"/>
      <c r="B623" s="144" t="s">
        <v>669</v>
      </c>
      <c r="C623" s="144" t="s">
        <v>670</v>
      </c>
      <c r="D623" s="892" t="s">
        <v>885</v>
      </c>
      <c r="E623" s="86">
        <v>43798</v>
      </c>
      <c r="F623" s="86">
        <f>E623+3</f>
        <v>43801</v>
      </c>
      <c r="G623" s="86">
        <f>F623+3</f>
        <v>43804</v>
      </c>
    </row>
    <row r="624" spans="1:8" s="8" customFormat="1" ht="15.75" customHeight="1">
      <c r="B624" s="144" t="s">
        <v>669</v>
      </c>
      <c r="C624" s="144" t="s">
        <v>322</v>
      </c>
      <c r="D624" s="893"/>
      <c r="E624" s="91">
        <f t="shared" ref="E624:G627" si="66">E623+7</f>
        <v>43805</v>
      </c>
      <c r="F624" s="86">
        <f t="shared" si="66"/>
        <v>43808</v>
      </c>
      <c r="G624" s="86">
        <f t="shared" si="66"/>
        <v>43811</v>
      </c>
    </row>
    <row r="625" spans="1:7" s="8" customFormat="1" ht="15.75" customHeight="1">
      <c r="A625" s="19"/>
      <c r="B625" s="144" t="s">
        <v>669</v>
      </c>
      <c r="C625" s="144" t="s">
        <v>378</v>
      </c>
      <c r="D625" s="893"/>
      <c r="E625" s="91">
        <f t="shared" si="66"/>
        <v>43812</v>
      </c>
      <c r="F625" s="86">
        <f t="shared" si="66"/>
        <v>43815</v>
      </c>
      <c r="G625" s="86">
        <f t="shared" si="66"/>
        <v>43818</v>
      </c>
    </row>
    <row r="626" spans="1:7" s="8" customFormat="1" ht="15.75" customHeight="1">
      <c r="A626" s="19"/>
      <c r="B626" s="144" t="s">
        <v>669</v>
      </c>
      <c r="C626" s="144" t="s">
        <v>379</v>
      </c>
      <c r="D626" s="893"/>
      <c r="E626" s="91">
        <f t="shared" si="66"/>
        <v>43819</v>
      </c>
      <c r="F626" s="86">
        <f t="shared" si="66"/>
        <v>43822</v>
      </c>
      <c r="G626" s="86">
        <f t="shared" si="66"/>
        <v>43825</v>
      </c>
    </row>
    <row r="627" spans="1:7" s="8" customFormat="1" ht="15.75" customHeight="1">
      <c r="A627" s="19"/>
      <c r="B627" s="144" t="s">
        <v>669</v>
      </c>
      <c r="C627" s="144" t="s">
        <v>382</v>
      </c>
      <c r="D627" s="893"/>
      <c r="E627" s="91">
        <f t="shared" si="66"/>
        <v>43826</v>
      </c>
      <c r="F627" s="86">
        <f t="shared" si="66"/>
        <v>43829</v>
      </c>
      <c r="G627" s="86">
        <f t="shared" si="66"/>
        <v>43832</v>
      </c>
    </row>
    <row r="628" spans="1:7" s="8" customFormat="1" ht="15.75" customHeight="1">
      <c r="A628" s="19"/>
      <c r="B628" s="81"/>
      <c r="C628" s="81"/>
      <c r="D628" s="894"/>
      <c r="E628" s="81"/>
      <c r="F628" s="86"/>
      <c r="G628" s="86"/>
    </row>
    <row r="629" spans="1:7" s="8" customFormat="1" ht="15.75" customHeight="1">
      <c r="A629" s="39"/>
      <c r="C629" s="5"/>
      <c r="D629" s="6"/>
      <c r="E629" s="6"/>
      <c r="F629" s="78"/>
      <c r="G629" s="78"/>
    </row>
    <row r="630" spans="1:7" s="8" customFormat="1" ht="15.75" customHeight="1">
      <c r="A630" s="19" t="s">
        <v>886</v>
      </c>
      <c r="B630" s="96" t="s">
        <v>25</v>
      </c>
      <c r="C630" s="96" t="s">
        <v>26</v>
      </c>
      <c r="D630" s="96" t="s">
        <v>27</v>
      </c>
      <c r="E630" s="81" t="s">
        <v>677</v>
      </c>
      <c r="F630" s="81" t="s">
        <v>28</v>
      </c>
      <c r="G630" s="81" t="s">
        <v>101</v>
      </c>
    </row>
    <row r="631" spans="1:7" s="8" customFormat="1" ht="15.75" customHeight="1">
      <c r="A631" s="19"/>
      <c r="B631" s="82"/>
      <c r="C631" s="82"/>
      <c r="D631" s="82"/>
      <c r="E631" s="131" t="s">
        <v>18</v>
      </c>
      <c r="F631" s="81" t="s">
        <v>29</v>
      </c>
      <c r="G631" s="81" t="s">
        <v>30</v>
      </c>
    </row>
    <row r="632" spans="1:7" s="8" customFormat="1" ht="15.75" customHeight="1">
      <c r="B632" s="81" t="s">
        <v>281</v>
      </c>
      <c r="C632" s="82" t="s">
        <v>887</v>
      </c>
      <c r="D632" s="864" t="s">
        <v>888</v>
      </c>
      <c r="E632" s="86">
        <v>43797</v>
      </c>
      <c r="F632" s="91">
        <f>E632+3</f>
        <v>43800</v>
      </c>
      <c r="G632" s="86">
        <f>F632+3</f>
        <v>43803</v>
      </c>
    </row>
    <row r="633" spans="1:7" s="8" customFormat="1" ht="15.75" customHeight="1">
      <c r="A633" s="19"/>
      <c r="B633" s="81" t="s">
        <v>281</v>
      </c>
      <c r="C633" s="82" t="s">
        <v>637</v>
      </c>
      <c r="D633" s="896"/>
      <c r="E633" s="91">
        <f t="shared" ref="E633:G636" si="67">E632+7</f>
        <v>43804</v>
      </c>
      <c r="F633" s="91">
        <f t="shared" si="67"/>
        <v>43807</v>
      </c>
      <c r="G633" s="86">
        <f t="shared" si="67"/>
        <v>43810</v>
      </c>
    </row>
    <row r="634" spans="1:7" s="8" customFormat="1" ht="15.75" customHeight="1">
      <c r="A634" s="19"/>
      <c r="B634" s="81" t="s">
        <v>281</v>
      </c>
      <c r="C634" s="82" t="s">
        <v>638</v>
      </c>
      <c r="D634" s="896"/>
      <c r="E634" s="91">
        <f t="shared" si="67"/>
        <v>43811</v>
      </c>
      <c r="F634" s="91">
        <f t="shared" si="67"/>
        <v>43814</v>
      </c>
      <c r="G634" s="86">
        <f t="shared" si="67"/>
        <v>43817</v>
      </c>
    </row>
    <row r="635" spans="1:7" s="8" customFormat="1" ht="15.75" customHeight="1">
      <c r="A635" s="19"/>
      <c r="B635" s="81" t="s">
        <v>281</v>
      </c>
      <c r="C635" s="82" t="s">
        <v>639</v>
      </c>
      <c r="D635" s="896"/>
      <c r="E635" s="91">
        <f t="shared" si="67"/>
        <v>43818</v>
      </c>
      <c r="F635" s="91">
        <f t="shared" si="67"/>
        <v>43821</v>
      </c>
      <c r="G635" s="86">
        <f t="shared" si="67"/>
        <v>43824</v>
      </c>
    </row>
    <row r="636" spans="1:7" s="8" customFormat="1" ht="15.75" customHeight="1">
      <c r="A636" s="19"/>
      <c r="B636" s="81" t="s">
        <v>281</v>
      </c>
      <c r="C636" s="82" t="s">
        <v>231</v>
      </c>
      <c r="D636" s="897"/>
      <c r="E636" s="91">
        <f t="shared" si="67"/>
        <v>43825</v>
      </c>
      <c r="F636" s="91">
        <f t="shared" si="67"/>
        <v>43828</v>
      </c>
      <c r="G636" s="86">
        <f t="shared" si="67"/>
        <v>43831</v>
      </c>
    </row>
    <row r="637" spans="1:7" s="8" customFormat="1" ht="15.75" customHeight="1">
      <c r="A637" s="19"/>
      <c r="B637" s="41"/>
      <c r="C637" s="31"/>
      <c r="D637" s="31"/>
      <c r="E637" s="13"/>
      <c r="F637" s="13"/>
      <c r="G637" s="14"/>
    </row>
    <row r="638" spans="1:7" s="8" customFormat="1" ht="15.75" customHeight="1">
      <c r="A638" s="19"/>
      <c r="B638" s="42"/>
      <c r="C638" s="42"/>
      <c r="D638" s="5"/>
      <c r="E638" s="5"/>
      <c r="F638" s="6"/>
      <c r="G638" s="78"/>
    </row>
    <row r="639" spans="1:7" s="8" customFormat="1" ht="15.75" customHeight="1">
      <c r="A639" s="19"/>
      <c r="B639" s="31"/>
      <c r="C639" s="31"/>
      <c r="D639" s="31"/>
      <c r="E639" s="31"/>
      <c r="F639" s="14"/>
      <c r="G639" s="14"/>
    </row>
    <row r="640" spans="1:7" s="8" customFormat="1" ht="15.75" customHeight="1">
      <c r="A640" s="19"/>
      <c r="B640" s="75"/>
      <c r="C640" s="5"/>
      <c r="D640" s="6"/>
      <c r="E640" s="6"/>
      <c r="F640" s="78"/>
      <c r="G640" s="78"/>
    </row>
    <row r="641" spans="1:7" s="8" customFormat="1" ht="15.75" customHeight="1">
      <c r="A641" s="19"/>
      <c r="B641" s="869" t="s">
        <v>25</v>
      </c>
      <c r="C641" s="869" t="s">
        <v>26</v>
      </c>
      <c r="D641" s="869" t="s">
        <v>27</v>
      </c>
      <c r="E641" s="81" t="s">
        <v>677</v>
      </c>
      <c r="F641" s="81" t="s">
        <v>28</v>
      </c>
      <c r="G641" s="81" t="s">
        <v>103</v>
      </c>
    </row>
    <row r="642" spans="1:7" s="8" customFormat="1" ht="15.75" customHeight="1">
      <c r="A642" s="19" t="s">
        <v>889</v>
      </c>
      <c r="B642" s="870"/>
      <c r="C642" s="870"/>
      <c r="D642" s="870"/>
      <c r="E642" s="131" t="s">
        <v>18</v>
      </c>
      <c r="F642" s="81" t="s">
        <v>29</v>
      </c>
      <c r="G642" s="81" t="s">
        <v>30</v>
      </c>
    </row>
    <row r="643" spans="1:7" s="8" customFormat="1" ht="15.75" customHeight="1">
      <c r="A643" s="19"/>
      <c r="B643" s="81" t="s">
        <v>281</v>
      </c>
      <c r="C643" s="82" t="s">
        <v>887</v>
      </c>
      <c r="D643" s="880" t="s">
        <v>888</v>
      </c>
      <c r="E643" s="86">
        <v>43797</v>
      </c>
      <c r="F643" s="91">
        <f>E643+3</f>
        <v>43800</v>
      </c>
      <c r="G643" s="86">
        <f>F643+3</f>
        <v>43803</v>
      </c>
    </row>
    <row r="644" spans="1:7" s="8" customFormat="1" ht="15.75" customHeight="1">
      <c r="A644" s="19"/>
      <c r="B644" s="81" t="s">
        <v>281</v>
      </c>
      <c r="C644" s="82" t="s">
        <v>637</v>
      </c>
      <c r="D644" s="865"/>
      <c r="E644" s="91">
        <f t="shared" ref="E644:G647" si="68">E643+7</f>
        <v>43804</v>
      </c>
      <c r="F644" s="91">
        <f t="shared" si="68"/>
        <v>43807</v>
      </c>
      <c r="G644" s="86">
        <f t="shared" si="68"/>
        <v>43810</v>
      </c>
    </row>
    <row r="645" spans="1:7" s="8" customFormat="1" ht="15.75" customHeight="1">
      <c r="A645" s="19"/>
      <c r="B645" s="81" t="s">
        <v>281</v>
      </c>
      <c r="C645" s="82" t="s">
        <v>638</v>
      </c>
      <c r="D645" s="865"/>
      <c r="E645" s="91">
        <f t="shared" si="68"/>
        <v>43811</v>
      </c>
      <c r="F645" s="91">
        <f t="shared" si="68"/>
        <v>43814</v>
      </c>
      <c r="G645" s="86">
        <f t="shared" si="68"/>
        <v>43817</v>
      </c>
    </row>
    <row r="646" spans="1:7" s="8" customFormat="1" ht="15.75" customHeight="1">
      <c r="A646" s="19"/>
      <c r="B646" s="81" t="s">
        <v>281</v>
      </c>
      <c r="C646" s="82" t="s">
        <v>639</v>
      </c>
      <c r="D646" s="865"/>
      <c r="E646" s="91">
        <f t="shared" si="68"/>
        <v>43818</v>
      </c>
      <c r="F646" s="91">
        <f t="shared" si="68"/>
        <v>43821</v>
      </c>
      <c r="G646" s="86">
        <f t="shared" si="68"/>
        <v>43824</v>
      </c>
    </row>
    <row r="647" spans="1:7" s="8" customFormat="1" ht="15.75" customHeight="1">
      <c r="A647" s="39"/>
      <c r="B647" s="81" t="s">
        <v>281</v>
      </c>
      <c r="C647" s="82" t="s">
        <v>231</v>
      </c>
      <c r="D647" s="891"/>
      <c r="E647" s="91">
        <f t="shared" si="68"/>
        <v>43825</v>
      </c>
      <c r="F647" s="91">
        <f t="shared" si="68"/>
        <v>43828</v>
      </c>
      <c r="G647" s="86">
        <f t="shared" si="68"/>
        <v>43831</v>
      </c>
    </row>
    <row r="648" spans="1:7" s="8" customFormat="1" ht="15.75" customHeight="1">
      <c r="A648" s="19"/>
      <c r="B648" s="43"/>
      <c r="C648" s="42"/>
      <c r="D648" s="31"/>
      <c r="E648" s="31"/>
      <c r="F648" s="14"/>
      <c r="G648" s="14"/>
    </row>
    <row r="649" spans="1:7" s="8" customFormat="1" ht="15.75" customHeight="1">
      <c r="A649" s="19"/>
      <c r="B649" s="75"/>
      <c r="C649" s="5"/>
      <c r="D649" s="6"/>
      <c r="E649" s="6"/>
      <c r="F649" s="78"/>
      <c r="G649" s="78"/>
    </row>
    <row r="650" spans="1:7" s="8" customFormat="1" ht="15.75" customHeight="1">
      <c r="A650" s="19"/>
      <c r="B650" s="31"/>
      <c r="C650" s="31"/>
      <c r="D650" s="31"/>
      <c r="E650" s="13"/>
      <c r="F650" s="13"/>
      <c r="G650" s="14"/>
    </row>
    <row r="651" spans="1:7" s="8" customFormat="1" ht="15.75" customHeight="1">
      <c r="A651" s="19"/>
      <c r="B651" s="869" t="s">
        <v>25</v>
      </c>
      <c r="C651" s="869" t="s">
        <v>26</v>
      </c>
      <c r="D651" s="869" t="s">
        <v>27</v>
      </c>
      <c r="E651" s="81" t="s">
        <v>677</v>
      </c>
      <c r="F651" s="81" t="s">
        <v>28</v>
      </c>
      <c r="G651" s="81" t="s">
        <v>104</v>
      </c>
    </row>
    <row r="652" spans="1:7" s="8" customFormat="1" ht="15.75" customHeight="1">
      <c r="A652" s="19" t="s">
        <v>890</v>
      </c>
      <c r="B652" s="870"/>
      <c r="C652" s="870"/>
      <c r="D652" s="870"/>
      <c r="E652" s="131" t="s">
        <v>18</v>
      </c>
      <c r="F652" s="81" t="s">
        <v>29</v>
      </c>
      <c r="G652" s="81" t="s">
        <v>30</v>
      </c>
    </row>
    <row r="653" spans="1:7" s="8" customFormat="1" ht="15.75" customHeight="1">
      <c r="A653" s="19"/>
      <c r="B653" s="81" t="s">
        <v>395</v>
      </c>
      <c r="C653" s="82" t="s">
        <v>306</v>
      </c>
      <c r="D653" s="880" t="s">
        <v>891</v>
      </c>
      <c r="E653" s="86">
        <v>43797</v>
      </c>
      <c r="F653" s="91">
        <f>E653+3</f>
        <v>43800</v>
      </c>
      <c r="G653" s="86">
        <f>F653+4</f>
        <v>43804</v>
      </c>
    </row>
    <row r="654" spans="1:7" s="8" customFormat="1" ht="15.75" customHeight="1">
      <c r="A654" s="19"/>
      <c r="B654" s="81" t="s">
        <v>661</v>
      </c>
      <c r="C654" s="82" t="s">
        <v>306</v>
      </c>
      <c r="D654" s="865"/>
      <c r="E654" s="91">
        <f t="shared" ref="E654:G657" si="69">E653+7</f>
        <v>43804</v>
      </c>
      <c r="F654" s="91">
        <f t="shared" si="69"/>
        <v>43807</v>
      </c>
      <c r="G654" s="86">
        <f t="shared" si="69"/>
        <v>43811</v>
      </c>
    </row>
    <row r="655" spans="1:7" s="8" customFormat="1" ht="15.75" customHeight="1">
      <c r="A655" s="19"/>
      <c r="B655" s="81" t="s">
        <v>662</v>
      </c>
      <c r="C655" s="82" t="s">
        <v>315</v>
      </c>
      <c r="D655" s="865"/>
      <c r="E655" s="91">
        <f t="shared" si="69"/>
        <v>43811</v>
      </c>
      <c r="F655" s="91">
        <f t="shared" si="69"/>
        <v>43814</v>
      </c>
      <c r="G655" s="86">
        <f t="shared" si="69"/>
        <v>43818</v>
      </c>
    </row>
    <row r="656" spans="1:7" s="8" customFormat="1" ht="15.75" customHeight="1">
      <c r="A656" s="39"/>
      <c r="B656" s="81" t="s">
        <v>663</v>
      </c>
      <c r="C656" s="82" t="s">
        <v>315</v>
      </c>
      <c r="D656" s="865"/>
      <c r="E656" s="91">
        <f t="shared" si="69"/>
        <v>43818</v>
      </c>
      <c r="F656" s="91">
        <f t="shared" si="69"/>
        <v>43821</v>
      </c>
      <c r="G656" s="86">
        <f t="shared" si="69"/>
        <v>43825</v>
      </c>
    </row>
    <row r="657" spans="1:7" s="8" customFormat="1" ht="15.75" customHeight="1">
      <c r="A657" s="19"/>
      <c r="B657" s="81" t="s">
        <v>671</v>
      </c>
      <c r="C657" s="82" t="s">
        <v>672</v>
      </c>
      <c r="D657" s="891"/>
      <c r="E657" s="91">
        <f t="shared" si="69"/>
        <v>43825</v>
      </c>
      <c r="F657" s="91">
        <f t="shared" si="69"/>
        <v>43828</v>
      </c>
      <c r="G657" s="86">
        <f t="shared" si="69"/>
        <v>43832</v>
      </c>
    </row>
    <row r="658" spans="1:7" s="8" customFormat="1" ht="15.75" customHeight="1">
      <c r="A658" s="19"/>
      <c r="B658" s="31"/>
      <c r="C658" s="31"/>
      <c r="D658" s="31"/>
      <c r="E658" s="31"/>
      <c r="F658" s="14"/>
      <c r="G658" s="14"/>
    </row>
    <row r="659" spans="1:7" s="8" customFormat="1" ht="15.75" customHeight="1">
      <c r="A659" s="19"/>
      <c r="B659" s="75"/>
      <c r="C659" s="5"/>
      <c r="D659" s="6"/>
      <c r="E659" s="6"/>
      <c r="F659" s="78"/>
      <c r="G659" s="78"/>
    </row>
    <row r="660" spans="1:7" s="8" customFormat="1" ht="15.75" customHeight="1">
      <c r="A660" s="19" t="s">
        <v>892</v>
      </c>
      <c r="B660" s="869" t="s">
        <v>25</v>
      </c>
      <c r="C660" s="869" t="s">
        <v>26</v>
      </c>
      <c r="D660" s="869" t="s">
        <v>27</v>
      </c>
      <c r="E660" s="81" t="s">
        <v>677</v>
      </c>
      <c r="F660" s="81" t="s">
        <v>28</v>
      </c>
      <c r="G660" s="81" t="s">
        <v>105</v>
      </c>
    </row>
    <row r="661" spans="1:7" s="8" customFormat="1" ht="15.75" customHeight="1">
      <c r="A661" s="19"/>
      <c r="B661" s="870"/>
      <c r="C661" s="870"/>
      <c r="D661" s="870"/>
      <c r="E661" s="131" t="s">
        <v>18</v>
      </c>
      <c r="F661" s="81" t="s">
        <v>29</v>
      </c>
      <c r="G661" s="81" t="s">
        <v>30</v>
      </c>
    </row>
    <row r="662" spans="1:7" s="8" customFormat="1" ht="15.75" customHeight="1">
      <c r="A662" s="19"/>
      <c r="B662" s="81" t="s">
        <v>274</v>
      </c>
      <c r="C662" s="148" t="s">
        <v>893</v>
      </c>
      <c r="D662" s="869" t="s">
        <v>894</v>
      </c>
      <c r="E662" s="86">
        <v>43800</v>
      </c>
      <c r="F662" s="86">
        <f>E662+3</f>
        <v>43803</v>
      </c>
      <c r="G662" s="86">
        <f>F662+3</f>
        <v>43806</v>
      </c>
    </row>
    <row r="663" spans="1:7" s="8" customFormat="1" ht="15.75" customHeight="1">
      <c r="A663" s="19"/>
      <c r="B663" s="81" t="s">
        <v>273</v>
      </c>
      <c r="C663" s="148" t="s">
        <v>893</v>
      </c>
      <c r="D663" s="875"/>
      <c r="E663" s="86">
        <f t="shared" ref="E663:G666" si="70">E662+7</f>
        <v>43807</v>
      </c>
      <c r="F663" s="86">
        <f t="shared" si="70"/>
        <v>43810</v>
      </c>
      <c r="G663" s="86">
        <f t="shared" si="70"/>
        <v>43813</v>
      </c>
    </row>
    <row r="664" spans="1:7" s="8" customFormat="1" ht="15.75" customHeight="1">
      <c r="A664" s="19"/>
      <c r="B664" s="81" t="s">
        <v>274</v>
      </c>
      <c r="C664" s="148" t="s">
        <v>895</v>
      </c>
      <c r="D664" s="875"/>
      <c r="E664" s="86">
        <f t="shared" si="70"/>
        <v>43814</v>
      </c>
      <c r="F664" s="86">
        <f t="shared" si="70"/>
        <v>43817</v>
      </c>
      <c r="G664" s="86">
        <f t="shared" si="70"/>
        <v>43820</v>
      </c>
    </row>
    <row r="665" spans="1:7" s="8" customFormat="1" ht="15.75" customHeight="1">
      <c r="A665" s="19"/>
      <c r="B665" s="81" t="s">
        <v>273</v>
      </c>
      <c r="C665" s="148" t="s">
        <v>895</v>
      </c>
      <c r="D665" s="875"/>
      <c r="E665" s="86">
        <f t="shared" si="70"/>
        <v>43821</v>
      </c>
      <c r="F665" s="86">
        <f t="shared" si="70"/>
        <v>43824</v>
      </c>
      <c r="G665" s="86">
        <f t="shared" si="70"/>
        <v>43827</v>
      </c>
    </row>
    <row r="666" spans="1:7" s="8" customFormat="1" ht="15.75" customHeight="1">
      <c r="A666" s="19"/>
      <c r="B666" s="81" t="s">
        <v>274</v>
      </c>
      <c r="C666" s="148" t="s">
        <v>381</v>
      </c>
      <c r="D666" s="870"/>
      <c r="E666" s="86">
        <f t="shared" si="70"/>
        <v>43828</v>
      </c>
      <c r="F666" s="86">
        <f t="shared" si="70"/>
        <v>43831</v>
      </c>
      <c r="G666" s="86">
        <f t="shared" si="70"/>
        <v>43834</v>
      </c>
    </row>
    <row r="667" spans="1:7" s="8" customFormat="1" ht="15.75" customHeight="1">
      <c r="A667" s="19"/>
      <c r="B667" s="31"/>
      <c r="C667" s="44"/>
      <c r="D667" s="31"/>
      <c r="E667" s="31"/>
      <c r="F667" s="45"/>
      <c r="G667" s="45"/>
    </row>
    <row r="668" spans="1:7" s="8" customFormat="1" ht="15.75" customHeight="1">
      <c r="A668" s="19"/>
      <c r="B668" s="869" t="s">
        <v>25</v>
      </c>
      <c r="C668" s="869" t="s">
        <v>26</v>
      </c>
      <c r="D668" s="869" t="s">
        <v>27</v>
      </c>
      <c r="E668" s="81" t="s">
        <v>677</v>
      </c>
      <c r="F668" s="81" t="s">
        <v>28</v>
      </c>
      <c r="G668" s="81" t="s">
        <v>105</v>
      </c>
    </row>
    <row r="669" spans="1:7" s="8" customFormat="1" ht="15.75" customHeight="1">
      <c r="A669" s="19"/>
      <c r="B669" s="870"/>
      <c r="C669" s="870"/>
      <c r="D669" s="870"/>
      <c r="E669" s="131" t="s">
        <v>18</v>
      </c>
      <c r="F669" s="81" t="s">
        <v>29</v>
      </c>
      <c r="G669" s="81" t="s">
        <v>30</v>
      </c>
    </row>
    <row r="670" spans="1:7" s="8" customFormat="1" ht="15.75" customHeight="1">
      <c r="A670" s="19"/>
      <c r="B670" s="81" t="s">
        <v>628</v>
      </c>
      <c r="C670" s="133" t="s">
        <v>896</v>
      </c>
      <c r="D670" s="869" t="s">
        <v>894</v>
      </c>
      <c r="E670" s="86">
        <v>43801</v>
      </c>
      <c r="F670" s="86">
        <f>E670+3</f>
        <v>43804</v>
      </c>
      <c r="G670" s="86">
        <f>F670+3</f>
        <v>43807</v>
      </c>
    </row>
    <row r="671" spans="1:7" s="8" customFormat="1" ht="15.75" customHeight="1">
      <c r="A671" s="19"/>
      <c r="B671" s="81" t="s">
        <v>628</v>
      </c>
      <c r="C671" s="133" t="s">
        <v>897</v>
      </c>
      <c r="D671" s="875"/>
      <c r="E671" s="86">
        <f t="shared" ref="E671:G674" si="71">E670+7</f>
        <v>43808</v>
      </c>
      <c r="F671" s="86">
        <f t="shared" si="71"/>
        <v>43811</v>
      </c>
      <c r="G671" s="86">
        <f t="shared" si="71"/>
        <v>43814</v>
      </c>
    </row>
    <row r="672" spans="1:7" s="8" customFormat="1" ht="15.75" customHeight="1">
      <c r="A672" s="19"/>
      <c r="B672" s="81" t="s">
        <v>628</v>
      </c>
      <c r="C672" s="133" t="s">
        <v>898</v>
      </c>
      <c r="D672" s="875"/>
      <c r="E672" s="86">
        <f t="shared" si="71"/>
        <v>43815</v>
      </c>
      <c r="F672" s="86">
        <f t="shared" si="71"/>
        <v>43818</v>
      </c>
      <c r="G672" s="86">
        <f t="shared" si="71"/>
        <v>43821</v>
      </c>
    </row>
    <row r="673" spans="1:7" s="8" customFormat="1" ht="15.75" customHeight="1">
      <c r="A673" s="19"/>
      <c r="B673" s="81" t="s">
        <v>628</v>
      </c>
      <c r="C673" s="133" t="s">
        <v>899</v>
      </c>
      <c r="D673" s="875"/>
      <c r="E673" s="86">
        <f t="shared" si="71"/>
        <v>43822</v>
      </c>
      <c r="F673" s="86">
        <f t="shared" si="71"/>
        <v>43825</v>
      </c>
      <c r="G673" s="86">
        <f t="shared" si="71"/>
        <v>43828</v>
      </c>
    </row>
    <row r="674" spans="1:7" s="8" customFormat="1" ht="15.75" customHeight="1">
      <c r="A674" s="19"/>
      <c r="B674" s="81" t="s">
        <v>628</v>
      </c>
      <c r="C674" s="133" t="s">
        <v>900</v>
      </c>
      <c r="D674" s="870"/>
      <c r="E674" s="86">
        <f t="shared" si="71"/>
        <v>43829</v>
      </c>
      <c r="F674" s="86">
        <f t="shared" si="71"/>
        <v>43832</v>
      </c>
      <c r="G674" s="86">
        <f t="shared" si="71"/>
        <v>43835</v>
      </c>
    </row>
    <row r="675" spans="1:7" s="8" customFormat="1" ht="15.75" customHeight="1">
      <c r="A675" s="19"/>
      <c r="B675" s="31"/>
      <c r="C675" s="31"/>
      <c r="D675" s="31"/>
      <c r="E675" s="31"/>
      <c r="F675" s="14"/>
      <c r="G675" s="14"/>
    </row>
    <row r="676" spans="1:7" s="8" customFormat="1" ht="15.75" customHeight="1">
      <c r="A676" s="19"/>
      <c r="B676" s="75"/>
      <c r="C676" s="5"/>
      <c r="D676" s="6"/>
      <c r="E676" s="6"/>
      <c r="F676" s="78"/>
      <c r="G676" s="78"/>
    </row>
    <row r="677" spans="1:7" s="8" customFormat="1" ht="15.75" customHeight="1">
      <c r="A677" s="19" t="s">
        <v>901</v>
      </c>
      <c r="B677" s="869" t="s">
        <v>25</v>
      </c>
      <c r="C677" s="869" t="s">
        <v>26</v>
      </c>
      <c r="D677" s="869" t="s">
        <v>27</v>
      </c>
      <c r="E677" s="81" t="s">
        <v>677</v>
      </c>
      <c r="F677" s="81" t="s">
        <v>28</v>
      </c>
      <c r="G677" s="81" t="s">
        <v>107</v>
      </c>
    </row>
    <row r="678" spans="1:7" s="8" customFormat="1" ht="15.75" customHeight="1">
      <c r="A678" s="19"/>
      <c r="B678" s="870"/>
      <c r="C678" s="870"/>
      <c r="D678" s="870"/>
      <c r="E678" s="131" t="s">
        <v>18</v>
      </c>
      <c r="F678" s="81" t="s">
        <v>29</v>
      </c>
      <c r="G678" s="81" t="s">
        <v>30</v>
      </c>
    </row>
    <row r="679" spans="1:7" s="8" customFormat="1" ht="15.75" customHeight="1">
      <c r="A679" s="19"/>
      <c r="B679" s="81" t="s">
        <v>902</v>
      </c>
      <c r="C679" s="81" t="s">
        <v>384</v>
      </c>
      <c r="D679" s="869" t="s">
        <v>903</v>
      </c>
      <c r="E679" s="86">
        <v>43800</v>
      </c>
      <c r="F679" s="86">
        <f>E679+3</f>
        <v>43803</v>
      </c>
      <c r="G679" s="86">
        <f>F679+3</f>
        <v>43806</v>
      </c>
    </row>
    <row r="680" spans="1:7" s="8" customFormat="1" ht="15.75" customHeight="1">
      <c r="A680" s="19"/>
      <c r="B680" s="81" t="s">
        <v>289</v>
      </c>
      <c r="C680" s="81" t="s">
        <v>626</v>
      </c>
      <c r="D680" s="875"/>
      <c r="E680" s="86">
        <f t="shared" ref="E680:G683" si="72">E679+7</f>
        <v>43807</v>
      </c>
      <c r="F680" s="86">
        <f t="shared" si="72"/>
        <v>43810</v>
      </c>
      <c r="G680" s="86">
        <f t="shared" si="72"/>
        <v>43813</v>
      </c>
    </row>
    <row r="681" spans="1:7" s="8" customFormat="1" ht="15.75" customHeight="1">
      <c r="A681" s="19"/>
      <c r="B681" s="81" t="s">
        <v>289</v>
      </c>
      <c r="C681" s="81" t="s">
        <v>656</v>
      </c>
      <c r="D681" s="875"/>
      <c r="E681" s="86">
        <f t="shared" si="72"/>
        <v>43814</v>
      </c>
      <c r="F681" s="86">
        <f t="shared" si="72"/>
        <v>43817</v>
      </c>
      <c r="G681" s="86">
        <f t="shared" si="72"/>
        <v>43820</v>
      </c>
    </row>
    <row r="682" spans="1:7" s="8" customFormat="1" ht="15.75" customHeight="1">
      <c r="A682" s="19"/>
      <c r="B682" s="81" t="s">
        <v>289</v>
      </c>
      <c r="C682" s="81" t="s">
        <v>657</v>
      </c>
      <c r="D682" s="875"/>
      <c r="E682" s="86">
        <f t="shared" si="72"/>
        <v>43821</v>
      </c>
      <c r="F682" s="86">
        <f t="shared" si="72"/>
        <v>43824</v>
      </c>
      <c r="G682" s="86">
        <f t="shared" si="72"/>
        <v>43827</v>
      </c>
    </row>
    <row r="683" spans="1:7" s="8" customFormat="1" ht="15.75" customHeight="1">
      <c r="A683" s="19"/>
      <c r="B683" s="81" t="s">
        <v>289</v>
      </c>
      <c r="C683" s="81" t="s">
        <v>658</v>
      </c>
      <c r="D683" s="870"/>
      <c r="E683" s="86">
        <f t="shared" si="72"/>
        <v>43828</v>
      </c>
      <c r="F683" s="86">
        <f t="shared" si="72"/>
        <v>43831</v>
      </c>
      <c r="G683" s="86">
        <f t="shared" si="72"/>
        <v>43834</v>
      </c>
    </row>
    <row r="684" spans="1:7" s="8" customFormat="1" ht="15.75" customHeight="1">
      <c r="A684" s="19"/>
      <c r="B684" s="5"/>
      <c r="C684" s="5"/>
      <c r="D684" s="5"/>
      <c r="E684" s="5"/>
      <c r="F684" s="6"/>
      <c r="G684" s="78"/>
    </row>
    <row r="685" spans="1:7" s="8" customFormat="1" ht="15.75" customHeight="1">
      <c r="A685" s="19"/>
      <c r="B685" s="869" t="s">
        <v>691</v>
      </c>
      <c r="C685" s="869" t="s">
        <v>26</v>
      </c>
      <c r="D685" s="869" t="s">
        <v>27</v>
      </c>
      <c r="E685" s="81" t="s">
        <v>677</v>
      </c>
      <c r="F685" s="81" t="s">
        <v>28</v>
      </c>
      <c r="G685" s="81" t="s">
        <v>107</v>
      </c>
    </row>
    <row r="686" spans="1:7" s="8" customFormat="1" ht="15.75" customHeight="1">
      <c r="A686" s="19"/>
      <c r="B686" s="870"/>
      <c r="C686" s="870"/>
      <c r="D686" s="870"/>
      <c r="E686" s="131" t="s">
        <v>18</v>
      </c>
      <c r="F686" s="81" t="s">
        <v>29</v>
      </c>
      <c r="G686" s="81" t="s">
        <v>30</v>
      </c>
    </row>
    <row r="687" spans="1:7" s="8" customFormat="1" ht="15.75" customHeight="1">
      <c r="A687" s="19"/>
      <c r="B687" s="81" t="s">
        <v>904</v>
      </c>
      <c r="C687" s="133" t="s">
        <v>905</v>
      </c>
      <c r="D687" s="880" t="s">
        <v>906</v>
      </c>
      <c r="E687" s="86">
        <v>43803</v>
      </c>
      <c r="F687" s="86">
        <f>E687+3</f>
        <v>43806</v>
      </c>
      <c r="G687" s="86">
        <f>F687+4</f>
        <v>43810</v>
      </c>
    </row>
    <row r="688" spans="1:7" s="8" customFormat="1" ht="15.75" customHeight="1">
      <c r="A688" s="19"/>
      <c r="B688" s="81" t="s">
        <v>904</v>
      </c>
      <c r="C688" s="133" t="s">
        <v>383</v>
      </c>
      <c r="D688" s="865"/>
      <c r="E688" s="86">
        <f t="shared" ref="E688:G691" si="73">E687+7</f>
        <v>43810</v>
      </c>
      <c r="F688" s="86">
        <f t="shared" si="73"/>
        <v>43813</v>
      </c>
      <c r="G688" s="86">
        <f t="shared" si="73"/>
        <v>43817</v>
      </c>
    </row>
    <row r="689" spans="1:7" s="8" customFormat="1" ht="15.75" customHeight="1">
      <c r="A689" s="19"/>
      <c r="B689" s="81" t="s">
        <v>907</v>
      </c>
      <c r="C689" s="133" t="s">
        <v>384</v>
      </c>
      <c r="D689" s="865"/>
      <c r="E689" s="86">
        <f t="shared" si="73"/>
        <v>43817</v>
      </c>
      <c r="F689" s="86">
        <f t="shared" si="73"/>
        <v>43820</v>
      </c>
      <c r="G689" s="86">
        <f t="shared" si="73"/>
        <v>43824</v>
      </c>
    </row>
    <row r="690" spans="1:7" s="8" customFormat="1" ht="15.75" customHeight="1">
      <c r="A690" s="19"/>
      <c r="B690" s="81" t="s">
        <v>904</v>
      </c>
      <c r="C690" s="133" t="s">
        <v>626</v>
      </c>
      <c r="D690" s="865"/>
      <c r="E690" s="86">
        <f t="shared" si="73"/>
        <v>43824</v>
      </c>
      <c r="F690" s="86">
        <f t="shared" si="73"/>
        <v>43827</v>
      </c>
      <c r="G690" s="86">
        <f t="shared" si="73"/>
        <v>43831</v>
      </c>
    </row>
    <row r="691" spans="1:7" s="8" customFormat="1" ht="15.75" customHeight="1">
      <c r="A691" s="19"/>
      <c r="B691" s="81" t="s">
        <v>904</v>
      </c>
      <c r="C691" s="133" t="s">
        <v>627</v>
      </c>
      <c r="D691" s="891"/>
      <c r="E691" s="86">
        <f t="shared" si="73"/>
        <v>43831</v>
      </c>
      <c r="F691" s="86">
        <f t="shared" si="73"/>
        <v>43834</v>
      </c>
      <c r="G691" s="86">
        <f t="shared" si="73"/>
        <v>43838</v>
      </c>
    </row>
    <row r="692" spans="1:7" s="8" customFormat="1" ht="15.75" customHeight="1">
      <c r="A692" s="19"/>
      <c r="B692" s="43"/>
      <c r="C692" s="31"/>
      <c r="D692" s="31"/>
      <c r="E692" s="31"/>
      <c r="F692" s="14"/>
      <c r="G692" s="14"/>
    </row>
    <row r="693" spans="1:7" s="8" customFormat="1" ht="15.75" customHeight="1">
      <c r="A693" s="19"/>
      <c r="B693" s="75"/>
      <c r="C693" s="5"/>
      <c r="D693" s="6"/>
      <c r="E693" s="6"/>
      <c r="F693" s="78"/>
      <c r="G693" s="78"/>
    </row>
    <row r="694" spans="1:7" s="8" customFormat="1" ht="15.75" customHeight="1">
      <c r="A694" s="19"/>
      <c r="B694" s="869" t="s">
        <v>25</v>
      </c>
      <c r="C694" s="869" t="s">
        <v>26</v>
      </c>
      <c r="D694" s="869" t="s">
        <v>27</v>
      </c>
      <c r="E694" s="81" t="s">
        <v>677</v>
      </c>
      <c r="F694" s="81" t="s">
        <v>28</v>
      </c>
      <c r="G694" s="81" t="s">
        <v>109</v>
      </c>
    </row>
    <row r="695" spans="1:7" s="8" customFormat="1" ht="15.75" customHeight="1">
      <c r="A695" s="19" t="s">
        <v>108</v>
      </c>
      <c r="B695" s="870"/>
      <c r="C695" s="870"/>
      <c r="D695" s="870"/>
      <c r="E695" s="131" t="s">
        <v>18</v>
      </c>
      <c r="F695" s="81" t="s">
        <v>29</v>
      </c>
      <c r="G695" s="81" t="s">
        <v>30</v>
      </c>
    </row>
    <row r="696" spans="1:7" s="8" customFormat="1" ht="15.75" customHeight="1">
      <c r="A696" s="19"/>
      <c r="B696" s="81" t="s">
        <v>19</v>
      </c>
      <c r="C696" s="109" t="s">
        <v>908</v>
      </c>
      <c r="D696" s="869" t="s">
        <v>909</v>
      </c>
      <c r="E696" s="86">
        <v>43795</v>
      </c>
      <c r="F696" s="86">
        <f>E696+4</f>
        <v>43799</v>
      </c>
      <c r="G696" s="86">
        <f>F696+4</f>
        <v>43803</v>
      </c>
    </row>
    <row r="697" spans="1:7" s="8" customFormat="1" ht="15.75" customHeight="1">
      <c r="A697" s="19"/>
      <c r="B697" s="81" t="s">
        <v>19</v>
      </c>
      <c r="C697" s="109" t="s">
        <v>640</v>
      </c>
      <c r="D697" s="875"/>
      <c r="E697" s="86">
        <f t="shared" ref="E697:G700" si="74">E696+7</f>
        <v>43802</v>
      </c>
      <c r="F697" s="86">
        <f t="shared" si="74"/>
        <v>43806</v>
      </c>
      <c r="G697" s="86">
        <f t="shared" si="74"/>
        <v>43810</v>
      </c>
    </row>
    <row r="698" spans="1:7" s="8" customFormat="1" ht="15.75" customHeight="1">
      <c r="A698" s="19"/>
      <c r="B698" s="81" t="s">
        <v>19</v>
      </c>
      <c r="C698" s="109" t="s">
        <v>641</v>
      </c>
      <c r="D698" s="875"/>
      <c r="E698" s="86">
        <f t="shared" si="74"/>
        <v>43809</v>
      </c>
      <c r="F698" s="86">
        <f t="shared" si="74"/>
        <v>43813</v>
      </c>
      <c r="G698" s="86">
        <f t="shared" si="74"/>
        <v>43817</v>
      </c>
    </row>
    <row r="699" spans="1:7" s="8" customFormat="1" ht="15.75" customHeight="1">
      <c r="A699" s="19"/>
      <c r="B699" s="81" t="s">
        <v>19</v>
      </c>
      <c r="C699" s="109" t="s">
        <v>642</v>
      </c>
      <c r="D699" s="875"/>
      <c r="E699" s="86">
        <f t="shared" si="74"/>
        <v>43816</v>
      </c>
      <c r="F699" s="86">
        <f t="shared" si="74"/>
        <v>43820</v>
      </c>
      <c r="G699" s="86">
        <f t="shared" si="74"/>
        <v>43824</v>
      </c>
    </row>
    <row r="700" spans="1:7" s="8" customFormat="1" ht="15.75" customHeight="1">
      <c r="A700" s="39"/>
      <c r="B700" s="81" t="s">
        <v>19</v>
      </c>
      <c r="C700" s="109" t="s">
        <v>643</v>
      </c>
      <c r="D700" s="870"/>
      <c r="E700" s="86">
        <f t="shared" si="74"/>
        <v>43823</v>
      </c>
      <c r="F700" s="86">
        <f t="shared" si="74"/>
        <v>43827</v>
      </c>
      <c r="G700" s="86">
        <f t="shared" si="74"/>
        <v>43831</v>
      </c>
    </row>
    <row r="701" spans="1:7" s="8" customFormat="1" ht="15.75" customHeight="1">
      <c r="A701" s="19"/>
      <c r="B701" s="31"/>
      <c r="C701" s="31"/>
      <c r="D701" s="31"/>
      <c r="E701" s="31"/>
      <c r="F701" s="14"/>
      <c r="G701" s="14"/>
    </row>
    <row r="702" spans="1:7" s="8" customFormat="1" ht="15.75" customHeight="1">
      <c r="A702" s="19"/>
      <c r="B702" s="75"/>
      <c r="C702" s="5"/>
      <c r="D702" s="6"/>
      <c r="E702" s="6"/>
      <c r="F702" s="78"/>
      <c r="G702" s="78"/>
    </row>
    <row r="703" spans="1:7" s="8" customFormat="1" ht="15.75" customHeight="1">
      <c r="A703" s="19"/>
      <c r="B703" s="867" t="s">
        <v>25</v>
      </c>
      <c r="C703" s="867" t="s">
        <v>26</v>
      </c>
      <c r="D703" s="867" t="s">
        <v>27</v>
      </c>
      <c r="E703" s="81" t="s">
        <v>677</v>
      </c>
      <c r="F703" s="81" t="s">
        <v>28</v>
      </c>
      <c r="G703" s="81" t="s">
        <v>910</v>
      </c>
    </row>
    <row r="704" spans="1:7" s="8" customFormat="1" ht="15.75" customHeight="1">
      <c r="A704" s="19" t="s">
        <v>911</v>
      </c>
      <c r="B704" s="868"/>
      <c r="C704" s="868"/>
      <c r="D704" s="868"/>
      <c r="E704" s="81" t="s">
        <v>18</v>
      </c>
      <c r="F704" s="81" t="s">
        <v>29</v>
      </c>
      <c r="G704" s="81" t="s">
        <v>30</v>
      </c>
    </row>
    <row r="705" spans="1:7" s="8" customFormat="1" ht="15.75" customHeight="1">
      <c r="A705" s="19"/>
      <c r="B705" s="81" t="s">
        <v>912</v>
      </c>
      <c r="C705" s="109" t="s">
        <v>651</v>
      </c>
      <c r="D705" s="930" t="s">
        <v>913</v>
      </c>
      <c r="E705" s="86">
        <v>43799</v>
      </c>
      <c r="F705" s="86">
        <f>E705+3</f>
        <v>43802</v>
      </c>
      <c r="G705" s="86">
        <f>F705+5</f>
        <v>43807</v>
      </c>
    </row>
    <row r="706" spans="1:7" s="8" customFormat="1" ht="15.75" customHeight="1">
      <c r="A706" s="19"/>
      <c r="B706" s="81" t="s">
        <v>912</v>
      </c>
      <c r="C706" s="109" t="s">
        <v>652</v>
      </c>
      <c r="D706" s="871"/>
      <c r="E706" s="86">
        <f t="shared" ref="E706:G709" si="75">E705+7</f>
        <v>43806</v>
      </c>
      <c r="F706" s="86">
        <f t="shared" si="75"/>
        <v>43809</v>
      </c>
      <c r="G706" s="86">
        <f t="shared" si="75"/>
        <v>43814</v>
      </c>
    </row>
    <row r="707" spans="1:7" s="8" customFormat="1" ht="15.75" customHeight="1">
      <c r="A707" s="19"/>
      <c r="B707" s="81" t="s">
        <v>912</v>
      </c>
      <c r="C707" s="109" t="s">
        <v>653</v>
      </c>
      <c r="D707" s="871"/>
      <c r="E707" s="86">
        <f t="shared" si="75"/>
        <v>43813</v>
      </c>
      <c r="F707" s="86">
        <f t="shared" si="75"/>
        <v>43816</v>
      </c>
      <c r="G707" s="86">
        <f t="shared" si="75"/>
        <v>43821</v>
      </c>
    </row>
    <row r="708" spans="1:7" s="8" customFormat="1" ht="15.75" customHeight="1">
      <c r="A708" s="19"/>
      <c r="B708" s="81" t="s">
        <v>912</v>
      </c>
      <c r="C708" s="109" t="s">
        <v>654</v>
      </c>
      <c r="D708" s="871"/>
      <c r="E708" s="86">
        <f t="shared" si="75"/>
        <v>43820</v>
      </c>
      <c r="F708" s="86">
        <f t="shared" si="75"/>
        <v>43823</v>
      </c>
      <c r="G708" s="86">
        <f t="shared" si="75"/>
        <v>43828</v>
      </c>
    </row>
    <row r="709" spans="1:7" s="8" customFormat="1" ht="15.75" customHeight="1">
      <c r="A709" s="19"/>
      <c r="B709" s="81" t="s">
        <v>912</v>
      </c>
      <c r="C709" s="109" t="s">
        <v>655</v>
      </c>
      <c r="D709" s="931"/>
      <c r="E709" s="86">
        <f t="shared" si="75"/>
        <v>43827</v>
      </c>
      <c r="F709" s="86">
        <f t="shared" si="75"/>
        <v>43830</v>
      </c>
      <c r="G709" s="86">
        <f t="shared" si="75"/>
        <v>43835</v>
      </c>
    </row>
    <row r="710" spans="1:7" s="8" customFormat="1" ht="15.75" customHeight="1">
      <c r="A710" s="19"/>
      <c r="B710" s="5"/>
      <c r="C710" s="5"/>
      <c r="D710" s="6"/>
      <c r="E710" s="6"/>
      <c r="F710" s="78"/>
      <c r="G710" s="78"/>
    </row>
    <row r="711" spans="1:7" s="8" customFormat="1" ht="15.75">
      <c r="A711" s="19"/>
      <c r="B711" s="869" t="s">
        <v>691</v>
      </c>
      <c r="C711" s="869" t="s">
        <v>26</v>
      </c>
      <c r="D711" s="869" t="s">
        <v>27</v>
      </c>
      <c r="E711" s="81" t="s">
        <v>677</v>
      </c>
      <c r="F711" s="81" t="s">
        <v>28</v>
      </c>
      <c r="G711" s="81" t="s">
        <v>110</v>
      </c>
    </row>
    <row r="712" spans="1:7" s="8" customFormat="1" ht="15.75" customHeight="1">
      <c r="A712" s="19"/>
      <c r="B712" s="870"/>
      <c r="C712" s="870"/>
      <c r="D712" s="870"/>
      <c r="E712" s="131" t="s">
        <v>18</v>
      </c>
      <c r="F712" s="81" t="s">
        <v>29</v>
      </c>
      <c r="G712" s="81" t="s">
        <v>30</v>
      </c>
    </row>
    <row r="713" spans="1:7" s="8" customFormat="1" ht="15.75" customHeight="1">
      <c r="A713" s="19"/>
      <c r="B713" s="81" t="s">
        <v>914</v>
      </c>
      <c r="C713" s="109" t="s">
        <v>915</v>
      </c>
      <c r="D713" s="895" t="s">
        <v>916</v>
      </c>
      <c r="E713" s="86">
        <v>43802</v>
      </c>
      <c r="F713" s="86">
        <f>E713+3</f>
        <v>43805</v>
      </c>
      <c r="G713" s="86">
        <f>F713+3</f>
        <v>43808</v>
      </c>
    </row>
    <row r="714" spans="1:7" s="8" customFormat="1" ht="15.75" customHeight="1">
      <c r="A714" s="19"/>
      <c r="B714" s="81" t="s">
        <v>914</v>
      </c>
      <c r="C714" s="109" t="s">
        <v>917</v>
      </c>
      <c r="D714" s="875"/>
      <c r="E714" s="86">
        <f t="shared" ref="E714:G717" si="76">E713+7</f>
        <v>43809</v>
      </c>
      <c r="F714" s="86">
        <f t="shared" si="76"/>
        <v>43812</v>
      </c>
      <c r="G714" s="86">
        <f t="shared" si="76"/>
        <v>43815</v>
      </c>
    </row>
    <row r="715" spans="1:7" s="8" customFormat="1" ht="15.75" customHeight="1">
      <c r="A715" s="19"/>
      <c r="B715" s="81" t="s">
        <v>914</v>
      </c>
      <c r="C715" s="109" t="s">
        <v>918</v>
      </c>
      <c r="D715" s="875"/>
      <c r="E715" s="86">
        <f t="shared" si="76"/>
        <v>43816</v>
      </c>
      <c r="F715" s="86">
        <f t="shared" si="76"/>
        <v>43819</v>
      </c>
      <c r="G715" s="86">
        <f t="shared" si="76"/>
        <v>43822</v>
      </c>
    </row>
    <row r="716" spans="1:7" s="8" customFormat="1" ht="15.75" customHeight="1">
      <c r="A716" s="19"/>
      <c r="B716" s="81" t="s">
        <v>914</v>
      </c>
      <c r="C716" s="109" t="s">
        <v>919</v>
      </c>
      <c r="D716" s="875"/>
      <c r="E716" s="86">
        <f t="shared" si="76"/>
        <v>43823</v>
      </c>
      <c r="F716" s="86">
        <f t="shared" si="76"/>
        <v>43826</v>
      </c>
      <c r="G716" s="86">
        <f t="shared" si="76"/>
        <v>43829</v>
      </c>
    </row>
    <row r="717" spans="1:7" s="8" customFormat="1" ht="15.75" customHeight="1">
      <c r="A717" s="19"/>
      <c r="B717" s="81" t="s">
        <v>914</v>
      </c>
      <c r="C717" s="109" t="s">
        <v>920</v>
      </c>
      <c r="D717" s="870"/>
      <c r="E717" s="86">
        <f t="shared" si="76"/>
        <v>43830</v>
      </c>
      <c r="F717" s="86">
        <f t="shared" si="76"/>
        <v>43833</v>
      </c>
      <c r="G717" s="86">
        <f t="shared" si="76"/>
        <v>43836</v>
      </c>
    </row>
    <row r="718" spans="1:7" s="8" customFormat="1" ht="15.75" customHeight="1">
      <c r="A718" s="19"/>
      <c r="B718" s="31"/>
      <c r="C718" s="31"/>
      <c r="D718" s="31"/>
      <c r="E718" s="31"/>
      <c r="F718" s="14"/>
      <c r="G718" s="14"/>
    </row>
    <row r="719" spans="1:7" s="8" customFormat="1" ht="15.75" customHeight="1">
      <c r="A719" s="19"/>
      <c r="B719" s="75"/>
      <c r="C719" s="5"/>
      <c r="D719" s="6"/>
      <c r="E719" s="6"/>
      <c r="F719" s="78"/>
      <c r="G719" s="78"/>
    </row>
    <row r="720" spans="1:7" s="8" customFormat="1" ht="15.75" customHeight="1">
      <c r="A720" s="19" t="s">
        <v>921</v>
      </c>
      <c r="B720" s="869" t="s">
        <v>691</v>
      </c>
      <c r="C720" s="869" t="s">
        <v>26</v>
      </c>
      <c r="D720" s="869" t="s">
        <v>27</v>
      </c>
      <c r="E720" s="81" t="s">
        <v>677</v>
      </c>
      <c r="F720" s="81" t="s">
        <v>28</v>
      </c>
      <c r="G720" s="81" t="s">
        <v>111</v>
      </c>
    </row>
    <row r="721" spans="1:7" s="8" customFormat="1" ht="15.75" customHeight="1">
      <c r="A721" s="19"/>
      <c r="B721" s="870"/>
      <c r="C721" s="870"/>
      <c r="D721" s="870"/>
      <c r="E721" s="131" t="s">
        <v>18</v>
      </c>
      <c r="F721" s="81" t="s">
        <v>29</v>
      </c>
      <c r="G721" s="81" t="s">
        <v>30</v>
      </c>
    </row>
    <row r="722" spans="1:7" s="8" customFormat="1" ht="15.75" customHeight="1">
      <c r="A722" s="19"/>
      <c r="B722" s="81" t="s">
        <v>19</v>
      </c>
      <c r="C722" s="109" t="s">
        <v>908</v>
      </c>
      <c r="D722" s="869" t="s">
        <v>909</v>
      </c>
      <c r="E722" s="86">
        <v>43795</v>
      </c>
      <c r="F722" s="86">
        <f>E722+4</f>
        <v>43799</v>
      </c>
      <c r="G722" s="86">
        <f>F722+4</f>
        <v>43803</v>
      </c>
    </row>
    <row r="723" spans="1:7" s="8" customFormat="1" ht="15.75" customHeight="1">
      <c r="A723" s="19"/>
      <c r="B723" s="81" t="s">
        <v>19</v>
      </c>
      <c r="C723" s="109" t="s">
        <v>640</v>
      </c>
      <c r="D723" s="875"/>
      <c r="E723" s="86">
        <f t="shared" ref="E723:G726" si="77">E722+7</f>
        <v>43802</v>
      </c>
      <c r="F723" s="86">
        <f t="shared" si="77"/>
        <v>43806</v>
      </c>
      <c r="G723" s="86">
        <f t="shared" si="77"/>
        <v>43810</v>
      </c>
    </row>
    <row r="724" spans="1:7" s="8" customFormat="1" ht="15.75" customHeight="1">
      <c r="A724" s="19"/>
      <c r="B724" s="81" t="s">
        <v>19</v>
      </c>
      <c r="C724" s="109" t="s">
        <v>641</v>
      </c>
      <c r="D724" s="875"/>
      <c r="E724" s="86">
        <f t="shared" si="77"/>
        <v>43809</v>
      </c>
      <c r="F724" s="86">
        <f t="shared" si="77"/>
        <v>43813</v>
      </c>
      <c r="G724" s="86">
        <f t="shared" si="77"/>
        <v>43817</v>
      </c>
    </row>
    <row r="725" spans="1:7" s="8" customFormat="1" ht="15.75" customHeight="1">
      <c r="A725" s="19"/>
      <c r="B725" s="81" t="s">
        <v>19</v>
      </c>
      <c r="C725" s="109" t="s">
        <v>642</v>
      </c>
      <c r="D725" s="875"/>
      <c r="E725" s="86">
        <f t="shared" si="77"/>
        <v>43816</v>
      </c>
      <c r="F725" s="86">
        <f t="shared" si="77"/>
        <v>43820</v>
      </c>
      <c r="G725" s="86">
        <f t="shared" si="77"/>
        <v>43824</v>
      </c>
    </row>
    <row r="726" spans="1:7" s="8" customFormat="1" ht="15.75" customHeight="1">
      <c r="A726" s="19"/>
      <c r="B726" s="81" t="s">
        <v>19</v>
      </c>
      <c r="C726" s="109" t="s">
        <v>643</v>
      </c>
      <c r="D726" s="870"/>
      <c r="E726" s="86">
        <f t="shared" si="77"/>
        <v>43823</v>
      </c>
      <c r="F726" s="86">
        <f t="shared" si="77"/>
        <v>43827</v>
      </c>
      <c r="G726" s="86">
        <f t="shared" si="77"/>
        <v>43831</v>
      </c>
    </row>
    <row r="727" spans="1:7" s="8" customFormat="1" ht="15.75" customHeight="1">
      <c r="A727" s="19"/>
      <c r="B727" s="5"/>
      <c r="C727" s="5"/>
      <c r="D727" s="6"/>
      <c r="E727" s="6"/>
      <c r="F727" s="78"/>
      <c r="G727" s="78"/>
    </row>
    <row r="728" spans="1:7" s="8" customFormat="1" ht="15.75" customHeight="1">
      <c r="A728" s="46" t="s">
        <v>20</v>
      </c>
      <c r="B728" s="47"/>
      <c r="C728" s="47"/>
      <c r="D728" s="47"/>
      <c r="E728" s="47"/>
      <c r="F728" s="47"/>
      <c r="G728" s="47"/>
    </row>
    <row r="729" spans="1:7" s="8" customFormat="1" ht="15.75" customHeight="1">
      <c r="A729" s="19"/>
      <c r="B729" s="5"/>
      <c r="C729" s="78"/>
      <c r="D729" s="23"/>
      <c r="E729" s="6"/>
      <c r="F729" s="78"/>
      <c r="G729" s="78"/>
    </row>
    <row r="730" spans="1:7" s="8" customFormat="1" ht="15.75" customHeight="1">
      <c r="A730" s="19" t="s">
        <v>922</v>
      </c>
      <c r="B730" s="869" t="s">
        <v>25</v>
      </c>
      <c r="C730" s="96" t="s">
        <v>26</v>
      </c>
      <c r="D730" s="96" t="s">
        <v>27</v>
      </c>
      <c r="E730" s="81" t="s">
        <v>677</v>
      </c>
      <c r="F730" s="81" t="s">
        <v>28</v>
      </c>
      <c r="G730" s="96" t="s">
        <v>923</v>
      </c>
    </row>
    <row r="731" spans="1:7" s="8" customFormat="1" ht="15.75" customHeight="1">
      <c r="A731" s="19"/>
      <c r="B731" s="870"/>
      <c r="C731" s="82"/>
      <c r="D731" s="82"/>
      <c r="E731" s="82" t="s">
        <v>18</v>
      </c>
      <c r="F731" s="97" t="s">
        <v>29</v>
      </c>
      <c r="G731" s="81" t="s">
        <v>30</v>
      </c>
    </row>
    <row r="732" spans="1:7" s="8" customFormat="1" ht="15.75" customHeight="1">
      <c r="A732" s="19"/>
      <c r="B732" s="113" t="s">
        <v>278</v>
      </c>
      <c r="C732" s="142" t="s">
        <v>665</v>
      </c>
      <c r="D732" s="903" t="s">
        <v>849</v>
      </c>
      <c r="E732" s="112">
        <v>43799</v>
      </c>
      <c r="F732" s="112">
        <f>E732+4</f>
        <v>43803</v>
      </c>
      <c r="G732" s="86">
        <f>F732+3</f>
        <v>43806</v>
      </c>
    </row>
    <row r="733" spans="1:7" s="8" customFormat="1" ht="15.75" customHeight="1">
      <c r="A733" s="19"/>
      <c r="B733" s="113" t="s">
        <v>277</v>
      </c>
      <c r="C733" s="142" t="s">
        <v>641</v>
      </c>
      <c r="D733" s="885"/>
      <c r="E733" s="112">
        <f t="shared" ref="E733:G736" si="78">E732+7</f>
        <v>43806</v>
      </c>
      <c r="F733" s="112">
        <f t="shared" si="78"/>
        <v>43810</v>
      </c>
      <c r="G733" s="86">
        <f t="shared" si="78"/>
        <v>43813</v>
      </c>
    </row>
    <row r="734" spans="1:7" s="8" customFormat="1" ht="15.75" customHeight="1">
      <c r="A734" s="19"/>
      <c r="B734" s="113" t="s">
        <v>278</v>
      </c>
      <c r="C734" s="142" t="s">
        <v>640</v>
      </c>
      <c r="D734" s="885"/>
      <c r="E734" s="112">
        <f t="shared" si="78"/>
        <v>43813</v>
      </c>
      <c r="F734" s="112">
        <f t="shared" si="78"/>
        <v>43817</v>
      </c>
      <c r="G734" s="86">
        <f t="shared" si="78"/>
        <v>43820</v>
      </c>
    </row>
    <row r="735" spans="1:7" s="8" customFormat="1" ht="15.75" customHeight="1">
      <c r="A735" s="48"/>
      <c r="B735" s="113" t="s">
        <v>277</v>
      </c>
      <c r="C735" s="142" t="s">
        <v>643</v>
      </c>
      <c r="D735" s="885"/>
      <c r="E735" s="112">
        <f t="shared" si="78"/>
        <v>43820</v>
      </c>
      <c r="F735" s="112">
        <f t="shared" si="78"/>
        <v>43824</v>
      </c>
      <c r="G735" s="86">
        <f t="shared" si="78"/>
        <v>43827</v>
      </c>
    </row>
    <row r="736" spans="1:7" s="8" customFormat="1" ht="15.75" customHeight="1">
      <c r="A736" s="19"/>
      <c r="B736" s="113" t="s">
        <v>278</v>
      </c>
      <c r="C736" s="142" t="s">
        <v>666</v>
      </c>
      <c r="D736" s="886"/>
      <c r="E736" s="112">
        <f t="shared" si="78"/>
        <v>43827</v>
      </c>
      <c r="F736" s="112">
        <f t="shared" si="78"/>
        <v>43831</v>
      </c>
      <c r="G736" s="86">
        <f t="shared" si="78"/>
        <v>43834</v>
      </c>
    </row>
    <row r="737" spans="1:7" s="8" customFormat="1" ht="15.75" customHeight="1">
      <c r="A737" s="19"/>
      <c r="B737" s="15"/>
      <c r="C737" s="15"/>
      <c r="D737" s="12"/>
      <c r="E737" s="14"/>
      <c r="F737" s="14"/>
      <c r="G737" s="14"/>
    </row>
    <row r="738" spans="1:7" s="8" customFormat="1" ht="15.75" customHeight="1">
      <c r="A738" s="19"/>
      <c r="B738" s="869" t="s">
        <v>25</v>
      </c>
      <c r="C738" s="96" t="s">
        <v>26</v>
      </c>
      <c r="D738" s="96" t="s">
        <v>27</v>
      </c>
      <c r="E738" s="81" t="s">
        <v>677</v>
      </c>
      <c r="F738" s="81" t="s">
        <v>28</v>
      </c>
      <c r="G738" s="96" t="s">
        <v>923</v>
      </c>
    </row>
    <row r="739" spans="1:7" s="8" customFormat="1" ht="15.75" customHeight="1">
      <c r="A739" s="19"/>
      <c r="B739" s="870"/>
      <c r="C739" s="82"/>
      <c r="D739" s="82"/>
      <c r="E739" s="82" t="s">
        <v>18</v>
      </c>
      <c r="F739" s="97" t="s">
        <v>29</v>
      </c>
      <c r="G739" s="81" t="s">
        <v>30</v>
      </c>
    </row>
    <row r="740" spans="1:7" s="8" customFormat="1" ht="15.75" customHeight="1">
      <c r="A740" s="19"/>
      <c r="B740" s="87" t="s">
        <v>567</v>
      </c>
      <c r="C740" s="113" t="s">
        <v>570</v>
      </c>
      <c r="D740" s="903" t="s">
        <v>924</v>
      </c>
      <c r="E740" s="112">
        <v>43800</v>
      </c>
      <c r="F740" s="112">
        <f>E740+4</f>
        <v>43804</v>
      </c>
      <c r="G740" s="86">
        <f>F740+3</f>
        <v>43807</v>
      </c>
    </row>
    <row r="741" spans="1:7" s="8" customFormat="1" ht="15.75" customHeight="1">
      <c r="A741" s="19"/>
      <c r="B741" s="87" t="s">
        <v>568</v>
      </c>
      <c r="C741" s="113" t="s">
        <v>571</v>
      </c>
      <c r="D741" s="885"/>
      <c r="E741" s="112">
        <f t="shared" ref="E741:G744" si="79">E740+7</f>
        <v>43807</v>
      </c>
      <c r="F741" s="112">
        <f t="shared" si="79"/>
        <v>43811</v>
      </c>
      <c r="G741" s="86">
        <f t="shared" si="79"/>
        <v>43814</v>
      </c>
    </row>
    <row r="742" spans="1:7" s="8" customFormat="1" ht="15.75" customHeight="1">
      <c r="A742" s="19"/>
      <c r="B742" s="87" t="s">
        <v>361</v>
      </c>
      <c r="C742" s="113" t="s">
        <v>214</v>
      </c>
      <c r="D742" s="885"/>
      <c r="E742" s="112">
        <f t="shared" si="79"/>
        <v>43814</v>
      </c>
      <c r="F742" s="112">
        <f t="shared" si="79"/>
        <v>43818</v>
      </c>
      <c r="G742" s="86">
        <f t="shared" si="79"/>
        <v>43821</v>
      </c>
    </row>
    <row r="743" spans="1:7" s="8" customFormat="1" ht="15.75" customHeight="1">
      <c r="A743" s="19"/>
      <c r="B743" s="87" t="s">
        <v>569</v>
      </c>
      <c r="C743" s="113"/>
      <c r="D743" s="885"/>
      <c r="E743" s="112">
        <f t="shared" si="79"/>
        <v>43821</v>
      </c>
      <c r="F743" s="112">
        <f t="shared" si="79"/>
        <v>43825</v>
      </c>
      <c r="G743" s="86">
        <f t="shared" si="79"/>
        <v>43828</v>
      </c>
    </row>
    <row r="744" spans="1:7" s="8" customFormat="1" ht="15.75" customHeight="1">
      <c r="A744" s="19"/>
      <c r="B744" s="87"/>
      <c r="C744" s="113"/>
      <c r="D744" s="886"/>
      <c r="E744" s="112">
        <f t="shared" si="79"/>
        <v>43828</v>
      </c>
      <c r="F744" s="112">
        <f t="shared" si="79"/>
        <v>43832</v>
      </c>
      <c r="G744" s="86">
        <f t="shared" si="79"/>
        <v>43835</v>
      </c>
    </row>
    <row r="745" spans="1:7" s="8" customFormat="1" ht="15.75" customHeight="1">
      <c r="A745" s="19"/>
      <c r="B745" s="15"/>
      <c r="C745" s="15"/>
      <c r="D745" s="12"/>
      <c r="E745" s="14"/>
      <c r="F745" s="14"/>
      <c r="G745" s="14"/>
    </row>
    <row r="746" spans="1:7" s="8" customFormat="1" ht="15.75" customHeight="1">
      <c r="A746" s="19"/>
      <c r="B746" s="15"/>
      <c r="C746" s="15"/>
      <c r="D746" s="12"/>
      <c r="E746" s="14"/>
      <c r="F746" s="14"/>
      <c r="G746" s="14"/>
    </row>
    <row r="747" spans="1:7" s="8" customFormat="1" ht="15.75" customHeight="1">
      <c r="A747" s="19"/>
      <c r="B747" s="869" t="s">
        <v>25</v>
      </c>
      <c r="C747" s="96" t="s">
        <v>26</v>
      </c>
      <c r="D747" s="96" t="s">
        <v>27</v>
      </c>
      <c r="E747" s="81" t="s">
        <v>677</v>
      </c>
      <c r="F747" s="81" t="s">
        <v>28</v>
      </c>
      <c r="G747" s="96" t="s">
        <v>923</v>
      </c>
    </row>
    <row r="748" spans="1:7" s="8" customFormat="1" ht="15.75" customHeight="1">
      <c r="A748" s="19"/>
      <c r="B748" s="870"/>
      <c r="C748" s="149"/>
      <c r="D748" s="82"/>
      <c r="E748" s="82" t="s">
        <v>18</v>
      </c>
      <c r="F748" s="97" t="s">
        <v>29</v>
      </c>
      <c r="G748" s="81" t="s">
        <v>30</v>
      </c>
    </row>
    <row r="749" spans="1:7" s="8" customFormat="1" ht="15.75" customHeight="1">
      <c r="A749" s="19"/>
      <c r="B749" s="113" t="s">
        <v>392</v>
      </c>
      <c r="C749" s="150" t="s">
        <v>324</v>
      </c>
      <c r="D749" s="903" t="s">
        <v>925</v>
      </c>
      <c r="E749" s="112">
        <v>43796</v>
      </c>
      <c r="F749" s="112">
        <f>E749+4</f>
        <v>43800</v>
      </c>
      <c r="G749" s="86">
        <f>F749+3</f>
        <v>43803</v>
      </c>
    </row>
    <row r="750" spans="1:7" s="8" customFormat="1" ht="15.75" customHeight="1">
      <c r="A750" s="19"/>
      <c r="B750" s="113" t="s">
        <v>294</v>
      </c>
      <c r="C750" s="151" t="s">
        <v>673</v>
      </c>
      <c r="D750" s="885"/>
      <c r="E750" s="112">
        <f t="shared" ref="E750:G753" si="80">E749+7</f>
        <v>43803</v>
      </c>
      <c r="F750" s="112">
        <f t="shared" si="80"/>
        <v>43807</v>
      </c>
      <c r="G750" s="86">
        <f t="shared" si="80"/>
        <v>43810</v>
      </c>
    </row>
    <row r="751" spans="1:7" s="8" customFormat="1" ht="15.75" customHeight="1">
      <c r="A751" s="19"/>
      <c r="B751" s="113" t="s">
        <v>302</v>
      </c>
      <c r="C751" s="150" t="s">
        <v>325</v>
      </c>
      <c r="D751" s="885"/>
      <c r="E751" s="112">
        <f t="shared" si="80"/>
        <v>43810</v>
      </c>
      <c r="F751" s="112">
        <f t="shared" si="80"/>
        <v>43814</v>
      </c>
      <c r="G751" s="86">
        <f t="shared" si="80"/>
        <v>43817</v>
      </c>
    </row>
    <row r="752" spans="1:7" s="8" customFormat="1" ht="15.75" customHeight="1">
      <c r="A752" s="19"/>
      <c r="B752" s="113" t="s">
        <v>314</v>
      </c>
      <c r="C752" s="151" t="s">
        <v>323</v>
      </c>
      <c r="D752" s="885"/>
      <c r="E752" s="112">
        <f t="shared" si="80"/>
        <v>43817</v>
      </c>
      <c r="F752" s="112">
        <f t="shared" si="80"/>
        <v>43821</v>
      </c>
      <c r="G752" s="86">
        <f t="shared" si="80"/>
        <v>43824</v>
      </c>
    </row>
    <row r="753" spans="1:7" s="8" customFormat="1" ht="15.75" customHeight="1">
      <c r="A753" s="19"/>
      <c r="B753" s="113" t="s">
        <v>392</v>
      </c>
      <c r="C753" s="150" t="s">
        <v>325</v>
      </c>
      <c r="D753" s="886"/>
      <c r="E753" s="112">
        <f t="shared" si="80"/>
        <v>43824</v>
      </c>
      <c r="F753" s="112">
        <f t="shared" si="80"/>
        <v>43828</v>
      </c>
      <c r="G753" s="86">
        <f t="shared" si="80"/>
        <v>43831</v>
      </c>
    </row>
    <row r="754" spans="1:7" s="8" customFormat="1" ht="15.75" customHeight="1">
      <c r="A754" s="19"/>
      <c r="B754" s="15"/>
      <c r="C754" s="15"/>
      <c r="D754" s="12"/>
      <c r="E754" s="14"/>
      <c r="F754" s="14"/>
      <c r="G754" s="14"/>
    </row>
    <row r="755" spans="1:7" s="8" customFormat="1" ht="15.75" customHeight="1">
      <c r="A755" s="80" t="s">
        <v>112</v>
      </c>
      <c r="B755" s="40"/>
      <c r="C755" s="40"/>
      <c r="D755" s="40"/>
      <c r="E755" s="40"/>
      <c r="F755" s="40"/>
      <c r="G755" s="40"/>
    </row>
    <row r="756" spans="1:7" s="8" customFormat="1" ht="15.75" customHeight="1">
      <c r="A756" s="19"/>
      <c r="B756" s="76"/>
      <c r="C756" s="5"/>
      <c r="D756" s="6"/>
      <c r="E756" s="6"/>
      <c r="F756" s="78"/>
      <c r="G756" s="78"/>
    </row>
    <row r="757" spans="1:7" s="8" customFormat="1" ht="15.75" customHeight="1">
      <c r="A757" s="19"/>
      <c r="B757" s="11"/>
      <c r="C757" s="11"/>
      <c r="D757" s="17"/>
      <c r="E757" s="14"/>
      <c r="F757" s="14"/>
      <c r="G757" s="14"/>
    </row>
    <row r="758" spans="1:7" s="8" customFormat="1" ht="15.75" customHeight="1">
      <c r="A758" s="19" t="s">
        <v>926</v>
      </c>
      <c r="B758" s="867" t="s">
        <v>25</v>
      </c>
      <c r="C758" s="867" t="s">
        <v>26</v>
      </c>
      <c r="D758" s="867" t="s">
        <v>27</v>
      </c>
      <c r="E758" s="81" t="s">
        <v>677</v>
      </c>
      <c r="F758" s="81" t="s">
        <v>28</v>
      </c>
      <c r="G758" s="81" t="s">
        <v>927</v>
      </c>
    </row>
    <row r="759" spans="1:7" s="8" customFormat="1" ht="15.75" customHeight="1">
      <c r="A759" s="19"/>
      <c r="B759" s="868"/>
      <c r="C759" s="868"/>
      <c r="D759" s="868"/>
      <c r="E759" s="81" t="s">
        <v>18</v>
      </c>
      <c r="F759" s="81" t="s">
        <v>29</v>
      </c>
      <c r="G759" s="81" t="s">
        <v>928</v>
      </c>
    </row>
    <row r="760" spans="1:7" s="8" customFormat="1" ht="15.75" customHeight="1">
      <c r="A760" s="19"/>
      <c r="B760" s="152" t="s">
        <v>286</v>
      </c>
      <c r="C760" s="153" t="s">
        <v>320</v>
      </c>
      <c r="D760" s="864" t="s">
        <v>929</v>
      </c>
      <c r="E760" s="85">
        <v>43799</v>
      </c>
      <c r="F760" s="85">
        <f>E760+4</f>
        <v>43803</v>
      </c>
      <c r="G760" s="86">
        <f>F760+10</f>
        <v>43813</v>
      </c>
    </row>
    <row r="761" spans="1:7" s="8" customFormat="1" ht="15.75" customHeight="1">
      <c r="A761" s="19"/>
      <c r="B761" s="152" t="s">
        <v>558</v>
      </c>
      <c r="C761" s="153" t="s">
        <v>561</v>
      </c>
      <c r="D761" s="865"/>
      <c r="E761" s="91">
        <f t="shared" ref="E761:G764" si="81">E760+7</f>
        <v>43806</v>
      </c>
      <c r="F761" s="85">
        <f t="shared" si="81"/>
        <v>43810</v>
      </c>
      <c r="G761" s="86">
        <f t="shared" si="81"/>
        <v>43820</v>
      </c>
    </row>
    <row r="762" spans="1:7" s="8" customFormat="1" ht="15.75" customHeight="1">
      <c r="A762" s="19"/>
      <c r="B762" s="152" t="s">
        <v>286</v>
      </c>
      <c r="C762" s="153"/>
      <c r="D762" s="865"/>
      <c r="E762" s="91">
        <f t="shared" si="81"/>
        <v>43813</v>
      </c>
      <c r="F762" s="85">
        <f t="shared" si="81"/>
        <v>43817</v>
      </c>
      <c r="G762" s="86">
        <f t="shared" si="81"/>
        <v>43827</v>
      </c>
    </row>
    <row r="763" spans="1:7" s="8" customFormat="1" ht="15.75" customHeight="1">
      <c r="A763" s="19"/>
      <c r="B763" s="152" t="s">
        <v>559</v>
      </c>
      <c r="C763" s="153" t="s">
        <v>220</v>
      </c>
      <c r="D763" s="865"/>
      <c r="E763" s="91">
        <f t="shared" si="81"/>
        <v>43820</v>
      </c>
      <c r="F763" s="85">
        <f t="shared" si="81"/>
        <v>43824</v>
      </c>
      <c r="G763" s="86">
        <f t="shared" si="81"/>
        <v>43834</v>
      </c>
    </row>
    <row r="764" spans="1:7" s="8" customFormat="1" ht="15.75" customHeight="1">
      <c r="A764" s="19"/>
      <c r="B764" s="152" t="s">
        <v>560</v>
      </c>
      <c r="C764" s="138" t="s">
        <v>562</v>
      </c>
      <c r="D764" s="891"/>
      <c r="E764" s="91">
        <f t="shared" si="81"/>
        <v>43827</v>
      </c>
      <c r="F764" s="85">
        <f t="shared" si="81"/>
        <v>43831</v>
      </c>
      <c r="G764" s="86">
        <f t="shared" si="81"/>
        <v>43841</v>
      </c>
    </row>
    <row r="765" spans="1:7" s="8" customFormat="1" ht="15.75" customHeight="1">
      <c r="A765" s="19"/>
      <c r="B765" s="5"/>
      <c r="C765" s="5"/>
      <c r="D765" s="6"/>
      <c r="E765" s="6"/>
      <c r="F765" s="78"/>
      <c r="G765" s="78"/>
    </row>
    <row r="766" spans="1:7" s="8" customFormat="1" ht="15.75" customHeight="1">
      <c r="A766" s="19"/>
      <c r="B766" s="5"/>
      <c r="C766" s="5"/>
      <c r="D766" s="6"/>
      <c r="E766" s="6"/>
      <c r="F766" s="78"/>
      <c r="G766" s="78"/>
    </row>
    <row r="767" spans="1:7" s="8" customFormat="1" ht="15.75" customHeight="1">
      <c r="A767" s="19"/>
      <c r="B767" s="76"/>
      <c r="C767" s="78"/>
      <c r="D767" s="6"/>
      <c r="E767" s="6"/>
      <c r="F767" s="78"/>
      <c r="G767" s="78"/>
    </row>
    <row r="768" spans="1:7" s="8" customFormat="1" ht="15.75" customHeight="1">
      <c r="A768" s="19"/>
      <c r="B768" s="869" t="s">
        <v>25</v>
      </c>
      <c r="C768" s="869" t="s">
        <v>26</v>
      </c>
      <c r="D768" s="869" t="s">
        <v>27</v>
      </c>
      <c r="E768" s="81" t="s">
        <v>831</v>
      </c>
      <c r="F768" s="81" t="s">
        <v>28</v>
      </c>
      <c r="G768" s="96" t="s">
        <v>116</v>
      </c>
    </row>
    <row r="769" spans="1:7" s="8" customFormat="1" ht="15.75" customHeight="1">
      <c r="A769" s="19" t="s">
        <v>930</v>
      </c>
      <c r="B769" s="870"/>
      <c r="C769" s="870"/>
      <c r="D769" s="870"/>
      <c r="E769" s="131" t="s">
        <v>18</v>
      </c>
      <c r="F769" s="97" t="s">
        <v>29</v>
      </c>
      <c r="G769" s="81" t="s">
        <v>30</v>
      </c>
    </row>
    <row r="770" spans="1:7" s="8" customFormat="1" ht="15.75" customHeight="1">
      <c r="A770" s="19"/>
      <c r="B770" s="87" t="s">
        <v>319</v>
      </c>
      <c r="C770" s="87" t="s">
        <v>369</v>
      </c>
      <c r="D770" s="864" t="s">
        <v>931</v>
      </c>
      <c r="E770" s="112">
        <v>43796</v>
      </c>
      <c r="F770" s="112">
        <f>E770+5</f>
        <v>43801</v>
      </c>
      <c r="G770" s="86">
        <f>F770+19</f>
        <v>43820</v>
      </c>
    </row>
    <row r="771" spans="1:7" s="8" customFormat="1" ht="15.75" customHeight="1">
      <c r="A771" s="19"/>
      <c r="B771" s="87" t="s">
        <v>581</v>
      </c>
      <c r="C771" s="87" t="s">
        <v>369</v>
      </c>
      <c r="D771" s="865"/>
      <c r="E771" s="112">
        <f t="shared" ref="E771:G774" si="82">E770+7</f>
        <v>43803</v>
      </c>
      <c r="F771" s="112">
        <f t="shared" si="82"/>
        <v>43808</v>
      </c>
      <c r="G771" s="86">
        <f t="shared" si="82"/>
        <v>43827</v>
      </c>
    </row>
    <row r="772" spans="1:7" s="8" customFormat="1" ht="15.75" customHeight="1">
      <c r="A772" s="19"/>
      <c r="B772" s="87" t="s">
        <v>582</v>
      </c>
      <c r="C772" s="87" t="s">
        <v>583</v>
      </c>
      <c r="D772" s="865"/>
      <c r="E772" s="112">
        <f t="shared" si="82"/>
        <v>43810</v>
      </c>
      <c r="F772" s="112">
        <f t="shared" si="82"/>
        <v>43815</v>
      </c>
      <c r="G772" s="86">
        <f t="shared" si="82"/>
        <v>43834</v>
      </c>
    </row>
    <row r="773" spans="1:7" s="8" customFormat="1" ht="15.75" customHeight="1">
      <c r="A773" s="19"/>
      <c r="B773" s="87" t="s">
        <v>367</v>
      </c>
      <c r="C773" s="87" t="s">
        <v>584</v>
      </c>
      <c r="D773" s="865"/>
      <c r="E773" s="112">
        <f t="shared" si="82"/>
        <v>43817</v>
      </c>
      <c r="F773" s="112">
        <f t="shared" si="82"/>
        <v>43822</v>
      </c>
      <c r="G773" s="86">
        <f t="shared" si="82"/>
        <v>43841</v>
      </c>
    </row>
    <row r="774" spans="1:7" s="8" customFormat="1" ht="15.75" customHeight="1">
      <c r="A774" s="39"/>
      <c r="B774" s="87" t="s">
        <v>368</v>
      </c>
      <c r="C774" s="87" t="s">
        <v>585</v>
      </c>
      <c r="D774" s="891"/>
      <c r="E774" s="112">
        <f t="shared" si="82"/>
        <v>43824</v>
      </c>
      <c r="F774" s="112">
        <f t="shared" si="82"/>
        <v>43829</v>
      </c>
      <c r="G774" s="86">
        <f t="shared" si="82"/>
        <v>43848</v>
      </c>
    </row>
    <row r="775" spans="1:7" s="8" customFormat="1" ht="15.75" customHeight="1">
      <c r="A775" s="19"/>
      <c r="B775" s="5"/>
      <c r="C775" s="78"/>
      <c r="D775" s="6"/>
      <c r="E775" s="6"/>
      <c r="F775" s="78"/>
      <c r="G775" s="78"/>
    </row>
    <row r="776" spans="1:7" s="8" customFormat="1" ht="15.75" customHeight="1">
      <c r="A776" s="19"/>
      <c r="B776" s="76"/>
      <c r="C776" s="5"/>
      <c r="D776" s="6"/>
      <c r="E776" s="6"/>
      <c r="F776" s="78"/>
      <c r="G776" s="78"/>
    </row>
    <row r="777" spans="1:7" s="8" customFormat="1" ht="15.75" customHeight="1">
      <c r="A777" s="19" t="s">
        <v>932</v>
      </c>
      <c r="B777" s="869" t="s">
        <v>25</v>
      </c>
      <c r="C777" s="869" t="s">
        <v>26</v>
      </c>
      <c r="D777" s="869" t="s">
        <v>27</v>
      </c>
      <c r="E777" s="81" t="s">
        <v>677</v>
      </c>
      <c r="F777" s="81" t="s">
        <v>28</v>
      </c>
      <c r="G777" s="96" t="s">
        <v>116</v>
      </c>
    </row>
    <row r="778" spans="1:7" s="8" customFormat="1" ht="15.75" customHeight="1">
      <c r="A778" s="19"/>
      <c r="B778" s="870"/>
      <c r="C778" s="870"/>
      <c r="D778" s="870"/>
      <c r="E778" s="131" t="s">
        <v>18</v>
      </c>
      <c r="F778" s="97" t="s">
        <v>29</v>
      </c>
      <c r="G778" s="81" t="s">
        <v>30</v>
      </c>
    </row>
    <row r="779" spans="1:7" s="8" customFormat="1" ht="15.75" customHeight="1">
      <c r="A779" s="19"/>
      <c r="B779" s="93" t="s">
        <v>291</v>
      </c>
      <c r="C779" s="154"/>
      <c r="D779" s="864" t="s">
        <v>933</v>
      </c>
      <c r="E779" s="85">
        <v>43799</v>
      </c>
      <c r="F779" s="85">
        <f>E779+4</f>
        <v>43803</v>
      </c>
      <c r="G779" s="86">
        <f>F779+10</f>
        <v>43813</v>
      </c>
    </row>
    <row r="780" spans="1:7" s="8" customFormat="1" ht="15.75" customHeight="1">
      <c r="A780" s="19"/>
      <c r="B780" s="93" t="s">
        <v>580</v>
      </c>
      <c r="C780" s="154" t="s">
        <v>177</v>
      </c>
      <c r="D780" s="865"/>
      <c r="E780" s="91">
        <f t="shared" ref="E780:G783" si="83">E779+7</f>
        <v>43806</v>
      </c>
      <c r="F780" s="85">
        <f t="shared" si="83"/>
        <v>43810</v>
      </c>
      <c r="G780" s="86">
        <f t="shared" si="83"/>
        <v>43820</v>
      </c>
    </row>
    <row r="781" spans="1:7" s="8" customFormat="1" ht="15.75" customHeight="1">
      <c r="A781" s="19"/>
      <c r="B781" s="93" t="s">
        <v>364</v>
      </c>
      <c r="C781" s="154" t="s">
        <v>377</v>
      </c>
      <c r="D781" s="865"/>
      <c r="E781" s="91">
        <f t="shared" si="83"/>
        <v>43813</v>
      </c>
      <c r="F781" s="85">
        <f t="shared" si="83"/>
        <v>43817</v>
      </c>
      <c r="G781" s="86">
        <f t="shared" si="83"/>
        <v>43827</v>
      </c>
    </row>
    <row r="782" spans="1:7" s="8" customFormat="1" ht="15.75" customHeight="1">
      <c r="A782" s="19"/>
      <c r="B782" s="93" t="s">
        <v>365</v>
      </c>
      <c r="C782" s="154" t="s">
        <v>179</v>
      </c>
      <c r="D782" s="865"/>
      <c r="E782" s="91">
        <f t="shared" si="83"/>
        <v>43820</v>
      </c>
      <c r="F782" s="85">
        <f t="shared" si="83"/>
        <v>43824</v>
      </c>
      <c r="G782" s="86">
        <f t="shared" si="83"/>
        <v>43834</v>
      </c>
    </row>
    <row r="783" spans="1:7" s="8" customFormat="1" ht="15.75" customHeight="1">
      <c r="A783" s="19"/>
      <c r="B783" s="93" t="s">
        <v>366</v>
      </c>
      <c r="C783" s="93" t="s">
        <v>496</v>
      </c>
      <c r="D783" s="891"/>
      <c r="E783" s="91">
        <f t="shared" si="83"/>
        <v>43827</v>
      </c>
      <c r="F783" s="85">
        <f t="shared" si="83"/>
        <v>43831</v>
      </c>
      <c r="G783" s="86">
        <f t="shared" si="83"/>
        <v>43841</v>
      </c>
    </row>
    <row r="784" spans="1:7" s="8" customFormat="1" ht="15.75" customHeight="1">
      <c r="A784" s="19"/>
      <c r="B784" s="34"/>
      <c r="C784" s="5"/>
      <c r="D784" s="6"/>
      <c r="E784" s="6"/>
      <c r="F784" s="78"/>
      <c r="G784" s="78"/>
    </row>
    <row r="785" spans="1:7" s="8" customFormat="1" ht="15.75" customHeight="1">
      <c r="A785" s="19"/>
      <c r="B785" s="49"/>
      <c r="C785" s="49"/>
      <c r="D785" s="17"/>
      <c r="E785" s="14"/>
      <c r="F785" s="14"/>
      <c r="G785" s="14"/>
    </row>
    <row r="786" spans="1:7" s="8" customFormat="1" ht="15.75" customHeight="1">
      <c r="A786" s="19"/>
      <c r="B786" s="5"/>
      <c r="C786" s="5"/>
      <c r="D786" s="6"/>
      <c r="E786" s="6"/>
      <c r="F786" s="78"/>
      <c r="G786" s="78"/>
    </row>
    <row r="787" spans="1:7" s="8" customFormat="1" ht="15.75" customHeight="1">
      <c r="A787" s="19"/>
      <c r="B787" s="76"/>
      <c r="C787" s="5"/>
      <c r="D787" s="6"/>
      <c r="E787" s="6"/>
      <c r="F787" s="78"/>
      <c r="G787" s="78"/>
    </row>
    <row r="788" spans="1:7" s="8" customFormat="1" ht="15.75" customHeight="1">
      <c r="A788" s="19"/>
      <c r="B788" s="15"/>
      <c r="C788" s="15"/>
      <c r="D788" s="17"/>
      <c r="E788" s="17"/>
      <c r="F788" s="14"/>
      <c r="G788" s="14"/>
    </row>
    <row r="789" spans="1:7" s="8" customFormat="1" ht="15.75" customHeight="1">
      <c r="A789" s="19" t="s">
        <v>934</v>
      </c>
      <c r="B789" s="867" t="s">
        <v>25</v>
      </c>
      <c r="C789" s="867" t="s">
        <v>26</v>
      </c>
      <c r="D789" s="867" t="s">
        <v>676</v>
      </c>
      <c r="E789" s="81" t="s">
        <v>677</v>
      </c>
      <c r="F789" s="81" t="s">
        <v>28</v>
      </c>
      <c r="G789" s="81" t="s">
        <v>118</v>
      </c>
    </row>
    <row r="790" spans="1:7" s="8" customFormat="1" ht="15.75" customHeight="1">
      <c r="A790" s="19"/>
      <c r="B790" s="868"/>
      <c r="C790" s="868"/>
      <c r="D790" s="868"/>
      <c r="E790" s="81" t="s">
        <v>18</v>
      </c>
      <c r="F790" s="81" t="s">
        <v>29</v>
      </c>
      <c r="G790" s="81" t="s">
        <v>30</v>
      </c>
    </row>
    <row r="791" spans="1:7" s="8" customFormat="1" ht="15.75" customHeight="1">
      <c r="A791" s="19"/>
      <c r="B791" s="93" t="s">
        <v>572</v>
      </c>
      <c r="C791" s="93" t="s">
        <v>363</v>
      </c>
      <c r="D791" s="864" t="s">
        <v>935</v>
      </c>
      <c r="E791" s="112">
        <v>43799</v>
      </c>
      <c r="F791" s="112">
        <f>E791+5</f>
        <v>43804</v>
      </c>
      <c r="G791" s="86">
        <f>F791+19</f>
        <v>43823</v>
      </c>
    </row>
    <row r="792" spans="1:7" s="8" customFormat="1" ht="15.75" customHeight="1">
      <c r="A792" s="19"/>
      <c r="B792" s="93" t="s">
        <v>362</v>
      </c>
      <c r="C792" s="93" t="s">
        <v>576</v>
      </c>
      <c r="D792" s="865"/>
      <c r="E792" s="112">
        <f t="shared" ref="E792:G796" si="84">E791+7</f>
        <v>43806</v>
      </c>
      <c r="F792" s="112">
        <f t="shared" si="84"/>
        <v>43811</v>
      </c>
      <c r="G792" s="86">
        <f t="shared" si="84"/>
        <v>43830</v>
      </c>
    </row>
    <row r="793" spans="1:7" s="8" customFormat="1" ht="15.75" customHeight="1">
      <c r="A793" s="19"/>
      <c r="B793" s="93" t="s">
        <v>573</v>
      </c>
      <c r="C793" s="93" t="s">
        <v>577</v>
      </c>
      <c r="D793" s="865"/>
      <c r="E793" s="112">
        <f t="shared" si="84"/>
        <v>43813</v>
      </c>
      <c r="F793" s="112">
        <f t="shared" si="84"/>
        <v>43818</v>
      </c>
      <c r="G793" s="86">
        <f t="shared" si="84"/>
        <v>43837</v>
      </c>
    </row>
    <row r="794" spans="1:7" s="8" customFormat="1" ht="15.75" customHeight="1">
      <c r="A794" s="19"/>
      <c r="B794" s="93" t="s">
        <v>574</v>
      </c>
      <c r="C794" s="93" t="s">
        <v>578</v>
      </c>
      <c r="D794" s="865"/>
      <c r="E794" s="112">
        <f t="shared" si="84"/>
        <v>43820</v>
      </c>
      <c r="F794" s="112">
        <f t="shared" si="84"/>
        <v>43825</v>
      </c>
      <c r="G794" s="86">
        <f t="shared" si="84"/>
        <v>43844</v>
      </c>
    </row>
    <row r="795" spans="1:7" s="8" customFormat="1" ht="15.75" customHeight="1">
      <c r="A795" s="19"/>
      <c r="B795" s="93" t="s">
        <v>575</v>
      </c>
      <c r="C795" s="93" t="s">
        <v>579</v>
      </c>
      <c r="D795" s="865"/>
      <c r="E795" s="112">
        <f t="shared" si="84"/>
        <v>43827</v>
      </c>
      <c r="F795" s="112">
        <f t="shared" si="84"/>
        <v>43832</v>
      </c>
      <c r="G795" s="86">
        <f t="shared" si="84"/>
        <v>43851</v>
      </c>
    </row>
    <row r="796" spans="1:7" s="8" customFormat="1" ht="15.75" customHeight="1">
      <c r="A796" s="19"/>
      <c r="B796" s="155"/>
      <c r="C796" s="156"/>
      <c r="D796" s="897"/>
      <c r="E796" s="112">
        <f t="shared" si="84"/>
        <v>43834</v>
      </c>
      <c r="F796" s="112">
        <f t="shared" si="84"/>
        <v>43839</v>
      </c>
      <c r="G796" s="86">
        <f t="shared" si="84"/>
        <v>43858</v>
      </c>
    </row>
    <row r="797" spans="1:7" s="8" customFormat="1" ht="15.75" customHeight="1">
      <c r="A797" s="19"/>
      <c r="B797" s="15"/>
      <c r="C797" s="15"/>
      <c r="D797" s="17"/>
      <c r="E797" s="14"/>
      <c r="F797" s="14"/>
      <c r="G797" s="14"/>
    </row>
    <row r="798" spans="1:7" s="8" customFormat="1" ht="15.75" customHeight="1">
      <c r="A798" s="19"/>
      <c r="B798" s="869" t="s">
        <v>25</v>
      </c>
      <c r="C798" s="869" t="s">
        <v>26</v>
      </c>
      <c r="D798" s="869" t="s">
        <v>676</v>
      </c>
      <c r="E798" s="81" t="s">
        <v>677</v>
      </c>
      <c r="F798" s="81" t="s">
        <v>28</v>
      </c>
      <c r="G798" s="81" t="s">
        <v>118</v>
      </c>
    </row>
    <row r="799" spans="1:7" s="8" customFormat="1" ht="15.75" customHeight="1">
      <c r="A799" s="19"/>
      <c r="B799" s="870"/>
      <c r="C799" s="870"/>
      <c r="D799" s="870"/>
      <c r="E799" s="131" t="s">
        <v>18</v>
      </c>
      <c r="F799" s="97" t="s">
        <v>29</v>
      </c>
      <c r="G799" s="81" t="s">
        <v>30</v>
      </c>
    </row>
    <row r="800" spans="1:7" s="8" customFormat="1" ht="15.75" customHeight="1">
      <c r="A800" s="19"/>
      <c r="B800" s="94" t="s">
        <v>693</v>
      </c>
      <c r="C800" s="95" t="s">
        <v>694</v>
      </c>
      <c r="D800" s="864" t="s">
        <v>936</v>
      </c>
      <c r="E800" s="112">
        <v>43801</v>
      </c>
      <c r="F800" s="112">
        <f>E800+4</f>
        <v>43805</v>
      </c>
      <c r="G800" s="86">
        <f>F800+14</f>
        <v>43819</v>
      </c>
    </row>
    <row r="801" spans="1:7" s="8" customFormat="1" ht="15.75" customHeight="1">
      <c r="A801" s="19"/>
      <c r="B801" s="94" t="s">
        <v>937</v>
      </c>
      <c r="C801" s="95" t="s">
        <v>177</v>
      </c>
      <c r="D801" s="865"/>
      <c r="E801" s="112">
        <f t="shared" ref="E801:G804" si="85">E800+7</f>
        <v>43808</v>
      </c>
      <c r="F801" s="112">
        <f t="shared" si="85"/>
        <v>43812</v>
      </c>
      <c r="G801" s="86">
        <f t="shared" si="85"/>
        <v>43826</v>
      </c>
    </row>
    <row r="802" spans="1:7" s="8" customFormat="1" ht="15.75" customHeight="1">
      <c r="A802" s="19"/>
      <c r="B802" s="94" t="s">
        <v>938</v>
      </c>
      <c r="C802" s="95" t="s">
        <v>377</v>
      </c>
      <c r="D802" s="865"/>
      <c r="E802" s="112">
        <f t="shared" si="85"/>
        <v>43815</v>
      </c>
      <c r="F802" s="112">
        <f t="shared" si="85"/>
        <v>43819</v>
      </c>
      <c r="G802" s="86">
        <f t="shared" si="85"/>
        <v>43833</v>
      </c>
    </row>
    <row r="803" spans="1:7" s="8" customFormat="1" ht="15.75" customHeight="1">
      <c r="A803" s="19"/>
      <c r="B803" s="94" t="s">
        <v>698</v>
      </c>
      <c r="C803" s="95" t="s">
        <v>179</v>
      </c>
      <c r="D803" s="865"/>
      <c r="E803" s="112">
        <f t="shared" si="85"/>
        <v>43822</v>
      </c>
      <c r="F803" s="112">
        <f t="shared" si="85"/>
        <v>43826</v>
      </c>
      <c r="G803" s="86">
        <f t="shared" si="85"/>
        <v>43840</v>
      </c>
    </row>
    <row r="804" spans="1:7" s="8" customFormat="1" ht="15.75" customHeight="1">
      <c r="A804" s="19"/>
      <c r="B804" s="94" t="s">
        <v>699</v>
      </c>
      <c r="C804" s="95" t="s">
        <v>496</v>
      </c>
      <c r="D804" s="891"/>
      <c r="E804" s="112">
        <f t="shared" si="85"/>
        <v>43829</v>
      </c>
      <c r="F804" s="112">
        <f t="shared" si="85"/>
        <v>43833</v>
      </c>
      <c r="G804" s="86">
        <f t="shared" si="85"/>
        <v>43847</v>
      </c>
    </row>
    <row r="805" spans="1:7" s="8" customFormat="1" ht="15.75" customHeight="1">
      <c r="A805" s="19"/>
      <c r="B805" s="15"/>
      <c r="C805" s="15"/>
      <c r="D805" s="17"/>
      <c r="E805" s="17"/>
      <c r="F805" s="14"/>
      <c r="G805" s="14"/>
    </row>
    <row r="806" spans="1:7" s="8" customFormat="1" ht="15.75" customHeight="1">
      <c r="A806" s="19"/>
      <c r="B806" s="76"/>
      <c r="C806" s="5"/>
      <c r="D806" s="6"/>
      <c r="E806" s="6"/>
      <c r="F806" s="78"/>
      <c r="G806" s="78"/>
    </row>
    <row r="807" spans="1:7" s="8" customFormat="1" ht="15.75" customHeight="1">
      <c r="A807" s="19" t="s">
        <v>939</v>
      </c>
      <c r="B807" s="869" t="s">
        <v>25</v>
      </c>
      <c r="C807" s="869" t="s">
        <v>26</v>
      </c>
      <c r="D807" s="869" t="s">
        <v>27</v>
      </c>
      <c r="E807" s="81" t="s">
        <v>677</v>
      </c>
      <c r="F807" s="81" t="s">
        <v>28</v>
      </c>
      <c r="G807" s="96" t="s">
        <v>939</v>
      </c>
    </row>
    <row r="808" spans="1:7" s="8" customFormat="1" ht="15.75" customHeight="1">
      <c r="A808" s="19"/>
      <c r="B808" s="870"/>
      <c r="C808" s="870"/>
      <c r="D808" s="870"/>
      <c r="E808" s="131" t="s">
        <v>18</v>
      </c>
      <c r="F808" s="97" t="s">
        <v>29</v>
      </c>
      <c r="G808" s="81" t="s">
        <v>30</v>
      </c>
    </row>
    <row r="809" spans="1:7" s="8" customFormat="1" ht="15.75" customHeight="1">
      <c r="A809" s="19"/>
      <c r="B809" s="157" t="s">
        <v>303</v>
      </c>
      <c r="C809" s="158" t="s">
        <v>390</v>
      </c>
      <c r="D809" s="864" t="s">
        <v>940</v>
      </c>
      <c r="E809" s="112">
        <v>43802</v>
      </c>
      <c r="F809" s="112">
        <f>E809+4</f>
        <v>43806</v>
      </c>
      <c r="G809" s="86">
        <f>F809+13</f>
        <v>43819</v>
      </c>
    </row>
    <row r="810" spans="1:7" s="8" customFormat="1" ht="15.75" customHeight="1">
      <c r="A810" s="19"/>
      <c r="B810" s="157" t="s">
        <v>644</v>
      </c>
      <c r="C810" s="158" t="s">
        <v>648</v>
      </c>
      <c r="D810" s="865"/>
      <c r="E810" s="112">
        <f t="shared" ref="E810:G813" si="86">E809+7</f>
        <v>43809</v>
      </c>
      <c r="F810" s="112">
        <f t="shared" si="86"/>
        <v>43813</v>
      </c>
      <c r="G810" s="86">
        <f t="shared" si="86"/>
        <v>43826</v>
      </c>
    </row>
    <row r="811" spans="1:7" s="8" customFormat="1" ht="15.75" customHeight="1">
      <c r="A811" s="19"/>
      <c r="B811" s="157" t="s">
        <v>645</v>
      </c>
      <c r="C811" s="158" t="s">
        <v>649</v>
      </c>
      <c r="D811" s="865"/>
      <c r="E811" s="112">
        <f t="shared" si="86"/>
        <v>43816</v>
      </c>
      <c r="F811" s="112">
        <f t="shared" si="86"/>
        <v>43820</v>
      </c>
      <c r="G811" s="86">
        <f t="shared" si="86"/>
        <v>43833</v>
      </c>
    </row>
    <row r="812" spans="1:7" s="8" customFormat="1" ht="15.75" customHeight="1">
      <c r="A812" s="19"/>
      <c r="B812" s="157" t="s">
        <v>646</v>
      </c>
      <c r="C812" s="158" t="s">
        <v>650</v>
      </c>
      <c r="D812" s="865"/>
      <c r="E812" s="112">
        <f t="shared" si="86"/>
        <v>43823</v>
      </c>
      <c r="F812" s="112">
        <f t="shared" si="86"/>
        <v>43827</v>
      </c>
      <c r="G812" s="86">
        <f t="shared" si="86"/>
        <v>43840</v>
      </c>
    </row>
    <row r="813" spans="1:7" s="8" customFormat="1" ht="15.75" customHeight="1">
      <c r="A813" s="19"/>
      <c r="B813" s="157" t="s">
        <v>647</v>
      </c>
      <c r="C813" s="158" t="s">
        <v>650</v>
      </c>
      <c r="D813" s="891"/>
      <c r="E813" s="112">
        <f t="shared" si="86"/>
        <v>43830</v>
      </c>
      <c r="F813" s="112">
        <f t="shared" si="86"/>
        <v>43834</v>
      </c>
      <c r="G813" s="86">
        <f t="shared" si="86"/>
        <v>43847</v>
      </c>
    </row>
    <row r="814" spans="1:7" s="8" customFormat="1" ht="15.75" customHeight="1">
      <c r="A814" s="19"/>
      <c r="B814" s="15"/>
      <c r="C814" s="15"/>
      <c r="D814" s="17"/>
      <c r="E814" s="14"/>
      <c r="F814" s="14"/>
      <c r="G814" s="14"/>
    </row>
    <row r="815" spans="1:7" s="8" customFormat="1" ht="15.75" customHeight="1">
      <c r="A815" s="19"/>
      <c r="B815" s="15"/>
      <c r="C815" s="78"/>
      <c r="D815" s="23"/>
      <c r="E815" s="6"/>
      <c r="F815" s="78"/>
      <c r="G815" s="78"/>
    </row>
    <row r="816" spans="1:7" s="8" customFormat="1" ht="15.75" customHeight="1">
      <c r="A816" s="19"/>
      <c r="B816" s="869" t="s">
        <v>25</v>
      </c>
      <c r="C816" s="869" t="s">
        <v>26</v>
      </c>
      <c r="D816" s="869" t="s">
        <v>27</v>
      </c>
      <c r="E816" s="81" t="s">
        <v>677</v>
      </c>
      <c r="F816" s="81" t="s">
        <v>28</v>
      </c>
      <c r="G816" s="96" t="s">
        <v>941</v>
      </c>
    </row>
    <row r="817" spans="1:7" s="8" customFormat="1" ht="15.75" customHeight="1">
      <c r="A817" s="19"/>
      <c r="B817" s="870"/>
      <c r="C817" s="870"/>
      <c r="D817" s="870"/>
      <c r="E817" s="131" t="s">
        <v>18</v>
      </c>
      <c r="F817" s="97" t="s">
        <v>29</v>
      </c>
      <c r="G817" s="81" t="s">
        <v>30</v>
      </c>
    </row>
    <row r="818" spans="1:7" s="8" customFormat="1" ht="15.75" customHeight="1">
      <c r="A818" s="19"/>
      <c r="B818" s="87" t="s">
        <v>563</v>
      </c>
      <c r="C818" s="113" t="s">
        <v>564</v>
      </c>
      <c r="D818" s="864" t="s">
        <v>942</v>
      </c>
      <c r="E818" s="112">
        <v>43798</v>
      </c>
      <c r="F818" s="112">
        <f>E818+5</f>
        <v>43803</v>
      </c>
      <c r="G818" s="86">
        <v>7</v>
      </c>
    </row>
    <row r="819" spans="1:7" s="8" customFormat="1" ht="15.75" customHeight="1">
      <c r="A819" s="19"/>
      <c r="B819" s="87"/>
      <c r="C819" s="113"/>
      <c r="D819" s="896"/>
      <c r="E819" s="112">
        <f t="shared" ref="E819:G822" si="87">E818+7</f>
        <v>43805</v>
      </c>
      <c r="F819" s="112">
        <f t="shared" si="87"/>
        <v>43810</v>
      </c>
      <c r="G819" s="86">
        <f t="shared" si="87"/>
        <v>14</v>
      </c>
    </row>
    <row r="820" spans="1:7" s="8" customFormat="1" ht="15.75" customHeight="1">
      <c r="A820" s="19"/>
      <c r="B820" s="87" t="s">
        <v>173</v>
      </c>
      <c r="C820" s="113" t="s">
        <v>565</v>
      </c>
      <c r="D820" s="896"/>
      <c r="E820" s="112">
        <f t="shared" si="87"/>
        <v>43812</v>
      </c>
      <c r="F820" s="112">
        <f t="shared" si="87"/>
        <v>43817</v>
      </c>
      <c r="G820" s="86">
        <f t="shared" si="87"/>
        <v>21</v>
      </c>
    </row>
    <row r="821" spans="1:7" s="8" customFormat="1" ht="15.75" customHeight="1">
      <c r="A821" s="19"/>
      <c r="B821" s="87" t="s">
        <v>360</v>
      </c>
      <c r="C821" s="113" t="s">
        <v>566</v>
      </c>
      <c r="D821" s="896"/>
      <c r="E821" s="112">
        <f t="shared" si="87"/>
        <v>43819</v>
      </c>
      <c r="F821" s="112">
        <f t="shared" si="87"/>
        <v>43824</v>
      </c>
      <c r="G821" s="86">
        <f t="shared" si="87"/>
        <v>28</v>
      </c>
    </row>
    <row r="822" spans="1:7" s="8" customFormat="1" ht="15.75" customHeight="1">
      <c r="A822" s="19"/>
      <c r="B822" s="113"/>
      <c r="C822" s="113"/>
      <c r="D822" s="897"/>
      <c r="E822" s="112">
        <f t="shared" si="87"/>
        <v>43826</v>
      </c>
      <c r="F822" s="112">
        <f t="shared" si="87"/>
        <v>43831</v>
      </c>
      <c r="G822" s="86">
        <f t="shared" si="87"/>
        <v>35</v>
      </c>
    </row>
    <row r="823" spans="1:7" s="8" customFormat="1" ht="15.75" customHeight="1">
      <c r="A823" s="19"/>
      <c r="B823" s="15"/>
      <c r="C823" s="78"/>
      <c r="D823" s="23"/>
      <c r="E823" s="6"/>
      <c r="F823" s="78"/>
      <c r="G823" s="78"/>
    </row>
    <row r="824" spans="1:7" s="8" customFormat="1" ht="15.75" customHeight="1">
      <c r="A824" s="19"/>
      <c r="B824" s="5"/>
      <c r="C824" s="15"/>
      <c r="D824" s="17"/>
      <c r="E824" s="14"/>
      <c r="F824" s="14"/>
      <c r="G824" s="14"/>
    </row>
    <row r="825" spans="1:7" s="8" customFormat="1" ht="15.75" customHeight="1">
      <c r="A825" s="80" t="s">
        <v>120</v>
      </c>
      <c r="B825" s="40"/>
      <c r="C825" s="40"/>
      <c r="D825" s="40"/>
      <c r="E825" s="40"/>
      <c r="F825" s="40"/>
      <c r="G825" s="40"/>
    </row>
    <row r="826" spans="1:7" s="8" customFormat="1" ht="15.75" customHeight="1">
      <c r="A826" s="19"/>
      <c r="B826" s="77" t="s">
        <v>715</v>
      </c>
      <c r="C826" s="50"/>
      <c r="D826" s="23"/>
      <c r="E826" s="23"/>
      <c r="F826" s="77"/>
      <c r="G826" s="51"/>
    </row>
    <row r="827" spans="1:7" s="8" customFormat="1" ht="15.75" customHeight="1">
      <c r="A827" s="19" t="s">
        <v>943</v>
      </c>
      <c r="B827" s="869" t="s">
        <v>25</v>
      </c>
      <c r="C827" s="96" t="s">
        <v>26</v>
      </c>
      <c r="D827" s="96" t="s">
        <v>27</v>
      </c>
      <c r="E827" s="81" t="s">
        <v>677</v>
      </c>
      <c r="F827" s="81" t="s">
        <v>28</v>
      </c>
      <c r="G827" s="96" t="s">
        <v>122</v>
      </c>
    </row>
    <row r="828" spans="1:7" s="8" customFormat="1" ht="15.75" customHeight="1">
      <c r="A828" s="19"/>
      <c r="B828" s="870"/>
      <c r="C828" s="82"/>
      <c r="D828" s="82"/>
      <c r="E828" s="131" t="s">
        <v>18</v>
      </c>
      <c r="F828" s="97" t="s">
        <v>29</v>
      </c>
      <c r="G828" s="81" t="s">
        <v>30</v>
      </c>
    </row>
    <row r="829" spans="1:7" s="8" customFormat="1" ht="15.75" customHeight="1">
      <c r="A829" s="19"/>
      <c r="B829" s="87" t="s">
        <v>563</v>
      </c>
      <c r="C829" s="113" t="s">
        <v>564</v>
      </c>
      <c r="D829" s="864" t="s">
        <v>942</v>
      </c>
      <c r="E829" s="112">
        <v>43798</v>
      </c>
      <c r="F829" s="112">
        <f>E829+5</f>
        <v>43803</v>
      </c>
      <c r="G829" s="86">
        <f>F829+17</f>
        <v>43820</v>
      </c>
    </row>
    <row r="830" spans="1:7" s="8" customFormat="1" ht="15.75" customHeight="1">
      <c r="A830" s="19"/>
      <c r="B830" s="87"/>
      <c r="C830" s="113"/>
      <c r="D830" s="896"/>
      <c r="E830" s="112">
        <f t="shared" ref="E830:G833" si="88">E829+7</f>
        <v>43805</v>
      </c>
      <c r="F830" s="112">
        <f t="shared" si="88"/>
        <v>43810</v>
      </c>
      <c r="G830" s="86">
        <f t="shared" si="88"/>
        <v>43827</v>
      </c>
    </row>
    <row r="831" spans="1:7" s="8" customFormat="1" ht="15.75" customHeight="1">
      <c r="A831" s="19"/>
      <c r="B831" s="87" t="s">
        <v>173</v>
      </c>
      <c r="C831" s="113" t="s">
        <v>565</v>
      </c>
      <c r="D831" s="896"/>
      <c r="E831" s="112">
        <f t="shared" si="88"/>
        <v>43812</v>
      </c>
      <c r="F831" s="112">
        <f t="shared" si="88"/>
        <v>43817</v>
      </c>
      <c r="G831" s="86">
        <f t="shared" si="88"/>
        <v>43834</v>
      </c>
    </row>
    <row r="832" spans="1:7" s="8" customFormat="1" ht="15.75" customHeight="1">
      <c r="A832" s="48"/>
      <c r="B832" s="87" t="s">
        <v>360</v>
      </c>
      <c r="C832" s="113" t="s">
        <v>566</v>
      </c>
      <c r="D832" s="896"/>
      <c r="E832" s="112">
        <f t="shared" si="88"/>
        <v>43819</v>
      </c>
      <c r="F832" s="112">
        <f t="shared" si="88"/>
        <v>43824</v>
      </c>
      <c r="G832" s="86">
        <f t="shared" si="88"/>
        <v>43841</v>
      </c>
    </row>
    <row r="833" spans="1:7" s="8" customFormat="1" ht="15.75" customHeight="1">
      <c r="A833" s="25"/>
      <c r="B833" s="113"/>
      <c r="C833" s="113"/>
      <c r="D833" s="897"/>
      <c r="E833" s="112">
        <f t="shared" si="88"/>
        <v>43826</v>
      </c>
      <c r="F833" s="112">
        <f t="shared" si="88"/>
        <v>43831</v>
      </c>
      <c r="G833" s="86">
        <f t="shared" si="88"/>
        <v>43848</v>
      </c>
    </row>
    <row r="834" spans="1:7" s="8" customFormat="1" ht="15.75" customHeight="1">
      <c r="A834" s="19"/>
      <c r="B834" s="52"/>
      <c r="C834" s="52"/>
      <c r="D834" s="6"/>
      <c r="E834" s="6"/>
      <c r="F834" s="78"/>
      <c r="G834" s="53"/>
    </row>
    <row r="835" spans="1:7" s="8" customFormat="1" ht="15.75" customHeight="1">
      <c r="A835" s="19"/>
      <c r="B835" s="869" t="s">
        <v>691</v>
      </c>
      <c r="C835" s="869" t="s">
        <v>26</v>
      </c>
      <c r="D835" s="81" t="s">
        <v>27</v>
      </c>
      <c r="E835" s="81" t="s">
        <v>677</v>
      </c>
      <c r="F835" s="81" t="s">
        <v>28</v>
      </c>
      <c r="G835" s="81" t="s">
        <v>122</v>
      </c>
    </row>
    <row r="836" spans="1:7" s="8" customFormat="1" ht="15.75" customHeight="1">
      <c r="A836" s="19"/>
      <c r="B836" s="870"/>
      <c r="C836" s="870"/>
      <c r="D836" s="864" t="s">
        <v>944</v>
      </c>
      <c r="E836" s="81" t="s">
        <v>18</v>
      </c>
      <c r="F836" s="81" t="s">
        <v>29</v>
      </c>
      <c r="G836" s="81" t="s">
        <v>30</v>
      </c>
    </row>
    <row r="837" spans="1:7" s="8" customFormat="1" ht="15.75" customHeight="1">
      <c r="A837" s="19"/>
      <c r="B837" s="87" t="s">
        <v>358</v>
      </c>
      <c r="C837" s="113" t="s">
        <v>359</v>
      </c>
      <c r="D837" s="865"/>
      <c r="E837" s="86">
        <v>43797</v>
      </c>
      <c r="F837" s="86">
        <f>E837+3</f>
        <v>43800</v>
      </c>
      <c r="G837" s="86">
        <f>F837+15</f>
        <v>43815</v>
      </c>
    </row>
    <row r="838" spans="1:7" s="8" customFormat="1" ht="15.75" customHeight="1">
      <c r="A838" s="19"/>
      <c r="B838" s="87" t="s">
        <v>556</v>
      </c>
      <c r="C838" s="113" t="s">
        <v>114</v>
      </c>
      <c r="D838" s="865"/>
      <c r="E838" s="86">
        <f t="shared" ref="E838:G841" si="89">E837+7</f>
        <v>43804</v>
      </c>
      <c r="F838" s="86">
        <f t="shared" si="89"/>
        <v>43807</v>
      </c>
      <c r="G838" s="86">
        <f t="shared" si="89"/>
        <v>43822</v>
      </c>
    </row>
    <row r="839" spans="1:7" s="8" customFormat="1" ht="15.75" customHeight="1">
      <c r="A839" s="19"/>
      <c r="B839" s="87" t="s">
        <v>15</v>
      </c>
      <c r="C839" s="113" t="s">
        <v>557</v>
      </c>
      <c r="D839" s="865"/>
      <c r="E839" s="86">
        <f t="shared" si="89"/>
        <v>43811</v>
      </c>
      <c r="F839" s="86">
        <f t="shared" si="89"/>
        <v>43814</v>
      </c>
      <c r="G839" s="86">
        <f t="shared" si="89"/>
        <v>43829</v>
      </c>
    </row>
    <row r="840" spans="1:7" s="8" customFormat="1" ht="15.75" customHeight="1">
      <c r="A840" s="19"/>
      <c r="B840" s="87" t="s">
        <v>307</v>
      </c>
      <c r="C840" s="113" t="s">
        <v>35</v>
      </c>
      <c r="D840" s="865"/>
      <c r="E840" s="86">
        <f t="shared" si="89"/>
        <v>43818</v>
      </c>
      <c r="F840" s="86">
        <f t="shared" si="89"/>
        <v>43821</v>
      </c>
      <c r="G840" s="86">
        <f t="shared" si="89"/>
        <v>43836</v>
      </c>
    </row>
    <row r="841" spans="1:7" s="8" customFormat="1" ht="15.75" customHeight="1">
      <c r="A841" s="19"/>
      <c r="B841" s="113" t="s">
        <v>357</v>
      </c>
      <c r="C841" s="113" t="s">
        <v>256</v>
      </c>
      <c r="D841" s="891"/>
      <c r="E841" s="86">
        <f t="shared" si="89"/>
        <v>43825</v>
      </c>
      <c r="F841" s="86">
        <f t="shared" si="89"/>
        <v>43828</v>
      </c>
      <c r="G841" s="86">
        <f t="shared" si="89"/>
        <v>43843</v>
      </c>
    </row>
    <row r="842" spans="1:7" s="8" customFormat="1" ht="15.75" customHeight="1">
      <c r="A842" s="19"/>
      <c r="B842" s="15"/>
      <c r="C842" s="11"/>
      <c r="D842" s="17"/>
      <c r="E842" s="14"/>
      <c r="F842" s="14"/>
      <c r="G842" s="14"/>
    </row>
    <row r="843" spans="1:7" s="8" customFormat="1" ht="15.75" customHeight="1">
      <c r="A843" s="19"/>
      <c r="B843" s="52"/>
      <c r="C843" s="52"/>
      <c r="D843" s="6"/>
      <c r="E843" s="6"/>
      <c r="F843" s="78"/>
      <c r="G843" s="53"/>
    </row>
    <row r="844" spans="1:7" s="8" customFormat="1" ht="15.75" customHeight="1">
      <c r="A844" s="19"/>
      <c r="B844" s="78"/>
      <c r="C844" s="52"/>
      <c r="D844" s="6"/>
      <c r="E844" s="6"/>
      <c r="F844" s="53"/>
      <c r="G844" s="53"/>
    </row>
    <row r="845" spans="1:7" s="8" customFormat="1" ht="15.75" customHeight="1">
      <c r="A845" s="19"/>
      <c r="B845" s="867" t="s">
        <v>691</v>
      </c>
      <c r="C845" s="81" t="s">
        <v>26</v>
      </c>
      <c r="D845" s="81" t="s">
        <v>27</v>
      </c>
      <c r="E845" s="81" t="s">
        <v>677</v>
      </c>
      <c r="F845" s="81" t="s">
        <v>28</v>
      </c>
      <c r="G845" s="159" t="s">
        <v>224</v>
      </c>
    </row>
    <row r="846" spans="1:7" s="8" customFormat="1" ht="15.75" customHeight="1">
      <c r="A846" s="19" t="s">
        <v>945</v>
      </c>
      <c r="B846" s="868"/>
      <c r="C846" s="81"/>
      <c r="D846" s="864" t="s">
        <v>946</v>
      </c>
      <c r="E846" s="86" t="s">
        <v>18</v>
      </c>
      <c r="F846" s="81" t="s">
        <v>29</v>
      </c>
      <c r="G846" s="81" t="s">
        <v>30</v>
      </c>
    </row>
    <row r="847" spans="1:7" s="8" customFormat="1" ht="15.75" customHeight="1">
      <c r="A847" s="19"/>
      <c r="B847" s="160" t="s">
        <v>567</v>
      </c>
      <c r="C847" s="161" t="s">
        <v>570</v>
      </c>
      <c r="D847" s="865"/>
      <c r="E847" s="86">
        <v>43799</v>
      </c>
      <c r="F847" s="86">
        <f>E847+5</f>
        <v>43804</v>
      </c>
      <c r="G847" s="86">
        <f>F847+12</f>
        <v>43816</v>
      </c>
    </row>
    <row r="848" spans="1:7" s="8" customFormat="1" ht="15.75" customHeight="1">
      <c r="A848" s="19"/>
      <c r="B848" s="160" t="s">
        <v>568</v>
      </c>
      <c r="C848" s="93" t="s">
        <v>571</v>
      </c>
      <c r="D848" s="865"/>
      <c r="E848" s="86">
        <f t="shared" ref="E848:G851" si="90">E847+7</f>
        <v>43806</v>
      </c>
      <c r="F848" s="86">
        <f t="shared" si="90"/>
        <v>43811</v>
      </c>
      <c r="G848" s="86">
        <f t="shared" si="90"/>
        <v>43823</v>
      </c>
    </row>
    <row r="849" spans="1:7" s="8" customFormat="1" ht="15.75" customHeight="1">
      <c r="A849" s="19"/>
      <c r="B849" s="160" t="s">
        <v>361</v>
      </c>
      <c r="C849" s="93" t="s">
        <v>214</v>
      </c>
      <c r="D849" s="865"/>
      <c r="E849" s="86">
        <f t="shared" si="90"/>
        <v>43813</v>
      </c>
      <c r="F849" s="86">
        <f t="shared" si="90"/>
        <v>43818</v>
      </c>
      <c r="G849" s="86">
        <f t="shared" si="90"/>
        <v>43830</v>
      </c>
    </row>
    <row r="850" spans="1:7" s="8" customFormat="1" ht="15.75" customHeight="1">
      <c r="A850" s="19"/>
      <c r="B850" s="115"/>
      <c r="C850" s="93"/>
      <c r="D850" s="865"/>
      <c r="E850" s="86">
        <f t="shared" si="90"/>
        <v>43820</v>
      </c>
      <c r="F850" s="86">
        <f t="shared" si="90"/>
        <v>43825</v>
      </c>
      <c r="G850" s="86">
        <f t="shared" si="90"/>
        <v>43837</v>
      </c>
    </row>
    <row r="851" spans="1:7" s="8" customFormat="1" ht="15.75" customHeight="1">
      <c r="A851" s="39"/>
      <c r="B851" s="115"/>
      <c r="C851" s="93"/>
      <c r="D851" s="891"/>
      <c r="E851" s="86">
        <f t="shared" si="90"/>
        <v>43827</v>
      </c>
      <c r="F851" s="86">
        <f t="shared" si="90"/>
        <v>43832</v>
      </c>
      <c r="G851" s="86">
        <f t="shared" si="90"/>
        <v>43844</v>
      </c>
    </row>
    <row r="852" spans="1:7" s="8" customFormat="1" ht="15.75" customHeight="1">
      <c r="A852" s="19"/>
      <c r="B852" s="15"/>
      <c r="C852" s="15"/>
      <c r="D852" s="17"/>
      <c r="E852" s="14"/>
      <c r="F852" s="14"/>
      <c r="G852" s="14"/>
    </row>
    <row r="853" spans="1:7" s="8" customFormat="1" ht="15.75" customHeight="1">
      <c r="A853" s="19"/>
      <c r="B853" s="15"/>
      <c r="C853" s="15"/>
      <c r="D853" s="17"/>
      <c r="E853" s="14"/>
      <c r="F853" s="14"/>
      <c r="G853" s="14"/>
    </row>
    <row r="854" spans="1:7" s="8" customFormat="1" ht="15.75" customHeight="1">
      <c r="A854" s="19"/>
      <c r="B854" s="78"/>
      <c r="C854" s="52"/>
      <c r="D854" s="6"/>
      <c r="E854" s="6"/>
      <c r="F854" s="78"/>
      <c r="G854" s="53"/>
    </row>
    <row r="855" spans="1:7" s="8" customFormat="1" ht="15.75" customHeight="1">
      <c r="A855" s="19" t="s">
        <v>947</v>
      </c>
      <c r="B855" s="869" t="s">
        <v>25</v>
      </c>
      <c r="C855" s="96" t="s">
        <v>26</v>
      </c>
      <c r="D855" s="96" t="s">
        <v>27</v>
      </c>
      <c r="E855" s="81" t="s">
        <v>677</v>
      </c>
      <c r="F855" s="81" t="s">
        <v>28</v>
      </c>
      <c r="G855" s="96" t="s">
        <v>122</v>
      </c>
    </row>
    <row r="856" spans="1:7" s="8" customFormat="1" ht="15.75" customHeight="1">
      <c r="A856" s="19"/>
      <c r="B856" s="870"/>
      <c r="C856" s="82"/>
      <c r="D856" s="82"/>
      <c r="E856" s="131" t="s">
        <v>18</v>
      </c>
      <c r="F856" s="97" t="s">
        <v>29</v>
      </c>
      <c r="G856" s="81" t="s">
        <v>30</v>
      </c>
    </row>
    <row r="857" spans="1:7" s="8" customFormat="1" ht="15.75" customHeight="1">
      <c r="A857" s="19"/>
      <c r="B857" s="87" t="s">
        <v>563</v>
      </c>
      <c r="C857" s="113" t="s">
        <v>564</v>
      </c>
      <c r="D857" s="864" t="s">
        <v>948</v>
      </c>
      <c r="E857" s="112">
        <v>43798</v>
      </c>
      <c r="F857" s="112">
        <f>E857+5</f>
        <v>43803</v>
      </c>
      <c r="G857" s="86">
        <f>F857+17</f>
        <v>43820</v>
      </c>
    </row>
    <row r="858" spans="1:7" s="8" customFormat="1" ht="15.75" customHeight="1">
      <c r="A858" s="19"/>
      <c r="B858" s="87"/>
      <c r="C858" s="113"/>
      <c r="D858" s="896"/>
      <c r="E858" s="112">
        <f t="shared" ref="E858:G861" si="91">E857+7</f>
        <v>43805</v>
      </c>
      <c r="F858" s="112">
        <f t="shared" si="91"/>
        <v>43810</v>
      </c>
      <c r="G858" s="86">
        <f t="shared" si="91"/>
        <v>43827</v>
      </c>
    </row>
    <row r="859" spans="1:7" s="8" customFormat="1" ht="15.75" customHeight="1">
      <c r="A859" s="19"/>
      <c r="B859" s="87" t="s">
        <v>173</v>
      </c>
      <c r="C859" s="113" t="s">
        <v>565</v>
      </c>
      <c r="D859" s="896"/>
      <c r="E859" s="112">
        <f t="shared" si="91"/>
        <v>43812</v>
      </c>
      <c r="F859" s="112">
        <f t="shared" si="91"/>
        <v>43817</v>
      </c>
      <c r="G859" s="86">
        <f t="shared" si="91"/>
        <v>43834</v>
      </c>
    </row>
    <row r="860" spans="1:7" s="8" customFormat="1" ht="15.75" customHeight="1">
      <c r="A860" s="19"/>
      <c r="B860" s="87" t="s">
        <v>360</v>
      </c>
      <c r="C860" s="113" t="s">
        <v>566</v>
      </c>
      <c r="D860" s="896"/>
      <c r="E860" s="112">
        <f t="shared" si="91"/>
        <v>43819</v>
      </c>
      <c r="F860" s="112">
        <f t="shared" si="91"/>
        <v>43824</v>
      </c>
      <c r="G860" s="86">
        <f t="shared" si="91"/>
        <v>43841</v>
      </c>
    </row>
    <row r="861" spans="1:7" s="8" customFormat="1" ht="15.75" customHeight="1">
      <c r="A861" s="39"/>
      <c r="B861" s="113"/>
      <c r="C861" s="113"/>
      <c r="D861" s="897"/>
      <c r="E861" s="112">
        <f t="shared" si="91"/>
        <v>43826</v>
      </c>
      <c r="F861" s="112">
        <f t="shared" si="91"/>
        <v>43831</v>
      </c>
      <c r="G861" s="86">
        <f t="shared" si="91"/>
        <v>43848</v>
      </c>
    </row>
    <row r="862" spans="1:7" s="8" customFormat="1" ht="15.75" customHeight="1">
      <c r="A862" s="19"/>
      <c r="B862" s="54"/>
      <c r="C862" s="52"/>
      <c r="D862" s="6"/>
      <c r="E862" s="6"/>
      <c r="F862" s="78"/>
      <c r="G862" s="53"/>
    </row>
    <row r="863" spans="1:7" s="8" customFormat="1" ht="15.75" customHeight="1">
      <c r="A863" s="19"/>
      <c r="B863" s="78"/>
      <c r="C863" s="52"/>
      <c r="D863" s="6"/>
      <c r="E863" s="6"/>
      <c r="F863" s="78"/>
      <c r="G863" s="53"/>
    </row>
    <row r="864" spans="1:7" s="8" customFormat="1" ht="15.75" customHeight="1">
      <c r="A864" s="19" t="s">
        <v>949</v>
      </c>
      <c r="B864" s="869" t="s">
        <v>25</v>
      </c>
      <c r="C864" s="96" t="s">
        <v>26</v>
      </c>
      <c r="D864" s="96" t="s">
        <v>27</v>
      </c>
      <c r="E864" s="81" t="s">
        <v>677</v>
      </c>
      <c r="F864" s="81" t="s">
        <v>28</v>
      </c>
      <c r="G864" s="81" t="s">
        <v>125</v>
      </c>
    </row>
    <row r="865" spans="1:7" s="8" customFormat="1" ht="15.75" customHeight="1">
      <c r="A865" s="19"/>
      <c r="B865" s="870"/>
      <c r="C865" s="82"/>
      <c r="D865" s="82"/>
      <c r="E865" s="131" t="s">
        <v>18</v>
      </c>
      <c r="F865" s="97" t="s">
        <v>29</v>
      </c>
      <c r="G865" s="81" t="s">
        <v>30</v>
      </c>
    </row>
    <row r="866" spans="1:7" s="8" customFormat="1" ht="15.75" customHeight="1">
      <c r="A866" s="19"/>
      <c r="B866" s="152" t="s">
        <v>286</v>
      </c>
      <c r="C866" s="153" t="s">
        <v>320</v>
      </c>
      <c r="D866" s="864" t="s">
        <v>950</v>
      </c>
      <c r="E866" s="112">
        <v>43799</v>
      </c>
      <c r="F866" s="112">
        <f>E866+4</f>
        <v>43803</v>
      </c>
      <c r="G866" s="86">
        <f>F866+31</f>
        <v>43834</v>
      </c>
    </row>
    <row r="867" spans="1:7" s="8" customFormat="1" ht="15.75" customHeight="1">
      <c r="A867" s="19"/>
      <c r="B867" s="152" t="s">
        <v>558</v>
      </c>
      <c r="C867" s="153" t="s">
        <v>561</v>
      </c>
      <c r="D867" s="896"/>
      <c r="E867" s="112">
        <f t="shared" ref="E867:G870" si="92">E866+7</f>
        <v>43806</v>
      </c>
      <c r="F867" s="112">
        <f t="shared" si="92"/>
        <v>43810</v>
      </c>
      <c r="G867" s="86">
        <f t="shared" si="92"/>
        <v>43841</v>
      </c>
    </row>
    <row r="868" spans="1:7" s="8" customFormat="1" ht="15.75" customHeight="1">
      <c r="A868" s="19"/>
      <c r="B868" s="152" t="s">
        <v>286</v>
      </c>
      <c r="C868" s="153"/>
      <c r="D868" s="896"/>
      <c r="E868" s="112">
        <f t="shared" si="92"/>
        <v>43813</v>
      </c>
      <c r="F868" s="112">
        <f t="shared" si="92"/>
        <v>43817</v>
      </c>
      <c r="G868" s="86">
        <f t="shared" si="92"/>
        <v>43848</v>
      </c>
    </row>
    <row r="869" spans="1:7" s="8" customFormat="1" ht="15.75" customHeight="1">
      <c r="A869" s="19"/>
      <c r="B869" s="152" t="s">
        <v>559</v>
      </c>
      <c r="C869" s="153" t="s">
        <v>220</v>
      </c>
      <c r="D869" s="896"/>
      <c r="E869" s="112">
        <f t="shared" si="92"/>
        <v>43820</v>
      </c>
      <c r="F869" s="112">
        <f t="shared" si="92"/>
        <v>43824</v>
      </c>
      <c r="G869" s="86">
        <f t="shared" si="92"/>
        <v>43855</v>
      </c>
    </row>
    <row r="870" spans="1:7" s="8" customFormat="1" ht="15.75" customHeight="1">
      <c r="A870" s="39"/>
      <c r="B870" s="152" t="s">
        <v>560</v>
      </c>
      <c r="C870" s="138" t="s">
        <v>562</v>
      </c>
      <c r="D870" s="897"/>
      <c r="E870" s="112">
        <f t="shared" si="92"/>
        <v>43827</v>
      </c>
      <c r="F870" s="112">
        <f t="shared" si="92"/>
        <v>43831</v>
      </c>
      <c r="G870" s="86">
        <f t="shared" si="92"/>
        <v>43862</v>
      </c>
    </row>
    <row r="871" spans="1:7" s="8" customFormat="1" ht="15.75" customHeight="1">
      <c r="A871" s="19"/>
      <c r="B871" s="15"/>
      <c r="C871" s="78"/>
      <c r="D871" s="17"/>
      <c r="E871" s="17"/>
      <c r="F871" s="55"/>
      <c r="G871" s="14"/>
    </row>
    <row r="872" spans="1:7" s="8" customFormat="1" ht="15.75" customHeight="1">
      <c r="A872" s="19"/>
      <c r="B872" s="78"/>
      <c r="C872" s="52"/>
      <c r="D872" s="53"/>
      <c r="E872" s="53"/>
      <c r="F872" s="78"/>
      <c r="G872" s="53"/>
    </row>
    <row r="873" spans="1:7" s="8" customFormat="1" ht="15.75" customHeight="1">
      <c r="A873" s="19" t="s">
        <v>951</v>
      </c>
      <c r="B873" s="869" t="s">
        <v>25</v>
      </c>
      <c r="C873" s="96" t="s">
        <v>26</v>
      </c>
      <c r="D873" s="96" t="s">
        <v>27</v>
      </c>
      <c r="E873" s="81" t="s">
        <v>677</v>
      </c>
      <c r="F873" s="81" t="s">
        <v>28</v>
      </c>
      <c r="G873" s="96" t="s">
        <v>126</v>
      </c>
    </row>
    <row r="874" spans="1:7" s="8" customFormat="1" ht="15.75" customHeight="1">
      <c r="A874" s="19"/>
      <c r="B874" s="870"/>
      <c r="C874" s="82"/>
      <c r="D874" s="82"/>
      <c r="E874" s="131" t="s">
        <v>18</v>
      </c>
      <c r="F874" s="97" t="s">
        <v>29</v>
      </c>
      <c r="G874" s="81" t="s">
        <v>30</v>
      </c>
    </row>
    <row r="875" spans="1:7" s="8" customFormat="1" ht="15.75" customHeight="1">
      <c r="A875" s="19"/>
      <c r="B875" s="152" t="s">
        <v>286</v>
      </c>
      <c r="C875" s="153" t="s">
        <v>320</v>
      </c>
      <c r="D875" s="864" t="s">
        <v>950</v>
      </c>
      <c r="E875" s="112">
        <v>43799</v>
      </c>
      <c r="F875" s="112">
        <f>E875+4</f>
        <v>43803</v>
      </c>
      <c r="G875" s="86">
        <f>F875+20</f>
        <v>43823</v>
      </c>
    </row>
    <row r="876" spans="1:7" s="8" customFormat="1" ht="15.75" customHeight="1">
      <c r="A876" s="19"/>
      <c r="B876" s="152" t="s">
        <v>558</v>
      </c>
      <c r="C876" s="153" t="s">
        <v>561</v>
      </c>
      <c r="D876" s="896"/>
      <c r="E876" s="112">
        <f t="shared" ref="E876:G879" si="93">E875+7</f>
        <v>43806</v>
      </c>
      <c r="F876" s="112">
        <f t="shared" si="93"/>
        <v>43810</v>
      </c>
      <c r="G876" s="86">
        <f t="shared" si="93"/>
        <v>43830</v>
      </c>
    </row>
    <row r="877" spans="1:7" s="8" customFormat="1" ht="15.75" customHeight="1">
      <c r="A877" s="19"/>
      <c r="B877" s="152" t="s">
        <v>286</v>
      </c>
      <c r="C877" s="153"/>
      <c r="D877" s="896"/>
      <c r="E877" s="112">
        <f t="shared" si="93"/>
        <v>43813</v>
      </c>
      <c r="F877" s="112">
        <f t="shared" si="93"/>
        <v>43817</v>
      </c>
      <c r="G877" s="86">
        <f t="shared" si="93"/>
        <v>43837</v>
      </c>
    </row>
    <row r="878" spans="1:7" s="8" customFormat="1" ht="15.75" customHeight="1">
      <c r="A878" s="19"/>
      <c r="B878" s="152" t="s">
        <v>559</v>
      </c>
      <c r="C878" s="153" t="s">
        <v>220</v>
      </c>
      <c r="D878" s="896"/>
      <c r="E878" s="112">
        <f t="shared" si="93"/>
        <v>43820</v>
      </c>
      <c r="F878" s="112">
        <f t="shared" si="93"/>
        <v>43824</v>
      </c>
      <c r="G878" s="86">
        <f t="shared" si="93"/>
        <v>43844</v>
      </c>
    </row>
    <row r="879" spans="1:7" s="8" customFormat="1" ht="15.75" customHeight="1">
      <c r="A879" s="39"/>
      <c r="B879" s="152" t="s">
        <v>560</v>
      </c>
      <c r="C879" s="138" t="s">
        <v>562</v>
      </c>
      <c r="D879" s="897"/>
      <c r="E879" s="112">
        <f t="shared" si="93"/>
        <v>43827</v>
      </c>
      <c r="F879" s="112">
        <f t="shared" si="93"/>
        <v>43831</v>
      </c>
      <c r="G879" s="86">
        <f t="shared" si="93"/>
        <v>43851</v>
      </c>
    </row>
    <row r="880" spans="1:7" s="8" customFormat="1" ht="15.75" customHeight="1">
      <c r="A880" s="19"/>
      <c r="B880" s="15"/>
      <c r="C880" s="15"/>
      <c r="D880" s="17"/>
      <c r="E880" s="17"/>
      <c r="F880" s="14"/>
      <c r="G880" s="14"/>
    </row>
    <row r="881" spans="1:7" s="8" customFormat="1" ht="15.75" customHeight="1">
      <c r="A881" s="19"/>
      <c r="B881" s="78"/>
      <c r="C881" s="52"/>
      <c r="D881" s="6"/>
      <c r="E881" s="6"/>
      <c r="F881" s="78"/>
      <c r="G881" s="53"/>
    </row>
    <row r="882" spans="1:7" s="8" customFormat="1" ht="15.75" customHeight="1">
      <c r="A882" s="19" t="s">
        <v>952</v>
      </c>
      <c r="B882" s="869" t="s">
        <v>25</v>
      </c>
      <c r="C882" s="96" t="s">
        <v>26</v>
      </c>
      <c r="D882" s="96" t="s">
        <v>27</v>
      </c>
      <c r="E882" s="81" t="s">
        <v>677</v>
      </c>
      <c r="F882" s="81" t="s">
        <v>28</v>
      </c>
      <c r="G882" s="81" t="s">
        <v>0</v>
      </c>
    </row>
    <row r="883" spans="1:7" s="8" customFormat="1" ht="15.75" customHeight="1">
      <c r="A883" s="19"/>
      <c r="B883" s="870"/>
      <c r="C883" s="82"/>
      <c r="D883" s="82"/>
      <c r="E883" s="131" t="s">
        <v>18</v>
      </c>
      <c r="F883" s="97" t="s">
        <v>29</v>
      </c>
      <c r="G883" s="81" t="s">
        <v>30</v>
      </c>
    </row>
    <row r="884" spans="1:7" s="8" customFormat="1" ht="15.75" customHeight="1">
      <c r="A884" s="19"/>
      <c r="B884" s="87" t="s">
        <v>358</v>
      </c>
      <c r="C884" s="113" t="s">
        <v>359</v>
      </c>
      <c r="D884" s="864" t="s">
        <v>944</v>
      </c>
      <c r="E884" s="112">
        <v>43795</v>
      </c>
      <c r="F884" s="112">
        <f>E884+5</f>
        <v>43800</v>
      </c>
      <c r="G884" s="86">
        <f>F884+22</f>
        <v>43822</v>
      </c>
    </row>
    <row r="885" spans="1:7" s="8" customFormat="1" ht="15.75" customHeight="1">
      <c r="A885" s="19"/>
      <c r="B885" s="87" t="s">
        <v>556</v>
      </c>
      <c r="C885" s="113" t="s">
        <v>114</v>
      </c>
      <c r="D885" s="896"/>
      <c r="E885" s="112">
        <f t="shared" ref="E885:G888" si="94">E884+7</f>
        <v>43802</v>
      </c>
      <c r="F885" s="112">
        <f t="shared" si="94"/>
        <v>43807</v>
      </c>
      <c r="G885" s="86">
        <f t="shared" si="94"/>
        <v>43829</v>
      </c>
    </row>
    <row r="886" spans="1:7" s="8" customFormat="1" ht="15.75" customHeight="1">
      <c r="A886" s="19"/>
      <c r="B886" s="87" t="s">
        <v>15</v>
      </c>
      <c r="C886" s="113" t="s">
        <v>557</v>
      </c>
      <c r="D886" s="896"/>
      <c r="E886" s="112">
        <f t="shared" si="94"/>
        <v>43809</v>
      </c>
      <c r="F886" s="112">
        <f t="shared" si="94"/>
        <v>43814</v>
      </c>
      <c r="G886" s="86">
        <f t="shared" si="94"/>
        <v>43836</v>
      </c>
    </row>
    <row r="887" spans="1:7" s="8" customFormat="1" ht="15.75" customHeight="1">
      <c r="A887" s="19"/>
      <c r="B887" s="87" t="s">
        <v>307</v>
      </c>
      <c r="C887" s="113" t="s">
        <v>35</v>
      </c>
      <c r="D887" s="896"/>
      <c r="E887" s="112">
        <f t="shared" si="94"/>
        <v>43816</v>
      </c>
      <c r="F887" s="112">
        <f t="shared" si="94"/>
        <v>43821</v>
      </c>
      <c r="G887" s="86">
        <f t="shared" si="94"/>
        <v>43843</v>
      </c>
    </row>
    <row r="888" spans="1:7" s="8" customFormat="1" ht="15.75" customHeight="1">
      <c r="A888" s="19"/>
      <c r="B888" s="113" t="s">
        <v>357</v>
      </c>
      <c r="C888" s="113" t="s">
        <v>256</v>
      </c>
      <c r="D888" s="897"/>
      <c r="E888" s="112">
        <f t="shared" si="94"/>
        <v>43823</v>
      </c>
      <c r="F888" s="112">
        <f t="shared" si="94"/>
        <v>43828</v>
      </c>
      <c r="G888" s="86">
        <f t="shared" si="94"/>
        <v>43850</v>
      </c>
    </row>
    <row r="889" spans="1:7" s="8" customFormat="1" ht="15.75" customHeight="1">
      <c r="A889" s="19"/>
      <c r="B889" s="15"/>
      <c r="C889" s="15"/>
      <c r="D889" s="17"/>
      <c r="E889" s="14"/>
      <c r="F889" s="14"/>
      <c r="G889" s="14"/>
    </row>
    <row r="890" spans="1:7" s="8" customFormat="1" ht="15.75" customHeight="1">
      <c r="A890" s="19"/>
      <c r="B890" s="78"/>
      <c r="C890" s="52"/>
      <c r="D890" s="6"/>
      <c r="E890" s="6"/>
      <c r="F890" s="78"/>
      <c r="G890" s="53"/>
    </row>
    <row r="891" spans="1:7" s="8" customFormat="1" ht="15.75" customHeight="1">
      <c r="A891" s="19"/>
      <c r="B891" s="78"/>
      <c r="C891" s="52"/>
      <c r="D891" s="6"/>
      <c r="E891" s="6"/>
      <c r="F891" s="78"/>
      <c r="G891" s="53"/>
    </row>
    <row r="892" spans="1:7" s="8" customFormat="1" ht="15.75" customHeight="1">
      <c r="A892" s="19"/>
      <c r="B892" s="869" t="s">
        <v>25</v>
      </c>
      <c r="C892" s="96" t="s">
        <v>26</v>
      </c>
      <c r="D892" s="96" t="s">
        <v>27</v>
      </c>
      <c r="E892" s="81" t="s">
        <v>677</v>
      </c>
      <c r="F892" s="81" t="s">
        <v>28</v>
      </c>
      <c r="G892" s="81" t="s">
        <v>0</v>
      </c>
    </row>
    <row r="893" spans="1:7" s="8" customFormat="1" ht="15.75" customHeight="1">
      <c r="A893" s="19"/>
      <c r="B893" s="870"/>
      <c r="C893" s="82"/>
      <c r="D893" s="82"/>
      <c r="E893" s="131" t="s">
        <v>18</v>
      </c>
      <c r="F893" s="97" t="s">
        <v>29</v>
      </c>
      <c r="G893" s="81" t="s">
        <v>30</v>
      </c>
    </row>
    <row r="894" spans="1:7" s="8" customFormat="1" ht="15.75" customHeight="1">
      <c r="A894" s="19"/>
      <c r="B894" s="87" t="s">
        <v>358</v>
      </c>
      <c r="C894" s="113" t="s">
        <v>359</v>
      </c>
      <c r="D894" s="864" t="s">
        <v>944</v>
      </c>
      <c r="E894" s="112">
        <v>43795</v>
      </c>
      <c r="F894" s="112">
        <f>E894+5</f>
        <v>43800</v>
      </c>
      <c r="G894" s="86">
        <f>F894+22</f>
        <v>43822</v>
      </c>
    </row>
    <row r="895" spans="1:7" s="8" customFormat="1" ht="15.75" customHeight="1">
      <c r="A895" s="19"/>
      <c r="B895" s="87" t="s">
        <v>556</v>
      </c>
      <c r="C895" s="113" t="s">
        <v>114</v>
      </c>
      <c r="D895" s="896"/>
      <c r="E895" s="112">
        <f t="shared" ref="E895:G897" si="95">E894+7</f>
        <v>43802</v>
      </c>
      <c r="F895" s="112">
        <f t="shared" si="95"/>
        <v>43807</v>
      </c>
      <c r="G895" s="86">
        <f t="shared" si="95"/>
        <v>43829</v>
      </c>
    </row>
    <row r="896" spans="1:7" s="8" customFormat="1" ht="15.75" customHeight="1">
      <c r="A896" s="19"/>
      <c r="B896" s="87" t="s">
        <v>15</v>
      </c>
      <c r="C896" s="113" t="s">
        <v>557</v>
      </c>
      <c r="D896" s="896"/>
      <c r="E896" s="112">
        <f t="shared" si="95"/>
        <v>43809</v>
      </c>
      <c r="F896" s="112">
        <f t="shared" si="95"/>
        <v>43814</v>
      </c>
      <c r="G896" s="86">
        <f t="shared" si="95"/>
        <v>43836</v>
      </c>
    </row>
    <row r="897" spans="1:7" s="8" customFormat="1" ht="15.75" customHeight="1">
      <c r="A897" s="19"/>
      <c r="B897" s="87" t="s">
        <v>307</v>
      </c>
      <c r="C897" s="113" t="s">
        <v>35</v>
      </c>
      <c r="D897" s="896"/>
      <c r="E897" s="112">
        <f t="shared" si="95"/>
        <v>43816</v>
      </c>
      <c r="F897" s="112">
        <f t="shared" si="95"/>
        <v>43821</v>
      </c>
      <c r="G897" s="86">
        <f t="shared" si="95"/>
        <v>43843</v>
      </c>
    </row>
    <row r="898" spans="1:7" s="8" customFormat="1" ht="15.75" customHeight="1">
      <c r="A898" s="39"/>
      <c r="B898" s="113" t="s">
        <v>357</v>
      </c>
      <c r="C898" s="113" t="s">
        <v>256</v>
      </c>
      <c r="D898" s="897"/>
      <c r="E898" s="112">
        <f>E897+7</f>
        <v>43823</v>
      </c>
      <c r="F898" s="112">
        <f>F897+7</f>
        <v>43828</v>
      </c>
      <c r="G898" s="86">
        <f>G8977</f>
        <v>0</v>
      </c>
    </row>
    <row r="899" spans="1:7" s="8" customFormat="1" ht="15.75" customHeight="1">
      <c r="A899" s="19"/>
      <c r="B899" s="15"/>
      <c r="C899" s="15"/>
      <c r="D899" s="17"/>
      <c r="E899" s="14"/>
      <c r="F899" s="14"/>
      <c r="G899" s="14"/>
    </row>
    <row r="900" spans="1:7" s="8" customFormat="1" ht="15.75" customHeight="1">
      <c r="A900" s="19"/>
      <c r="B900" s="78" t="s">
        <v>715</v>
      </c>
      <c r="C900" s="54"/>
      <c r="D900" s="6"/>
      <c r="E900" s="6"/>
      <c r="F900" s="78"/>
      <c r="G900" s="53"/>
    </row>
    <row r="901" spans="1:7" s="8" customFormat="1" ht="15.75" customHeight="1">
      <c r="A901" s="19"/>
      <c r="B901" s="15"/>
      <c r="C901" s="11"/>
      <c r="D901" s="17"/>
      <c r="E901" s="14"/>
      <c r="F901" s="14"/>
      <c r="G901" s="14"/>
    </row>
    <row r="902" spans="1:7" s="8" customFormat="1" ht="15.75" customHeight="1">
      <c r="A902" s="19" t="s">
        <v>953</v>
      </c>
      <c r="B902" s="869" t="s">
        <v>25</v>
      </c>
      <c r="C902" s="96" t="s">
        <v>26</v>
      </c>
      <c r="D902" s="96" t="s">
        <v>27</v>
      </c>
      <c r="E902" s="81" t="s">
        <v>677</v>
      </c>
      <c r="F902" s="81" t="s">
        <v>28</v>
      </c>
      <c r="G902" s="96" t="s">
        <v>954</v>
      </c>
    </row>
    <row r="903" spans="1:7" s="8" customFormat="1" ht="15.75" customHeight="1">
      <c r="A903" s="19"/>
      <c r="B903" s="870"/>
      <c r="C903" s="82"/>
      <c r="D903" s="82"/>
      <c r="E903" s="131" t="s">
        <v>18</v>
      </c>
      <c r="F903" s="97" t="s">
        <v>29</v>
      </c>
      <c r="G903" s="81" t="s">
        <v>30</v>
      </c>
    </row>
    <row r="904" spans="1:7" s="8" customFormat="1" ht="15.75" customHeight="1">
      <c r="A904" s="19"/>
      <c r="B904" s="87" t="s">
        <v>358</v>
      </c>
      <c r="C904" s="113" t="s">
        <v>359</v>
      </c>
      <c r="D904" s="162" t="s">
        <v>944</v>
      </c>
      <c r="E904" s="112">
        <v>43795</v>
      </c>
      <c r="F904" s="112">
        <f>E904+5</f>
        <v>43800</v>
      </c>
      <c r="G904" s="86">
        <f>F904+17</f>
        <v>43817</v>
      </c>
    </row>
    <row r="905" spans="1:7" s="8" customFormat="1" ht="15.75" customHeight="1">
      <c r="A905" s="19"/>
      <c r="B905" s="87" t="s">
        <v>556</v>
      </c>
      <c r="C905" s="113" t="s">
        <v>114</v>
      </c>
      <c r="D905" s="163"/>
      <c r="E905" s="112">
        <f t="shared" ref="E905:G908" si="96">E904+7</f>
        <v>43802</v>
      </c>
      <c r="F905" s="112">
        <f t="shared" si="96"/>
        <v>43807</v>
      </c>
      <c r="G905" s="86">
        <f t="shared" si="96"/>
        <v>43824</v>
      </c>
    </row>
    <row r="906" spans="1:7" s="8" customFormat="1" ht="15.75" customHeight="1">
      <c r="A906" s="19"/>
      <c r="B906" s="87" t="s">
        <v>15</v>
      </c>
      <c r="C906" s="113" t="s">
        <v>557</v>
      </c>
      <c r="D906" s="163"/>
      <c r="E906" s="112">
        <f t="shared" si="96"/>
        <v>43809</v>
      </c>
      <c r="F906" s="112">
        <f t="shared" si="96"/>
        <v>43814</v>
      </c>
      <c r="G906" s="86">
        <f t="shared" si="96"/>
        <v>43831</v>
      </c>
    </row>
    <row r="907" spans="1:7" s="8" customFormat="1" ht="15.75" customHeight="1">
      <c r="A907" s="39"/>
      <c r="B907" s="87" t="s">
        <v>307</v>
      </c>
      <c r="C907" s="113" t="s">
        <v>35</v>
      </c>
      <c r="D907" s="163"/>
      <c r="E907" s="112">
        <f t="shared" si="96"/>
        <v>43816</v>
      </c>
      <c r="F907" s="112">
        <f t="shared" si="96"/>
        <v>43821</v>
      </c>
      <c r="G907" s="86">
        <f t="shared" si="96"/>
        <v>43838</v>
      </c>
    </row>
    <row r="908" spans="1:7" s="8" customFormat="1" ht="15.75" customHeight="1">
      <c r="A908" s="19"/>
      <c r="B908" s="113" t="s">
        <v>357</v>
      </c>
      <c r="C908" s="113" t="s">
        <v>256</v>
      </c>
      <c r="D908" s="164"/>
      <c r="E908" s="112">
        <f t="shared" si="96"/>
        <v>43823</v>
      </c>
      <c r="F908" s="112">
        <f t="shared" si="96"/>
        <v>43828</v>
      </c>
      <c r="G908" s="86">
        <f t="shared" si="96"/>
        <v>43845</v>
      </c>
    </row>
    <row r="909" spans="1:7" s="8" customFormat="1" ht="15.75" customHeight="1">
      <c r="A909" s="19"/>
      <c r="B909" s="15"/>
      <c r="C909" s="11"/>
      <c r="D909" s="17"/>
      <c r="E909" s="14"/>
      <c r="F909" s="14"/>
      <c r="G909" s="14"/>
    </row>
    <row r="910" spans="1:7" s="8" customFormat="1" ht="15.75" customHeight="1">
      <c r="A910" s="19" t="s">
        <v>955</v>
      </c>
      <c r="B910" s="898" t="s">
        <v>25</v>
      </c>
      <c r="C910" s="81" t="s">
        <v>26</v>
      </c>
      <c r="D910" s="81" t="s">
        <v>27</v>
      </c>
      <c r="E910" s="81" t="s">
        <v>677</v>
      </c>
      <c r="F910" s="81" t="s">
        <v>28</v>
      </c>
      <c r="G910" s="81" t="s">
        <v>956</v>
      </c>
    </row>
    <row r="911" spans="1:7" s="8" customFormat="1" ht="15.75" customHeight="1">
      <c r="A911" s="19"/>
      <c r="B911" s="898"/>
      <c r="C911" s="81"/>
      <c r="D911" s="81"/>
      <c r="E911" s="81" t="s">
        <v>18</v>
      </c>
      <c r="F911" s="81" t="s">
        <v>29</v>
      </c>
      <c r="G911" s="81" t="s">
        <v>957</v>
      </c>
    </row>
    <row r="912" spans="1:7" s="8" customFormat="1" ht="15.75" customHeight="1">
      <c r="A912" s="19"/>
      <c r="B912" s="165" t="s">
        <v>44</v>
      </c>
      <c r="C912" s="166" t="s">
        <v>958</v>
      </c>
      <c r="D912" s="864" t="s">
        <v>959</v>
      </c>
      <c r="E912" s="86">
        <v>43796</v>
      </c>
      <c r="F912" s="86">
        <f>E912+3</f>
        <v>43799</v>
      </c>
      <c r="G912" s="86">
        <f>F912+17</f>
        <v>43816</v>
      </c>
    </row>
    <row r="913" spans="1:7" s="8" customFormat="1" ht="15.75" customHeight="1">
      <c r="A913" s="19"/>
      <c r="B913" s="165" t="s">
        <v>421</v>
      </c>
      <c r="C913" s="166" t="s">
        <v>960</v>
      </c>
      <c r="D913" s="865"/>
      <c r="E913" s="86">
        <f t="shared" ref="E913:G916" si="97">E912+7</f>
        <v>43803</v>
      </c>
      <c r="F913" s="86">
        <f t="shared" si="97"/>
        <v>43806</v>
      </c>
      <c r="G913" s="86">
        <f t="shared" si="97"/>
        <v>43823</v>
      </c>
    </row>
    <row r="914" spans="1:7" s="8" customFormat="1" ht="15.75" customHeight="1">
      <c r="A914" s="19"/>
      <c r="B914" s="165" t="s">
        <v>227</v>
      </c>
      <c r="C914" s="166" t="s">
        <v>961</v>
      </c>
      <c r="D914" s="865"/>
      <c r="E914" s="86">
        <f t="shared" si="97"/>
        <v>43810</v>
      </c>
      <c r="F914" s="86">
        <f t="shared" si="97"/>
        <v>43813</v>
      </c>
      <c r="G914" s="86">
        <f t="shared" si="97"/>
        <v>43830</v>
      </c>
    </row>
    <row r="915" spans="1:7" s="8" customFormat="1" ht="15.75" customHeight="1">
      <c r="A915" s="19"/>
      <c r="B915" s="165" t="s">
        <v>334</v>
      </c>
      <c r="C915" s="166" t="s">
        <v>962</v>
      </c>
      <c r="D915" s="865"/>
      <c r="E915" s="86">
        <f t="shared" si="97"/>
        <v>43817</v>
      </c>
      <c r="F915" s="86">
        <f t="shared" si="97"/>
        <v>43820</v>
      </c>
      <c r="G915" s="86">
        <f t="shared" si="97"/>
        <v>43837</v>
      </c>
    </row>
    <row r="916" spans="1:7" s="8" customFormat="1" ht="15.75" customHeight="1">
      <c r="A916" s="19"/>
      <c r="B916" s="165"/>
      <c r="C916" s="165"/>
      <c r="D916" s="891"/>
      <c r="E916" s="86">
        <f t="shared" si="97"/>
        <v>43824</v>
      </c>
      <c r="F916" s="86">
        <f t="shared" si="97"/>
        <v>43827</v>
      </c>
      <c r="G916" s="86">
        <f t="shared" si="97"/>
        <v>43844</v>
      </c>
    </row>
    <row r="917" spans="1:7" s="8" customFormat="1" ht="15.75" customHeight="1">
      <c r="A917" s="19"/>
      <c r="B917" s="15"/>
      <c r="C917" s="15"/>
      <c r="D917" s="17"/>
      <c r="E917" s="14"/>
      <c r="F917" s="14"/>
      <c r="G917" s="14"/>
    </row>
    <row r="918" spans="1:7" s="8" customFormat="1" ht="15.75" customHeight="1">
      <c r="A918" s="19"/>
      <c r="B918" s="15" t="s">
        <v>829</v>
      </c>
      <c r="C918" s="15"/>
      <c r="D918" s="17"/>
      <c r="E918" s="14"/>
      <c r="F918" s="14"/>
      <c r="G918" s="14"/>
    </row>
    <row r="919" spans="1:7" s="8" customFormat="1" ht="15.75" customHeight="1">
      <c r="A919" s="19"/>
      <c r="B919" s="15"/>
      <c r="C919" s="11"/>
      <c r="D919" s="17"/>
      <c r="E919" s="14"/>
      <c r="F919" s="14"/>
      <c r="G919" s="14"/>
    </row>
    <row r="920" spans="1:7" s="8" customFormat="1" ht="15.75" customHeight="1">
      <c r="A920" s="19"/>
      <c r="B920" s="15"/>
      <c r="C920" s="15"/>
      <c r="D920" s="17"/>
      <c r="E920" s="14"/>
      <c r="F920" s="14"/>
      <c r="G920" s="14"/>
    </row>
    <row r="921" spans="1:7" s="8" customFormat="1" ht="15.75" customHeight="1">
      <c r="A921" s="80" t="s">
        <v>963</v>
      </c>
      <c r="B921" s="79"/>
      <c r="C921" s="79"/>
      <c r="D921" s="79"/>
      <c r="E921" s="79"/>
      <c r="F921" s="79"/>
      <c r="G921" s="79"/>
    </row>
    <row r="922" spans="1:7" s="8" customFormat="1" ht="15.75" customHeight="1">
      <c r="A922" s="19"/>
      <c r="B922" s="31"/>
      <c r="C922" s="31"/>
      <c r="D922" s="31"/>
      <c r="E922" s="31"/>
      <c r="F922" s="14"/>
      <c r="G922" s="14"/>
    </row>
    <row r="923" spans="1:7" s="8" customFormat="1" ht="15.75" customHeight="1">
      <c r="A923" s="19"/>
      <c r="B923" s="75"/>
      <c r="C923" s="5"/>
      <c r="D923" s="6"/>
      <c r="E923" s="6"/>
      <c r="F923" s="78"/>
      <c r="G923" s="78"/>
    </row>
    <row r="924" spans="1:7" s="8" customFormat="1" ht="15.75" customHeight="1">
      <c r="A924" s="19" t="s">
        <v>964</v>
      </c>
      <c r="B924" s="869" t="s">
        <v>25</v>
      </c>
      <c r="C924" s="96" t="s">
        <v>26</v>
      </c>
      <c r="D924" s="96" t="s">
        <v>965</v>
      </c>
      <c r="E924" s="81" t="s">
        <v>831</v>
      </c>
      <c r="F924" s="81" t="s">
        <v>28</v>
      </c>
      <c r="G924" s="81" t="s">
        <v>966</v>
      </c>
    </row>
    <row r="925" spans="1:7" s="8" customFormat="1" ht="15.75" customHeight="1">
      <c r="A925" s="19"/>
      <c r="B925" s="870"/>
      <c r="C925" s="82"/>
      <c r="D925" s="82"/>
      <c r="E925" s="131" t="s">
        <v>967</v>
      </c>
      <c r="F925" s="81" t="s">
        <v>29</v>
      </c>
      <c r="G925" s="81" t="s">
        <v>30</v>
      </c>
    </row>
    <row r="926" spans="1:7" s="8" customFormat="1" ht="15.75" customHeight="1">
      <c r="A926" s="19"/>
      <c r="B926" s="81" t="s">
        <v>416</v>
      </c>
      <c r="C926" s="81" t="s">
        <v>968</v>
      </c>
      <c r="D926" s="869" t="s">
        <v>969</v>
      </c>
      <c r="E926" s="91">
        <v>43799</v>
      </c>
      <c r="F926" s="86">
        <f>E926+5</f>
        <v>43804</v>
      </c>
      <c r="G926" s="86">
        <f>F926+42</f>
        <v>43846</v>
      </c>
    </row>
    <row r="927" spans="1:7" s="8" customFormat="1" ht="15.75" customHeight="1">
      <c r="A927" s="19"/>
      <c r="B927" s="81" t="s">
        <v>417</v>
      </c>
      <c r="C927" s="81" t="s">
        <v>970</v>
      </c>
      <c r="D927" s="875"/>
      <c r="E927" s="91">
        <f t="shared" ref="E927:G930" si="98">E926+7</f>
        <v>43806</v>
      </c>
      <c r="F927" s="91">
        <f t="shared" si="98"/>
        <v>43811</v>
      </c>
      <c r="G927" s="86">
        <f t="shared" si="98"/>
        <v>43853</v>
      </c>
    </row>
    <row r="928" spans="1:7" s="8" customFormat="1" ht="15.75" customHeight="1">
      <c r="A928" s="48"/>
      <c r="B928" s="81" t="s">
        <v>418</v>
      </c>
      <c r="C928" s="81" t="s">
        <v>971</v>
      </c>
      <c r="D928" s="875"/>
      <c r="E928" s="91">
        <f t="shared" si="98"/>
        <v>43813</v>
      </c>
      <c r="F928" s="91">
        <f t="shared" si="98"/>
        <v>43818</v>
      </c>
      <c r="G928" s="86">
        <f t="shared" si="98"/>
        <v>43860</v>
      </c>
    </row>
    <row r="929" spans="1:7" s="8" customFormat="1" ht="15.75" customHeight="1">
      <c r="A929" s="19"/>
      <c r="B929" s="81" t="s">
        <v>419</v>
      </c>
      <c r="C929" s="81" t="s">
        <v>972</v>
      </c>
      <c r="D929" s="875"/>
      <c r="E929" s="91">
        <f t="shared" si="98"/>
        <v>43820</v>
      </c>
      <c r="F929" s="91">
        <f t="shared" si="98"/>
        <v>43825</v>
      </c>
      <c r="G929" s="86">
        <f t="shared" si="98"/>
        <v>43867</v>
      </c>
    </row>
    <row r="930" spans="1:7" s="8" customFormat="1" ht="15.75" customHeight="1">
      <c r="A930" s="19"/>
      <c r="B930" s="81" t="s">
        <v>420</v>
      </c>
      <c r="C930" s="81" t="s">
        <v>973</v>
      </c>
      <c r="D930" s="870"/>
      <c r="E930" s="91">
        <f t="shared" si="98"/>
        <v>43827</v>
      </c>
      <c r="F930" s="91">
        <f t="shared" si="98"/>
        <v>43832</v>
      </c>
      <c r="G930" s="86">
        <f t="shared" si="98"/>
        <v>43874</v>
      </c>
    </row>
    <row r="931" spans="1:7" s="8" customFormat="1" ht="15.75" customHeight="1">
      <c r="A931" s="19"/>
      <c r="B931" s="31"/>
      <c r="C931" s="31"/>
      <c r="D931" s="31"/>
      <c r="E931" s="31"/>
      <c r="F931" s="14"/>
      <c r="G931" s="14"/>
    </row>
    <row r="932" spans="1:7" s="8" customFormat="1" ht="15.75" customHeight="1">
      <c r="A932" s="19" t="s">
        <v>715</v>
      </c>
      <c r="B932" s="869" t="s">
        <v>25</v>
      </c>
      <c r="C932" s="96" t="s">
        <v>26</v>
      </c>
      <c r="D932" s="96" t="s">
        <v>676</v>
      </c>
      <c r="E932" s="81" t="s">
        <v>677</v>
      </c>
      <c r="F932" s="81" t="s">
        <v>28</v>
      </c>
      <c r="G932" s="81" t="s">
        <v>974</v>
      </c>
    </row>
    <row r="933" spans="1:7" s="8" customFormat="1" ht="15.75" customHeight="1">
      <c r="A933" s="19"/>
      <c r="B933" s="870"/>
      <c r="C933" s="82"/>
      <c r="D933" s="82"/>
      <c r="E933" s="131" t="s">
        <v>826</v>
      </c>
      <c r="F933" s="81" t="s">
        <v>29</v>
      </c>
      <c r="G933" s="81" t="s">
        <v>30</v>
      </c>
    </row>
    <row r="934" spans="1:7" s="8" customFormat="1" ht="15.75" customHeight="1">
      <c r="A934" s="19"/>
      <c r="B934" s="81" t="s">
        <v>416</v>
      </c>
      <c r="C934" s="81" t="s">
        <v>968</v>
      </c>
      <c r="D934" s="869" t="s">
        <v>975</v>
      </c>
      <c r="E934" s="91">
        <v>43799</v>
      </c>
      <c r="F934" s="86">
        <f>E934+5</f>
        <v>43804</v>
      </c>
      <c r="G934" s="86">
        <f>F934+41</f>
        <v>43845</v>
      </c>
    </row>
    <row r="935" spans="1:7" s="8" customFormat="1" ht="15.75" customHeight="1">
      <c r="A935" s="19"/>
      <c r="B935" s="81" t="s">
        <v>417</v>
      </c>
      <c r="C935" s="81" t="s">
        <v>970</v>
      </c>
      <c r="D935" s="875"/>
      <c r="E935" s="91">
        <f t="shared" ref="E935:G938" si="99">E934+7</f>
        <v>43806</v>
      </c>
      <c r="F935" s="91">
        <f t="shared" si="99"/>
        <v>43811</v>
      </c>
      <c r="G935" s="86">
        <f t="shared" si="99"/>
        <v>43852</v>
      </c>
    </row>
    <row r="936" spans="1:7" s="8" customFormat="1" ht="15.75" customHeight="1">
      <c r="A936" s="48"/>
      <c r="B936" s="81" t="s">
        <v>418</v>
      </c>
      <c r="C936" s="81" t="s">
        <v>971</v>
      </c>
      <c r="D936" s="875"/>
      <c r="E936" s="91">
        <f t="shared" si="99"/>
        <v>43813</v>
      </c>
      <c r="F936" s="91">
        <f t="shared" si="99"/>
        <v>43818</v>
      </c>
      <c r="G936" s="86">
        <f t="shared" si="99"/>
        <v>43859</v>
      </c>
    </row>
    <row r="937" spans="1:7" s="8" customFormat="1" ht="15.75" customHeight="1">
      <c r="A937" s="19"/>
      <c r="B937" s="81" t="s">
        <v>419</v>
      </c>
      <c r="C937" s="81" t="s">
        <v>972</v>
      </c>
      <c r="D937" s="875"/>
      <c r="E937" s="91">
        <f t="shared" si="99"/>
        <v>43820</v>
      </c>
      <c r="F937" s="91">
        <f t="shared" si="99"/>
        <v>43825</v>
      </c>
      <c r="G937" s="86">
        <f t="shared" si="99"/>
        <v>43866</v>
      </c>
    </row>
    <row r="938" spans="1:7" s="8" customFormat="1" ht="15.75" customHeight="1">
      <c r="A938" s="19"/>
      <c r="B938" s="81" t="s">
        <v>420</v>
      </c>
      <c r="C938" s="81" t="s">
        <v>973</v>
      </c>
      <c r="D938" s="870"/>
      <c r="E938" s="91">
        <f t="shared" si="99"/>
        <v>43827</v>
      </c>
      <c r="F938" s="91">
        <f t="shared" si="99"/>
        <v>43832</v>
      </c>
      <c r="G938" s="86">
        <f t="shared" si="99"/>
        <v>43873</v>
      </c>
    </row>
    <row r="939" spans="1:7" s="8" customFormat="1" ht="15.75" customHeight="1">
      <c r="A939" s="19"/>
      <c r="B939" s="31"/>
      <c r="C939" s="31"/>
      <c r="D939" s="31"/>
      <c r="E939" s="31"/>
      <c r="F939" s="14"/>
      <c r="G939" s="14"/>
    </row>
    <row r="940" spans="1:7" s="8" customFormat="1" ht="15.75" customHeight="1">
      <c r="A940" s="19"/>
      <c r="B940" s="75"/>
      <c r="C940" s="5"/>
      <c r="D940" s="6"/>
      <c r="E940" s="6"/>
      <c r="F940" s="78"/>
      <c r="G940" s="78"/>
    </row>
    <row r="941" spans="1:7" s="8" customFormat="1" ht="15.75" customHeight="1">
      <c r="A941" s="19"/>
      <c r="B941" s="31"/>
      <c r="C941" s="31"/>
      <c r="D941" s="31"/>
      <c r="E941" s="13"/>
      <c r="F941" s="13"/>
      <c r="G941" s="14"/>
    </row>
    <row r="942" spans="1:7" s="8" customFormat="1" ht="15.75" customHeight="1">
      <c r="A942" s="19" t="s">
        <v>976</v>
      </c>
      <c r="B942" s="895" t="s">
        <v>25</v>
      </c>
      <c r="C942" s="96" t="s">
        <v>26</v>
      </c>
      <c r="D942" s="96" t="s">
        <v>676</v>
      </c>
      <c r="E942" s="81" t="s">
        <v>677</v>
      </c>
      <c r="F942" s="81" t="s">
        <v>28</v>
      </c>
      <c r="G942" s="81" t="s">
        <v>977</v>
      </c>
    </row>
    <row r="943" spans="1:7" s="8" customFormat="1" ht="15.75" customHeight="1">
      <c r="A943" s="19"/>
      <c r="B943" s="870"/>
      <c r="C943" s="82"/>
      <c r="D943" s="82"/>
      <c r="E943" s="131" t="s">
        <v>826</v>
      </c>
      <c r="F943" s="81" t="s">
        <v>29</v>
      </c>
      <c r="G943" s="81" t="s">
        <v>30</v>
      </c>
    </row>
    <row r="944" spans="1:7" s="8" customFormat="1" ht="15.75" customHeight="1">
      <c r="A944" s="19"/>
      <c r="B944" s="81" t="s">
        <v>416</v>
      </c>
      <c r="C944" s="81" t="s">
        <v>968</v>
      </c>
      <c r="D944" s="869" t="s">
        <v>969</v>
      </c>
      <c r="E944" s="91">
        <v>43799</v>
      </c>
      <c r="F944" s="86">
        <f>E944+5</f>
        <v>43804</v>
      </c>
      <c r="G944" s="86">
        <f>F944+39</f>
        <v>43843</v>
      </c>
    </row>
    <row r="945" spans="1:7" s="8" customFormat="1" ht="15.75" customHeight="1">
      <c r="A945" s="19"/>
      <c r="B945" s="81" t="s">
        <v>417</v>
      </c>
      <c r="C945" s="81" t="s">
        <v>970</v>
      </c>
      <c r="D945" s="875"/>
      <c r="E945" s="91">
        <f t="shared" ref="E945:G948" si="100">E944+7</f>
        <v>43806</v>
      </c>
      <c r="F945" s="91">
        <f t="shared" si="100"/>
        <v>43811</v>
      </c>
      <c r="G945" s="86">
        <f t="shared" si="100"/>
        <v>43850</v>
      </c>
    </row>
    <row r="946" spans="1:7" s="8" customFormat="1" ht="15.75" customHeight="1">
      <c r="A946" s="19"/>
      <c r="B946" s="81" t="s">
        <v>418</v>
      </c>
      <c r="C946" s="81" t="s">
        <v>971</v>
      </c>
      <c r="D946" s="875"/>
      <c r="E946" s="91">
        <f t="shared" si="100"/>
        <v>43813</v>
      </c>
      <c r="F946" s="91">
        <f t="shared" si="100"/>
        <v>43818</v>
      </c>
      <c r="G946" s="86">
        <f t="shared" si="100"/>
        <v>43857</v>
      </c>
    </row>
    <row r="947" spans="1:7" s="8" customFormat="1" ht="15.75" customHeight="1">
      <c r="A947" s="19"/>
      <c r="B947" s="81" t="s">
        <v>419</v>
      </c>
      <c r="C947" s="81" t="s">
        <v>972</v>
      </c>
      <c r="D947" s="875"/>
      <c r="E947" s="91">
        <f t="shared" si="100"/>
        <v>43820</v>
      </c>
      <c r="F947" s="91">
        <f t="shared" si="100"/>
        <v>43825</v>
      </c>
      <c r="G947" s="86">
        <f t="shared" si="100"/>
        <v>43864</v>
      </c>
    </row>
    <row r="948" spans="1:7" s="8" customFormat="1" ht="15.75" customHeight="1">
      <c r="A948" s="19"/>
      <c r="B948" s="81" t="s">
        <v>420</v>
      </c>
      <c r="C948" s="81" t="s">
        <v>973</v>
      </c>
      <c r="D948" s="870"/>
      <c r="E948" s="91">
        <f t="shared" si="100"/>
        <v>43827</v>
      </c>
      <c r="F948" s="91">
        <f t="shared" si="100"/>
        <v>43832</v>
      </c>
      <c r="G948" s="86">
        <f t="shared" si="100"/>
        <v>43871</v>
      </c>
    </row>
    <row r="949" spans="1:7" s="8" customFormat="1" ht="15.75" customHeight="1">
      <c r="A949" s="19"/>
      <c r="B949" s="31"/>
      <c r="C949" s="31"/>
      <c r="D949" s="31"/>
      <c r="E949" s="31"/>
      <c r="F949" s="14"/>
      <c r="G949" s="14"/>
    </row>
    <row r="950" spans="1:7" s="8" customFormat="1" ht="15.75" customHeight="1">
      <c r="A950" s="19"/>
      <c r="B950" s="869" t="s">
        <v>691</v>
      </c>
      <c r="C950" s="96" t="s">
        <v>26</v>
      </c>
      <c r="D950" s="96" t="s">
        <v>676</v>
      </c>
      <c r="E950" s="81" t="s">
        <v>677</v>
      </c>
      <c r="F950" s="81" t="s">
        <v>28</v>
      </c>
      <c r="G950" s="81" t="s">
        <v>977</v>
      </c>
    </row>
    <row r="951" spans="1:7" s="8" customFormat="1" ht="15.75" customHeight="1">
      <c r="A951" s="19"/>
      <c r="B951" s="870"/>
      <c r="C951" s="82"/>
      <c r="D951" s="82"/>
      <c r="E951" s="131" t="s">
        <v>826</v>
      </c>
      <c r="F951" s="81" t="s">
        <v>29</v>
      </c>
      <c r="G951" s="81" t="s">
        <v>30</v>
      </c>
    </row>
    <row r="952" spans="1:7" s="8" customFormat="1" ht="15.75" customHeight="1">
      <c r="A952" s="19"/>
      <c r="B952" s="81" t="s">
        <v>416</v>
      </c>
      <c r="C952" s="81" t="s">
        <v>968</v>
      </c>
      <c r="D952" s="869" t="s">
        <v>975</v>
      </c>
      <c r="E952" s="91">
        <v>43799</v>
      </c>
      <c r="F952" s="86">
        <f>E952+5</f>
        <v>43804</v>
      </c>
      <c r="G952" s="86">
        <f>F952+38</f>
        <v>43842</v>
      </c>
    </row>
    <row r="953" spans="1:7" s="8" customFormat="1" ht="15.75" customHeight="1">
      <c r="A953" s="19"/>
      <c r="B953" s="81" t="s">
        <v>417</v>
      </c>
      <c r="C953" s="81" t="s">
        <v>970</v>
      </c>
      <c r="D953" s="875"/>
      <c r="E953" s="91">
        <f t="shared" ref="E953:G956" si="101">E952+7</f>
        <v>43806</v>
      </c>
      <c r="F953" s="91">
        <f t="shared" si="101"/>
        <v>43811</v>
      </c>
      <c r="G953" s="86">
        <f t="shared" si="101"/>
        <v>43849</v>
      </c>
    </row>
    <row r="954" spans="1:7" s="8" customFormat="1" ht="15.75" customHeight="1">
      <c r="A954" s="19"/>
      <c r="B954" s="81" t="s">
        <v>418</v>
      </c>
      <c r="C954" s="81" t="s">
        <v>971</v>
      </c>
      <c r="D954" s="875"/>
      <c r="E954" s="91">
        <f t="shared" si="101"/>
        <v>43813</v>
      </c>
      <c r="F954" s="91">
        <f t="shared" si="101"/>
        <v>43818</v>
      </c>
      <c r="G954" s="86">
        <f t="shared" si="101"/>
        <v>43856</v>
      </c>
    </row>
    <row r="955" spans="1:7" s="8" customFormat="1" ht="15.75" customHeight="1">
      <c r="A955" s="19" t="s">
        <v>715</v>
      </c>
      <c r="B955" s="81" t="s">
        <v>419</v>
      </c>
      <c r="C955" s="81" t="s">
        <v>972</v>
      </c>
      <c r="D955" s="875"/>
      <c r="E955" s="91">
        <f t="shared" si="101"/>
        <v>43820</v>
      </c>
      <c r="F955" s="91">
        <f t="shared" si="101"/>
        <v>43825</v>
      </c>
      <c r="G955" s="86">
        <f t="shared" si="101"/>
        <v>43863</v>
      </c>
    </row>
    <row r="956" spans="1:7" s="8" customFormat="1" ht="15.75" customHeight="1">
      <c r="A956" s="19"/>
      <c r="B956" s="81" t="s">
        <v>420</v>
      </c>
      <c r="C956" s="81" t="s">
        <v>973</v>
      </c>
      <c r="D956" s="870"/>
      <c r="E956" s="91">
        <f t="shared" si="101"/>
        <v>43827</v>
      </c>
      <c r="F956" s="91">
        <f t="shared" si="101"/>
        <v>43832</v>
      </c>
      <c r="G956" s="86">
        <f t="shared" si="101"/>
        <v>43870</v>
      </c>
    </row>
    <row r="957" spans="1:7" s="8" customFormat="1" ht="15.75" customHeight="1">
      <c r="A957" s="19"/>
      <c r="B957" s="75"/>
      <c r="C957" s="5"/>
      <c r="D957" s="6"/>
      <c r="E957" s="6"/>
      <c r="F957" s="78"/>
      <c r="G957" s="78"/>
    </row>
    <row r="958" spans="1:7" s="8" customFormat="1" ht="15.75" customHeight="1">
      <c r="A958" s="19"/>
      <c r="B958" s="31"/>
      <c r="C958" s="31"/>
      <c r="D958" s="31"/>
      <c r="E958" s="13"/>
      <c r="F958" s="13"/>
      <c r="G958" s="14"/>
    </row>
    <row r="959" spans="1:7" s="8" customFormat="1" ht="15.75" customHeight="1">
      <c r="A959" s="19"/>
      <c r="B959" s="869" t="s">
        <v>25</v>
      </c>
      <c r="C959" s="96" t="s">
        <v>26</v>
      </c>
      <c r="D959" s="96" t="s">
        <v>676</v>
      </c>
      <c r="E959" s="81" t="s">
        <v>677</v>
      </c>
      <c r="F959" s="81" t="s">
        <v>28</v>
      </c>
      <c r="G959" s="81" t="s">
        <v>978</v>
      </c>
    </row>
    <row r="960" spans="1:7" s="8" customFormat="1" ht="15.75" customHeight="1">
      <c r="A960" s="19" t="s">
        <v>979</v>
      </c>
      <c r="B960" s="870"/>
      <c r="C960" s="82"/>
      <c r="D960" s="82"/>
      <c r="E960" s="131" t="s">
        <v>826</v>
      </c>
      <c r="F960" s="81" t="s">
        <v>29</v>
      </c>
      <c r="G960" s="81" t="s">
        <v>30</v>
      </c>
    </row>
    <row r="961" spans="1:7" s="8" customFormat="1" ht="15.75" customHeight="1">
      <c r="A961" s="19"/>
      <c r="B961" s="81" t="s">
        <v>416</v>
      </c>
      <c r="C961" s="81" t="s">
        <v>968</v>
      </c>
      <c r="D961" s="869" t="s">
        <v>969</v>
      </c>
      <c r="E961" s="91">
        <v>43799</v>
      </c>
      <c r="F961" s="86">
        <f>E961+5</f>
        <v>43804</v>
      </c>
      <c r="G961" s="86">
        <f>F961+33</f>
        <v>43837</v>
      </c>
    </row>
    <row r="962" spans="1:7" s="8" customFormat="1" ht="15.75" customHeight="1">
      <c r="A962" s="19"/>
      <c r="B962" s="81" t="s">
        <v>417</v>
      </c>
      <c r="C962" s="81" t="s">
        <v>970</v>
      </c>
      <c r="D962" s="875"/>
      <c r="E962" s="91">
        <f t="shared" ref="E962:G965" si="102">E961+7</f>
        <v>43806</v>
      </c>
      <c r="F962" s="91">
        <f t="shared" si="102"/>
        <v>43811</v>
      </c>
      <c r="G962" s="86">
        <f t="shared" si="102"/>
        <v>43844</v>
      </c>
    </row>
    <row r="963" spans="1:7" s="8" customFormat="1" ht="15.75" customHeight="1">
      <c r="A963" s="19"/>
      <c r="B963" s="81" t="s">
        <v>418</v>
      </c>
      <c r="C963" s="81" t="s">
        <v>971</v>
      </c>
      <c r="D963" s="875"/>
      <c r="E963" s="91">
        <f t="shared" si="102"/>
        <v>43813</v>
      </c>
      <c r="F963" s="91">
        <f t="shared" si="102"/>
        <v>43818</v>
      </c>
      <c r="G963" s="86">
        <f t="shared" si="102"/>
        <v>43851</v>
      </c>
    </row>
    <row r="964" spans="1:7" s="8" customFormat="1" ht="15.75" customHeight="1">
      <c r="A964" s="19"/>
      <c r="B964" s="81" t="s">
        <v>419</v>
      </c>
      <c r="C964" s="81" t="s">
        <v>972</v>
      </c>
      <c r="D964" s="875"/>
      <c r="E964" s="91">
        <f t="shared" si="102"/>
        <v>43820</v>
      </c>
      <c r="F964" s="91">
        <f t="shared" si="102"/>
        <v>43825</v>
      </c>
      <c r="G964" s="86">
        <f t="shared" si="102"/>
        <v>43858</v>
      </c>
    </row>
    <row r="965" spans="1:7" s="8" customFormat="1" ht="15.75" customHeight="1">
      <c r="A965" s="19"/>
      <c r="B965" s="81" t="s">
        <v>420</v>
      </c>
      <c r="C965" s="81" t="s">
        <v>973</v>
      </c>
      <c r="D965" s="870"/>
      <c r="E965" s="91">
        <f t="shared" si="102"/>
        <v>43827</v>
      </c>
      <c r="F965" s="91">
        <f t="shared" si="102"/>
        <v>43832</v>
      </c>
      <c r="G965" s="86">
        <f t="shared" si="102"/>
        <v>43865</v>
      </c>
    </row>
    <row r="966" spans="1:7" s="8" customFormat="1" ht="15.75" customHeight="1">
      <c r="A966" s="19"/>
      <c r="B966" s="31"/>
      <c r="C966" s="31"/>
      <c r="D966" s="31"/>
      <c r="E966" s="13"/>
      <c r="F966" s="13"/>
      <c r="G966" s="13"/>
    </row>
    <row r="967" spans="1:7" s="8" customFormat="1" ht="15.75" customHeight="1">
      <c r="A967" s="19"/>
      <c r="B967" s="869" t="s">
        <v>691</v>
      </c>
      <c r="C967" s="96" t="s">
        <v>26</v>
      </c>
      <c r="D967" s="96" t="s">
        <v>676</v>
      </c>
      <c r="E967" s="81" t="s">
        <v>677</v>
      </c>
      <c r="F967" s="81" t="s">
        <v>28</v>
      </c>
      <c r="G967" s="81" t="s">
        <v>978</v>
      </c>
    </row>
    <row r="968" spans="1:7" s="8" customFormat="1" ht="15.75" customHeight="1">
      <c r="A968" s="19"/>
      <c r="B968" s="870"/>
      <c r="C968" s="82"/>
      <c r="D968" s="82"/>
      <c r="E968" s="131" t="s">
        <v>826</v>
      </c>
      <c r="F968" s="81" t="s">
        <v>29</v>
      </c>
      <c r="G968" s="81" t="s">
        <v>30</v>
      </c>
    </row>
    <row r="969" spans="1:7" s="8" customFormat="1" ht="15.75" customHeight="1">
      <c r="A969" s="19"/>
      <c r="B969" s="81" t="s">
        <v>416</v>
      </c>
      <c r="C969" s="81" t="s">
        <v>968</v>
      </c>
      <c r="D969" s="869" t="s">
        <v>975</v>
      </c>
      <c r="E969" s="91">
        <v>43799</v>
      </c>
      <c r="F969" s="86">
        <f>E969+5</f>
        <v>43804</v>
      </c>
      <c r="G969" s="86">
        <f>F969+32</f>
        <v>43836</v>
      </c>
    </row>
    <row r="970" spans="1:7" s="8" customFormat="1" ht="15.75" customHeight="1">
      <c r="A970" s="19"/>
      <c r="B970" s="81" t="s">
        <v>417</v>
      </c>
      <c r="C970" s="81" t="s">
        <v>970</v>
      </c>
      <c r="D970" s="875"/>
      <c r="E970" s="91">
        <f t="shared" ref="E970:G973" si="103">E969+7</f>
        <v>43806</v>
      </c>
      <c r="F970" s="91">
        <f t="shared" si="103"/>
        <v>43811</v>
      </c>
      <c r="G970" s="86">
        <f t="shared" si="103"/>
        <v>43843</v>
      </c>
    </row>
    <row r="971" spans="1:7" s="8" customFormat="1" ht="15.75" customHeight="1">
      <c r="A971" s="19"/>
      <c r="B971" s="81" t="s">
        <v>418</v>
      </c>
      <c r="C971" s="81" t="s">
        <v>971</v>
      </c>
      <c r="D971" s="875"/>
      <c r="E971" s="91">
        <f t="shared" si="103"/>
        <v>43813</v>
      </c>
      <c r="F971" s="91">
        <f t="shared" si="103"/>
        <v>43818</v>
      </c>
      <c r="G971" s="86">
        <f t="shared" si="103"/>
        <v>43850</v>
      </c>
    </row>
    <row r="972" spans="1:7" s="8" customFormat="1" ht="15.75" customHeight="1">
      <c r="A972" s="19" t="s">
        <v>715</v>
      </c>
      <c r="B972" s="81" t="s">
        <v>419</v>
      </c>
      <c r="C972" s="81" t="s">
        <v>972</v>
      </c>
      <c r="D972" s="875"/>
      <c r="E972" s="91">
        <f t="shared" si="103"/>
        <v>43820</v>
      </c>
      <c r="F972" s="91">
        <f t="shared" si="103"/>
        <v>43825</v>
      </c>
      <c r="G972" s="86">
        <f t="shared" si="103"/>
        <v>43857</v>
      </c>
    </row>
    <row r="973" spans="1:7" s="8" customFormat="1" ht="15.75" customHeight="1">
      <c r="A973" s="19"/>
      <c r="B973" s="81" t="s">
        <v>420</v>
      </c>
      <c r="C973" s="81" t="s">
        <v>973</v>
      </c>
      <c r="D973" s="870"/>
      <c r="E973" s="91">
        <f t="shared" si="103"/>
        <v>43827</v>
      </c>
      <c r="F973" s="91">
        <f t="shared" si="103"/>
        <v>43832</v>
      </c>
      <c r="G973" s="86">
        <f t="shared" si="103"/>
        <v>43864</v>
      </c>
    </row>
    <row r="974" spans="1:7" s="8" customFormat="1" ht="15.75" customHeight="1">
      <c r="A974" s="19"/>
      <c r="B974" s="31"/>
      <c r="C974" s="31"/>
      <c r="D974" s="31"/>
      <c r="E974" s="31"/>
      <c r="F974" s="14"/>
      <c r="G974" s="14"/>
    </row>
    <row r="975" spans="1:7" s="8" customFormat="1" ht="15.75" customHeight="1">
      <c r="A975" s="19"/>
      <c r="B975" s="75"/>
      <c r="C975" s="5"/>
      <c r="D975" s="6"/>
      <c r="E975" s="6"/>
      <c r="F975" s="78"/>
      <c r="G975" s="78"/>
    </row>
    <row r="976" spans="1:7" s="8" customFormat="1" ht="15.75" customHeight="1">
      <c r="A976" s="19" t="s">
        <v>980</v>
      </c>
      <c r="B976" s="895" t="s">
        <v>25</v>
      </c>
      <c r="C976" s="96" t="s">
        <v>26</v>
      </c>
      <c r="D976" s="96" t="s">
        <v>27</v>
      </c>
      <c r="E976" s="81" t="s">
        <v>677</v>
      </c>
      <c r="F976" s="81" t="s">
        <v>28</v>
      </c>
      <c r="G976" s="81" t="s">
        <v>135</v>
      </c>
    </row>
    <row r="977" spans="1:7" s="8" customFormat="1" ht="15.75" customHeight="1">
      <c r="A977" s="19"/>
      <c r="B977" s="870"/>
      <c r="C977" s="167"/>
      <c r="D977" s="167"/>
      <c r="E977" s="131" t="s">
        <v>18</v>
      </c>
      <c r="F977" s="81" t="s">
        <v>29</v>
      </c>
      <c r="G977" s="81" t="s">
        <v>30</v>
      </c>
    </row>
    <row r="978" spans="1:7" s="8" customFormat="1" ht="15.75" customHeight="1">
      <c r="A978" s="19"/>
      <c r="B978" s="81" t="s">
        <v>416</v>
      </c>
      <c r="C978" s="81" t="s">
        <v>968</v>
      </c>
      <c r="D978" s="869" t="s">
        <v>969</v>
      </c>
      <c r="E978" s="91">
        <v>43799</v>
      </c>
      <c r="F978" s="86">
        <f>E978+5</f>
        <v>43804</v>
      </c>
      <c r="G978" s="86">
        <f>F978+37</f>
        <v>43841</v>
      </c>
    </row>
    <row r="979" spans="1:7" s="8" customFormat="1" ht="15.75" customHeight="1">
      <c r="A979" s="19"/>
      <c r="B979" s="81" t="s">
        <v>417</v>
      </c>
      <c r="C979" s="81" t="s">
        <v>970</v>
      </c>
      <c r="D979" s="875"/>
      <c r="E979" s="91">
        <f t="shared" ref="E979:G982" si="104">E978+7</f>
        <v>43806</v>
      </c>
      <c r="F979" s="91">
        <f t="shared" si="104"/>
        <v>43811</v>
      </c>
      <c r="G979" s="86">
        <f t="shared" si="104"/>
        <v>43848</v>
      </c>
    </row>
    <row r="980" spans="1:7" s="8" customFormat="1" ht="15.75" customHeight="1">
      <c r="A980" s="19"/>
      <c r="B980" s="81" t="s">
        <v>418</v>
      </c>
      <c r="C980" s="81" t="s">
        <v>971</v>
      </c>
      <c r="D980" s="875"/>
      <c r="E980" s="91">
        <f t="shared" si="104"/>
        <v>43813</v>
      </c>
      <c r="F980" s="91">
        <f t="shared" si="104"/>
        <v>43818</v>
      </c>
      <c r="G980" s="86">
        <f t="shared" si="104"/>
        <v>43855</v>
      </c>
    </row>
    <row r="981" spans="1:7" s="8" customFormat="1" ht="15.75" customHeight="1">
      <c r="A981" s="19"/>
      <c r="B981" s="81" t="s">
        <v>419</v>
      </c>
      <c r="C981" s="81" t="s">
        <v>972</v>
      </c>
      <c r="D981" s="875"/>
      <c r="E981" s="91">
        <f t="shared" si="104"/>
        <v>43820</v>
      </c>
      <c r="F981" s="91">
        <f t="shared" si="104"/>
        <v>43825</v>
      </c>
      <c r="G981" s="86">
        <f t="shared" si="104"/>
        <v>43862</v>
      </c>
    </row>
    <row r="982" spans="1:7" s="8" customFormat="1" ht="15.75" customHeight="1">
      <c r="A982" s="19"/>
      <c r="B982" s="81" t="s">
        <v>420</v>
      </c>
      <c r="C982" s="81" t="s">
        <v>973</v>
      </c>
      <c r="D982" s="870"/>
      <c r="E982" s="91">
        <f t="shared" si="104"/>
        <v>43827</v>
      </c>
      <c r="F982" s="91">
        <f t="shared" si="104"/>
        <v>43832</v>
      </c>
      <c r="G982" s="86">
        <f t="shared" si="104"/>
        <v>43869</v>
      </c>
    </row>
    <row r="983" spans="1:7" s="8" customFormat="1" ht="15.75" customHeight="1">
      <c r="A983" s="19"/>
      <c r="B983" s="31"/>
      <c r="C983" s="31"/>
      <c r="D983" s="31"/>
      <c r="E983" s="13"/>
      <c r="F983" s="13"/>
      <c r="G983" s="14"/>
    </row>
    <row r="984" spans="1:7" s="8" customFormat="1" ht="15.75" customHeight="1">
      <c r="A984" s="19"/>
      <c r="B984" s="31"/>
      <c r="C984" s="31"/>
      <c r="D984" s="31"/>
      <c r="E984" s="31"/>
      <c r="F984" s="14"/>
      <c r="G984" s="14"/>
    </row>
    <row r="985" spans="1:7" s="8" customFormat="1" ht="15.75" customHeight="1">
      <c r="A985" s="19"/>
      <c r="B985" s="75"/>
      <c r="C985" s="5"/>
      <c r="D985" s="6"/>
      <c r="E985" s="6"/>
      <c r="F985" s="78"/>
      <c r="G985" s="78"/>
    </row>
    <row r="986" spans="1:7" s="8" customFormat="1" ht="15.75" customHeight="1">
      <c r="A986" s="19" t="s">
        <v>981</v>
      </c>
      <c r="B986" s="869" t="s">
        <v>25</v>
      </c>
      <c r="C986" s="96" t="s">
        <v>26</v>
      </c>
      <c r="D986" s="96" t="s">
        <v>27</v>
      </c>
      <c r="E986" s="81" t="s">
        <v>677</v>
      </c>
      <c r="F986" s="81" t="s">
        <v>28</v>
      </c>
      <c r="G986" s="81" t="s">
        <v>136</v>
      </c>
    </row>
    <row r="987" spans="1:7" s="8" customFormat="1" ht="15.75" customHeight="1">
      <c r="A987" s="19"/>
      <c r="B987" s="870"/>
      <c r="C987" s="167"/>
      <c r="D987" s="167"/>
      <c r="E987" s="131" t="s">
        <v>18</v>
      </c>
      <c r="F987" s="81" t="s">
        <v>29</v>
      </c>
      <c r="G987" s="81" t="s">
        <v>30</v>
      </c>
    </row>
    <row r="988" spans="1:7" s="8" customFormat="1" ht="15.75" customHeight="1">
      <c r="A988" s="19"/>
      <c r="B988" s="81" t="s">
        <v>982</v>
      </c>
      <c r="C988" s="81" t="s">
        <v>787</v>
      </c>
      <c r="D988" s="869" t="s">
        <v>983</v>
      </c>
      <c r="E988" s="91">
        <v>43799</v>
      </c>
      <c r="F988" s="86">
        <f>E988+5</f>
        <v>43804</v>
      </c>
      <c r="G988" s="86">
        <f>F988+34</f>
        <v>43838</v>
      </c>
    </row>
    <row r="989" spans="1:7" s="8" customFormat="1" ht="15.75" customHeight="1">
      <c r="A989" s="19"/>
      <c r="B989" s="81" t="s">
        <v>984</v>
      </c>
      <c r="C989" s="81" t="s">
        <v>377</v>
      </c>
      <c r="D989" s="875"/>
      <c r="E989" s="91">
        <f t="shared" ref="E989:G991" si="105">E988+7</f>
        <v>43806</v>
      </c>
      <c r="F989" s="91">
        <f t="shared" si="105"/>
        <v>43811</v>
      </c>
      <c r="G989" s="86">
        <f t="shared" si="105"/>
        <v>43845</v>
      </c>
    </row>
    <row r="990" spans="1:7" s="8" customFormat="1" ht="15.75" customHeight="1">
      <c r="A990" s="19"/>
      <c r="B990" s="81" t="s">
        <v>985</v>
      </c>
      <c r="C990" s="81" t="s">
        <v>179</v>
      </c>
      <c r="D990" s="875"/>
      <c r="E990" s="91">
        <f t="shared" si="105"/>
        <v>43813</v>
      </c>
      <c r="F990" s="91">
        <f t="shared" si="105"/>
        <v>43818</v>
      </c>
      <c r="G990" s="86">
        <f t="shared" si="105"/>
        <v>43852</v>
      </c>
    </row>
    <row r="991" spans="1:7" s="8" customFormat="1" ht="15.75" customHeight="1">
      <c r="A991" s="19"/>
      <c r="B991" s="81" t="s">
        <v>986</v>
      </c>
      <c r="C991" s="81" t="s">
        <v>496</v>
      </c>
      <c r="D991" s="875"/>
      <c r="E991" s="91">
        <f t="shared" si="105"/>
        <v>43820</v>
      </c>
      <c r="F991" s="91">
        <f t="shared" si="105"/>
        <v>43825</v>
      </c>
      <c r="G991" s="86">
        <f t="shared" si="105"/>
        <v>43859</v>
      </c>
    </row>
    <row r="992" spans="1:7" s="8" customFormat="1" ht="15.75" customHeight="1">
      <c r="A992" s="19"/>
      <c r="B992" s="81" t="s">
        <v>987</v>
      </c>
      <c r="C992" s="81" t="s">
        <v>180</v>
      </c>
      <c r="D992" s="870"/>
      <c r="E992" s="91">
        <f>E991+8</f>
        <v>43828</v>
      </c>
      <c r="F992" s="91">
        <f>F991+7</f>
        <v>43832</v>
      </c>
      <c r="G992" s="86">
        <f>G991+7</f>
        <v>43866</v>
      </c>
    </row>
    <row r="993" spans="1:7" s="8" customFormat="1" ht="15.75" customHeight="1">
      <c r="A993" s="19"/>
      <c r="B993" s="31"/>
      <c r="C993" s="31"/>
      <c r="D993" s="31"/>
      <c r="E993" s="31"/>
      <c r="F993" s="14"/>
      <c r="G993" s="14"/>
    </row>
    <row r="994" spans="1:7" s="8" customFormat="1" ht="15.75" customHeight="1">
      <c r="A994" s="19"/>
      <c r="B994" s="31"/>
      <c r="C994" s="31"/>
      <c r="D994" s="31"/>
      <c r="E994" s="31"/>
      <c r="F994" s="14"/>
      <c r="G994" s="14"/>
    </row>
    <row r="995" spans="1:7" s="8" customFormat="1" ht="15.75" customHeight="1">
      <c r="A995" s="19"/>
      <c r="B995" s="75"/>
      <c r="C995" s="5"/>
      <c r="D995" s="6"/>
      <c r="E995" s="6"/>
      <c r="F995" s="78"/>
      <c r="G995" s="78"/>
    </row>
    <row r="996" spans="1:7" s="8" customFormat="1" ht="15.75" customHeight="1">
      <c r="A996" s="19" t="s">
        <v>988</v>
      </c>
      <c r="B996" s="867" t="s">
        <v>25</v>
      </c>
      <c r="C996" s="168" t="s">
        <v>26</v>
      </c>
      <c r="D996" s="96" t="s">
        <v>27</v>
      </c>
      <c r="E996" s="81" t="s">
        <v>677</v>
      </c>
      <c r="F996" s="81" t="s">
        <v>28</v>
      </c>
      <c r="G996" s="81" t="s">
        <v>137</v>
      </c>
    </row>
    <row r="997" spans="1:7" s="8" customFormat="1" ht="15.75" customHeight="1">
      <c r="A997" s="19"/>
      <c r="B997" s="868"/>
      <c r="C997" s="169"/>
      <c r="D997" s="167"/>
      <c r="E997" s="131" t="s">
        <v>18</v>
      </c>
      <c r="F997" s="81" t="s">
        <v>29</v>
      </c>
      <c r="G997" s="81" t="s">
        <v>30</v>
      </c>
    </row>
    <row r="998" spans="1:7" s="8" customFormat="1" ht="15.75" customHeight="1">
      <c r="A998" s="19"/>
      <c r="B998" s="87" t="s">
        <v>408</v>
      </c>
      <c r="C998" s="87" t="s">
        <v>376</v>
      </c>
      <c r="D998" s="892" t="s">
        <v>989</v>
      </c>
      <c r="E998" s="86">
        <v>43800</v>
      </c>
      <c r="F998" s="86">
        <f>E998+4</f>
        <v>43804</v>
      </c>
      <c r="G998" s="86">
        <f>F998+27</f>
        <v>43831</v>
      </c>
    </row>
    <row r="999" spans="1:7" s="8" customFormat="1" ht="15.75" customHeight="1">
      <c r="A999" s="19"/>
      <c r="B999" s="87" t="s">
        <v>409</v>
      </c>
      <c r="C999" s="87" t="s">
        <v>413</v>
      </c>
      <c r="D999" s="893"/>
      <c r="E999" s="86">
        <f t="shared" ref="E999:G1002" si="106">E998+7</f>
        <v>43807</v>
      </c>
      <c r="F999" s="86">
        <f t="shared" si="106"/>
        <v>43811</v>
      </c>
      <c r="G999" s="86">
        <f t="shared" si="106"/>
        <v>43838</v>
      </c>
    </row>
    <row r="1000" spans="1:7" s="8" customFormat="1" ht="15.75" customHeight="1">
      <c r="A1000" s="19"/>
      <c r="B1000" s="87" t="s">
        <v>410</v>
      </c>
      <c r="C1000" s="87" t="s">
        <v>414</v>
      </c>
      <c r="D1000" s="893"/>
      <c r="E1000" s="86">
        <f t="shared" si="106"/>
        <v>43814</v>
      </c>
      <c r="F1000" s="86">
        <f t="shared" si="106"/>
        <v>43818</v>
      </c>
      <c r="G1000" s="86">
        <f t="shared" si="106"/>
        <v>43845</v>
      </c>
    </row>
    <row r="1001" spans="1:7" s="8" customFormat="1" ht="15.75" customHeight="1">
      <c r="A1001" s="19"/>
      <c r="B1001" s="87" t="s">
        <v>411</v>
      </c>
      <c r="C1001" s="87" t="s">
        <v>402</v>
      </c>
      <c r="D1001" s="893"/>
      <c r="E1001" s="86">
        <f t="shared" si="106"/>
        <v>43821</v>
      </c>
      <c r="F1001" s="86">
        <f t="shared" si="106"/>
        <v>43825</v>
      </c>
      <c r="G1001" s="86">
        <f t="shared" si="106"/>
        <v>43852</v>
      </c>
    </row>
    <row r="1002" spans="1:7" s="8" customFormat="1" ht="15.75" customHeight="1">
      <c r="A1002" s="19"/>
      <c r="B1002" s="87" t="s">
        <v>412</v>
      </c>
      <c r="C1002" s="87" t="s">
        <v>415</v>
      </c>
      <c r="D1002" s="894"/>
      <c r="E1002" s="86">
        <f t="shared" si="106"/>
        <v>43828</v>
      </c>
      <c r="F1002" s="86">
        <f t="shared" si="106"/>
        <v>43832</v>
      </c>
      <c r="G1002" s="86">
        <f t="shared" si="106"/>
        <v>43859</v>
      </c>
    </row>
    <row r="1003" spans="1:7" s="8" customFormat="1" ht="15.75" customHeight="1">
      <c r="A1003" s="19"/>
      <c r="B1003" s="31"/>
      <c r="C1003" s="31"/>
      <c r="D1003" s="21"/>
      <c r="E1003" s="14"/>
      <c r="F1003" s="14"/>
      <c r="G1003" s="14"/>
    </row>
    <row r="1004" spans="1:7" s="8" customFormat="1" ht="15.75" customHeight="1">
      <c r="A1004" s="19"/>
      <c r="B1004" s="869" t="s">
        <v>25</v>
      </c>
      <c r="C1004" s="96" t="s">
        <v>26</v>
      </c>
      <c r="D1004" s="96" t="s">
        <v>27</v>
      </c>
      <c r="E1004" s="81" t="s">
        <v>677</v>
      </c>
      <c r="F1004" s="81" t="s">
        <v>28</v>
      </c>
      <c r="G1004" s="81" t="s">
        <v>137</v>
      </c>
    </row>
    <row r="1005" spans="1:7" s="8" customFormat="1" ht="15.75" customHeight="1">
      <c r="A1005" s="19"/>
      <c r="B1005" s="870"/>
      <c r="C1005" s="82"/>
      <c r="D1005" s="82"/>
      <c r="E1005" s="131" t="s">
        <v>18</v>
      </c>
      <c r="F1005" s="81" t="s">
        <v>29</v>
      </c>
      <c r="G1005" s="81" t="s">
        <v>30</v>
      </c>
    </row>
    <row r="1006" spans="1:7" s="8" customFormat="1" ht="15.75" customHeight="1">
      <c r="A1006" s="19"/>
      <c r="B1006" s="170" t="s">
        <v>541</v>
      </c>
      <c r="C1006" s="171" t="s">
        <v>240</v>
      </c>
      <c r="D1006" s="932" t="s">
        <v>990</v>
      </c>
      <c r="E1006" s="86">
        <v>43795</v>
      </c>
      <c r="F1006" s="86">
        <f>E1006+5</f>
        <v>43800</v>
      </c>
      <c r="G1006" s="86">
        <f>F1006+28</f>
        <v>43828</v>
      </c>
    </row>
    <row r="1007" spans="1:7" s="8" customFormat="1" ht="15.75" customHeight="1">
      <c r="A1007" s="19"/>
      <c r="B1007" s="172" t="s">
        <v>542</v>
      </c>
      <c r="C1007" s="171" t="s">
        <v>546</v>
      </c>
      <c r="D1007" s="933"/>
      <c r="E1007" s="86">
        <f t="shared" ref="E1007:G1010" si="107">E1006+7</f>
        <v>43802</v>
      </c>
      <c r="F1007" s="86">
        <f t="shared" si="107"/>
        <v>43807</v>
      </c>
      <c r="G1007" s="86">
        <f t="shared" si="107"/>
        <v>43835</v>
      </c>
    </row>
    <row r="1008" spans="1:7" s="8" customFormat="1" ht="15.75" customHeight="1">
      <c r="A1008" s="19"/>
      <c r="B1008" s="170" t="s">
        <v>543</v>
      </c>
      <c r="C1008" s="171" t="s">
        <v>235</v>
      </c>
      <c r="D1008" s="933"/>
      <c r="E1008" s="86">
        <f t="shared" si="107"/>
        <v>43809</v>
      </c>
      <c r="F1008" s="86">
        <f t="shared" si="107"/>
        <v>43814</v>
      </c>
      <c r="G1008" s="86">
        <f t="shared" si="107"/>
        <v>43842</v>
      </c>
    </row>
    <row r="1009" spans="1:7" s="8" customFormat="1" ht="15.75" customHeight="1">
      <c r="A1009" s="19"/>
      <c r="B1009" s="170" t="s">
        <v>544</v>
      </c>
      <c r="C1009" s="171" t="s">
        <v>547</v>
      </c>
      <c r="D1009" s="933"/>
      <c r="E1009" s="86">
        <f t="shared" si="107"/>
        <v>43816</v>
      </c>
      <c r="F1009" s="86">
        <f t="shared" si="107"/>
        <v>43821</v>
      </c>
      <c r="G1009" s="86">
        <f t="shared" si="107"/>
        <v>43849</v>
      </c>
    </row>
    <row r="1010" spans="1:7" s="8" customFormat="1" ht="15.75" customHeight="1">
      <c r="A1010" s="19"/>
      <c r="B1010" s="170" t="s">
        <v>545</v>
      </c>
      <c r="C1010" s="171" t="s">
        <v>548</v>
      </c>
      <c r="D1010" s="934"/>
      <c r="E1010" s="86">
        <f t="shared" si="107"/>
        <v>43823</v>
      </c>
      <c r="F1010" s="86">
        <f t="shared" si="107"/>
        <v>43828</v>
      </c>
      <c r="G1010" s="86">
        <f t="shared" si="107"/>
        <v>43856</v>
      </c>
    </row>
    <row r="1011" spans="1:7" s="8" customFormat="1" ht="15.75" customHeight="1">
      <c r="A1011" s="19"/>
      <c r="B1011" s="31"/>
      <c r="C1011" s="56"/>
      <c r="D1011" s="21"/>
      <c r="E1011" s="14"/>
      <c r="F1011" s="14"/>
      <c r="G1011" s="14"/>
    </row>
    <row r="1012" spans="1:7" s="8" customFormat="1" ht="15.75" customHeight="1">
      <c r="A1012" s="19"/>
      <c r="B1012" s="31"/>
      <c r="C1012" s="31"/>
      <c r="D1012" s="21"/>
      <c r="E1012" s="14"/>
      <c r="F1012" s="14"/>
      <c r="G1012" s="14"/>
    </row>
    <row r="1013" spans="1:7" s="8" customFormat="1" ht="15.75" customHeight="1">
      <c r="A1013" s="19"/>
      <c r="B1013" s="75"/>
      <c r="C1013" s="5"/>
      <c r="D1013" s="6"/>
      <c r="E1013" s="6"/>
      <c r="F1013" s="78"/>
      <c r="G1013" s="78"/>
    </row>
    <row r="1014" spans="1:7" s="8" customFormat="1" ht="15.75" customHeight="1">
      <c r="A1014" s="19"/>
      <c r="B1014" s="31"/>
      <c r="C1014" s="31"/>
      <c r="D1014" s="31"/>
      <c r="E1014" s="31"/>
      <c r="F1014" s="14"/>
      <c r="G1014" s="14"/>
    </row>
    <row r="1015" spans="1:7" s="8" customFormat="1" ht="15.75" customHeight="1">
      <c r="A1015" s="19" t="s">
        <v>991</v>
      </c>
      <c r="B1015" s="869" t="s">
        <v>25</v>
      </c>
      <c r="C1015" s="96" t="s">
        <v>26</v>
      </c>
      <c r="D1015" s="96" t="s">
        <v>27</v>
      </c>
      <c r="E1015" s="81" t="s">
        <v>677</v>
      </c>
      <c r="F1015" s="81" t="s">
        <v>28</v>
      </c>
      <c r="G1015" s="81" t="s">
        <v>992</v>
      </c>
    </row>
    <row r="1016" spans="1:7" s="8" customFormat="1" ht="15.75" customHeight="1">
      <c r="A1016" s="19"/>
      <c r="B1016" s="870"/>
      <c r="C1016" s="167"/>
      <c r="D1016" s="167"/>
      <c r="E1016" s="131" t="s">
        <v>18</v>
      </c>
      <c r="F1016" s="81" t="s">
        <v>29</v>
      </c>
      <c r="G1016" s="81" t="s">
        <v>993</v>
      </c>
    </row>
    <row r="1017" spans="1:7" s="8" customFormat="1" ht="15.75" customHeight="1">
      <c r="A1017" s="19"/>
      <c r="B1017" s="93" t="s">
        <v>355</v>
      </c>
      <c r="C1017" s="87" t="s">
        <v>9</v>
      </c>
      <c r="D1017" s="892" t="s">
        <v>994</v>
      </c>
      <c r="E1017" s="86">
        <v>43792</v>
      </c>
      <c r="F1017" s="86">
        <f>E1017+5</f>
        <v>43797</v>
      </c>
      <c r="G1017" s="86">
        <f>F1017+32</f>
        <v>43829</v>
      </c>
    </row>
    <row r="1018" spans="1:7" s="8" customFormat="1" ht="15.75" customHeight="1">
      <c r="A1018" s="19"/>
      <c r="B1018" s="93" t="s">
        <v>549</v>
      </c>
      <c r="C1018" s="87" t="s">
        <v>553</v>
      </c>
      <c r="D1018" s="893"/>
      <c r="E1018" s="86">
        <f t="shared" ref="E1018:G1021" si="108">E1017+7</f>
        <v>43799</v>
      </c>
      <c r="F1018" s="86">
        <f t="shared" si="108"/>
        <v>43804</v>
      </c>
      <c r="G1018" s="86">
        <f t="shared" si="108"/>
        <v>43836</v>
      </c>
    </row>
    <row r="1019" spans="1:7" s="8" customFormat="1" ht="15.75" customHeight="1">
      <c r="A1019" s="19"/>
      <c r="B1019" s="93" t="s">
        <v>550</v>
      </c>
      <c r="C1019" s="87" t="s">
        <v>356</v>
      </c>
      <c r="D1019" s="893"/>
      <c r="E1019" s="86">
        <f t="shared" si="108"/>
        <v>43806</v>
      </c>
      <c r="F1019" s="86">
        <f t="shared" si="108"/>
        <v>43811</v>
      </c>
      <c r="G1019" s="86">
        <f t="shared" si="108"/>
        <v>43843</v>
      </c>
    </row>
    <row r="1020" spans="1:7" s="8" customFormat="1" ht="15.75" customHeight="1">
      <c r="A1020" s="19"/>
      <c r="B1020" s="93" t="s">
        <v>551</v>
      </c>
      <c r="C1020" s="87" t="s">
        <v>554</v>
      </c>
      <c r="D1020" s="893"/>
      <c r="E1020" s="86">
        <f t="shared" si="108"/>
        <v>43813</v>
      </c>
      <c r="F1020" s="86">
        <f t="shared" si="108"/>
        <v>43818</v>
      </c>
      <c r="G1020" s="86">
        <f t="shared" si="108"/>
        <v>43850</v>
      </c>
    </row>
    <row r="1021" spans="1:7" s="8" customFormat="1" ht="15.75" customHeight="1">
      <c r="A1021" s="19"/>
      <c r="B1021" s="93" t="s">
        <v>552</v>
      </c>
      <c r="C1021" s="87" t="s">
        <v>555</v>
      </c>
      <c r="D1021" s="894"/>
      <c r="E1021" s="86">
        <f t="shared" si="108"/>
        <v>43820</v>
      </c>
      <c r="F1021" s="86">
        <f t="shared" si="108"/>
        <v>43825</v>
      </c>
      <c r="G1021" s="86">
        <f t="shared" si="108"/>
        <v>43857</v>
      </c>
    </row>
    <row r="1022" spans="1:7" s="8" customFormat="1" ht="15.75" customHeight="1">
      <c r="A1022" s="19"/>
      <c r="B1022" s="31"/>
      <c r="C1022" s="31"/>
      <c r="D1022" s="31"/>
      <c r="E1022" s="31"/>
      <c r="F1022" s="14"/>
      <c r="G1022" s="14"/>
    </row>
    <row r="1023" spans="1:7" s="8" customFormat="1" ht="15.75" customHeight="1">
      <c r="A1023" s="19"/>
      <c r="B1023" s="11"/>
      <c r="C1023" s="31"/>
      <c r="D1023" s="21"/>
      <c r="E1023" s="14"/>
      <c r="F1023" s="14"/>
      <c r="G1023" s="14"/>
    </row>
    <row r="1024" spans="1:7" s="8" customFormat="1" ht="15.75" customHeight="1">
      <c r="A1024" s="19"/>
      <c r="B1024" s="75"/>
      <c r="C1024" s="5"/>
      <c r="D1024" s="6"/>
      <c r="E1024" s="6"/>
      <c r="F1024" s="78"/>
      <c r="G1024" s="78"/>
    </row>
    <row r="1025" spans="1:7" s="8" customFormat="1" ht="15.75" customHeight="1">
      <c r="A1025" s="19" t="s">
        <v>995</v>
      </c>
      <c r="B1025" s="878" t="s">
        <v>25</v>
      </c>
      <c r="C1025" s="96" t="s">
        <v>26</v>
      </c>
      <c r="D1025" s="96" t="s">
        <v>27</v>
      </c>
      <c r="E1025" s="81" t="s">
        <v>831</v>
      </c>
      <c r="F1025" s="81" t="s">
        <v>28</v>
      </c>
      <c r="G1025" s="81" t="s">
        <v>140</v>
      </c>
    </row>
    <row r="1026" spans="1:7" s="8" customFormat="1" ht="15.75" customHeight="1">
      <c r="A1026" s="19"/>
      <c r="B1026" s="870"/>
      <c r="C1026" s="167"/>
      <c r="D1026" s="167"/>
      <c r="E1026" s="131" t="s">
        <v>18</v>
      </c>
      <c r="F1026" s="81" t="s">
        <v>29</v>
      </c>
      <c r="G1026" s="81" t="s">
        <v>30</v>
      </c>
    </row>
    <row r="1027" spans="1:7" s="8" customFormat="1" ht="15.75" customHeight="1">
      <c r="A1027" s="19"/>
      <c r="B1027" s="87" t="s">
        <v>408</v>
      </c>
      <c r="C1027" s="87" t="s">
        <v>376</v>
      </c>
      <c r="D1027" s="892" t="s">
        <v>989</v>
      </c>
      <c r="E1027" s="86">
        <v>43800</v>
      </c>
      <c r="F1027" s="86">
        <f>E1027+4</f>
        <v>43804</v>
      </c>
      <c r="G1027" s="86">
        <f>F1027+36</f>
        <v>43840</v>
      </c>
    </row>
    <row r="1028" spans="1:7" s="8" customFormat="1" ht="15.75" customHeight="1">
      <c r="A1028" s="19"/>
      <c r="B1028" s="87" t="s">
        <v>409</v>
      </c>
      <c r="C1028" s="87" t="s">
        <v>413</v>
      </c>
      <c r="D1028" s="893"/>
      <c r="E1028" s="86">
        <f t="shared" ref="E1028:G1031" si="109">E1027+7</f>
        <v>43807</v>
      </c>
      <c r="F1028" s="86">
        <f t="shared" si="109"/>
        <v>43811</v>
      </c>
      <c r="G1028" s="86">
        <f t="shared" si="109"/>
        <v>43847</v>
      </c>
    </row>
    <row r="1029" spans="1:7" s="8" customFormat="1" ht="15.75" customHeight="1">
      <c r="A1029" s="19"/>
      <c r="B1029" s="87" t="s">
        <v>410</v>
      </c>
      <c r="C1029" s="87" t="s">
        <v>414</v>
      </c>
      <c r="D1029" s="893"/>
      <c r="E1029" s="86">
        <f t="shared" si="109"/>
        <v>43814</v>
      </c>
      <c r="F1029" s="86">
        <f t="shared" si="109"/>
        <v>43818</v>
      </c>
      <c r="G1029" s="86">
        <f t="shared" si="109"/>
        <v>43854</v>
      </c>
    </row>
    <row r="1030" spans="1:7" s="8" customFormat="1" ht="15.75" customHeight="1">
      <c r="A1030" s="19"/>
      <c r="B1030" s="87" t="s">
        <v>411</v>
      </c>
      <c r="C1030" s="87" t="s">
        <v>402</v>
      </c>
      <c r="D1030" s="893"/>
      <c r="E1030" s="86">
        <f t="shared" si="109"/>
        <v>43821</v>
      </c>
      <c r="F1030" s="86">
        <f t="shared" si="109"/>
        <v>43825</v>
      </c>
      <c r="G1030" s="86">
        <f t="shared" si="109"/>
        <v>43861</v>
      </c>
    </row>
    <row r="1031" spans="1:7" s="8" customFormat="1" ht="15.75" customHeight="1">
      <c r="A1031" s="19"/>
      <c r="B1031" s="87" t="s">
        <v>412</v>
      </c>
      <c r="C1031" s="87" t="s">
        <v>415</v>
      </c>
      <c r="D1031" s="894"/>
      <c r="E1031" s="86">
        <f t="shared" si="109"/>
        <v>43828</v>
      </c>
      <c r="F1031" s="86">
        <f t="shared" si="109"/>
        <v>43832</v>
      </c>
      <c r="G1031" s="86">
        <f t="shared" si="109"/>
        <v>43868</v>
      </c>
    </row>
    <row r="1032" spans="1:7" s="8" customFormat="1" ht="15.75" customHeight="1">
      <c r="A1032" s="19"/>
      <c r="B1032" s="31"/>
      <c r="C1032" s="31"/>
      <c r="D1032" s="21"/>
      <c r="E1032" s="14"/>
      <c r="F1032" s="14"/>
      <c r="G1032" s="14"/>
    </row>
    <row r="1033" spans="1:7" s="8" customFormat="1" ht="15.75" customHeight="1">
      <c r="A1033" s="19"/>
      <c r="B1033" s="31"/>
      <c r="C1033" s="31"/>
      <c r="D1033" s="21"/>
      <c r="E1033" s="14"/>
      <c r="F1033" s="14"/>
      <c r="G1033" s="14"/>
    </row>
    <row r="1034" spans="1:7" s="8" customFormat="1" ht="15.75" customHeight="1">
      <c r="A1034" s="19"/>
      <c r="B1034" s="31"/>
      <c r="C1034" s="31"/>
      <c r="D1034" s="31"/>
      <c r="E1034" s="31"/>
      <c r="F1034" s="14"/>
      <c r="G1034" s="14"/>
    </row>
    <row r="1035" spans="1:7" s="8" customFormat="1" ht="15.75" customHeight="1">
      <c r="A1035" s="19"/>
      <c r="B1035" s="75"/>
      <c r="C1035" s="5"/>
      <c r="D1035" s="6"/>
      <c r="E1035" s="6"/>
      <c r="F1035" s="78"/>
      <c r="G1035" s="78"/>
    </row>
    <row r="1036" spans="1:7" s="8" customFormat="1" ht="15.75" customHeight="1">
      <c r="A1036" s="19" t="s">
        <v>996</v>
      </c>
      <c r="B1036" s="869" t="s">
        <v>25</v>
      </c>
      <c r="C1036" s="96" t="s">
        <v>26</v>
      </c>
      <c r="D1036" s="96" t="s">
        <v>27</v>
      </c>
      <c r="E1036" s="81" t="s">
        <v>677</v>
      </c>
      <c r="F1036" s="81" t="s">
        <v>28</v>
      </c>
      <c r="G1036" s="81" t="s">
        <v>128</v>
      </c>
    </row>
    <row r="1037" spans="1:7" s="8" customFormat="1" ht="15.75" customHeight="1">
      <c r="A1037" s="19"/>
      <c r="B1037" s="870"/>
      <c r="C1037" s="167"/>
      <c r="D1037" s="167"/>
      <c r="E1037" s="131" t="s">
        <v>18</v>
      </c>
      <c r="F1037" s="81" t="s">
        <v>29</v>
      </c>
      <c r="G1037" s="81" t="s">
        <v>30</v>
      </c>
    </row>
    <row r="1038" spans="1:7" s="8" customFormat="1" ht="15.75" customHeight="1">
      <c r="A1038" s="19"/>
      <c r="B1038" s="170" t="s">
        <v>541</v>
      </c>
      <c r="C1038" s="171" t="s">
        <v>240</v>
      </c>
      <c r="D1038" s="932" t="s">
        <v>990</v>
      </c>
      <c r="E1038" s="86">
        <v>43796</v>
      </c>
      <c r="F1038" s="86">
        <f>E1038+4</f>
        <v>43800</v>
      </c>
      <c r="G1038" s="86">
        <f>F1038+27</f>
        <v>43827</v>
      </c>
    </row>
    <row r="1039" spans="1:7" s="8" customFormat="1" ht="15.75" customHeight="1">
      <c r="A1039" s="19"/>
      <c r="B1039" s="172" t="s">
        <v>542</v>
      </c>
      <c r="C1039" s="171" t="s">
        <v>546</v>
      </c>
      <c r="D1039" s="933"/>
      <c r="E1039" s="86">
        <f t="shared" ref="E1039:G1042" si="110">E1038+7</f>
        <v>43803</v>
      </c>
      <c r="F1039" s="86">
        <f t="shared" si="110"/>
        <v>43807</v>
      </c>
      <c r="G1039" s="86">
        <f t="shared" si="110"/>
        <v>43834</v>
      </c>
    </row>
    <row r="1040" spans="1:7" s="8" customFormat="1" ht="15.75" customHeight="1">
      <c r="A1040" s="19"/>
      <c r="B1040" s="170" t="s">
        <v>543</v>
      </c>
      <c r="C1040" s="171" t="s">
        <v>235</v>
      </c>
      <c r="D1040" s="933"/>
      <c r="E1040" s="86">
        <f t="shared" si="110"/>
        <v>43810</v>
      </c>
      <c r="F1040" s="86">
        <f t="shared" si="110"/>
        <v>43814</v>
      </c>
      <c r="G1040" s="86">
        <f t="shared" si="110"/>
        <v>43841</v>
      </c>
    </row>
    <row r="1041" spans="1:7" s="8" customFormat="1" ht="15.75" customHeight="1">
      <c r="A1041" s="19"/>
      <c r="B1041" s="170" t="s">
        <v>544</v>
      </c>
      <c r="C1041" s="171" t="s">
        <v>547</v>
      </c>
      <c r="D1041" s="933"/>
      <c r="E1041" s="86">
        <f t="shared" si="110"/>
        <v>43817</v>
      </c>
      <c r="F1041" s="86">
        <f t="shared" si="110"/>
        <v>43821</v>
      </c>
      <c r="G1041" s="86">
        <f t="shared" si="110"/>
        <v>43848</v>
      </c>
    </row>
    <row r="1042" spans="1:7" s="8" customFormat="1" ht="15.75" customHeight="1">
      <c r="A1042" s="19"/>
      <c r="B1042" s="170" t="s">
        <v>545</v>
      </c>
      <c r="C1042" s="171" t="s">
        <v>548</v>
      </c>
      <c r="D1042" s="934"/>
      <c r="E1042" s="86">
        <f t="shared" si="110"/>
        <v>43824</v>
      </c>
      <c r="F1042" s="86">
        <f t="shared" si="110"/>
        <v>43828</v>
      </c>
      <c r="G1042" s="86">
        <f t="shared" si="110"/>
        <v>43855</v>
      </c>
    </row>
    <row r="1043" spans="1:7" s="8" customFormat="1" ht="15.75" customHeight="1">
      <c r="A1043" s="19"/>
      <c r="B1043" s="31"/>
      <c r="C1043" s="31"/>
      <c r="D1043" s="21"/>
      <c r="E1043" s="14"/>
      <c r="F1043" s="14"/>
      <c r="G1043" s="14"/>
    </row>
    <row r="1044" spans="1:7" s="8" customFormat="1" ht="15.75" customHeight="1">
      <c r="A1044" s="19"/>
      <c r="B1044" s="31"/>
      <c r="C1044" s="31"/>
      <c r="D1044" s="21"/>
      <c r="E1044" s="14"/>
      <c r="F1044" s="14"/>
      <c r="G1044" s="14"/>
    </row>
    <row r="1045" spans="1:7" s="8" customFormat="1" ht="15.75" customHeight="1">
      <c r="A1045" s="19"/>
      <c r="B1045" s="31"/>
      <c r="C1045" s="31"/>
      <c r="D1045" s="21"/>
      <c r="E1045" s="14"/>
      <c r="F1045" s="14"/>
      <c r="G1045" s="14"/>
    </row>
    <row r="1046" spans="1:7" s="8" customFormat="1" ht="15.75" customHeight="1">
      <c r="A1046" s="19"/>
      <c r="B1046" s="75"/>
      <c r="C1046" s="5"/>
      <c r="D1046" s="6"/>
      <c r="E1046" s="6"/>
      <c r="F1046" s="78"/>
      <c r="G1046" s="78"/>
    </row>
    <row r="1047" spans="1:7" s="8" customFormat="1" ht="15.75" customHeight="1">
      <c r="A1047" s="19" t="s">
        <v>997</v>
      </c>
      <c r="B1047" s="869" t="s">
        <v>25</v>
      </c>
      <c r="C1047" s="96" t="s">
        <v>26</v>
      </c>
      <c r="D1047" s="96" t="s">
        <v>27</v>
      </c>
      <c r="E1047" s="81" t="s">
        <v>677</v>
      </c>
      <c r="F1047" s="81" t="s">
        <v>28</v>
      </c>
      <c r="G1047" s="81" t="s">
        <v>141</v>
      </c>
    </row>
    <row r="1048" spans="1:7" s="8" customFormat="1" ht="15.75" customHeight="1">
      <c r="A1048" s="19"/>
      <c r="B1048" s="870"/>
      <c r="C1048" s="82"/>
      <c r="D1048" s="82"/>
      <c r="E1048" s="131" t="s">
        <v>18</v>
      </c>
      <c r="F1048" s="81" t="s">
        <v>29</v>
      </c>
      <c r="G1048" s="81" t="s">
        <v>30</v>
      </c>
    </row>
    <row r="1049" spans="1:7" s="8" customFormat="1" ht="15.75" customHeight="1">
      <c r="A1049" s="19"/>
      <c r="B1049" s="87" t="s">
        <v>408</v>
      </c>
      <c r="C1049" s="87" t="s">
        <v>376</v>
      </c>
      <c r="D1049" s="892" t="s">
        <v>998</v>
      </c>
      <c r="E1049" s="86">
        <v>43800</v>
      </c>
      <c r="F1049" s="86">
        <f>E1049+4</f>
        <v>43804</v>
      </c>
      <c r="G1049" s="86">
        <f>F1049+31</f>
        <v>43835</v>
      </c>
    </row>
    <row r="1050" spans="1:7" s="8" customFormat="1" ht="15.75" customHeight="1">
      <c r="A1050" s="19"/>
      <c r="B1050" s="87" t="s">
        <v>409</v>
      </c>
      <c r="C1050" s="87" t="s">
        <v>413</v>
      </c>
      <c r="D1050" s="893"/>
      <c r="E1050" s="86">
        <f t="shared" ref="E1050:G1053" si="111">E1049+7</f>
        <v>43807</v>
      </c>
      <c r="F1050" s="86">
        <f t="shared" si="111"/>
        <v>43811</v>
      </c>
      <c r="G1050" s="86">
        <f t="shared" si="111"/>
        <v>43842</v>
      </c>
    </row>
    <row r="1051" spans="1:7" s="8" customFormat="1" ht="15.75" customHeight="1">
      <c r="A1051" s="19"/>
      <c r="B1051" s="87" t="s">
        <v>410</v>
      </c>
      <c r="C1051" s="87" t="s">
        <v>414</v>
      </c>
      <c r="D1051" s="893"/>
      <c r="E1051" s="86">
        <f t="shared" si="111"/>
        <v>43814</v>
      </c>
      <c r="F1051" s="86">
        <f t="shared" si="111"/>
        <v>43818</v>
      </c>
      <c r="G1051" s="86">
        <f t="shared" si="111"/>
        <v>43849</v>
      </c>
    </row>
    <row r="1052" spans="1:7" s="8" customFormat="1" ht="15.75" customHeight="1">
      <c r="A1052" s="19"/>
      <c r="B1052" s="87" t="s">
        <v>411</v>
      </c>
      <c r="C1052" s="87" t="s">
        <v>402</v>
      </c>
      <c r="D1052" s="893"/>
      <c r="E1052" s="86">
        <f t="shared" si="111"/>
        <v>43821</v>
      </c>
      <c r="F1052" s="86">
        <f t="shared" si="111"/>
        <v>43825</v>
      </c>
      <c r="G1052" s="86">
        <f t="shared" si="111"/>
        <v>43856</v>
      </c>
    </row>
    <row r="1053" spans="1:7" s="8" customFormat="1" ht="15.75" customHeight="1">
      <c r="A1053" s="19"/>
      <c r="B1053" s="87" t="s">
        <v>412</v>
      </c>
      <c r="C1053" s="87" t="s">
        <v>415</v>
      </c>
      <c r="D1053" s="894"/>
      <c r="E1053" s="86">
        <f t="shared" si="111"/>
        <v>43828</v>
      </c>
      <c r="F1053" s="86">
        <f t="shared" si="111"/>
        <v>43832</v>
      </c>
      <c r="G1053" s="86">
        <f t="shared" si="111"/>
        <v>43863</v>
      </c>
    </row>
    <row r="1054" spans="1:7" s="8" customFormat="1" ht="15.75" customHeight="1">
      <c r="A1054" s="19"/>
      <c r="B1054" s="31"/>
      <c r="C1054" s="31"/>
      <c r="D1054" s="31"/>
      <c r="E1054" s="31"/>
      <c r="F1054" s="14"/>
      <c r="G1054" s="14"/>
    </row>
    <row r="1055" spans="1:7" s="8" customFormat="1" ht="15.75" customHeight="1">
      <c r="A1055" s="19"/>
      <c r="B1055" s="31"/>
      <c r="C1055" s="31"/>
      <c r="D1055" s="31"/>
      <c r="E1055" s="31"/>
      <c r="F1055" s="14"/>
      <c r="G1055" s="14"/>
    </row>
    <row r="1056" spans="1:7" s="8" customFormat="1" ht="15.75" customHeight="1">
      <c r="A1056" s="19"/>
      <c r="B1056" s="75"/>
      <c r="C1056" s="5"/>
      <c r="D1056" s="6"/>
      <c r="E1056" s="6"/>
      <c r="F1056" s="78"/>
      <c r="G1056" s="78"/>
    </row>
    <row r="1057" spans="1:7" s="8" customFormat="1" ht="15.75" customHeight="1">
      <c r="A1057" s="19" t="s">
        <v>999</v>
      </c>
      <c r="B1057" s="869" t="s">
        <v>25</v>
      </c>
      <c r="C1057" s="96" t="s">
        <v>26</v>
      </c>
      <c r="D1057" s="96" t="s">
        <v>27</v>
      </c>
      <c r="E1057" s="81" t="s">
        <v>677</v>
      </c>
      <c r="F1057" s="81" t="s">
        <v>28</v>
      </c>
      <c r="G1057" s="81" t="s">
        <v>142</v>
      </c>
    </row>
    <row r="1058" spans="1:7" s="8" customFormat="1" ht="15.75" customHeight="1">
      <c r="A1058" s="19"/>
      <c r="B1058" s="870"/>
      <c r="C1058" s="82"/>
      <c r="D1058" s="82"/>
      <c r="E1058" s="131" t="s">
        <v>18</v>
      </c>
      <c r="F1058" s="81" t="s">
        <v>29</v>
      </c>
      <c r="G1058" s="81" t="s">
        <v>30</v>
      </c>
    </row>
    <row r="1059" spans="1:7" s="8" customFormat="1" ht="15.75" customHeight="1">
      <c r="A1059" s="19"/>
      <c r="B1059" s="87" t="s">
        <v>408</v>
      </c>
      <c r="C1059" s="87" t="s">
        <v>376</v>
      </c>
      <c r="D1059" s="892" t="s">
        <v>989</v>
      </c>
      <c r="E1059" s="86">
        <v>43800</v>
      </c>
      <c r="F1059" s="86">
        <f>E1059+4</f>
        <v>43804</v>
      </c>
      <c r="G1059" s="86">
        <f>F1059+24</f>
        <v>43828</v>
      </c>
    </row>
    <row r="1060" spans="1:7" s="8" customFormat="1" ht="15.75" customHeight="1">
      <c r="A1060" s="19"/>
      <c r="B1060" s="87" t="s">
        <v>409</v>
      </c>
      <c r="C1060" s="87" t="s">
        <v>413</v>
      </c>
      <c r="D1060" s="893"/>
      <c r="E1060" s="86">
        <f>E1059+8</f>
        <v>43808</v>
      </c>
      <c r="F1060" s="86">
        <f t="shared" ref="F1060:G1063" si="112">F1059+7</f>
        <v>43811</v>
      </c>
      <c r="G1060" s="86">
        <f t="shared" si="112"/>
        <v>43835</v>
      </c>
    </row>
    <row r="1061" spans="1:7" s="8" customFormat="1" ht="15.75" customHeight="1">
      <c r="A1061" s="19"/>
      <c r="B1061" s="87" t="s">
        <v>410</v>
      </c>
      <c r="C1061" s="87" t="s">
        <v>414</v>
      </c>
      <c r="D1061" s="893"/>
      <c r="E1061" s="86">
        <f>E1060+7</f>
        <v>43815</v>
      </c>
      <c r="F1061" s="86">
        <f t="shared" si="112"/>
        <v>43818</v>
      </c>
      <c r="G1061" s="86">
        <f t="shared" si="112"/>
        <v>43842</v>
      </c>
    </row>
    <row r="1062" spans="1:7" s="8" customFormat="1" ht="15.75" customHeight="1">
      <c r="A1062" s="19"/>
      <c r="B1062" s="87" t="s">
        <v>411</v>
      </c>
      <c r="C1062" s="87" t="s">
        <v>402</v>
      </c>
      <c r="D1062" s="893"/>
      <c r="E1062" s="86">
        <f>E1061+7</f>
        <v>43822</v>
      </c>
      <c r="F1062" s="86">
        <f t="shared" si="112"/>
        <v>43825</v>
      </c>
      <c r="G1062" s="86">
        <f t="shared" si="112"/>
        <v>43849</v>
      </c>
    </row>
    <row r="1063" spans="1:7" s="8" customFormat="1" ht="15.75" customHeight="1">
      <c r="A1063" s="19"/>
      <c r="B1063" s="87" t="s">
        <v>412</v>
      </c>
      <c r="C1063" s="87" t="s">
        <v>415</v>
      </c>
      <c r="D1063" s="894"/>
      <c r="E1063" s="86">
        <f>E1062+7</f>
        <v>43829</v>
      </c>
      <c r="F1063" s="86">
        <f t="shared" si="112"/>
        <v>43832</v>
      </c>
      <c r="G1063" s="86">
        <f t="shared" si="112"/>
        <v>43856</v>
      </c>
    </row>
    <row r="1064" spans="1:7" s="8" customFormat="1" ht="15.75" customHeight="1">
      <c r="A1064" s="19"/>
      <c r="B1064" s="57"/>
      <c r="C1064" s="5"/>
      <c r="D1064" s="6"/>
      <c r="E1064" s="6"/>
      <c r="F1064" s="78"/>
      <c r="G1064" s="78"/>
    </row>
    <row r="1065" spans="1:7" s="8" customFormat="1" ht="15.75" customHeight="1">
      <c r="A1065" s="19"/>
      <c r="B1065" s="869" t="s">
        <v>25</v>
      </c>
      <c r="C1065" s="96" t="s">
        <v>26</v>
      </c>
      <c r="D1065" s="96" t="s">
        <v>27</v>
      </c>
      <c r="E1065" s="81" t="s">
        <v>677</v>
      </c>
      <c r="F1065" s="81" t="s">
        <v>28</v>
      </c>
      <c r="G1065" s="81" t="s">
        <v>142</v>
      </c>
    </row>
    <row r="1066" spans="1:7" s="8" customFormat="1" ht="15.75" customHeight="1">
      <c r="A1066" s="19"/>
      <c r="B1066" s="870"/>
      <c r="C1066" s="82"/>
      <c r="D1066" s="82"/>
      <c r="E1066" s="131" t="s">
        <v>18</v>
      </c>
      <c r="F1066" s="81" t="s">
        <v>29</v>
      </c>
      <c r="G1066" s="81" t="s">
        <v>30</v>
      </c>
    </row>
    <row r="1067" spans="1:7" s="8" customFormat="1" ht="15.75" customHeight="1">
      <c r="A1067" s="19"/>
      <c r="B1067" s="87" t="s">
        <v>541</v>
      </c>
      <c r="C1067" s="173" t="s">
        <v>240</v>
      </c>
      <c r="D1067" s="892" t="s">
        <v>1000</v>
      </c>
      <c r="E1067" s="86">
        <v>43795</v>
      </c>
      <c r="F1067" s="86">
        <f>E1067+5</f>
        <v>43800</v>
      </c>
      <c r="G1067" s="86">
        <f>F1067+23</f>
        <v>43823</v>
      </c>
    </row>
    <row r="1068" spans="1:7" s="8" customFormat="1" ht="15.75" customHeight="1">
      <c r="A1068" s="19"/>
      <c r="B1068" s="174" t="s">
        <v>542</v>
      </c>
      <c r="C1068" s="173" t="s">
        <v>546</v>
      </c>
      <c r="D1068" s="893"/>
      <c r="E1068" s="86">
        <f t="shared" ref="E1068:G1071" si="113">E1067+7</f>
        <v>43802</v>
      </c>
      <c r="F1068" s="86">
        <f t="shared" si="113"/>
        <v>43807</v>
      </c>
      <c r="G1068" s="86">
        <f t="shared" si="113"/>
        <v>43830</v>
      </c>
    </row>
    <row r="1069" spans="1:7" s="8" customFormat="1" ht="15.75" customHeight="1">
      <c r="A1069" s="19"/>
      <c r="B1069" s="87" t="s">
        <v>543</v>
      </c>
      <c r="C1069" s="173" t="s">
        <v>235</v>
      </c>
      <c r="D1069" s="893"/>
      <c r="E1069" s="86">
        <f t="shared" si="113"/>
        <v>43809</v>
      </c>
      <c r="F1069" s="86">
        <f t="shared" si="113"/>
        <v>43814</v>
      </c>
      <c r="G1069" s="86">
        <f t="shared" si="113"/>
        <v>43837</v>
      </c>
    </row>
    <row r="1070" spans="1:7" s="8" customFormat="1" ht="15.75" customHeight="1">
      <c r="A1070" s="19"/>
      <c r="B1070" s="87" t="s">
        <v>544</v>
      </c>
      <c r="C1070" s="173" t="s">
        <v>547</v>
      </c>
      <c r="D1070" s="893"/>
      <c r="E1070" s="86">
        <f t="shared" si="113"/>
        <v>43816</v>
      </c>
      <c r="F1070" s="86">
        <f t="shared" si="113"/>
        <v>43821</v>
      </c>
      <c r="G1070" s="86">
        <f t="shared" si="113"/>
        <v>43844</v>
      </c>
    </row>
    <row r="1071" spans="1:7" s="8" customFormat="1" ht="15.75" customHeight="1">
      <c r="A1071" s="19"/>
      <c r="B1071" s="87" t="s">
        <v>545</v>
      </c>
      <c r="C1071" s="175" t="s">
        <v>548</v>
      </c>
      <c r="D1071" s="894"/>
      <c r="E1071" s="86">
        <f t="shared" si="113"/>
        <v>43823</v>
      </c>
      <c r="F1071" s="86">
        <f t="shared" si="113"/>
        <v>43828</v>
      </c>
      <c r="G1071" s="86">
        <f t="shared" si="113"/>
        <v>43851</v>
      </c>
    </row>
    <row r="1072" spans="1:7" s="8" customFormat="1" ht="15.75" customHeight="1">
      <c r="A1072" s="19"/>
      <c r="B1072" s="57"/>
      <c r="C1072" s="5"/>
      <c r="D1072" s="6"/>
      <c r="E1072" s="6"/>
      <c r="F1072" s="78"/>
      <c r="G1072" s="78"/>
    </row>
    <row r="1073" spans="1:7" s="8" customFormat="1" ht="15.75" customHeight="1">
      <c r="A1073" s="19"/>
      <c r="B1073" s="31"/>
      <c r="C1073" s="31"/>
      <c r="D1073" s="31"/>
      <c r="E1073" s="31"/>
      <c r="F1073" s="14"/>
      <c r="G1073" s="14"/>
    </row>
    <row r="1074" spans="1:7" s="8" customFormat="1" ht="15.75" customHeight="1">
      <c r="A1074" s="19" t="s">
        <v>1001</v>
      </c>
      <c r="B1074" s="869" t="s">
        <v>25</v>
      </c>
      <c r="C1074" s="96" t="s">
        <v>26</v>
      </c>
      <c r="D1074" s="96" t="s">
        <v>27</v>
      </c>
      <c r="E1074" s="81" t="s">
        <v>677</v>
      </c>
      <c r="F1074" s="81" t="s">
        <v>28</v>
      </c>
      <c r="G1074" s="81" t="s">
        <v>1002</v>
      </c>
    </row>
    <row r="1075" spans="1:7" s="8" customFormat="1" ht="15.75" customHeight="1">
      <c r="A1075" s="19"/>
      <c r="B1075" s="870"/>
      <c r="C1075" s="167"/>
      <c r="D1075" s="167"/>
      <c r="E1075" s="131" t="s">
        <v>18</v>
      </c>
      <c r="F1075" s="81" t="s">
        <v>29</v>
      </c>
      <c r="G1075" s="81" t="s">
        <v>30</v>
      </c>
    </row>
    <row r="1076" spans="1:7" s="8" customFormat="1" ht="15.75" customHeight="1">
      <c r="A1076" s="19"/>
      <c r="B1076" s="117" t="s">
        <v>388</v>
      </c>
      <c r="C1076" s="117" t="s">
        <v>389</v>
      </c>
      <c r="D1076" s="867" t="s">
        <v>1003</v>
      </c>
      <c r="E1076" s="86">
        <v>43796</v>
      </c>
      <c r="F1076" s="86">
        <f>E1076+4</f>
        <v>43800</v>
      </c>
      <c r="G1076" s="86">
        <f>F1076+35</f>
        <v>43835</v>
      </c>
    </row>
    <row r="1077" spans="1:7" s="8" customFormat="1" ht="15.75" customHeight="1">
      <c r="A1077" s="19"/>
      <c r="B1077" s="117" t="s">
        <v>434</v>
      </c>
      <c r="C1077" s="117" t="s">
        <v>437</v>
      </c>
      <c r="D1077" s="871"/>
      <c r="E1077" s="86">
        <f t="shared" ref="E1077:G1079" si="114">E1076+7</f>
        <v>43803</v>
      </c>
      <c r="F1077" s="86">
        <f t="shared" si="114"/>
        <v>43807</v>
      </c>
      <c r="G1077" s="86">
        <f t="shared" si="114"/>
        <v>43842</v>
      </c>
    </row>
    <row r="1078" spans="1:7" s="8" customFormat="1" ht="15.75" customHeight="1">
      <c r="A1078" s="19"/>
      <c r="B1078" s="176" t="s">
        <v>435</v>
      </c>
      <c r="C1078" s="117" t="s">
        <v>438</v>
      </c>
      <c r="D1078" s="871"/>
      <c r="E1078" s="86">
        <f t="shared" si="114"/>
        <v>43810</v>
      </c>
      <c r="F1078" s="86">
        <f t="shared" si="114"/>
        <v>43814</v>
      </c>
      <c r="G1078" s="86">
        <f t="shared" si="114"/>
        <v>43849</v>
      </c>
    </row>
    <row r="1079" spans="1:7" s="8" customFormat="1" ht="15.75" customHeight="1">
      <c r="A1079" s="19"/>
      <c r="B1079" s="176" t="s">
        <v>436</v>
      </c>
      <c r="C1079" s="117" t="s">
        <v>439</v>
      </c>
      <c r="D1079" s="871"/>
      <c r="E1079" s="86">
        <f t="shared" si="114"/>
        <v>43817</v>
      </c>
      <c r="F1079" s="86">
        <f t="shared" si="114"/>
        <v>43821</v>
      </c>
      <c r="G1079" s="86">
        <f t="shared" si="114"/>
        <v>43856</v>
      </c>
    </row>
    <row r="1080" spans="1:7" s="8" customFormat="1" ht="15.75" customHeight="1">
      <c r="A1080" s="19"/>
      <c r="B1080" s="176" t="s">
        <v>167</v>
      </c>
      <c r="C1080" s="117" t="s">
        <v>440</v>
      </c>
      <c r="D1080" s="868"/>
      <c r="E1080" s="86">
        <f>E1079+7</f>
        <v>43824</v>
      </c>
      <c r="F1080" s="86">
        <f>F1079+14</f>
        <v>43835</v>
      </c>
      <c r="G1080" s="86">
        <f>G1079+7</f>
        <v>43863</v>
      </c>
    </row>
    <row r="1081" spans="1:7" s="8" customFormat="1" ht="15.75" customHeight="1">
      <c r="A1081" s="19"/>
      <c r="B1081" s="31"/>
      <c r="C1081" s="31"/>
      <c r="D1081" s="31"/>
      <c r="E1081" s="14"/>
      <c r="F1081" s="14"/>
      <c r="G1081" s="14"/>
    </row>
    <row r="1082" spans="1:7" s="8" customFormat="1" ht="15.75" customHeight="1">
      <c r="A1082" s="19"/>
      <c r="B1082" s="31"/>
      <c r="C1082" s="31"/>
      <c r="D1082" s="31"/>
      <c r="E1082" s="31"/>
      <c r="F1082" s="14"/>
      <c r="G1082" s="14"/>
    </row>
    <row r="1083" spans="1:7" s="8" customFormat="1" ht="15.75" customHeight="1">
      <c r="A1083" s="19"/>
      <c r="B1083" s="75"/>
      <c r="C1083" s="5"/>
      <c r="D1083" s="6"/>
      <c r="E1083" s="6"/>
      <c r="F1083" s="78"/>
      <c r="G1083" s="78"/>
    </row>
    <row r="1084" spans="1:7" s="8" customFormat="1" ht="15.75" customHeight="1">
      <c r="A1084" s="19" t="s">
        <v>1004</v>
      </c>
      <c r="B1084" s="867" t="s">
        <v>1005</v>
      </c>
      <c r="C1084" s="81" t="s">
        <v>26</v>
      </c>
      <c r="D1084" s="81" t="s">
        <v>27</v>
      </c>
      <c r="E1084" s="81" t="s">
        <v>1006</v>
      </c>
      <c r="F1084" s="81" t="s">
        <v>28</v>
      </c>
      <c r="G1084" s="81" t="s">
        <v>1007</v>
      </c>
    </row>
    <row r="1085" spans="1:7" s="8" customFormat="1" ht="15.75" customHeight="1">
      <c r="A1085" s="19"/>
      <c r="B1085" s="868"/>
      <c r="C1085" s="177"/>
      <c r="D1085" s="177"/>
      <c r="E1085" s="81" t="s">
        <v>18</v>
      </c>
      <c r="F1085" s="81" t="s">
        <v>29</v>
      </c>
      <c r="G1085" s="81" t="s">
        <v>30</v>
      </c>
    </row>
    <row r="1086" spans="1:7" s="8" customFormat="1" ht="15.75" customHeight="1">
      <c r="A1086" s="19"/>
      <c r="B1086" s="117" t="s">
        <v>388</v>
      </c>
      <c r="C1086" s="117" t="s">
        <v>389</v>
      </c>
      <c r="D1086" s="867" t="s">
        <v>1008</v>
      </c>
      <c r="E1086" s="86">
        <v>43796</v>
      </c>
      <c r="F1086" s="86">
        <f>E1086+4</f>
        <v>43800</v>
      </c>
      <c r="G1086" s="86">
        <f>F1086+25</f>
        <v>43825</v>
      </c>
    </row>
    <row r="1087" spans="1:7" s="8" customFormat="1" ht="15.75" customHeight="1">
      <c r="A1087" s="19"/>
      <c r="B1087" s="117" t="s">
        <v>434</v>
      </c>
      <c r="C1087" s="117" t="s">
        <v>437</v>
      </c>
      <c r="D1087" s="871"/>
      <c r="E1087" s="86">
        <f t="shared" ref="E1087:G1090" si="115">E1086+7</f>
        <v>43803</v>
      </c>
      <c r="F1087" s="86">
        <f t="shared" si="115"/>
        <v>43807</v>
      </c>
      <c r="G1087" s="86">
        <f t="shared" si="115"/>
        <v>43832</v>
      </c>
    </row>
    <row r="1088" spans="1:7" s="8" customFormat="1" ht="15.75" customHeight="1">
      <c r="A1088" s="19"/>
      <c r="B1088" s="176" t="s">
        <v>435</v>
      </c>
      <c r="C1088" s="117" t="s">
        <v>438</v>
      </c>
      <c r="D1088" s="871"/>
      <c r="E1088" s="86">
        <f t="shared" si="115"/>
        <v>43810</v>
      </c>
      <c r="F1088" s="86">
        <f t="shared" si="115"/>
        <v>43814</v>
      </c>
      <c r="G1088" s="86">
        <f t="shared" si="115"/>
        <v>43839</v>
      </c>
    </row>
    <row r="1089" spans="1:7" s="8" customFormat="1" ht="15.75" customHeight="1">
      <c r="A1089" s="19"/>
      <c r="B1089" s="176" t="s">
        <v>436</v>
      </c>
      <c r="C1089" s="117" t="s">
        <v>439</v>
      </c>
      <c r="D1089" s="871"/>
      <c r="E1089" s="86">
        <f t="shared" si="115"/>
        <v>43817</v>
      </c>
      <c r="F1089" s="86">
        <f t="shared" si="115"/>
        <v>43821</v>
      </c>
      <c r="G1089" s="86">
        <f t="shared" si="115"/>
        <v>43846</v>
      </c>
    </row>
    <row r="1090" spans="1:7" s="8" customFormat="1" ht="15.75" customHeight="1">
      <c r="A1090" s="19"/>
      <c r="B1090" s="176" t="s">
        <v>167</v>
      </c>
      <c r="C1090" s="117" t="s">
        <v>440</v>
      </c>
      <c r="D1090" s="868"/>
      <c r="E1090" s="86">
        <f t="shared" si="115"/>
        <v>43824</v>
      </c>
      <c r="F1090" s="86">
        <f t="shared" si="115"/>
        <v>43828</v>
      </c>
      <c r="G1090" s="86">
        <f t="shared" si="115"/>
        <v>43853</v>
      </c>
    </row>
    <row r="1091" spans="1:7" s="8" customFormat="1" ht="15.75" customHeight="1">
      <c r="A1091" s="19"/>
      <c r="B1091" s="31"/>
      <c r="C1091" s="31"/>
      <c r="D1091" s="31"/>
      <c r="E1091" s="31"/>
      <c r="F1091" s="58"/>
      <c r="G1091" s="58"/>
    </row>
    <row r="1092" spans="1:7" s="8" customFormat="1" ht="15.75" customHeight="1">
      <c r="A1092" s="19"/>
      <c r="B1092" s="31"/>
      <c r="C1092" s="31"/>
      <c r="D1092" s="31"/>
      <c r="E1092" s="31"/>
      <c r="F1092" s="58"/>
      <c r="G1092" s="58"/>
    </row>
    <row r="1093" spans="1:7" s="8" customFormat="1" ht="15.75" customHeight="1">
      <c r="A1093" s="19"/>
      <c r="B1093" s="31"/>
      <c r="C1093" s="31"/>
      <c r="D1093" s="31"/>
      <c r="E1093" s="31"/>
      <c r="F1093" s="14"/>
      <c r="G1093" s="14"/>
    </row>
    <row r="1094" spans="1:7" s="8" customFormat="1" ht="15.75" customHeight="1">
      <c r="A1094" s="19"/>
      <c r="B1094" s="75"/>
      <c r="C1094" s="5"/>
      <c r="D1094" s="6"/>
      <c r="E1094" s="6"/>
      <c r="F1094" s="78"/>
      <c r="G1094" s="78"/>
    </row>
    <row r="1095" spans="1:7" s="8" customFormat="1" ht="15.75" customHeight="1">
      <c r="A1095" s="19" t="s">
        <v>1009</v>
      </c>
      <c r="B1095" s="867" t="s">
        <v>25</v>
      </c>
      <c r="C1095" s="81" t="s">
        <v>26</v>
      </c>
      <c r="D1095" s="81" t="s">
        <v>1010</v>
      </c>
      <c r="E1095" s="81" t="s">
        <v>1006</v>
      </c>
      <c r="F1095" s="81" t="s">
        <v>1006</v>
      </c>
      <c r="G1095" s="81" t="s">
        <v>1011</v>
      </c>
    </row>
    <row r="1096" spans="1:7" s="8" customFormat="1" ht="15.75" customHeight="1">
      <c r="A1096" s="19"/>
      <c r="B1096" s="868"/>
      <c r="C1096" s="177"/>
      <c r="D1096" s="177"/>
      <c r="E1096" s="81" t="s">
        <v>18</v>
      </c>
      <c r="F1096" s="81" t="s">
        <v>29</v>
      </c>
      <c r="G1096" s="81" t="s">
        <v>30</v>
      </c>
    </row>
    <row r="1097" spans="1:7" s="8" customFormat="1" ht="15.75" customHeight="1">
      <c r="A1097" s="19"/>
      <c r="B1097" s="117" t="s">
        <v>388</v>
      </c>
      <c r="C1097" s="117" t="s">
        <v>389</v>
      </c>
      <c r="D1097" s="867" t="s">
        <v>1012</v>
      </c>
      <c r="E1097" s="86">
        <v>43796</v>
      </c>
      <c r="F1097" s="86">
        <f>E1097+4</f>
        <v>43800</v>
      </c>
      <c r="G1097" s="86">
        <f>F1097+34</f>
        <v>43834</v>
      </c>
    </row>
    <row r="1098" spans="1:7" s="8" customFormat="1" ht="15.75" customHeight="1">
      <c r="A1098" s="19" t="s">
        <v>1013</v>
      </c>
      <c r="B1098" s="117" t="s">
        <v>434</v>
      </c>
      <c r="C1098" s="117" t="s">
        <v>437</v>
      </c>
      <c r="D1098" s="871"/>
      <c r="E1098" s="86">
        <f t="shared" ref="E1098:G1101" si="116">E1097+7</f>
        <v>43803</v>
      </c>
      <c r="F1098" s="86">
        <f t="shared" si="116"/>
        <v>43807</v>
      </c>
      <c r="G1098" s="86">
        <f t="shared" si="116"/>
        <v>43841</v>
      </c>
    </row>
    <row r="1099" spans="1:7" s="8" customFormat="1" ht="15.75" customHeight="1">
      <c r="A1099" s="19"/>
      <c r="B1099" s="176" t="s">
        <v>435</v>
      </c>
      <c r="C1099" s="117" t="s">
        <v>438</v>
      </c>
      <c r="D1099" s="871"/>
      <c r="E1099" s="86">
        <f t="shared" si="116"/>
        <v>43810</v>
      </c>
      <c r="F1099" s="86">
        <f t="shared" si="116"/>
        <v>43814</v>
      </c>
      <c r="G1099" s="86">
        <f t="shared" si="116"/>
        <v>43848</v>
      </c>
    </row>
    <row r="1100" spans="1:7" s="8" customFormat="1" ht="15.75" customHeight="1">
      <c r="A1100" s="19"/>
      <c r="B1100" s="176" t="s">
        <v>436</v>
      </c>
      <c r="C1100" s="117" t="s">
        <v>439</v>
      </c>
      <c r="D1100" s="871"/>
      <c r="E1100" s="86">
        <f t="shared" si="116"/>
        <v>43817</v>
      </c>
      <c r="F1100" s="86">
        <f t="shared" si="116"/>
        <v>43821</v>
      </c>
      <c r="G1100" s="86">
        <f t="shared" si="116"/>
        <v>43855</v>
      </c>
    </row>
    <row r="1101" spans="1:7" s="8" customFormat="1" ht="15.75" customHeight="1">
      <c r="A1101" s="19"/>
      <c r="B1101" s="176" t="s">
        <v>167</v>
      </c>
      <c r="C1101" s="117" t="s">
        <v>440</v>
      </c>
      <c r="D1101" s="868"/>
      <c r="E1101" s="86">
        <f t="shared" si="116"/>
        <v>43824</v>
      </c>
      <c r="F1101" s="86">
        <f t="shared" si="116"/>
        <v>43828</v>
      </c>
      <c r="G1101" s="86">
        <f t="shared" si="116"/>
        <v>43862</v>
      </c>
    </row>
    <row r="1102" spans="1:7" s="8" customFormat="1" ht="15.75" customHeight="1">
      <c r="A1102" s="19"/>
      <c r="B1102" s="31"/>
      <c r="C1102" s="31"/>
      <c r="D1102" s="31"/>
      <c r="E1102" s="31"/>
      <c r="F1102" s="14"/>
      <c r="G1102" s="14"/>
    </row>
    <row r="1103" spans="1:7" s="8" customFormat="1" ht="15.75" customHeight="1">
      <c r="A1103" s="19"/>
      <c r="B1103" s="31"/>
      <c r="C1103" s="31"/>
      <c r="D1103" s="31"/>
      <c r="E1103" s="31"/>
      <c r="F1103" s="14"/>
      <c r="G1103" s="14"/>
    </row>
    <row r="1104" spans="1:7" s="8" customFormat="1" ht="15.75" customHeight="1">
      <c r="A1104" s="19"/>
      <c r="B1104" s="75"/>
      <c r="C1104" s="5"/>
      <c r="D1104" s="6"/>
      <c r="E1104" s="6"/>
      <c r="F1104" s="78"/>
      <c r="G1104" s="78"/>
    </row>
    <row r="1105" spans="1:7" s="8" customFormat="1" ht="15.75" customHeight="1">
      <c r="A1105" s="19"/>
      <c r="B1105" s="31"/>
      <c r="C1105" s="31"/>
      <c r="D1105" s="31"/>
      <c r="E1105" s="14"/>
      <c r="F1105" s="14"/>
      <c r="G1105" s="14"/>
    </row>
    <row r="1106" spans="1:7" s="8" customFormat="1" ht="15.75" customHeight="1">
      <c r="A1106" s="19" t="s">
        <v>1014</v>
      </c>
      <c r="B1106" s="867" t="s">
        <v>25</v>
      </c>
      <c r="C1106" s="81" t="s">
        <v>26</v>
      </c>
      <c r="D1106" s="81" t="s">
        <v>27</v>
      </c>
      <c r="E1106" s="81" t="s">
        <v>1006</v>
      </c>
      <c r="F1106" s="81" t="s">
        <v>28</v>
      </c>
      <c r="G1106" s="81" t="s">
        <v>143</v>
      </c>
    </row>
    <row r="1107" spans="1:7" s="8" customFormat="1" ht="15.75" customHeight="1">
      <c r="A1107" s="19"/>
      <c r="B1107" s="868"/>
      <c r="C1107" s="177"/>
      <c r="D1107" s="177"/>
      <c r="E1107" s="81" t="s">
        <v>18</v>
      </c>
      <c r="F1107" s="81" t="s">
        <v>29</v>
      </c>
      <c r="G1107" s="81" t="s">
        <v>30</v>
      </c>
    </row>
    <row r="1108" spans="1:7" s="8" customFormat="1" ht="15.75" customHeight="1">
      <c r="A1108" s="19"/>
      <c r="B1108" s="117" t="s">
        <v>388</v>
      </c>
      <c r="C1108" s="117" t="s">
        <v>389</v>
      </c>
      <c r="D1108" s="867" t="s">
        <v>1015</v>
      </c>
      <c r="E1108" s="86">
        <v>43796</v>
      </c>
      <c r="F1108" s="86">
        <f>E1108+4</f>
        <v>43800</v>
      </c>
      <c r="G1108" s="86">
        <f>F1108+35</f>
        <v>43835</v>
      </c>
    </row>
    <row r="1109" spans="1:7" s="8" customFormat="1" ht="15.75" customHeight="1">
      <c r="A1109" s="19" t="s">
        <v>715</v>
      </c>
      <c r="B1109" s="117" t="s">
        <v>434</v>
      </c>
      <c r="C1109" s="117" t="s">
        <v>437</v>
      </c>
      <c r="D1109" s="871"/>
      <c r="E1109" s="86">
        <f t="shared" ref="E1109:G1112" si="117">E1108+7</f>
        <v>43803</v>
      </c>
      <c r="F1109" s="86">
        <f t="shared" si="117"/>
        <v>43807</v>
      </c>
      <c r="G1109" s="86">
        <f t="shared" si="117"/>
        <v>43842</v>
      </c>
    </row>
    <row r="1110" spans="1:7" s="8" customFormat="1" ht="15.75" customHeight="1">
      <c r="A1110" s="19"/>
      <c r="B1110" s="176" t="s">
        <v>435</v>
      </c>
      <c r="C1110" s="117" t="s">
        <v>438</v>
      </c>
      <c r="D1110" s="871"/>
      <c r="E1110" s="86">
        <f t="shared" si="117"/>
        <v>43810</v>
      </c>
      <c r="F1110" s="86">
        <f t="shared" si="117"/>
        <v>43814</v>
      </c>
      <c r="G1110" s="86">
        <f t="shared" si="117"/>
        <v>43849</v>
      </c>
    </row>
    <row r="1111" spans="1:7" s="8" customFormat="1" ht="15.75" customHeight="1">
      <c r="A1111" s="19"/>
      <c r="B1111" s="176" t="s">
        <v>436</v>
      </c>
      <c r="C1111" s="117" t="s">
        <v>439</v>
      </c>
      <c r="D1111" s="871"/>
      <c r="E1111" s="86">
        <f t="shared" si="117"/>
        <v>43817</v>
      </c>
      <c r="F1111" s="86">
        <f t="shared" si="117"/>
        <v>43821</v>
      </c>
      <c r="G1111" s="86">
        <f t="shared" si="117"/>
        <v>43856</v>
      </c>
    </row>
    <row r="1112" spans="1:7" s="8" customFormat="1" ht="15.75" customHeight="1">
      <c r="A1112" s="48"/>
      <c r="B1112" s="176" t="s">
        <v>167</v>
      </c>
      <c r="C1112" s="117" t="s">
        <v>440</v>
      </c>
      <c r="D1112" s="868"/>
      <c r="E1112" s="86">
        <f t="shared" si="117"/>
        <v>43824</v>
      </c>
      <c r="F1112" s="86">
        <f t="shared" si="117"/>
        <v>43828</v>
      </c>
      <c r="G1112" s="86">
        <f t="shared" si="117"/>
        <v>43863</v>
      </c>
    </row>
    <row r="1113" spans="1:7" s="8" customFormat="1" ht="15.75" customHeight="1">
      <c r="A1113" s="19"/>
      <c r="B1113" s="31"/>
      <c r="C1113" s="31"/>
      <c r="D1113" s="31"/>
      <c r="E1113" s="14"/>
      <c r="F1113" s="14"/>
      <c r="G1113" s="14"/>
    </row>
    <row r="1114" spans="1:7" s="8" customFormat="1" ht="15.75" customHeight="1">
      <c r="A1114" s="19"/>
      <c r="B1114" s="31"/>
      <c r="C1114" s="31"/>
      <c r="D1114" s="31"/>
      <c r="E1114" s="31"/>
      <c r="F1114" s="14"/>
      <c r="G1114" s="14"/>
    </row>
    <row r="1115" spans="1:7" s="8" customFormat="1" ht="15.75" customHeight="1">
      <c r="A1115" s="19"/>
      <c r="B1115" s="75"/>
      <c r="C1115" s="5"/>
      <c r="D1115" s="6"/>
      <c r="E1115" s="6"/>
      <c r="F1115" s="78"/>
      <c r="G1115" s="78"/>
    </row>
    <row r="1116" spans="1:7" s="8" customFormat="1" ht="15.75" customHeight="1">
      <c r="A1116" s="19" t="s">
        <v>1016</v>
      </c>
      <c r="B1116" s="867" t="s">
        <v>25</v>
      </c>
      <c r="C1116" s="144" t="s">
        <v>26</v>
      </c>
      <c r="D1116" s="144" t="s">
        <v>27</v>
      </c>
      <c r="E1116" s="144" t="s">
        <v>1006</v>
      </c>
      <c r="F1116" s="144" t="s">
        <v>28</v>
      </c>
      <c r="G1116" s="144" t="s">
        <v>1007</v>
      </c>
    </row>
    <row r="1117" spans="1:7" s="8" customFormat="1" ht="15.75" customHeight="1">
      <c r="A1117" s="19"/>
      <c r="B1117" s="868"/>
      <c r="C1117" s="178"/>
      <c r="D1117" s="178"/>
      <c r="E1117" s="144" t="s">
        <v>18</v>
      </c>
      <c r="F1117" s="144" t="s">
        <v>29</v>
      </c>
      <c r="G1117" s="144" t="s">
        <v>30</v>
      </c>
    </row>
    <row r="1118" spans="1:7" s="8" customFormat="1" ht="15.75" customHeight="1">
      <c r="A1118" s="19"/>
      <c r="B1118" s="93" t="s">
        <v>1017</v>
      </c>
      <c r="C1118" s="87" t="s">
        <v>1018</v>
      </c>
      <c r="D1118" s="892" t="s">
        <v>1019</v>
      </c>
      <c r="E1118" s="86">
        <v>43801</v>
      </c>
      <c r="F1118" s="86">
        <f>E1118+4</f>
        <v>43805</v>
      </c>
      <c r="G1118" s="86">
        <f>F1118+30</f>
        <v>43835</v>
      </c>
    </row>
    <row r="1119" spans="1:7" s="8" customFormat="1" ht="15.75" customHeight="1">
      <c r="A1119" s="48"/>
      <c r="B1119" s="93" t="s">
        <v>1020</v>
      </c>
      <c r="C1119" s="87" t="s">
        <v>331</v>
      </c>
      <c r="D1119" s="893"/>
      <c r="E1119" s="86">
        <f t="shared" ref="E1119:G1122" si="118">E1118+7</f>
        <v>43808</v>
      </c>
      <c r="F1119" s="86">
        <f t="shared" si="118"/>
        <v>43812</v>
      </c>
      <c r="G1119" s="86">
        <f t="shared" si="118"/>
        <v>43842</v>
      </c>
    </row>
    <row r="1120" spans="1:7" s="8" customFormat="1" ht="15.75" customHeight="1">
      <c r="A1120" s="19"/>
      <c r="B1120" s="93" t="s">
        <v>1021</v>
      </c>
      <c r="C1120" s="87" t="s">
        <v>332</v>
      </c>
      <c r="D1120" s="893"/>
      <c r="E1120" s="86">
        <f t="shared" si="118"/>
        <v>43815</v>
      </c>
      <c r="F1120" s="86">
        <f t="shared" si="118"/>
        <v>43819</v>
      </c>
      <c r="G1120" s="86">
        <f t="shared" si="118"/>
        <v>43849</v>
      </c>
    </row>
    <row r="1121" spans="1:7" s="8" customFormat="1" ht="15.75" customHeight="1">
      <c r="A1121" s="19"/>
      <c r="B1121" s="93" t="s">
        <v>1022</v>
      </c>
      <c r="C1121" s="87" t="s">
        <v>333</v>
      </c>
      <c r="D1121" s="893"/>
      <c r="E1121" s="86">
        <f t="shared" si="118"/>
        <v>43822</v>
      </c>
      <c r="F1121" s="86">
        <f t="shared" si="118"/>
        <v>43826</v>
      </c>
      <c r="G1121" s="86">
        <f t="shared" si="118"/>
        <v>43856</v>
      </c>
    </row>
    <row r="1122" spans="1:7" s="8" customFormat="1" ht="15.75" customHeight="1">
      <c r="A1122" s="48"/>
      <c r="B1122" s="93" t="s">
        <v>1023</v>
      </c>
      <c r="C1122" s="87" t="s">
        <v>376</v>
      </c>
      <c r="D1122" s="894"/>
      <c r="E1122" s="86">
        <f t="shared" si="118"/>
        <v>43829</v>
      </c>
      <c r="F1122" s="86">
        <f t="shared" si="118"/>
        <v>43833</v>
      </c>
      <c r="G1122" s="86">
        <f t="shared" si="118"/>
        <v>43863</v>
      </c>
    </row>
    <row r="1123" spans="1:7" s="8" customFormat="1" ht="15.75" customHeight="1">
      <c r="A1123" s="19"/>
      <c r="B1123" s="31"/>
      <c r="C1123" s="31"/>
      <c r="D1123" s="31"/>
      <c r="E1123" s="14"/>
      <c r="F1123" s="14"/>
      <c r="G1123" s="14"/>
    </row>
    <row r="1124" spans="1:7" s="8" customFormat="1" ht="15.75" customHeight="1">
      <c r="A1124" s="19"/>
      <c r="B1124" s="869" t="s">
        <v>25</v>
      </c>
      <c r="C1124" s="96" t="s">
        <v>26</v>
      </c>
      <c r="D1124" s="96" t="s">
        <v>27</v>
      </c>
      <c r="E1124" s="81" t="s">
        <v>677</v>
      </c>
      <c r="F1124" s="81" t="s">
        <v>28</v>
      </c>
      <c r="G1124" s="81" t="s">
        <v>1024</v>
      </c>
    </row>
    <row r="1125" spans="1:7" s="8" customFormat="1" ht="15.75" customHeight="1">
      <c r="A1125" s="19"/>
      <c r="B1125" s="870"/>
      <c r="C1125" s="167"/>
      <c r="D1125" s="167"/>
      <c r="E1125" s="131" t="s">
        <v>18</v>
      </c>
      <c r="F1125" s="81" t="s">
        <v>29</v>
      </c>
      <c r="G1125" s="81" t="s">
        <v>30</v>
      </c>
    </row>
    <row r="1126" spans="1:7" s="8" customFormat="1" ht="15.75" customHeight="1">
      <c r="A1126" s="19"/>
      <c r="B1126" s="117" t="s">
        <v>388</v>
      </c>
      <c r="C1126" s="117" t="s">
        <v>389</v>
      </c>
      <c r="D1126" s="892" t="s">
        <v>1015</v>
      </c>
      <c r="E1126" s="86">
        <v>43796</v>
      </c>
      <c r="F1126" s="86">
        <f>E1126+4</f>
        <v>43800</v>
      </c>
      <c r="G1126" s="86">
        <f>F1126+28</f>
        <v>43828</v>
      </c>
    </row>
    <row r="1127" spans="1:7" s="8" customFormat="1" ht="15.75" customHeight="1">
      <c r="A1127" s="19"/>
      <c r="B1127" s="117" t="s">
        <v>434</v>
      </c>
      <c r="C1127" s="117" t="s">
        <v>437</v>
      </c>
      <c r="D1127" s="893"/>
      <c r="E1127" s="86">
        <f t="shared" ref="E1127:G1130" si="119">E1126+7</f>
        <v>43803</v>
      </c>
      <c r="F1127" s="86">
        <f t="shared" si="119"/>
        <v>43807</v>
      </c>
      <c r="G1127" s="86">
        <f t="shared" si="119"/>
        <v>43835</v>
      </c>
    </row>
    <row r="1128" spans="1:7" s="8" customFormat="1" ht="15.75" customHeight="1">
      <c r="A1128" s="19"/>
      <c r="B1128" s="176" t="s">
        <v>435</v>
      </c>
      <c r="C1128" s="117" t="s">
        <v>438</v>
      </c>
      <c r="D1128" s="893"/>
      <c r="E1128" s="86">
        <f t="shared" si="119"/>
        <v>43810</v>
      </c>
      <c r="F1128" s="86">
        <f t="shared" si="119"/>
        <v>43814</v>
      </c>
      <c r="G1128" s="86">
        <f t="shared" si="119"/>
        <v>43842</v>
      </c>
    </row>
    <row r="1129" spans="1:7" s="8" customFormat="1" ht="15.75" customHeight="1">
      <c r="A1129" s="19"/>
      <c r="B1129" s="176" t="s">
        <v>436</v>
      </c>
      <c r="C1129" s="117" t="s">
        <v>439</v>
      </c>
      <c r="D1129" s="893"/>
      <c r="E1129" s="86">
        <f t="shared" si="119"/>
        <v>43817</v>
      </c>
      <c r="F1129" s="86">
        <f t="shared" si="119"/>
        <v>43821</v>
      </c>
      <c r="G1129" s="86">
        <f t="shared" si="119"/>
        <v>43849</v>
      </c>
    </row>
    <row r="1130" spans="1:7" s="8" customFormat="1" ht="15.75" customHeight="1">
      <c r="A1130" s="19"/>
      <c r="B1130" s="176" t="s">
        <v>167</v>
      </c>
      <c r="C1130" s="117" t="s">
        <v>440</v>
      </c>
      <c r="D1130" s="894"/>
      <c r="E1130" s="86">
        <f t="shared" si="119"/>
        <v>43824</v>
      </c>
      <c r="F1130" s="86">
        <f t="shared" si="119"/>
        <v>43828</v>
      </c>
      <c r="G1130" s="86">
        <f t="shared" si="119"/>
        <v>43856</v>
      </c>
    </row>
    <row r="1131" spans="1:7" s="8" customFormat="1" ht="15.75" customHeight="1">
      <c r="A1131" s="19"/>
      <c r="B1131" s="31"/>
      <c r="C1131" s="31"/>
      <c r="D1131" s="31"/>
      <c r="E1131" s="14"/>
      <c r="F1131" s="14"/>
      <c r="G1131" s="14"/>
    </row>
    <row r="1132" spans="1:7" s="8" customFormat="1" ht="15.75" customHeight="1">
      <c r="A1132" s="19"/>
      <c r="B1132" s="31"/>
      <c r="C1132" s="31"/>
      <c r="D1132" s="31"/>
      <c r="E1132" s="31"/>
      <c r="F1132" s="14"/>
      <c r="G1132" s="14"/>
    </row>
    <row r="1133" spans="1:7" s="8" customFormat="1" ht="15.75" customHeight="1">
      <c r="A1133" s="19"/>
      <c r="B1133" s="75"/>
      <c r="C1133" s="5"/>
      <c r="D1133" s="6"/>
      <c r="E1133" s="6"/>
      <c r="F1133" s="78"/>
      <c r="G1133" s="78"/>
    </row>
    <row r="1134" spans="1:7" s="8" customFormat="1" ht="15.75" customHeight="1">
      <c r="A1134" s="19" t="s">
        <v>1025</v>
      </c>
      <c r="B1134" s="867" t="s">
        <v>25</v>
      </c>
      <c r="C1134" s="81" t="s">
        <v>26</v>
      </c>
      <c r="D1134" s="81" t="s">
        <v>27</v>
      </c>
      <c r="E1134" s="81" t="s">
        <v>1006</v>
      </c>
      <c r="F1134" s="81" t="s">
        <v>28</v>
      </c>
      <c r="G1134" s="81" t="s">
        <v>1026</v>
      </c>
    </row>
    <row r="1135" spans="1:7" s="8" customFormat="1" ht="15.75" customHeight="1">
      <c r="A1135" s="19"/>
      <c r="B1135" s="868"/>
      <c r="C1135" s="177"/>
      <c r="D1135" s="177"/>
      <c r="E1135" s="81" t="s">
        <v>18</v>
      </c>
      <c r="F1135" s="81" t="s">
        <v>29</v>
      </c>
      <c r="G1135" s="81" t="s">
        <v>30</v>
      </c>
    </row>
    <row r="1136" spans="1:7" s="8" customFormat="1" ht="15.75" customHeight="1">
      <c r="A1136" s="19"/>
      <c r="B1136" s="117" t="s">
        <v>388</v>
      </c>
      <c r="C1136" s="117" t="s">
        <v>389</v>
      </c>
      <c r="D1136" s="867" t="s">
        <v>1015</v>
      </c>
      <c r="E1136" s="86">
        <v>43796</v>
      </c>
      <c r="F1136" s="86">
        <f>E1136+4</f>
        <v>43800</v>
      </c>
      <c r="G1136" s="86">
        <f>F1136+35</f>
        <v>43835</v>
      </c>
    </row>
    <row r="1137" spans="1:7" s="8" customFormat="1" ht="15.75" customHeight="1">
      <c r="A1137" s="19"/>
      <c r="B1137" s="117" t="s">
        <v>434</v>
      </c>
      <c r="C1137" s="117" t="s">
        <v>437</v>
      </c>
      <c r="D1137" s="871"/>
      <c r="E1137" s="86">
        <f t="shared" ref="E1137:G1140" si="120">E1136+7</f>
        <v>43803</v>
      </c>
      <c r="F1137" s="86">
        <f t="shared" si="120"/>
        <v>43807</v>
      </c>
      <c r="G1137" s="86">
        <f t="shared" si="120"/>
        <v>43842</v>
      </c>
    </row>
    <row r="1138" spans="1:7" s="8" customFormat="1" ht="15.75" customHeight="1">
      <c r="A1138" s="19"/>
      <c r="B1138" s="176" t="s">
        <v>435</v>
      </c>
      <c r="C1138" s="117" t="s">
        <v>438</v>
      </c>
      <c r="D1138" s="871"/>
      <c r="E1138" s="86">
        <f t="shared" si="120"/>
        <v>43810</v>
      </c>
      <c r="F1138" s="86">
        <f t="shared" si="120"/>
        <v>43814</v>
      </c>
      <c r="G1138" s="86">
        <f t="shared" si="120"/>
        <v>43849</v>
      </c>
    </row>
    <row r="1139" spans="1:7" s="8" customFormat="1" ht="15.75" customHeight="1">
      <c r="A1139" s="19"/>
      <c r="B1139" s="176" t="s">
        <v>436</v>
      </c>
      <c r="C1139" s="117" t="s">
        <v>439</v>
      </c>
      <c r="D1139" s="871"/>
      <c r="E1139" s="86">
        <f t="shared" si="120"/>
        <v>43817</v>
      </c>
      <c r="F1139" s="86">
        <f t="shared" si="120"/>
        <v>43821</v>
      </c>
      <c r="G1139" s="86">
        <f t="shared" si="120"/>
        <v>43856</v>
      </c>
    </row>
    <row r="1140" spans="1:7" s="8" customFormat="1" ht="15.75" customHeight="1">
      <c r="A1140" s="48"/>
      <c r="B1140" s="176" t="s">
        <v>167</v>
      </c>
      <c r="C1140" s="117" t="s">
        <v>440</v>
      </c>
      <c r="D1140" s="868"/>
      <c r="E1140" s="86">
        <f t="shared" si="120"/>
        <v>43824</v>
      </c>
      <c r="F1140" s="86">
        <f t="shared" si="120"/>
        <v>43828</v>
      </c>
      <c r="G1140" s="86">
        <f t="shared" si="120"/>
        <v>43863</v>
      </c>
    </row>
    <row r="1141" spans="1:7" s="8" customFormat="1" ht="15.75" customHeight="1">
      <c r="A1141" s="19"/>
      <c r="B1141" s="59"/>
      <c r="C1141" s="26"/>
      <c r="D1141" s="60"/>
      <c r="E1141" s="14"/>
      <c r="F1141" s="14"/>
      <c r="G1141" s="14"/>
    </row>
    <row r="1142" spans="1:7" s="8" customFormat="1" ht="15.75" customHeight="1">
      <c r="A1142" s="19"/>
      <c r="B1142" s="31"/>
      <c r="C1142" s="31"/>
      <c r="D1142" s="31"/>
      <c r="E1142" s="14"/>
      <c r="F1142" s="14"/>
      <c r="G1142" s="14"/>
    </row>
    <row r="1143" spans="1:7" s="8" customFormat="1" ht="15.75" customHeight="1">
      <c r="A1143" s="80" t="s">
        <v>144</v>
      </c>
      <c r="B1143" s="79"/>
      <c r="C1143" s="79"/>
      <c r="D1143" s="79"/>
      <c r="E1143" s="79"/>
      <c r="F1143" s="79"/>
      <c r="G1143" s="79"/>
    </row>
    <row r="1144" spans="1:7" s="8" customFormat="1" ht="15.75" customHeight="1">
      <c r="A1144" s="19"/>
      <c r="B1144" s="75"/>
      <c r="C1144" s="5"/>
      <c r="D1144" s="6"/>
      <c r="E1144" s="6"/>
      <c r="F1144" s="78"/>
      <c r="G1144" s="78"/>
    </row>
    <row r="1145" spans="1:7" s="8" customFormat="1" ht="15.75" customHeight="1">
      <c r="A1145" s="19" t="s">
        <v>1027</v>
      </c>
      <c r="B1145" s="869" t="s">
        <v>25</v>
      </c>
      <c r="C1145" s="869" t="s">
        <v>26</v>
      </c>
      <c r="D1145" s="869" t="s">
        <v>27</v>
      </c>
      <c r="E1145" s="81" t="s">
        <v>1006</v>
      </c>
      <c r="F1145" s="81" t="s">
        <v>28</v>
      </c>
      <c r="G1145" s="81" t="s">
        <v>145</v>
      </c>
    </row>
    <row r="1146" spans="1:7" s="8" customFormat="1" ht="15.75" customHeight="1">
      <c r="A1146" s="19"/>
      <c r="B1146" s="870"/>
      <c r="C1146" s="870"/>
      <c r="D1146" s="870"/>
      <c r="E1146" s="131" t="s">
        <v>18</v>
      </c>
      <c r="F1146" s="81" t="s">
        <v>29</v>
      </c>
      <c r="G1146" s="81" t="s">
        <v>30</v>
      </c>
    </row>
    <row r="1147" spans="1:7" s="8" customFormat="1" ht="15.75" customHeight="1">
      <c r="A1147" s="19"/>
      <c r="B1147" s="81" t="s">
        <v>405</v>
      </c>
      <c r="C1147" s="179" t="s">
        <v>1028</v>
      </c>
      <c r="D1147" s="880" t="s">
        <v>1029</v>
      </c>
      <c r="E1147" s="86">
        <v>43802</v>
      </c>
      <c r="F1147" s="86">
        <f>E1147+4</f>
        <v>43806</v>
      </c>
      <c r="G1147" s="91">
        <f>F1147+12</f>
        <v>43818</v>
      </c>
    </row>
    <row r="1148" spans="1:7" s="8" customFormat="1" ht="15.75" customHeight="1">
      <c r="A1148" s="19"/>
      <c r="B1148" s="81" t="s">
        <v>330</v>
      </c>
      <c r="C1148" s="180" t="s">
        <v>1030</v>
      </c>
      <c r="D1148" s="865"/>
      <c r="E1148" s="86">
        <f t="shared" ref="E1148:G1151" si="121">E1147+7</f>
        <v>43809</v>
      </c>
      <c r="F1148" s="86">
        <f t="shared" si="121"/>
        <v>43813</v>
      </c>
      <c r="G1148" s="86">
        <f t="shared" si="121"/>
        <v>43825</v>
      </c>
    </row>
    <row r="1149" spans="1:7" s="8" customFormat="1" ht="15.75" customHeight="1">
      <c r="A1149" s="19"/>
      <c r="B1149" s="81" t="s">
        <v>406</v>
      </c>
      <c r="C1149" s="180" t="s">
        <v>1031</v>
      </c>
      <c r="D1149" s="865"/>
      <c r="E1149" s="86">
        <f t="shared" si="121"/>
        <v>43816</v>
      </c>
      <c r="F1149" s="86">
        <f t="shared" si="121"/>
        <v>43820</v>
      </c>
      <c r="G1149" s="86">
        <f t="shared" si="121"/>
        <v>43832</v>
      </c>
    </row>
    <row r="1150" spans="1:7" s="8" customFormat="1" ht="15.75" customHeight="1">
      <c r="A1150" s="48"/>
      <c r="B1150" s="165" t="s">
        <v>407</v>
      </c>
      <c r="C1150" s="181" t="s">
        <v>1032</v>
      </c>
      <c r="D1150" s="865"/>
      <c r="E1150" s="86">
        <f t="shared" si="121"/>
        <v>43823</v>
      </c>
      <c r="F1150" s="86">
        <f t="shared" si="121"/>
        <v>43827</v>
      </c>
      <c r="G1150" s="86">
        <f t="shared" si="121"/>
        <v>43839</v>
      </c>
    </row>
    <row r="1151" spans="1:7" s="8" customFormat="1" ht="15.75" customHeight="1">
      <c r="A1151" s="39"/>
      <c r="B1151" s="165"/>
      <c r="C1151" s="81"/>
      <c r="D1151" s="891"/>
      <c r="E1151" s="86">
        <f t="shared" si="121"/>
        <v>43830</v>
      </c>
      <c r="F1151" s="86">
        <f t="shared" si="121"/>
        <v>43834</v>
      </c>
      <c r="G1151" s="86">
        <f t="shared" si="121"/>
        <v>43846</v>
      </c>
    </row>
    <row r="1152" spans="1:7" s="8" customFormat="1" ht="15.75" customHeight="1">
      <c r="A1152" s="19"/>
      <c r="B1152" s="61"/>
      <c r="C1152" s="31"/>
      <c r="D1152" s="31"/>
      <c r="E1152" s="14"/>
      <c r="F1152" s="14"/>
      <c r="G1152" s="14"/>
    </row>
    <row r="1153" spans="1:7" s="8" customFormat="1" ht="15.75" customHeight="1">
      <c r="A1153" s="19"/>
      <c r="B1153" s="75"/>
      <c r="C1153" s="62"/>
      <c r="D1153" s="6"/>
      <c r="E1153" s="6"/>
      <c r="F1153" s="63"/>
      <c r="G1153" s="78"/>
    </row>
    <row r="1154" spans="1:7" s="8" customFormat="1" ht="15.75" customHeight="1">
      <c r="A1154" s="19" t="s">
        <v>1033</v>
      </c>
      <c r="B1154" s="877" t="s">
        <v>25</v>
      </c>
      <c r="C1154" s="877" t="s">
        <v>26</v>
      </c>
      <c r="D1154" s="877" t="s">
        <v>27</v>
      </c>
      <c r="E1154" s="122" t="s">
        <v>677</v>
      </c>
      <c r="F1154" s="122" t="s">
        <v>28</v>
      </c>
      <c r="G1154" s="122" t="s">
        <v>147</v>
      </c>
    </row>
    <row r="1155" spans="1:7" s="8" customFormat="1" ht="15.75" customHeight="1">
      <c r="A1155" s="19"/>
      <c r="B1155" s="877"/>
      <c r="C1155" s="877"/>
      <c r="D1155" s="877"/>
      <c r="E1155" s="122" t="s">
        <v>18</v>
      </c>
      <c r="F1155" s="122" t="s">
        <v>29</v>
      </c>
      <c r="G1155" s="122" t="s">
        <v>30</v>
      </c>
    </row>
    <row r="1156" spans="1:7" s="8" customFormat="1" ht="15.75" customHeight="1">
      <c r="A1156" s="19"/>
      <c r="B1156" s="182" t="s">
        <v>505</v>
      </c>
      <c r="C1156" s="180" t="s">
        <v>508</v>
      </c>
      <c r="D1156" s="876" t="s">
        <v>1034</v>
      </c>
      <c r="E1156" s="86">
        <v>43797</v>
      </c>
      <c r="F1156" s="86">
        <f>E1156+4</f>
        <v>43801</v>
      </c>
      <c r="G1156" s="91">
        <f>F1156+13</f>
        <v>43814</v>
      </c>
    </row>
    <row r="1157" spans="1:7" s="8" customFormat="1" ht="15.75" customHeight="1">
      <c r="B1157" s="182" t="s">
        <v>506</v>
      </c>
      <c r="C1157" s="181">
        <v>72</v>
      </c>
      <c r="D1157" s="876"/>
      <c r="E1157" s="86">
        <f t="shared" ref="E1157:G1161" si="122">E1156+7</f>
        <v>43804</v>
      </c>
      <c r="F1157" s="86">
        <f t="shared" si="122"/>
        <v>43808</v>
      </c>
      <c r="G1157" s="86">
        <f t="shared" si="122"/>
        <v>43821</v>
      </c>
    </row>
    <row r="1158" spans="1:7" s="8" customFormat="1" ht="15.75" customHeight="1">
      <c r="A1158" s="19"/>
      <c r="B1158" s="182" t="s">
        <v>290</v>
      </c>
      <c r="C1158" s="81" t="s">
        <v>1035</v>
      </c>
      <c r="D1158" s="876"/>
      <c r="E1158" s="86">
        <f t="shared" si="122"/>
        <v>43811</v>
      </c>
      <c r="F1158" s="86">
        <f t="shared" si="122"/>
        <v>43815</v>
      </c>
      <c r="G1158" s="86">
        <f t="shared" si="122"/>
        <v>43828</v>
      </c>
    </row>
    <row r="1159" spans="1:7" s="8" customFormat="1" ht="15.75" customHeight="1">
      <c r="A1159" s="19"/>
      <c r="B1159" s="182" t="s">
        <v>115</v>
      </c>
      <c r="C1159" s="113" t="s">
        <v>1030</v>
      </c>
      <c r="D1159" s="876"/>
      <c r="E1159" s="86">
        <f t="shared" si="122"/>
        <v>43818</v>
      </c>
      <c r="F1159" s="86">
        <f t="shared" si="122"/>
        <v>43822</v>
      </c>
      <c r="G1159" s="86">
        <f t="shared" si="122"/>
        <v>43835</v>
      </c>
    </row>
    <row r="1160" spans="1:7" s="8" customFormat="1" ht="15.75" customHeight="1">
      <c r="A1160" s="19"/>
      <c r="B1160" s="182" t="s">
        <v>507</v>
      </c>
      <c r="C1160" s="183" t="s">
        <v>1036</v>
      </c>
      <c r="D1160" s="876"/>
      <c r="E1160" s="86">
        <f t="shared" si="122"/>
        <v>43825</v>
      </c>
      <c r="F1160" s="86">
        <f t="shared" si="122"/>
        <v>43829</v>
      </c>
      <c r="G1160" s="86">
        <f t="shared" si="122"/>
        <v>43842</v>
      </c>
    </row>
    <row r="1161" spans="1:7" s="8" customFormat="1" ht="15.75" customHeight="1">
      <c r="A1161" s="19"/>
      <c r="B1161" s="184"/>
      <c r="C1161" s="184"/>
      <c r="D1161" s="185"/>
      <c r="E1161" s="86">
        <f t="shared" si="122"/>
        <v>43832</v>
      </c>
      <c r="F1161" s="86">
        <f t="shared" si="122"/>
        <v>43836</v>
      </c>
      <c r="G1161" s="86">
        <f t="shared" si="122"/>
        <v>43849</v>
      </c>
    </row>
    <row r="1162" spans="1:7" s="8" customFormat="1" ht="15.75" customHeight="1">
      <c r="A1162" s="19"/>
      <c r="B1162" s="64"/>
      <c r="C1162" s="65"/>
      <c r="D1162" s="31"/>
      <c r="E1162" s="31"/>
      <c r="F1162" s="66"/>
      <c r="G1162" s="66"/>
    </row>
    <row r="1163" spans="1:7" s="8" customFormat="1" ht="15.75" customHeight="1">
      <c r="A1163" s="19"/>
      <c r="B1163" s="867" t="s">
        <v>691</v>
      </c>
      <c r="C1163" s="867" t="s">
        <v>26</v>
      </c>
      <c r="D1163" s="867" t="s">
        <v>27</v>
      </c>
      <c r="E1163" s="144" t="s">
        <v>677</v>
      </c>
      <c r="F1163" s="144" t="s">
        <v>28</v>
      </c>
      <c r="G1163" s="144" t="s">
        <v>147</v>
      </c>
    </row>
    <row r="1164" spans="1:7" s="8" customFormat="1" ht="15.75" customHeight="1">
      <c r="A1164" s="19"/>
      <c r="B1164" s="868"/>
      <c r="C1164" s="868"/>
      <c r="D1164" s="868"/>
      <c r="E1164" s="145" t="s">
        <v>18</v>
      </c>
      <c r="F1164" s="144" t="s">
        <v>29</v>
      </c>
      <c r="G1164" s="144" t="s">
        <v>30</v>
      </c>
    </row>
    <row r="1165" spans="1:7" s="8" customFormat="1" ht="15.75" customHeight="1">
      <c r="A1165" s="19"/>
      <c r="B1165" s="186" t="s">
        <v>1037</v>
      </c>
      <c r="C1165" s="187" t="s">
        <v>1038</v>
      </c>
      <c r="D1165" s="872" t="s">
        <v>1039</v>
      </c>
      <c r="E1165" s="146">
        <v>43799</v>
      </c>
      <c r="F1165" s="146">
        <f>E1165+4</f>
        <v>43803</v>
      </c>
      <c r="G1165" s="146">
        <f>F1165+13</f>
        <v>43816</v>
      </c>
    </row>
    <row r="1166" spans="1:7" s="8" customFormat="1" ht="15.75" customHeight="1">
      <c r="A1166" s="19"/>
      <c r="B1166" s="186" t="s">
        <v>1040</v>
      </c>
      <c r="C1166" s="187" t="s">
        <v>497</v>
      </c>
      <c r="D1166" s="873"/>
      <c r="E1166" s="146">
        <f t="shared" ref="E1166:G1169" si="123">E1165+7</f>
        <v>43806</v>
      </c>
      <c r="F1166" s="146">
        <f t="shared" si="123"/>
        <v>43810</v>
      </c>
      <c r="G1166" s="146">
        <f t="shared" si="123"/>
        <v>43823</v>
      </c>
    </row>
    <row r="1167" spans="1:7" s="8" customFormat="1" ht="15.75" customHeight="1">
      <c r="A1167" s="19"/>
      <c r="B1167" s="186" t="s">
        <v>1041</v>
      </c>
      <c r="C1167" s="187" t="s">
        <v>498</v>
      </c>
      <c r="D1167" s="873"/>
      <c r="E1167" s="146">
        <f t="shared" si="123"/>
        <v>43813</v>
      </c>
      <c r="F1167" s="146">
        <f t="shared" si="123"/>
        <v>43817</v>
      </c>
      <c r="G1167" s="146">
        <f t="shared" si="123"/>
        <v>43830</v>
      </c>
    </row>
    <row r="1168" spans="1:7" s="8" customFormat="1" ht="15.75" customHeight="1">
      <c r="A1168" s="19"/>
      <c r="B1168" s="186" t="s">
        <v>1042</v>
      </c>
      <c r="C1168" s="187" t="s">
        <v>499</v>
      </c>
      <c r="D1168" s="873"/>
      <c r="E1168" s="146">
        <f t="shared" si="123"/>
        <v>43820</v>
      </c>
      <c r="F1168" s="146">
        <f t="shared" si="123"/>
        <v>43824</v>
      </c>
      <c r="G1168" s="146">
        <f t="shared" si="123"/>
        <v>43837</v>
      </c>
    </row>
    <row r="1169" spans="1:9" s="8" customFormat="1" ht="15.75" customHeight="1">
      <c r="A1169" s="19"/>
      <c r="B1169" s="186" t="s">
        <v>1043</v>
      </c>
      <c r="C1169" s="187" t="s">
        <v>500</v>
      </c>
      <c r="D1169" s="874"/>
      <c r="E1169" s="146">
        <f t="shared" si="123"/>
        <v>43827</v>
      </c>
      <c r="F1169" s="146">
        <f t="shared" si="123"/>
        <v>43831</v>
      </c>
      <c r="G1169" s="146">
        <f t="shared" si="123"/>
        <v>43844</v>
      </c>
    </row>
    <row r="1170" spans="1:9" s="8" customFormat="1" ht="15.75" customHeight="1">
      <c r="A1170" s="19"/>
      <c r="B1170" s="11"/>
      <c r="C1170" s="67"/>
      <c r="D1170" s="68"/>
      <c r="E1170" s="30"/>
      <c r="F1170" s="30"/>
      <c r="G1170" s="14"/>
    </row>
    <row r="1171" spans="1:9" s="8" customFormat="1" ht="15.75" customHeight="1">
      <c r="A1171" s="19"/>
      <c r="B1171" s="64"/>
      <c r="C1171" s="65"/>
      <c r="D1171" s="31"/>
      <c r="E1171" s="31"/>
      <c r="F1171" s="66"/>
      <c r="G1171" s="66"/>
    </row>
    <row r="1172" spans="1:9" s="8" customFormat="1" ht="15.75" customHeight="1">
      <c r="A1172" s="19"/>
      <c r="B1172" s="31"/>
      <c r="C1172" s="31"/>
      <c r="D1172" s="31"/>
      <c r="E1172" s="31"/>
      <c r="F1172" s="14"/>
      <c r="G1172" s="14"/>
    </row>
    <row r="1173" spans="1:9" s="8" customFormat="1" ht="15.75" customHeight="1">
      <c r="A1173" s="879"/>
      <c r="B1173" s="879"/>
      <c r="C1173" s="879"/>
      <c r="D1173" s="879"/>
      <c r="E1173" s="879"/>
      <c r="F1173" s="879"/>
      <c r="G1173" s="879"/>
      <c r="H1173" s="879"/>
      <c r="I1173" s="879"/>
    </row>
    <row r="1174" spans="1:9" s="8" customFormat="1" ht="15.75" customHeight="1">
      <c r="A1174" s="879"/>
      <c r="B1174" s="879"/>
      <c r="C1174" s="879"/>
      <c r="D1174" s="879"/>
      <c r="E1174" s="879"/>
      <c r="F1174" s="879"/>
      <c r="G1174" s="879"/>
      <c r="H1174" s="879"/>
      <c r="I1174" s="879"/>
    </row>
    <row r="1175" spans="1:9" s="8" customFormat="1" ht="15.75" customHeight="1">
      <c r="A1175" s="19"/>
      <c r="B1175" s="188" t="s">
        <v>25</v>
      </c>
      <c r="C1175" s="189" t="s">
        <v>26</v>
      </c>
      <c r="D1175" s="190" t="s">
        <v>676</v>
      </c>
      <c r="E1175" s="86" t="s">
        <v>1044</v>
      </c>
      <c r="F1175" s="86" t="s">
        <v>28</v>
      </c>
      <c r="G1175" s="86" t="s">
        <v>147</v>
      </c>
    </row>
    <row r="1176" spans="1:9" s="8" customFormat="1" ht="15.75" customHeight="1">
      <c r="A1176" s="19"/>
      <c r="B1176" s="188"/>
      <c r="C1176" s="189"/>
      <c r="D1176" s="190"/>
      <c r="E1176" s="86" t="s">
        <v>18</v>
      </c>
      <c r="F1176" s="86" t="s">
        <v>29</v>
      </c>
      <c r="G1176" s="86" t="s">
        <v>30</v>
      </c>
    </row>
    <row r="1177" spans="1:9" s="8" customFormat="1" ht="15.75" customHeight="1">
      <c r="A1177" s="19"/>
      <c r="B1177" s="188" t="s">
        <v>2</v>
      </c>
      <c r="C1177" s="189">
        <v>884</v>
      </c>
      <c r="D1177" s="880" t="s">
        <v>1045</v>
      </c>
      <c r="E1177" s="86">
        <v>43797</v>
      </c>
      <c r="F1177" s="86">
        <f>E1177+5</f>
        <v>43802</v>
      </c>
      <c r="G1177" s="86">
        <f>F1177+13</f>
        <v>43815</v>
      </c>
    </row>
    <row r="1178" spans="1:9" s="8" customFormat="1" ht="15.75" customHeight="1">
      <c r="A1178" s="19"/>
      <c r="B1178" s="188" t="s">
        <v>540</v>
      </c>
      <c r="C1178" s="189">
        <v>885</v>
      </c>
      <c r="D1178" s="888"/>
      <c r="E1178" s="86">
        <f t="shared" ref="E1178:G1182" si="124">E1177+7</f>
        <v>43804</v>
      </c>
      <c r="F1178" s="86">
        <f t="shared" si="124"/>
        <v>43809</v>
      </c>
      <c r="G1178" s="86">
        <f t="shared" si="124"/>
        <v>43822</v>
      </c>
    </row>
    <row r="1179" spans="1:9" s="8" customFormat="1" ht="15.75" customHeight="1">
      <c r="A1179" s="19"/>
      <c r="B1179" s="188" t="s">
        <v>353</v>
      </c>
      <c r="C1179" s="189">
        <v>886</v>
      </c>
      <c r="D1179" s="888"/>
      <c r="E1179" s="86">
        <f t="shared" si="124"/>
        <v>43811</v>
      </c>
      <c r="F1179" s="86">
        <f t="shared" si="124"/>
        <v>43816</v>
      </c>
      <c r="G1179" s="86">
        <f t="shared" si="124"/>
        <v>43829</v>
      </c>
    </row>
    <row r="1180" spans="1:9" s="8" customFormat="1" ht="15.75" customHeight="1">
      <c r="A1180" s="19"/>
      <c r="B1180" s="81" t="s">
        <v>159</v>
      </c>
      <c r="C1180" s="189">
        <v>887</v>
      </c>
      <c r="D1180" s="888"/>
      <c r="E1180" s="86">
        <f t="shared" si="124"/>
        <v>43818</v>
      </c>
      <c r="F1180" s="86">
        <f t="shared" si="124"/>
        <v>43823</v>
      </c>
      <c r="G1180" s="86">
        <f t="shared" si="124"/>
        <v>43836</v>
      </c>
    </row>
    <row r="1181" spans="1:9" s="8" customFormat="1" ht="15.75" customHeight="1">
      <c r="A1181" s="19"/>
      <c r="B1181" s="159" t="s">
        <v>287</v>
      </c>
      <c r="C1181" s="189">
        <v>888</v>
      </c>
      <c r="D1181" s="888"/>
      <c r="E1181" s="191">
        <f t="shared" si="124"/>
        <v>43825</v>
      </c>
      <c r="F1181" s="191">
        <f t="shared" si="124"/>
        <v>43830</v>
      </c>
      <c r="G1181" s="191">
        <f t="shared" si="124"/>
        <v>43843</v>
      </c>
    </row>
    <row r="1182" spans="1:9" s="8" customFormat="1" ht="15.75" customHeight="1">
      <c r="A1182" s="19"/>
      <c r="B1182" s="81"/>
      <c r="C1182" s="189"/>
      <c r="D1182" s="889"/>
      <c r="E1182" s="191">
        <f t="shared" si="124"/>
        <v>43832</v>
      </c>
      <c r="F1182" s="191">
        <f t="shared" si="124"/>
        <v>43837</v>
      </c>
      <c r="G1182" s="191">
        <f t="shared" si="124"/>
        <v>43850</v>
      </c>
    </row>
    <row r="1183" spans="1:9" s="8" customFormat="1" ht="15.75" customHeight="1">
      <c r="A1183" s="890"/>
      <c r="B1183" s="890"/>
      <c r="C1183" s="890"/>
      <c r="D1183" s="890"/>
      <c r="E1183" s="890"/>
      <c r="F1183" s="890"/>
      <c r="G1183" s="890"/>
      <c r="H1183" s="890"/>
    </row>
    <row r="1184" spans="1:9" s="8" customFormat="1" ht="15.75" customHeight="1">
      <c r="A1184" s="19"/>
      <c r="B1184" s="81" t="s">
        <v>691</v>
      </c>
      <c r="C1184" s="192" t="s">
        <v>26</v>
      </c>
      <c r="D1184" s="185" t="s">
        <v>676</v>
      </c>
      <c r="E1184" s="86" t="s">
        <v>1044</v>
      </c>
      <c r="F1184" s="86" t="s">
        <v>28</v>
      </c>
      <c r="G1184" s="91" t="s">
        <v>147</v>
      </c>
    </row>
    <row r="1185" spans="1:8" s="8" customFormat="1" ht="15.75" customHeight="1">
      <c r="A1185" s="19"/>
      <c r="B1185" s="81"/>
      <c r="C1185" s="179"/>
      <c r="D1185" s="185"/>
      <c r="E1185" s="86" t="s">
        <v>18</v>
      </c>
      <c r="F1185" s="86" t="s">
        <v>29</v>
      </c>
      <c r="G1185" s="86" t="s">
        <v>30</v>
      </c>
    </row>
    <row r="1186" spans="1:8" s="8" customFormat="1" ht="15.75" customHeight="1">
      <c r="A1186" s="19"/>
      <c r="B1186" s="182" t="s">
        <v>505</v>
      </c>
      <c r="C1186" s="180" t="s">
        <v>508</v>
      </c>
      <c r="D1186" s="880" t="s">
        <v>1046</v>
      </c>
      <c r="E1186" s="86">
        <v>43797</v>
      </c>
      <c r="F1186" s="86">
        <f>E1186+4</f>
        <v>43801</v>
      </c>
      <c r="G1186" s="86">
        <f>F1186+13</f>
        <v>43814</v>
      </c>
    </row>
    <row r="1187" spans="1:8" s="8" customFormat="1" ht="15.75" customHeight="1">
      <c r="A1187" s="19"/>
      <c r="B1187" s="182" t="s">
        <v>506</v>
      </c>
      <c r="C1187" s="181">
        <v>72</v>
      </c>
      <c r="D1187" s="881"/>
      <c r="E1187" s="86">
        <f t="shared" ref="E1187:G1191" si="125">E1186+7</f>
        <v>43804</v>
      </c>
      <c r="F1187" s="86">
        <f t="shared" si="125"/>
        <v>43808</v>
      </c>
      <c r="G1187" s="86">
        <f t="shared" si="125"/>
        <v>43821</v>
      </c>
    </row>
    <row r="1188" spans="1:8" s="8" customFormat="1" ht="15.75" customHeight="1">
      <c r="A1188" s="19"/>
      <c r="B1188" s="182" t="s">
        <v>290</v>
      </c>
      <c r="C1188" s="81" t="s">
        <v>1035</v>
      </c>
      <c r="D1188" s="881"/>
      <c r="E1188" s="86">
        <f t="shared" si="125"/>
        <v>43811</v>
      </c>
      <c r="F1188" s="86">
        <f t="shared" si="125"/>
        <v>43815</v>
      </c>
      <c r="G1188" s="86">
        <f t="shared" si="125"/>
        <v>43828</v>
      </c>
    </row>
    <row r="1189" spans="1:8" s="8" customFormat="1" ht="15.75" customHeight="1">
      <c r="A1189" s="19"/>
      <c r="B1189" s="182" t="s">
        <v>115</v>
      </c>
      <c r="C1189" s="113" t="s">
        <v>1030</v>
      </c>
      <c r="D1189" s="881"/>
      <c r="E1189" s="91">
        <f t="shared" si="125"/>
        <v>43818</v>
      </c>
      <c r="F1189" s="86">
        <f t="shared" si="125"/>
        <v>43822</v>
      </c>
      <c r="G1189" s="86">
        <f t="shared" si="125"/>
        <v>43835</v>
      </c>
    </row>
    <row r="1190" spans="1:8" s="8" customFormat="1" ht="15.75" customHeight="1">
      <c r="A1190" s="39"/>
      <c r="B1190" s="182" t="s">
        <v>507</v>
      </c>
      <c r="C1190" s="183" t="s">
        <v>1036</v>
      </c>
      <c r="D1190" s="881"/>
      <c r="E1190" s="191">
        <f t="shared" si="125"/>
        <v>43825</v>
      </c>
      <c r="F1190" s="191">
        <f t="shared" si="125"/>
        <v>43829</v>
      </c>
      <c r="G1190" s="191">
        <f t="shared" si="125"/>
        <v>43842</v>
      </c>
    </row>
    <row r="1191" spans="1:8" s="8" customFormat="1" ht="15.75" customHeight="1">
      <c r="A1191" s="19"/>
      <c r="B1191" s="184"/>
      <c r="C1191" s="184"/>
      <c r="D1191" s="887"/>
      <c r="E1191" s="191">
        <f t="shared" si="125"/>
        <v>43832</v>
      </c>
      <c r="F1191" s="191">
        <f t="shared" si="125"/>
        <v>43836</v>
      </c>
      <c r="G1191" s="191">
        <f t="shared" si="125"/>
        <v>43849</v>
      </c>
      <c r="H1191" s="74"/>
    </row>
    <row r="1192" spans="1:8" s="8" customFormat="1" ht="15.75" customHeight="1">
      <c r="A1192" s="39"/>
      <c r="B1192" s="74"/>
      <c r="C1192" s="74"/>
      <c r="D1192" s="74"/>
      <c r="E1192" s="74"/>
      <c r="F1192" s="74"/>
      <c r="G1192" s="74"/>
      <c r="H1192" s="74"/>
    </row>
    <row r="1193" spans="1:8" s="8" customFormat="1" ht="15.75" customHeight="1">
      <c r="A1193" s="19" t="s">
        <v>1047</v>
      </c>
      <c r="B1193" s="188" t="s">
        <v>691</v>
      </c>
      <c r="C1193" s="189" t="s">
        <v>26</v>
      </c>
      <c r="D1193" s="190" t="s">
        <v>676</v>
      </c>
      <c r="E1193" s="86" t="s">
        <v>1044</v>
      </c>
      <c r="F1193" s="86" t="s">
        <v>28</v>
      </c>
      <c r="G1193" s="86" t="s">
        <v>149</v>
      </c>
    </row>
    <row r="1194" spans="1:8" s="8" customFormat="1" ht="15.75" customHeight="1">
      <c r="A1194" s="19"/>
      <c r="B1194" s="188"/>
      <c r="C1194" s="189"/>
      <c r="D1194" s="190"/>
      <c r="E1194" s="86" t="s">
        <v>18</v>
      </c>
      <c r="F1194" s="86" t="s">
        <v>29</v>
      </c>
      <c r="G1194" s="86" t="s">
        <v>30</v>
      </c>
    </row>
    <row r="1195" spans="1:8" s="8" customFormat="1" ht="15.75" customHeight="1">
      <c r="A1195" s="19"/>
      <c r="B1195" s="188" t="s">
        <v>2</v>
      </c>
      <c r="C1195" s="189">
        <v>884</v>
      </c>
      <c r="D1195" s="880" t="s">
        <v>1045</v>
      </c>
      <c r="E1195" s="86">
        <v>43797</v>
      </c>
      <c r="F1195" s="86">
        <f>E1195+5</f>
        <v>43802</v>
      </c>
      <c r="G1195" s="86">
        <f>F1195+17</f>
        <v>43819</v>
      </c>
    </row>
    <row r="1196" spans="1:8" s="8" customFormat="1" ht="15.75" customHeight="1">
      <c r="A1196" s="19"/>
      <c r="B1196" s="188" t="s">
        <v>540</v>
      </c>
      <c r="C1196" s="189">
        <v>885</v>
      </c>
      <c r="D1196" s="881"/>
      <c r="E1196" s="86">
        <f t="shared" ref="E1196:G1200" si="126">E1195+7</f>
        <v>43804</v>
      </c>
      <c r="F1196" s="86">
        <f t="shared" si="126"/>
        <v>43809</v>
      </c>
      <c r="G1196" s="86">
        <f t="shared" si="126"/>
        <v>43826</v>
      </c>
    </row>
    <row r="1197" spans="1:8" s="8" customFormat="1" ht="15.75" customHeight="1">
      <c r="B1197" s="188" t="s">
        <v>353</v>
      </c>
      <c r="C1197" s="189">
        <v>886</v>
      </c>
      <c r="D1197" s="881"/>
      <c r="E1197" s="86">
        <f t="shared" si="126"/>
        <v>43811</v>
      </c>
      <c r="F1197" s="86">
        <f t="shared" si="126"/>
        <v>43816</v>
      </c>
      <c r="G1197" s="86">
        <f t="shared" si="126"/>
        <v>43833</v>
      </c>
    </row>
    <row r="1198" spans="1:8" s="8" customFormat="1" ht="15.75" customHeight="1">
      <c r="A1198" s="19"/>
      <c r="B1198" s="81" t="s">
        <v>159</v>
      </c>
      <c r="C1198" s="189">
        <v>887</v>
      </c>
      <c r="D1198" s="881"/>
      <c r="E1198" s="86">
        <f t="shared" si="126"/>
        <v>43818</v>
      </c>
      <c r="F1198" s="86">
        <f t="shared" si="126"/>
        <v>43823</v>
      </c>
      <c r="G1198" s="86">
        <f t="shared" si="126"/>
        <v>43840</v>
      </c>
    </row>
    <row r="1199" spans="1:8" s="8" customFormat="1" ht="15.75" customHeight="1">
      <c r="A1199" s="39"/>
      <c r="B1199" s="159" t="s">
        <v>287</v>
      </c>
      <c r="C1199" s="189">
        <v>888</v>
      </c>
      <c r="D1199" s="881"/>
      <c r="E1199" s="191">
        <f t="shared" si="126"/>
        <v>43825</v>
      </c>
      <c r="F1199" s="191">
        <f t="shared" si="126"/>
        <v>43830</v>
      </c>
      <c r="G1199" s="191">
        <f t="shared" si="126"/>
        <v>43847</v>
      </c>
    </row>
    <row r="1200" spans="1:8" s="8" customFormat="1" ht="15.75" customHeight="1">
      <c r="A1200" s="19"/>
      <c r="B1200" s="81"/>
      <c r="C1200" s="189"/>
      <c r="D1200" s="881"/>
      <c r="E1200" s="91">
        <f t="shared" si="126"/>
        <v>43832</v>
      </c>
      <c r="F1200" s="91">
        <f t="shared" si="126"/>
        <v>43837</v>
      </c>
      <c r="G1200" s="91">
        <f t="shared" si="126"/>
        <v>43854</v>
      </c>
    </row>
    <row r="1201" spans="1:8" s="8" customFormat="1" ht="15.75" customHeight="1">
      <c r="A1201" s="19"/>
      <c r="B1201" s="81"/>
      <c r="C1201" s="81"/>
      <c r="D1201" s="882"/>
      <c r="E1201" s="81"/>
      <c r="F1201" s="81"/>
      <c r="G1201" s="81"/>
    </row>
    <row r="1202" spans="1:8" s="8" customFormat="1" ht="15.75" customHeight="1">
      <c r="A1202" s="879"/>
      <c r="B1202" s="879"/>
      <c r="C1202" s="879"/>
      <c r="D1202" s="879"/>
      <c r="E1202" s="879"/>
      <c r="F1202" s="879"/>
      <c r="G1202" s="879"/>
      <c r="H1202" s="879"/>
    </row>
    <row r="1203" spans="1:8" s="8" customFormat="1" ht="15.75" customHeight="1">
      <c r="A1203" s="19" t="s">
        <v>1048</v>
      </c>
      <c r="B1203" s="188" t="s">
        <v>25</v>
      </c>
      <c r="C1203" s="189" t="s">
        <v>26</v>
      </c>
      <c r="D1203" s="190" t="s">
        <v>676</v>
      </c>
      <c r="E1203" s="86" t="s">
        <v>1044</v>
      </c>
      <c r="F1203" s="86" t="s">
        <v>28</v>
      </c>
      <c r="G1203" s="86" t="s">
        <v>1049</v>
      </c>
    </row>
    <row r="1204" spans="1:8" s="8" customFormat="1" ht="15.75" customHeight="1">
      <c r="A1204" s="19"/>
      <c r="B1204" s="188"/>
      <c r="C1204" s="189"/>
      <c r="D1204" s="190"/>
      <c r="E1204" s="86" t="s">
        <v>18</v>
      </c>
      <c r="F1204" s="86" t="s">
        <v>29</v>
      </c>
      <c r="G1204" s="86" t="s">
        <v>30</v>
      </c>
    </row>
    <row r="1205" spans="1:8" s="8" customFormat="1" ht="15.75" customHeight="1">
      <c r="B1205" s="188" t="s">
        <v>291</v>
      </c>
      <c r="C1205" s="189"/>
      <c r="D1205" s="880" t="s">
        <v>1050</v>
      </c>
      <c r="E1205" s="86">
        <v>43801</v>
      </c>
      <c r="F1205" s="86">
        <f>E1205+5</f>
        <v>43806</v>
      </c>
      <c r="G1205" s="86">
        <f>F1205+17</f>
        <v>43823</v>
      </c>
    </row>
    <row r="1206" spans="1:8" s="8" customFormat="1" ht="15.75" customHeight="1">
      <c r="A1206" s="19"/>
      <c r="B1206" s="188" t="s">
        <v>350</v>
      </c>
      <c r="C1206" s="189" t="s">
        <v>537</v>
      </c>
      <c r="D1206" s="881"/>
      <c r="E1206" s="86">
        <f t="shared" ref="E1206:G1209" si="127">E1205+7</f>
        <v>43808</v>
      </c>
      <c r="F1206" s="86">
        <f t="shared" si="127"/>
        <v>43813</v>
      </c>
      <c r="G1206" s="86">
        <f t="shared" si="127"/>
        <v>43830</v>
      </c>
    </row>
    <row r="1207" spans="1:8" s="8" customFormat="1" ht="15.75" customHeight="1">
      <c r="A1207" s="19"/>
      <c r="B1207" s="188" t="s">
        <v>536</v>
      </c>
      <c r="C1207" s="189" t="s">
        <v>539</v>
      </c>
      <c r="D1207" s="881"/>
      <c r="E1207" s="86">
        <f t="shared" si="127"/>
        <v>43815</v>
      </c>
      <c r="F1207" s="86">
        <f t="shared" si="127"/>
        <v>43820</v>
      </c>
      <c r="G1207" s="86">
        <f t="shared" si="127"/>
        <v>43837</v>
      </c>
    </row>
    <row r="1208" spans="1:8" s="8" customFormat="1" ht="15.75" customHeight="1">
      <c r="A1208" s="19"/>
      <c r="B1208" s="87" t="s">
        <v>351</v>
      </c>
      <c r="C1208" s="87" t="s">
        <v>538</v>
      </c>
      <c r="D1208" s="881"/>
      <c r="E1208" s="91">
        <f t="shared" si="127"/>
        <v>43822</v>
      </c>
      <c r="F1208" s="193">
        <f t="shared" si="127"/>
        <v>43827</v>
      </c>
      <c r="G1208" s="193">
        <f t="shared" si="127"/>
        <v>43844</v>
      </c>
    </row>
    <row r="1209" spans="1:8" s="8" customFormat="1" ht="15.75" customHeight="1">
      <c r="A1209" s="39"/>
      <c r="B1209" s="81" t="s">
        <v>80</v>
      </c>
      <c r="C1209" s="81"/>
      <c r="D1209" s="881"/>
      <c r="E1209" s="91">
        <f t="shared" si="127"/>
        <v>43829</v>
      </c>
      <c r="F1209" s="91">
        <f t="shared" si="127"/>
        <v>43834</v>
      </c>
      <c r="G1209" s="91">
        <f t="shared" si="127"/>
        <v>43851</v>
      </c>
    </row>
    <row r="1210" spans="1:8" s="8" customFormat="1" ht="15.75" customHeight="1">
      <c r="A1210" s="19"/>
      <c r="B1210" s="81"/>
      <c r="C1210" s="81"/>
      <c r="D1210" s="882"/>
      <c r="E1210" s="81"/>
      <c r="F1210" s="81"/>
      <c r="G1210" s="81"/>
    </row>
    <row r="1211" spans="1:8" s="879" customFormat="1" ht="15.75" customHeight="1"/>
    <row r="1212" spans="1:8" s="8" customFormat="1" ht="15.75" customHeight="1">
      <c r="A1212" s="19" t="s">
        <v>150</v>
      </c>
      <c r="B1212" s="185" t="s">
        <v>25</v>
      </c>
      <c r="C1212" s="181" t="s">
        <v>26</v>
      </c>
      <c r="D1212" s="194" t="s">
        <v>801</v>
      </c>
      <c r="E1212" s="86" t="s">
        <v>1051</v>
      </c>
      <c r="F1212" s="86" t="s">
        <v>28</v>
      </c>
      <c r="G1212" s="91" t="s">
        <v>150</v>
      </c>
    </row>
    <row r="1213" spans="1:8" s="8" customFormat="1" ht="15.75" customHeight="1">
      <c r="A1213" s="19"/>
      <c r="B1213" s="81"/>
      <c r="C1213" s="181"/>
      <c r="D1213" s="883" t="s">
        <v>1052</v>
      </c>
      <c r="E1213" s="86" t="s">
        <v>1053</v>
      </c>
      <c r="F1213" s="86" t="s">
        <v>29</v>
      </c>
      <c r="G1213" s="86" t="s">
        <v>30</v>
      </c>
    </row>
    <row r="1214" spans="1:8" s="8" customFormat="1" ht="15.75" customHeight="1">
      <c r="A1214" s="19"/>
      <c r="B1214" s="81" t="s">
        <v>349</v>
      </c>
      <c r="C1214" s="181" t="s">
        <v>138</v>
      </c>
      <c r="D1214" s="881"/>
      <c r="E1214" s="86">
        <v>43800</v>
      </c>
      <c r="F1214" s="86">
        <f>E1214+4</f>
        <v>43804</v>
      </c>
      <c r="G1214" s="86">
        <f>F1214+29</f>
        <v>43833</v>
      </c>
    </row>
    <row r="1215" spans="1:8" s="8" customFormat="1" ht="15.75" customHeight="1">
      <c r="A1215" s="19"/>
      <c r="B1215" s="81" t="s">
        <v>517</v>
      </c>
      <c r="C1215" s="181" t="s">
        <v>522</v>
      </c>
      <c r="D1215" s="881"/>
      <c r="E1215" s="86">
        <f t="shared" ref="E1215:G1219" si="128">E1214+7</f>
        <v>43807</v>
      </c>
      <c r="F1215" s="86">
        <f t="shared" si="128"/>
        <v>43811</v>
      </c>
      <c r="G1215" s="86">
        <f t="shared" si="128"/>
        <v>43840</v>
      </c>
    </row>
    <row r="1216" spans="1:8" s="8" customFormat="1" ht="15.75" customHeight="1">
      <c r="A1216" s="19"/>
      <c r="B1216" s="81" t="s">
        <v>518</v>
      </c>
      <c r="C1216" s="181" t="s">
        <v>523</v>
      </c>
      <c r="D1216" s="881"/>
      <c r="E1216" s="86">
        <f t="shared" si="128"/>
        <v>43814</v>
      </c>
      <c r="F1216" s="86">
        <f t="shared" si="128"/>
        <v>43818</v>
      </c>
      <c r="G1216" s="86">
        <f t="shared" si="128"/>
        <v>43847</v>
      </c>
    </row>
    <row r="1217" spans="1:8" s="8" customFormat="1" ht="15.75" customHeight="1">
      <c r="A1217" s="19"/>
      <c r="B1217" s="185" t="s">
        <v>519</v>
      </c>
      <c r="C1217" s="81" t="s">
        <v>524</v>
      </c>
      <c r="D1217" s="881"/>
      <c r="E1217" s="86">
        <f t="shared" si="128"/>
        <v>43821</v>
      </c>
      <c r="F1217" s="86">
        <f t="shared" si="128"/>
        <v>43825</v>
      </c>
      <c r="G1217" s="86">
        <f t="shared" si="128"/>
        <v>43854</v>
      </c>
    </row>
    <row r="1218" spans="1:8" s="8" customFormat="1" ht="15.75" customHeight="1">
      <c r="B1218" s="81" t="s">
        <v>520</v>
      </c>
      <c r="C1218" s="81" t="s">
        <v>525</v>
      </c>
      <c r="D1218" s="881"/>
      <c r="E1218" s="86">
        <f t="shared" si="128"/>
        <v>43828</v>
      </c>
      <c r="F1218" s="86">
        <f t="shared" si="128"/>
        <v>43832</v>
      </c>
      <c r="G1218" s="86">
        <f t="shared" si="128"/>
        <v>43861</v>
      </c>
    </row>
    <row r="1219" spans="1:8" s="8" customFormat="1" ht="15.75" customHeight="1">
      <c r="A1219" s="19"/>
      <c r="B1219" s="87" t="s">
        <v>521</v>
      </c>
      <c r="C1219" s="81" t="s">
        <v>354</v>
      </c>
      <c r="D1219" s="882"/>
      <c r="E1219" s="91">
        <f t="shared" si="128"/>
        <v>43835</v>
      </c>
      <c r="F1219" s="193">
        <f t="shared" si="128"/>
        <v>43839</v>
      </c>
      <c r="G1219" s="193">
        <f t="shared" si="128"/>
        <v>43868</v>
      </c>
    </row>
    <row r="1220" spans="1:8" s="8" customFormat="1" ht="15.75" customHeight="1">
      <c r="A1220" s="879"/>
      <c r="B1220" s="879"/>
      <c r="C1220" s="879"/>
      <c r="D1220" s="879"/>
      <c r="E1220" s="879"/>
      <c r="F1220" s="879"/>
      <c r="G1220" s="879"/>
      <c r="H1220" s="879"/>
    </row>
    <row r="1221" spans="1:8" s="8" customFormat="1" ht="15.75" customHeight="1">
      <c r="A1221" s="879"/>
      <c r="B1221" s="879"/>
      <c r="C1221" s="879"/>
      <c r="D1221" s="879"/>
      <c r="E1221" s="879"/>
      <c r="F1221" s="879"/>
      <c r="G1221" s="879"/>
      <c r="H1221" s="879"/>
    </row>
    <row r="1222" spans="1:8" s="8" customFormat="1" ht="15.75" customHeight="1">
      <c r="A1222" s="19"/>
      <c r="B1222" s="185" t="s">
        <v>691</v>
      </c>
      <c r="C1222" s="195" t="s">
        <v>26</v>
      </c>
      <c r="D1222" s="194" t="s">
        <v>676</v>
      </c>
      <c r="E1222" s="86" t="s">
        <v>1044</v>
      </c>
      <c r="F1222" s="86" t="s">
        <v>1044</v>
      </c>
      <c r="G1222" s="91" t="s">
        <v>1054</v>
      </c>
    </row>
    <row r="1223" spans="1:8" s="8" customFormat="1" ht="15.75" customHeight="1">
      <c r="A1223" s="19"/>
      <c r="B1223" s="81"/>
      <c r="C1223" s="195"/>
      <c r="D1223" s="194"/>
      <c r="E1223" s="86" t="s">
        <v>18</v>
      </c>
      <c r="F1223" s="86" t="s">
        <v>1055</v>
      </c>
      <c r="G1223" s="86" t="s">
        <v>1056</v>
      </c>
    </row>
    <row r="1224" spans="1:8" s="8" customFormat="1" ht="15.75" customHeight="1">
      <c r="A1224" s="19"/>
      <c r="B1224" s="81" t="s">
        <v>526</v>
      </c>
      <c r="C1224" s="195" t="s">
        <v>531</v>
      </c>
      <c r="D1224" s="883" t="s">
        <v>1057</v>
      </c>
      <c r="E1224" s="86">
        <v>43802</v>
      </c>
      <c r="F1224" s="86">
        <f>E1224+4</f>
        <v>43806</v>
      </c>
      <c r="G1224" s="86">
        <f>F1224+27</f>
        <v>43833</v>
      </c>
    </row>
    <row r="1225" spans="1:8" s="8" customFormat="1" ht="15.75" customHeight="1">
      <c r="A1225" s="19"/>
      <c r="B1225" s="81" t="s">
        <v>527</v>
      </c>
      <c r="C1225" s="195" t="s">
        <v>532</v>
      </c>
      <c r="D1225" s="881"/>
      <c r="E1225" s="86">
        <f t="shared" ref="E1225:G1228" si="129">E1224+7</f>
        <v>43809</v>
      </c>
      <c r="F1225" s="86">
        <f t="shared" si="129"/>
        <v>43813</v>
      </c>
      <c r="G1225" s="86">
        <f t="shared" si="129"/>
        <v>43840</v>
      </c>
    </row>
    <row r="1226" spans="1:8" s="8" customFormat="1" ht="15.75" customHeight="1">
      <c r="A1226" s="19"/>
      <c r="B1226" s="185" t="s">
        <v>528</v>
      </c>
      <c r="C1226" s="195" t="s">
        <v>533</v>
      </c>
      <c r="D1226" s="881"/>
      <c r="E1226" s="86">
        <f t="shared" si="129"/>
        <v>43816</v>
      </c>
      <c r="F1226" s="86">
        <f t="shared" si="129"/>
        <v>43820</v>
      </c>
      <c r="G1226" s="86">
        <f t="shared" si="129"/>
        <v>43847</v>
      </c>
    </row>
    <row r="1227" spans="1:8" s="8" customFormat="1" ht="15.75" customHeight="1">
      <c r="A1227" s="19"/>
      <c r="B1227" s="81" t="s">
        <v>529</v>
      </c>
      <c r="C1227" s="81" t="s">
        <v>534</v>
      </c>
      <c r="D1227" s="881"/>
      <c r="E1227" s="91">
        <f t="shared" si="129"/>
        <v>43823</v>
      </c>
      <c r="F1227" s="86">
        <f t="shared" si="129"/>
        <v>43827</v>
      </c>
      <c r="G1227" s="86">
        <f t="shared" si="129"/>
        <v>43854</v>
      </c>
    </row>
    <row r="1228" spans="1:8" s="8" customFormat="1" ht="15.75" customHeight="1">
      <c r="A1228" s="19"/>
      <c r="B1228" s="159" t="s">
        <v>530</v>
      </c>
      <c r="C1228" s="196" t="s">
        <v>535</v>
      </c>
      <c r="D1228" s="882"/>
      <c r="E1228" s="191">
        <f t="shared" si="129"/>
        <v>43830</v>
      </c>
      <c r="F1228" s="191">
        <f t="shared" si="129"/>
        <v>43834</v>
      </c>
      <c r="G1228" s="191">
        <f t="shared" si="129"/>
        <v>43861</v>
      </c>
    </row>
    <row r="1229" spans="1:8" s="8" customFormat="1" ht="15.75" customHeight="1">
      <c r="A1229" s="879"/>
      <c r="B1229" s="879"/>
      <c r="C1229" s="879"/>
      <c r="D1229" s="879"/>
      <c r="E1229" s="879"/>
      <c r="F1229" s="879"/>
      <c r="G1229" s="879"/>
      <c r="H1229" s="879"/>
    </row>
    <row r="1230" spans="1:8" s="8" customFormat="1" ht="15.75" customHeight="1">
      <c r="A1230" s="879"/>
      <c r="B1230" s="879"/>
      <c r="C1230" s="879"/>
      <c r="D1230" s="879"/>
      <c r="E1230" s="879"/>
      <c r="F1230" s="879"/>
      <c r="G1230" s="879"/>
      <c r="H1230" s="879"/>
    </row>
    <row r="1231" spans="1:8" s="8" customFormat="1" ht="15.75" customHeight="1">
      <c r="A1231" s="19" t="s">
        <v>1058</v>
      </c>
      <c r="B1231" s="185" t="s">
        <v>25</v>
      </c>
      <c r="C1231" s="181" t="s">
        <v>26</v>
      </c>
      <c r="D1231" s="194" t="s">
        <v>676</v>
      </c>
      <c r="E1231" s="86" t="s">
        <v>1044</v>
      </c>
      <c r="F1231" s="86" t="s">
        <v>28</v>
      </c>
      <c r="G1231" s="91" t="s">
        <v>1058</v>
      </c>
    </row>
    <row r="1232" spans="1:8" s="8" customFormat="1" ht="15.75" customHeight="1">
      <c r="A1232" s="19"/>
      <c r="B1232" s="81"/>
      <c r="C1232" s="181"/>
      <c r="D1232" s="194"/>
      <c r="E1232" s="86" t="s">
        <v>18</v>
      </c>
      <c r="F1232" s="86" t="s">
        <v>29</v>
      </c>
      <c r="G1232" s="86" t="s">
        <v>30</v>
      </c>
    </row>
    <row r="1233" spans="1:8" s="8" customFormat="1" ht="15.75" customHeight="1">
      <c r="A1233" s="19"/>
      <c r="B1233" s="81" t="s">
        <v>526</v>
      </c>
      <c r="C1233" s="195" t="s">
        <v>531</v>
      </c>
      <c r="D1233" s="884" t="s">
        <v>1059</v>
      </c>
      <c r="E1233" s="86">
        <v>43802</v>
      </c>
      <c r="F1233" s="86">
        <f>E1233+4</f>
        <v>43806</v>
      </c>
      <c r="G1233" s="86">
        <f>F1233+29</f>
        <v>43835</v>
      </c>
    </row>
    <row r="1234" spans="1:8" s="8" customFormat="1" ht="15.75" customHeight="1">
      <c r="A1234" s="19"/>
      <c r="B1234" s="81" t="s">
        <v>527</v>
      </c>
      <c r="C1234" s="195" t="s">
        <v>532</v>
      </c>
      <c r="D1234" s="885"/>
      <c r="E1234" s="86">
        <f t="shared" ref="E1234:G1238" si="130">E1233+7</f>
        <v>43809</v>
      </c>
      <c r="F1234" s="86">
        <f t="shared" si="130"/>
        <v>43813</v>
      </c>
      <c r="G1234" s="86">
        <f t="shared" si="130"/>
        <v>43842</v>
      </c>
    </row>
    <row r="1235" spans="1:8" s="8" customFormat="1" ht="15.75" customHeight="1">
      <c r="A1235" s="19"/>
      <c r="B1235" s="185" t="s">
        <v>528</v>
      </c>
      <c r="C1235" s="195" t="s">
        <v>533</v>
      </c>
      <c r="D1235" s="885"/>
      <c r="E1235" s="86">
        <f t="shared" si="130"/>
        <v>43816</v>
      </c>
      <c r="F1235" s="86">
        <f t="shared" si="130"/>
        <v>43820</v>
      </c>
      <c r="G1235" s="86">
        <f t="shared" si="130"/>
        <v>43849</v>
      </c>
    </row>
    <row r="1236" spans="1:8" s="8" customFormat="1" ht="15.75" customHeight="1">
      <c r="A1236" s="19"/>
      <c r="B1236" s="81" t="s">
        <v>529</v>
      </c>
      <c r="C1236" s="81" t="s">
        <v>534</v>
      </c>
      <c r="D1236" s="885"/>
      <c r="E1236" s="86">
        <f t="shared" si="130"/>
        <v>43823</v>
      </c>
      <c r="F1236" s="86">
        <f t="shared" si="130"/>
        <v>43827</v>
      </c>
      <c r="G1236" s="86">
        <f t="shared" si="130"/>
        <v>43856</v>
      </c>
    </row>
    <row r="1237" spans="1:8" s="8" customFormat="1" ht="15.75" customHeight="1">
      <c r="B1237" s="159" t="s">
        <v>530</v>
      </c>
      <c r="C1237" s="196" t="s">
        <v>535</v>
      </c>
      <c r="D1237" s="885"/>
      <c r="E1237" s="91">
        <f t="shared" si="130"/>
        <v>43830</v>
      </c>
      <c r="F1237" s="86">
        <f t="shared" si="130"/>
        <v>43834</v>
      </c>
      <c r="G1237" s="86">
        <f t="shared" si="130"/>
        <v>43863</v>
      </c>
    </row>
    <row r="1238" spans="1:8" s="8" customFormat="1" ht="15.75" customHeight="1">
      <c r="A1238" s="19"/>
      <c r="B1238" s="87"/>
      <c r="C1238" s="81"/>
      <c r="D1238" s="886"/>
      <c r="E1238" s="191">
        <f t="shared" si="130"/>
        <v>43837</v>
      </c>
      <c r="F1238" s="191">
        <f t="shared" si="130"/>
        <v>43841</v>
      </c>
      <c r="G1238" s="191">
        <f t="shared" si="130"/>
        <v>43870</v>
      </c>
    </row>
    <row r="1239" spans="1:8" s="8" customFormat="1" ht="15.75" customHeight="1">
      <c r="A1239" s="879"/>
      <c r="B1239" s="879"/>
      <c r="C1239" s="879"/>
      <c r="D1239" s="879"/>
      <c r="E1239" s="879"/>
      <c r="F1239" s="879"/>
      <c r="G1239" s="879"/>
      <c r="H1239" s="879"/>
    </row>
    <row r="1240" spans="1:8" s="8" customFormat="1" ht="15.75" customHeight="1">
      <c r="A1240" s="879"/>
      <c r="B1240" s="879"/>
      <c r="C1240" s="879"/>
      <c r="D1240" s="879"/>
      <c r="E1240" s="879"/>
      <c r="F1240" s="879"/>
      <c r="G1240" s="879"/>
      <c r="H1240" s="879"/>
    </row>
    <row r="1241" spans="1:8" s="8" customFormat="1" ht="15.75" customHeight="1">
      <c r="A1241" s="19"/>
      <c r="B1241" s="81" t="s">
        <v>691</v>
      </c>
      <c r="C1241" s="81" t="s">
        <v>26</v>
      </c>
      <c r="D1241" s="185" t="s">
        <v>676</v>
      </c>
      <c r="E1241" s="86" t="s">
        <v>1044</v>
      </c>
      <c r="F1241" s="86" t="s">
        <v>28</v>
      </c>
      <c r="G1241" s="91" t="s">
        <v>280</v>
      </c>
    </row>
    <row r="1242" spans="1:8" s="8" customFormat="1" ht="15.75" customHeight="1">
      <c r="A1242" s="19"/>
      <c r="B1242" s="81"/>
      <c r="C1242" s="81"/>
      <c r="D1242" s="185"/>
      <c r="E1242" s="86" t="s">
        <v>18</v>
      </c>
      <c r="F1242" s="86" t="s">
        <v>29</v>
      </c>
      <c r="G1242" s="86" t="s">
        <v>30</v>
      </c>
    </row>
    <row r="1243" spans="1:8" s="8" customFormat="1" ht="15.75" customHeight="1">
      <c r="A1243" s="19"/>
      <c r="B1243" s="81" t="s">
        <v>399</v>
      </c>
      <c r="C1243" s="81" t="s">
        <v>1060</v>
      </c>
      <c r="D1243" s="880" t="s">
        <v>1061</v>
      </c>
      <c r="E1243" s="86">
        <v>43797</v>
      </c>
      <c r="F1243" s="86">
        <f>E1243+4</f>
        <v>43801</v>
      </c>
      <c r="G1243" s="86">
        <f>F1243+30</f>
        <v>43831</v>
      </c>
    </row>
    <row r="1244" spans="1:8" s="8" customFormat="1" ht="15.75" customHeight="1">
      <c r="A1244" s="19"/>
      <c r="B1244" s="81" t="s">
        <v>400</v>
      </c>
      <c r="C1244" s="81" t="s">
        <v>1062</v>
      </c>
      <c r="D1244" s="881"/>
      <c r="E1244" s="86">
        <f t="shared" ref="E1244:G1247" si="131">E1243+7</f>
        <v>43804</v>
      </c>
      <c r="F1244" s="86">
        <f t="shared" si="131"/>
        <v>43808</v>
      </c>
      <c r="G1244" s="86">
        <f t="shared" si="131"/>
        <v>43838</v>
      </c>
    </row>
    <row r="1245" spans="1:8" s="8" customFormat="1" ht="15.75" customHeight="1">
      <c r="A1245" s="19"/>
      <c r="B1245" s="81" t="s">
        <v>401</v>
      </c>
      <c r="C1245" s="81" t="s">
        <v>1063</v>
      </c>
      <c r="D1245" s="881"/>
      <c r="E1245" s="86">
        <f t="shared" si="131"/>
        <v>43811</v>
      </c>
      <c r="F1245" s="86">
        <f t="shared" si="131"/>
        <v>43815</v>
      </c>
      <c r="G1245" s="86">
        <f t="shared" si="131"/>
        <v>43845</v>
      </c>
    </row>
    <row r="1246" spans="1:8" s="8" customFormat="1" ht="15.75" customHeight="1">
      <c r="A1246" s="19"/>
      <c r="B1246" s="159" t="s">
        <v>403</v>
      </c>
      <c r="C1246" s="101" t="s">
        <v>1064</v>
      </c>
      <c r="D1246" s="881"/>
      <c r="E1246" s="88">
        <f t="shared" si="131"/>
        <v>43818</v>
      </c>
      <c r="F1246" s="86">
        <f t="shared" si="131"/>
        <v>43822</v>
      </c>
      <c r="G1246" s="86">
        <f t="shared" si="131"/>
        <v>43852</v>
      </c>
    </row>
    <row r="1247" spans="1:8" s="8" customFormat="1" ht="15.75" customHeight="1">
      <c r="A1247" s="39"/>
      <c r="B1247" s="159" t="s">
        <v>404</v>
      </c>
      <c r="C1247" s="101" t="s">
        <v>1065</v>
      </c>
      <c r="D1247" s="881"/>
      <c r="E1247" s="191">
        <f t="shared" si="131"/>
        <v>43825</v>
      </c>
      <c r="F1247" s="191">
        <f t="shared" si="131"/>
        <v>43829</v>
      </c>
      <c r="G1247" s="191">
        <f t="shared" si="131"/>
        <v>43859</v>
      </c>
    </row>
    <row r="1248" spans="1:8" s="8" customFormat="1" ht="15.75" customHeight="1">
      <c r="A1248" s="19"/>
      <c r="B1248" s="197"/>
      <c r="C1248" s="101"/>
      <c r="D1248" s="141"/>
      <c r="E1248" s="191"/>
      <c r="F1248" s="191"/>
      <c r="G1248" s="191"/>
    </row>
    <row r="1249" spans="1:8" s="8" customFormat="1" ht="15.75" customHeight="1">
      <c r="A1249" s="879"/>
      <c r="B1249" s="879"/>
      <c r="C1249" s="879"/>
      <c r="D1249" s="879"/>
      <c r="E1249" s="879"/>
      <c r="F1249" s="879"/>
      <c r="G1249" s="879"/>
      <c r="H1249" s="879"/>
    </row>
    <row r="1250" spans="1:8" s="8" customFormat="1" ht="15.75" customHeight="1">
      <c r="A1250" s="19" t="s">
        <v>151</v>
      </c>
      <c r="B1250" s="198" t="s">
        <v>25</v>
      </c>
      <c r="C1250" s="199" t="s">
        <v>26</v>
      </c>
      <c r="D1250" s="194" t="s">
        <v>27</v>
      </c>
      <c r="E1250" s="127" t="s">
        <v>1044</v>
      </c>
      <c r="F1250" s="127" t="s">
        <v>28</v>
      </c>
      <c r="G1250" s="127" t="s">
        <v>1066</v>
      </c>
    </row>
    <row r="1251" spans="1:8" s="8" customFormat="1" ht="15.75" customHeight="1">
      <c r="A1251" s="19"/>
      <c r="B1251" s="198"/>
      <c r="C1251" s="199"/>
      <c r="D1251" s="194"/>
      <c r="E1251" s="127" t="s">
        <v>18</v>
      </c>
      <c r="F1251" s="86" t="s">
        <v>29</v>
      </c>
      <c r="G1251" s="86" t="s">
        <v>30</v>
      </c>
    </row>
    <row r="1252" spans="1:8" s="8" customFormat="1" ht="15.75" customHeight="1">
      <c r="A1252" s="19"/>
      <c r="B1252" s="198" t="s">
        <v>509</v>
      </c>
      <c r="C1252" s="199" t="s">
        <v>513</v>
      </c>
      <c r="D1252" s="883" t="s">
        <v>279</v>
      </c>
      <c r="E1252" s="127">
        <v>43799</v>
      </c>
      <c r="F1252" s="86">
        <f>E1252+4</f>
        <v>43803</v>
      </c>
      <c r="G1252" s="86">
        <f>F1252+37</f>
        <v>43840</v>
      </c>
    </row>
    <row r="1253" spans="1:8" s="8" customFormat="1" ht="15.75" customHeight="1">
      <c r="B1253" s="198" t="s">
        <v>510</v>
      </c>
      <c r="C1253" s="199" t="s">
        <v>514</v>
      </c>
      <c r="D1253" s="881"/>
      <c r="E1253" s="127">
        <f t="shared" ref="E1253:G1257" si="132">E1252+7</f>
        <v>43806</v>
      </c>
      <c r="F1253" s="86">
        <f t="shared" si="132"/>
        <v>43810</v>
      </c>
      <c r="G1253" s="86">
        <f t="shared" si="132"/>
        <v>43847</v>
      </c>
    </row>
    <row r="1254" spans="1:8" s="8" customFormat="1" ht="15.75" customHeight="1">
      <c r="A1254" s="19"/>
      <c r="B1254" s="198" t="s">
        <v>511</v>
      </c>
      <c r="C1254" s="199" t="s">
        <v>515</v>
      </c>
      <c r="D1254" s="881"/>
      <c r="E1254" s="127">
        <f t="shared" si="132"/>
        <v>43813</v>
      </c>
      <c r="F1254" s="86">
        <f t="shared" si="132"/>
        <v>43817</v>
      </c>
      <c r="G1254" s="86">
        <f t="shared" si="132"/>
        <v>43854</v>
      </c>
    </row>
    <row r="1255" spans="1:8" s="8" customFormat="1" ht="15.75" customHeight="1">
      <c r="A1255" s="19"/>
      <c r="B1255" s="198" t="s">
        <v>512</v>
      </c>
      <c r="C1255" s="199" t="s">
        <v>516</v>
      </c>
      <c r="D1255" s="881"/>
      <c r="E1255" s="127">
        <f t="shared" si="132"/>
        <v>43820</v>
      </c>
      <c r="F1255" s="86">
        <f t="shared" si="132"/>
        <v>43824</v>
      </c>
      <c r="G1255" s="86">
        <f t="shared" si="132"/>
        <v>43861</v>
      </c>
    </row>
    <row r="1256" spans="1:8" s="8" customFormat="1" ht="15.75" customHeight="1">
      <c r="A1256" s="19"/>
      <c r="B1256" s="81"/>
      <c r="C1256" s="81"/>
      <c r="D1256" s="881"/>
      <c r="E1256" s="91">
        <f t="shared" si="132"/>
        <v>43827</v>
      </c>
      <c r="F1256" s="200">
        <f t="shared" si="132"/>
        <v>43831</v>
      </c>
      <c r="G1256" s="200">
        <f t="shared" si="132"/>
        <v>43868</v>
      </c>
    </row>
    <row r="1257" spans="1:8" s="8" customFormat="1" ht="15.75" customHeight="1">
      <c r="A1257" s="39"/>
      <c r="B1257" s="877"/>
      <c r="C1257" s="877"/>
      <c r="D1257" s="881"/>
      <c r="E1257" s="201">
        <f t="shared" si="132"/>
        <v>43834</v>
      </c>
      <c r="F1257" s="201">
        <f t="shared" si="132"/>
        <v>43838</v>
      </c>
      <c r="G1257" s="201">
        <f t="shared" si="132"/>
        <v>43875</v>
      </c>
    </row>
    <row r="1258" spans="1:8" s="8" customFormat="1" ht="15.75" customHeight="1">
      <c r="A1258" s="19"/>
      <c r="B1258" s="877"/>
      <c r="C1258" s="877"/>
      <c r="D1258" s="882"/>
      <c r="E1258" s="122"/>
      <c r="F1258" s="122"/>
      <c r="G1258" s="122"/>
    </row>
    <row r="1259" spans="1:8" s="8" customFormat="1" ht="15.75" customHeight="1">
      <c r="A1259" s="19"/>
      <c r="B1259" s="69"/>
      <c r="C1259" s="69"/>
      <c r="D1259" s="61"/>
      <c r="E1259" s="69"/>
      <c r="F1259" s="69"/>
      <c r="G1259" s="69"/>
    </row>
    <row r="1260" spans="1:8" s="879" customFormat="1" ht="15.75" customHeight="1"/>
    <row r="1261" spans="1:8" s="8" customFormat="1" ht="15.75" customHeight="1">
      <c r="A1261" s="19" t="s">
        <v>152</v>
      </c>
      <c r="B1261" s="81" t="s">
        <v>691</v>
      </c>
      <c r="C1261" s="192" t="s">
        <v>26</v>
      </c>
      <c r="D1261" s="185" t="s">
        <v>676</v>
      </c>
      <c r="E1261" s="86" t="s">
        <v>1044</v>
      </c>
      <c r="F1261" s="86" t="s">
        <v>28</v>
      </c>
      <c r="G1261" s="91" t="s">
        <v>1067</v>
      </c>
    </row>
    <row r="1262" spans="1:8" s="8" customFormat="1" ht="15.75" customHeight="1">
      <c r="A1262" s="19"/>
      <c r="B1262" s="202"/>
      <c r="C1262" s="180"/>
      <c r="D1262" s="876" t="s">
        <v>1068</v>
      </c>
      <c r="E1262" s="86" t="s">
        <v>18</v>
      </c>
      <c r="F1262" s="86" t="s">
        <v>29</v>
      </c>
      <c r="G1262" s="86" t="s">
        <v>30</v>
      </c>
    </row>
    <row r="1263" spans="1:8" s="8" customFormat="1" ht="15.75" customHeight="1">
      <c r="B1263" s="182" t="s">
        <v>505</v>
      </c>
      <c r="C1263" s="180" t="s">
        <v>508</v>
      </c>
      <c r="D1263" s="899"/>
      <c r="E1263" s="86">
        <v>43797</v>
      </c>
      <c r="F1263" s="86">
        <f>E1263+4</f>
        <v>43801</v>
      </c>
      <c r="G1263" s="86">
        <f>F1263+16</f>
        <v>43817</v>
      </c>
    </row>
    <row r="1264" spans="1:8" s="8" customFormat="1" ht="15.75" customHeight="1">
      <c r="A1264" s="19"/>
      <c r="B1264" s="182" t="s">
        <v>506</v>
      </c>
      <c r="C1264" s="181">
        <v>72</v>
      </c>
      <c r="D1264" s="899"/>
      <c r="E1264" s="86">
        <f t="shared" ref="E1264:G1268" si="133">E1263+7</f>
        <v>43804</v>
      </c>
      <c r="F1264" s="86">
        <f t="shared" si="133"/>
        <v>43808</v>
      </c>
      <c r="G1264" s="86">
        <f t="shared" si="133"/>
        <v>43824</v>
      </c>
    </row>
    <row r="1265" spans="1:8" s="8" customFormat="1" ht="15.75" customHeight="1">
      <c r="A1265" s="19"/>
      <c r="B1265" s="182" t="s">
        <v>290</v>
      </c>
      <c r="C1265" s="81" t="s">
        <v>1035</v>
      </c>
      <c r="D1265" s="899"/>
      <c r="E1265" s="86">
        <f t="shared" si="133"/>
        <v>43811</v>
      </c>
      <c r="F1265" s="86">
        <f t="shared" si="133"/>
        <v>43815</v>
      </c>
      <c r="G1265" s="86">
        <f t="shared" si="133"/>
        <v>43831</v>
      </c>
    </row>
    <row r="1266" spans="1:8" s="8" customFormat="1" ht="15.75" customHeight="1">
      <c r="A1266" s="19"/>
      <c r="B1266" s="182" t="s">
        <v>115</v>
      </c>
      <c r="C1266" s="113" t="s">
        <v>1030</v>
      </c>
      <c r="D1266" s="899"/>
      <c r="E1266" s="91">
        <f t="shared" si="133"/>
        <v>43818</v>
      </c>
      <c r="F1266" s="86">
        <f t="shared" si="133"/>
        <v>43822</v>
      </c>
      <c r="G1266" s="86">
        <f t="shared" si="133"/>
        <v>43838</v>
      </c>
    </row>
    <row r="1267" spans="1:8" s="8" customFormat="1" ht="15.75" customHeight="1">
      <c r="A1267" s="19"/>
      <c r="B1267" s="182" t="s">
        <v>507</v>
      </c>
      <c r="C1267" s="183" t="s">
        <v>1036</v>
      </c>
      <c r="D1267" s="899"/>
      <c r="E1267" s="91">
        <f t="shared" si="133"/>
        <v>43825</v>
      </c>
      <c r="F1267" s="191">
        <f t="shared" si="133"/>
        <v>43829</v>
      </c>
      <c r="G1267" s="191">
        <f t="shared" si="133"/>
        <v>43845</v>
      </c>
    </row>
    <row r="1268" spans="1:8" s="8" customFormat="1" ht="15.75" customHeight="1">
      <c r="A1268" s="19"/>
      <c r="B1268" s="202"/>
      <c r="C1268" s="203"/>
      <c r="D1268" s="165"/>
      <c r="E1268" s="91">
        <f t="shared" si="133"/>
        <v>43832</v>
      </c>
      <c r="F1268" s="191">
        <f t="shared" si="133"/>
        <v>43836</v>
      </c>
      <c r="G1268" s="191">
        <f t="shared" si="133"/>
        <v>43852</v>
      </c>
    </row>
    <row r="1269" spans="1:8" s="8" customFormat="1" ht="15.75" customHeight="1">
      <c r="A1269" s="879"/>
      <c r="B1269" s="879"/>
      <c r="C1269" s="879"/>
      <c r="D1269" s="879"/>
      <c r="E1269" s="879"/>
      <c r="F1269" s="879"/>
      <c r="G1269" s="879"/>
      <c r="H1269" s="879"/>
    </row>
    <row r="1270" spans="1:8" s="8" customFormat="1" ht="15.75" customHeight="1">
      <c r="A1270" s="879"/>
      <c r="B1270" s="879"/>
      <c r="C1270" s="879"/>
      <c r="D1270" s="879"/>
      <c r="E1270" s="879"/>
      <c r="F1270" s="879"/>
      <c r="G1270" s="879"/>
      <c r="H1270" s="879"/>
    </row>
    <row r="1271" spans="1:8" s="879" customFormat="1" ht="15.75" customHeight="1"/>
    <row r="1272" spans="1:8" s="74" customFormat="1" ht="15.75" customHeight="1">
      <c r="A1272" s="19"/>
    </row>
    <row r="1273" spans="1:8" s="8" customFormat="1" ht="15.75" customHeight="1">
      <c r="A1273" s="80" t="s">
        <v>153</v>
      </c>
      <c r="B1273" s="81" t="s">
        <v>25</v>
      </c>
      <c r="C1273" s="192" t="s">
        <v>26</v>
      </c>
      <c r="D1273" s="185" t="s">
        <v>676</v>
      </c>
      <c r="E1273" s="86" t="s">
        <v>1044</v>
      </c>
      <c r="F1273" s="86" t="s">
        <v>28</v>
      </c>
      <c r="G1273" s="91" t="s">
        <v>1069</v>
      </c>
    </row>
    <row r="1274" spans="1:8" s="8" customFormat="1" ht="15.75" customHeight="1">
      <c r="B1274" s="81"/>
      <c r="C1274" s="179"/>
      <c r="D1274" s="185"/>
      <c r="E1274" s="86" t="s">
        <v>18</v>
      </c>
      <c r="F1274" s="86" t="s">
        <v>29</v>
      </c>
      <c r="G1274" s="86" t="s">
        <v>30</v>
      </c>
    </row>
    <row r="1275" spans="1:8" s="8" customFormat="1" ht="15.75" customHeight="1">
      <c r="A1275" s="48"/>
      <c r="B1275" s="182" t="s">
        <v>505</v>
      </c>
      <c r="C1275" s="180" t="s">
        <v>508</v>
      </c>
      <c r="D1275" s="880" t="s">
        <v>1046</v>
      </c>
      <c r="E1275" s="86">
        <v>43797</v>
      </c>
      <c r="F1275" s="86">
        <f>E1275+4</f>
        <v>43801</v>
      </c>
      <c r="G1275" s="86">
        <f>F1275+18</f>
        <v>43819</v>
      </c>
    </row>
    <row r="1276" spans="1:8" s="8" customFormat="1" ht="15.75" customHeight="1">
      <c r="A1276" s="70"/>
      <c r="B1276" s="182" t="s">
        <v>506</v>
      </c>
      <c r="C1276" s="181">
        <v>72</v>
      </c>
      <c r="D1276" s="881"/>
      <c r="E1276" s="86">
        <f t="shared" ref="E1276:G1280" si="134">E1275+7</f>
        <v>43804</v>
      </c>
      <c r="F1276" s="86">
        <f t="shared" si="134"/>
        <v>43808</v>
      </c>
      <c r="G1276" s="86">
        <f t="shared" si="134"/>
        <v>43826</v>
      </c>
    </row>
    <row r="1277" spans="1:8" s="8" customFormat="1" ht="15.75" customHeight="1">
      <c r="A1277" s="19"/>
      <c r="B1277" s="182" t="s">
        <v>290</v>
      </c>
      <c r="C1277" s="81" t="s">
        <v>1035</v>
      </c>
      <c r="D1277" s="881"/>
      <c r="E1277" s="86">
        <f t="shared" si="134"/>
        <v>43811</v>
      </c>
      <c r="F1277" s="86">
        <f t="shared" si="134"/>
        <v>43815</v>
      </c>
      <c r="G1277" s="86">
        <f t="shared" si="134"/>
        <v>43833</v>
      </c>
    </row>
    <row r="1278" spans="1:8" s="8" customFormat="1" ht="15.75" customHeight="1">
      <c r="A1278" s="19"/>
      <c r="B1278" s="182" t="s">
        <v>115</v>
      </c>
      <c r="C1278" s="113" t="s">
        <v>1030</v>
      </c>
      <c r="D1278" s="881"/>
      <c r="E1278" s="86">
        <f t="shared" si="134"/>
        <v>43818</v>
      </c>
      <c r="F1278" s="86">
        <f t="shared" si="134"/>
        <v>43822</v>
      </c>
      <c r="G1278" s="86">
        <f t="shared" si="134"/>
        <v>43840</v>
      </c>
    </row>
    <row r="1279" spans="1:8" s="8" customFormat="1" ht="15.75" customHeight="1">
      <c r="B1279" s="182" t="s">
        <v>507</v>
      </c>
      <c r="C1279" s="183" t="s">
        <v>1036</v>
      </c>
      <c r="D1279" s="881"/>
      <c r="E1279" s="204">
        <f t="shared" si="134"/>
        <v>43825</v>
      </c>
      <c r="F1279" s="204">
        <f t="shared" si="134"/>
        <v>43829</v>
      </c>
      <c r="G1279" s="204">
        <f t="shared" si="134"/>
        <v>43847</v>
      </c>
    </row>
    <row r="1280" spans="1:8" s="8" customFormat="1" ht="15.75" customHeight="1">
      <c r="A1280" s="19"/>
      <c r="B1280" s="202"/>
      <c r="C1280" s="203"/>
      <c r="D1280" s="894"/>
      <c r="E1280" s="204">
        <f t="shared" si="134"/>
        <v>43832</v>
      </c>
      <c r="F1280" s="204">
        <f t="shared" si="134"/>
        <v>43836</v>
      </c>
      <c r="G1280" s="204">
        <f t="shared" si="134"/>
        <v>43854</v>
      </c>
    </row>
    <row r="1281" spans="1:8" s="8" customFormat="1" ht="15.75" customHeight="1">
      <c r="A1281" s="879" t="s">
        <v>1070</v>
      </c>
      <c r="B1281" s="879"/>
      <c r="C1281" s="879"/>
      <c r="D1281" s="879"/>
      <c r="E1281" s="879"/>
      <c r="F1281" s="879"/>
      <c r="G1281" s="879"/>
      <c r="H1281" s="879"/>
    </row>
    <row r="1282" spans="1:8" s="8" customFormat="1" ht="15.75" customHeight="1">
      <c r="A1282" s="879"/>
      <c r="B1282" s="879"/>
      <c r="C1282" s="879"/>
      <c r="D1282" s="879"/>
      <c r="E1282" s="879"/>
      <c r="F1282" s="879"/>
      <c r="G1282" s="879"/>
      <c r="H1282" s="879"/>
    </row>
    <row r="1283" spans="1:8" s="8" customFormat="1" ht="15.75" customHeight="1">
      <c r="A1283" s="19" t="s">
        <v>1071</v>
      </c>
      <c r="B1283" s="188" t="s">
        <v>25</v>
      </c>
      <c r="C1283" s="189" t="s">
        <v>26</v>
      </c>
      <c r="D1283" s="185" t="s">
        <v>676</v>
      </c>
      <c r="E1283" s="86" t="s">
        <v>1044</v>
      </c>
      <c r="F1283" s="86" t="s">
        <v>28</v>
      </c>
      <c r="G1283" s="86" t="s">
        <v>154</v>
      </c>
    </row>
    <row r="1284" spans="1:8" s="8" customFormat="1" ht="15.75" customHeight="1">
      <c r="A1284" s="19"/>
      <c r="B1284" s="188"/>
      <c r="C1284" s="189"/>
      <c r="D1284" s="190"/>
      <c r="E1284" s="86" t="s">
        <v>18</v>
      </c>
      <c r="F1284" s="86" t="s">
        <v>29</v>
      </c>
      <c r="G1284" s="86" t="s">
        <v>30</v>
      </c>
    </row>
    <row r="1285" spans="1:8" s="8" customFormat="1" ht="15.75" customHeight="1">
      <c r="A1285" s="19"/>
      <c r="B1285" s="205" t="s">
        <v>1072</v>
      </c>
      <c r="C1285" s="189" t="s">
        <v>1073</v>
      </c>
      <c r="D1285" s="880" t="s">
        <v>1074</v>
      </c>
      <c r="E1285" s="86">
        <v>43795</v>
      </c>
      <c r="F1285" s="86">
        <f>E1285+5</f>
        <v>43800</v>
      </c>
      <c r="G1285" s="86">
        <f>F1285+17</f>
        <v>43817</v>
      </c>
    </row>
    <row r="1286" spans="1:8" s="8" customFormat="1" ht="15.75" customHeight="1">
      <c r="A1286" s="39"/>
      <c r="B1286" s="190" t="s">
        <v>1075</v>
      </c>
      <c r="C1286" s="113" t="s">
        <v>1076</v>
      </c>
      <c r="D1286" s="865"/>
      <c r="E1286" s="86">
        <f t="shared" ref="E1286:G1289" si="135">E1285+7</f>
        <v>43802</v>
      </c>
      <c r="F1286" s="86">
        <f t="shared" si="135"/>
        <v>43807</v>
      </c>
      <c r="G1286" s="86">
        <f t="shared" si="135"/>
        <v>43824</v>
      </c>
    </row>
    <row r="1287" spans="1:8" s="8" customFormat="1" ht="15.75" customHeight="1">
      <c r="A1287" s="25"/>
      <c r="B1287" s="206" t="s">
        <v>1077</v>
      </c>
      <c r="C1287" s="207" t="s">
        <v>1078</v>
      </c>
      <c r="D1287" s="865"/>
      <c r="E1287" s="86">
        <f t="shared" si="135"/>
        <v>43809</v>
      </c>
      <c r="F1287" s="86">
        <f t="shared" si="135"/>
        <v>43814</v>
      </c>
      <c r="G1287" s="86">
        <f t="shared" si="135"/>
        <v>43831</v>
      </c>
    </row>
    <row r="1288" spans="1:8" s="8" customFormat="1" ht="15.75" customHeight="1">
      <c r="A1288" s="19"/>
      <c r="B1288" s="190" t="s">
        <v>1079</v>
      </c>
      <c r="C1288" s="113" t="s">
        <v>1076</v>
      </c>
      <c r="D1288" s="865"/>
      <c r="E1288" s="86">
        <f t="shared" si="135"/>
        <v>43816</v>
      </c>
      <c r="F1288" s="86">
        <f t="shared" si="135"/>
        <v>43821</v>
      </c>
      <c r="G1288" s="86">
        <f t="shared" si="135"/>
        <v>43838</v>
      </c>
    </row>
    <row r="1289" spans="1:8" s="8" customFormat="1" ht="15.75" customHeight="1">
      <c r="B1289" s="190" t="s">
        <v>1080</v>
      </c>
      <c r="C1289" s="113" t="s">
        <v>1076</v>
      </c>
      <c r="D1289" s="891"/>
      <c r="E1289" s="86">
        <f t="shared" si="135"/>
        <v>43823</v>
      </c>
      <c r="F1289" s="86">
        <f t="shared" si="135"/>
        <v>43828</v>
      </c>
      <c r="G1289" s="86">
        <f t="shared" si="135"/>
        <v>43845</v>
      </c>
    </row>
    <row r="1290" spans="1:8" s="8" customFormat="1" ht="15.75" customHeight="1">
      <c r="A1290" s="19"/>
      <c r="B1290" s="15"/>
      <c r="C1290" s="15"/>
      <c r="D1290" s="42"/>
      <c r="E1290" s="14"/>
      <c r="F1290" s="14"/>
      <c r="G1290" s="14"/>
    </row>
    <row r="1291" spans="1:8" s="8" customFormat="1" ht="15.75" customHeight="1">
      <c r="A1291" s="19"/>
      <c r="B1291" s="15"/>
      <c r="C1291" s="15"/>
      <c r="D1291" s="42"/>
      <c r="E1291" s="14"/>
      <c r="F1291" s="14"/>
      <c r="G1291" s="14"/>
    </row>
    <row r="1292" spans="1:8" s="8" customFormat="1" ht="15.75" customHeight="1">
      <c r="A1292" s="19"/>
      <c r="B1292" s="188" t="s">
        <v>25</v>
      </c>
      <c r="C1292" s="189" t="s">
        <v>26</v>
      </c>
      <c r="D1292" s="185" t="s">
        <v>676</v>
      </c>
      <c r="E1292" s="86" t="s">
        <v>1044</v>
      </c>
      <c r="F1292" s="86" t="s">
        <v>28</v>
      </c>
      <c r="G1292" s="86" t="s">
        <v>154</v>
      </c>
    </row>
    <row r="1293" spans="1:8" s="8" customFormat="1" ht="15.75" customHeight="1">
      <c r="A1293" s="19"/>
      <c r="B1293" s="188"/>
      <c r="C1293" s="189"/>
      <c r="D1293" s="190"/>
      <c r="E1293" s="86" t="s">
        <v>18</v>
      </c>
      <c r="F1293" s="86" t="s">
        <v>29</v>
      </c>
      <c r="G1293" s="86" t="s">
        <v>30</v>
      </c>
    </row>
    <row r="1294" spans="1:8" s="8" customFormat="1" ht="15.75" customHeight="1">
      <c r="A1294" s="19"/>
      <c r="B1294" s="188" t="s">
        <v>329</v>
      </c>
      <c r="C1294" s="208" t="s">
        <v>1081</v>
      </c>
      <c r="D1294" s="880" t="s">
        <v>1082</v>
      </c>
      <c r="E1294" s="86">
        <v>43795</v>
      </c>
      <c r="F1294" s="86">
        <f>E1294+5</f>
        <v>43800</v>
      </c>
      <c r="G1294" s="86">
        <f>F1294+17</f>
        <v>43817</v>
      </c>
    </row>
    <row r="1295" spans="1:8" s="8" customFormat="1" ht="15.75" customHeight="1">
      <c r="A1295" s="19"/>
      <c r="B1295" s="188"/>
      <c r="C1295" s="208"/>
      <c r="D1295" s="865"/>
      <c r="E1295" s="86">
        <f t="shared" ref="E1295:F1298" si="136">E1294+7</f>
        <v>43802</v>
      </c>
      <c r="F1295" s="86">
        <f t="shared" si="136"/>
        <v>43807</v>
      </c>
      <c r="G1295" s="86">
        <f>F1295+17</f>
        <v>43824</v>
      </c>
    </row>
    <row r="1296" spans="1:8" s="8" customFormat="1" ht="15.75" customHeight="1">
      <c r="A1296" s="19"/>
      <c r="B1296" s="113" t="s">
        <v>397</v>
      </c>
      <c r="C1296" s="81" t="s">
        <v>1083</v>
      </c>
      <c r="D1296" s="865"/>
      <c r="E1296" s="86">
        <f t="shared" si="136"/>
        <v>43809</v>
      </c>
      <c r="F1296" s="86">
        <f t="shared" si="136"/>
        <v>43814</v>
      </c>
      <c r="G1296" s="86">
        <f>F1296+17</f>
        <v>43831</v>
      </c>
    </row>
    <row r="1297" spans="1:7" s="8" customFormat="1" ht="15.75" customHeight="1">
      <c r="A1297" s="19"/>
      <c r="B1297" s="209" t="s">
        <v>398</v>
      </c>
      <c r="C1297" s="210" t="s">
        <v>1084</v>
      </c>
      <c r="D1297" s="865"/>
      <c r="E1297" s="86">
        <f t="shared" si="136"/>
        <v>43816</v>
      </c>
      <c r="F1297" s="86">
        <f t="shared" si="136"/>
        <v>43821</v>
      </c>
      <c r="G1297" s="86">
        <f>F1297+17</f>
        <v>43838</v>
      </c>
    </row>
    <row r="1298" spans="1:7" s="8" customFormat="1" ht="15.75" customHeight="1">
      <c r="A1298" s="19"/>
      <c r="B1298" s="113" t="s">
        <v>328</v>
      </c>
      <c r="C1298" s="81" t="s">
        <v>1085</v>
      </c>
      <c r="D1298" s="891"/>
      <c r="E1298" s="86">
        <f t="shared" si="136"/>
        <v>43823</v>
      </c>
      <c r="F1298" s="86">
        <f t="shared" si="136"/>
        <v>43828</v>
      </c>
      <c r="G1298" s="86">
        <f>F1298+17</f>
        <v>43845</v>
      </c>
    </row>
    <row r="1299" spans="1:7" s="862" customFormat="1" ht="15.75" customHeight="1"/>
    <row r="1300" spans="1:7" s="862" customFormat="1" ht="15.75" customHeight="1"/>
    <row r="1301" spans="1:7" s="8" customFormat="1" ht="15.75" customHeight="1">
      <c r="A1301" s="19" t="s">
        <v>155</v>
      </c>
      <c r="B1301" s="188" t="s">
        <v>25</v>
      </c>
      <c r="C1301" s="189" t="s">
        <v>26</v>
      </c>
      <c r="D1301" s="190" t="s">
        <v>676</v>
      </c>
      <c r="E1301" s="86" t="s">
        <v>1044</v>
      </c>
      <c r="F1301" s="86" t="s">
        <v>28</v>
      </c>
      <c r="G1301" s="86" t="s">
        <v>276</v>
      </c>
    </row>
    <row r="1302" spans="1:7" s="8" customFormat="1" ht="15.75" customHeight="1">
      <c r="A1302" s="19"/>
      <c r="B1302" s="188"/>
      <c r="C1302" s="189"/>
      <c r="D1302" s="190"/>
      <c r="E1302" s="86" t="s">
        <v>18</v>
      </c>
      <c r="F1302" s="86" t="s">
        <v>29</v>
      </c>
      <c r="G1302" s="86" t="s">
        <v>30</v>
      </c>
    </row>
    <row r="1303" spans="1:7" s="8" customFormat="1" ht="15.75" customHeight="1">
      <c r="A1303" s="19"/>
      <c r="B1303" s="188" t="s">
        <v>396</v>
      </c>
      <c r="C1303" s="189" t="s">
        <v>815</v>
      </c>
      <c r="D1303" s="880" t="s">
        <v>1086</v>
      </c>
      <c r="E1303" s="86">
        <v>43800</v>
      </c>
      <c r="F1303" s="86">
        <f>E1303+5</f>
        <v>43805</v>
      </c>
      <c r="G1303" s="86">
        <f>F1303+17</f>
        <v>43822</v>
      </c>
    </row>
    <row r="1304" spans="1:7" s="8" customFormat="1" ht="15.75" customHeight="1">
      <c r="A1304" s="19"/>
      <c r="B1304" s="188"/>
      <c r="C1304" s="189"/>
      <c r="D1304" s="881"/>
      <c r="E1304" s="86">
        <f t="shared" ref="E1304:F1307" si="137">E1303+7</f>
        <v>43807</v>
      </c>
      <c r="F1304" s="86">
        <f t="shared" si="137"/>
        <v>43812</v>
      </c>
      <c r="G1304" s="86">
        <f>F1304+17</f>
        <v>43829</v>
      </c>
    </row>
    <row r="1305" spans="1:7" s="8" customFormat="1" ht="15.75" customHeight="1">
      <c r="A1305" s="19"/>
      <c r="B1305" s="188" t="s">
        <v>326</v>
      </c>
      <c r="C1305" s="189" t="s">
        <v>1087</v>
      </c>
      <c r="D1305" s="881"/>
      <c r="E1305" s="86">
        <f t="shared" si="137"/>
        <v>43814</v>
      </c>
      <c r="F1305" s="86">
        <f t="shared" si="137"/>
        <v>43819</v>
      </c>
      <c r="G1305" s="86">
        <f>F1305+17</f>
        <v>43836</v>
      </c>
    </row>
    <row r="1306" spans="1:7" s="8" customFormat="1" ht="15.75" customHeight="1">
      <c r="A1306" s="19"/>
      <c r="B1306" s="87" t="s">
        <v>327</v>
      </c>
      <c r="C1306" s="87" t="s">
        <v>1088</v>
      </c>
      <c r="D1306" s="881"/>
      <c r="E1306" s="86">
        <f t="shared" si="137"/>
        <v>43821</v>
      </c>
      <c r="F1306" s="86">
        <f t="shared" si="137"/>
        <v>43826</v>
      </c>
      <c r="G1306" s="86">
        <f>F1306+17</f>
        <v>43843</v>
      </c>
    </row>
    <row r="1307" spans="1:7" s="8" customFormat="1" ht="15.75" customHeight="1">
      <c r="B1307" s="81"/>
      <c r="C1307" s="81"/>
      <c r="D1307" s="881"/>
      <c r="E1307" s="91">
        <f t="shared" si="137"/>
        <v>43828</v>
      </c>
      <c r="F1307" s="91">
        <f t="shared" si="137"/>
        <v>43833</v>
      </c>
      <c r="G1307" s="91">
        <f>F1307+17</f>
        <v>43850</v>
      </c>
    </row>
    <row r="1308" spans="1:7" s="8" customFormat="1" ht="15.75" customHeight="1">
      <c r="A1308" s="19"/>
      <c r="B1308" s="81"/>
      <c r="C1308" s="81"/>
      <c r="D1308" s="882"/>
      <c r="E1308" s="81"/>
      <c r="F1308" s="81"/>
      <c r="G1308" s="81"/>
    </row>
    <row r="1309" spans="1:7" s="8" customFormat="1" ht="15.75" customHeight="1">
      <c r="A1309" s="862"/>
      <c r="B1309" s="862"/>
      <c r="C1309" s="862"/>
      <c r="D1309" s="862"/>
      <c r="E1309" s="862"/>
      <c r="F1309" s="862"/>
      <c r="G1309" s="900"/>
    </row>
    <row r="1310" spans="1:7" s="8" customFormat="1" ht="15.75" customHeight="1">
      <c r="A1310" s="19"/>
      <c r="B1310" s="188" t="s">
        <v>25</v>
      </c>
      <c r="C1310" s="189" t="s">
        <v>26</v>
      </c>
      <c r="D1310" s="190" t="s">
        <v>676</v>
      </c>
      <c r="E1310" s="86" t="s">
        <v>1044</v>
      </c>
      <c r="F1310" s="86" t="s">
        <v>28</v>
      </c>
      <c r="G1310" s="86" t="s">
        <v>1089</v>
      </c>
    </row>
    <row r="1311" spans="1:7" s="8" customFormat="1" ht="15.75" customHeight="1">
      <c r="A1311" s="19"/>
      <c r="B1311" s="188"/>
      <c r="C1311" s="189"/>
      <c r="D1311" s="190"/>
      <c r="E1311" s="86" t="s">
        <v>18</v>
      </c>
      <c r="F1311" s="86" t="s">
        <v>29</v>
      </c>
      <c r="G1311" s="86" t="s">
        <v>30</v>
      </c>
    </row>
    <row r="1312" spans="1:7" s="8" customFormat="1" ht="15.75" customHeight="1">
      <c r="A1312" s="19"/>
      <c r="B1312" s="188" t="s">
        <v>286</v>
      </c>
      <c r="C1312" s="189"/>
      <c r="D1312" s="864" t="s">
        <v>1090</v>
      </c>
      <c r="E1312" s="86">
        <v>43796</v>
      </c>
      <c r="F1312" s="86">
        <f>E1312+5</f>
        <v>43801</v>
      </c>
      <c r="G1312" s="86">
        <f>F1312+17</f>
        <v>43818</v>
      </c>
    </row>
    <row r="1313" spans="1:8" s="8" customFormat="1" ht="15.75" customHeight="1">
      <c r="A1313" s="19"/>
      <c r="B1313" s="188" t="s">
        <v>501</v>
      </c>
      <c r="C1313" s="189" t="s">
        <v>502</v>
      </c>
      <c r="D1313" s="865"/>
      <c r="E1313" s="86">
        <f t="shared" ref="E1313:G1316" si="138">E1312+7</f>
        <v>43803</v>
      </c>
      <c r="F1313" s="86">
        <f t="shared" si="138"/>
        <v>43808</v>
      </c>
      <c r="G1313" s="86">
        <f t="shared" si="138"/>
        <v>43825</v>
      </c>
    </row>
    <row r="1314" spans="1:8" s="8" customFormat="1" ht="15.75" customHeight="1">
      <c r="A1314" s="19"/>
      <c r="B1314" s="188" t="s">
        <v>286</v>
      </c>
      <c r="C1314" s="189"/>
      <c r="D1314" s="865"/>
      <c r="E1314" s="86">
        <f t="shared" si="138"/>
        <v>43810</v>
      </c>
      <c r="F1314" s="86">
        <f t="shared" si="138"/>
        <v>43815</v>
      </c>
      <c r="G1314" s="86">
        <f t="shared" si="138"/>
        <v>43832</v>
      </c>
    </row>
    <row r="1315" spans="1:8" s="8" customFormat="1" ht="15.75" customHeight="1">
      <c r="A1315" s="19"/>
      <c r="B1315" s="188" t="s">
        <v>347</v>
      </c>
      <c r="C1315" s="189" t="s">
        <v>503</v>
      </c>
      <c r="D1315" s="865"/>
      <c r="E1315" s="86">
        <f t="shared" si="138"/>
        <v>43817</v>
      </c>
      <c r="F1315" s="86">
        <f t="shared" si="138"/>
        <v>43822</v>
      </c>
      <c r="G1315" s="86">
        <f t="shared" si="138"/>
        <v>43839</v>
      </c>
    </row>
    <row r="1316" spans="1:8" s="8" customFormat="1" ht="15.75" customHeight="1">
      <c r="A1316" s="19"/>
      <c r="B1316" s="159" t="s">
        <v>348</v>
      </c>
      <c r="C1316" s="211" t="s">
        <v>504</v>
      </c>
      <c r="D1316" s="891"/>
      <c r="E1316" s="191">
        <f t="shared" si="138"/>
        <v>43824</v>
      </c>
      <c r="F1316" s="191">
        <f t="shared" si="138"/>
        <v>43829</v>
      </c>
      <c r="G1316" s="191">
        <f t="shared" si="138"/>
        <v>43846</v>
      </c>
    </row>
    <row r="1317" spans="1:8" s="8" customFormat="1" ht="15.75" customHeight="1">
      <c r="A1317" s="862"/>
      <c r="B1317" s="862"/>
      <c r="C1317" s="862"/>
      <c r="D1317" s="862"/>
      <c r="E1317" s="862"/>
      <c r="F1317" s="862"/>
      <c r="G1317" s="862"/>
      <c r="H1317" s="862"/>
    </row>
    <row r="1318" spans="1:8" s="8" customFormat="1" ht="15.75" customHeight="1">
      <c r="A1318" s="862"/>
      <c r="B1318" s="862"/>
      <c r="C1318" s="862"/>
      <c r="D1318" s="862"/>
      <c r="E1318" s="862"/>
      <c r="F1318" s="862"/>
      <c r="G1318" s="862"/>
      <c r="H1318" s="862"/>
    </row>
    <row r="1319" spans="1:8" s="8" customFormat="1" ht="15.75" customHeight="1">
      <c r="A1319" s="862"/>
      <c r="B1319" s="862"/>
      <c r="C1319" s="862"/>
      <c r="D1319" s="862"/>
      <c r="E1319" s="862"/>
      <c r="F1319" s="862"/>
      <c r="G1319" s="862"/>
      <c r="H1319" s="862"/>
    </row>
    <row r="1320" spans="1:8" s="8" customFormat="1" ht="15.75" customHeight="1">
      <c r="A1320" s="19" t="s">
        <v>1091</v>
      </c>
      <c r="B1320" s="188" t="s">
        <v>25</v>
      </c>
      <c r="C1320" s="189" t="s">
        <v>26</v>
      </c>
      <c r="D1320" s="190" t="s">
        <v>676</v>
      </c>
      <c r="E1320" s="86" t="s">
        <v>1044</v>
      </c>
      <c r="F1320" s="86" t="s">
        <v>28</v>
      </c>
      <c r="G1320" s="86" t="s">
        <v>275</v>
      </c>
    </row>
    <row r="1321" spans="1:8" s="8" customFormat="1" ht="15.75" customHeight="1">
      <c r="A1321" s="19"/>
      <c r="B1321" s="188"/>
      <c r="C1321" s="189"/>
      <c r="D1321" s="190"/>
      <c r="E1321" s="86" t="s">
        <v>18</v>
      </c>
      <c r="F1321" s="86" t="s">
        <v>29</v>
      </c>
      <c r="G1321" s="86" t="s">
        <v>30</v>
      </c>
    </row>
    <row r="1322" spans="1:8" s="8" customFormat="1" ht="15.75" customHeight="1">
      <c r="A1322" s="19"/>
      <c r="B1322" s="188" t="s">
        <v>396</v>
      </c>
      <c r="C1322" s="189" t="s">
        <v>815</v>
      </c>
      <c r="D1322" s="864" t="s">
        <v>1092</v>
      </c>
      <c r="E1322" s="86">
        <v>43800</v>
      </c>
      <c r="F1322" s="86">
        <f>E1322+5</f>
        <v>43805</v>
      </c>
      <c r="G1322" s="86">
        <f>F1322+17</f>
        <v>43822</v>
      </c>
    </row>
    <row r="1323" spans="1:8" s="8" customFormat="1" ht="15.75" customHeight="1">
      <c r="A1323" s="19"/>
      <c r="B1323" s="188"/>
      <c r="C1323" s="189"/>
      <c r="D1323" s="865"/>
      <c r="E1323" s="86">
        <f>E1322+7</f>
        <v>43807</v>
      </c>
      <c r="F1323" s="86">
        <f>F1322+7</f>
        <v>43812</v>
      </c>
      <c r="G1323" s="86">
        <f>G1322+7</f>
        <v>43829</v>
      </c>
    </row>
    <row r="1324" spans="1:8" s="8" customFormat="1" ht="15.75" customHeight="1">
      <c r="A1324" s="19"/>
      <c r="B1324" s="188" t="s">
        <v>326</v>
      </c>
      <c r="C1324" s="189" t="s">
        <v>1087</v>
      </c>
      <c r="D1324" s="865"/>
      <c r="E1324" s="86">
        <f t="shared" ref="E1324:F1326" si="139">E1323+7</f>
        <v>43814</v>
      </c>
      <c r="F1324" s="86">
        <f t="shared" si="139"/>
        <v>43819</v>
      </c>
      <c r="G1324" s="86">
        <f>F1324+17</f>
        <v>43836</v>
      </c>
    </row>
    <row r="1325" spans="1:8" s="8" customFormat="1" ht="15.75" customHeight="1">
      <c r="A1325" s="19"/>
      <c r="B1325" s="87" t="s">
        <v>327</v>
      </c>
      <c r="C1325" s="87" t="s">
        <v>1088</v>
      </c>
      <c r="D1325" s="865"/>
      <c r="E1325" s="212">
        <f t="shared" si="139"/>
        <v>43821</v>
      </c>
      <c r="F1325" s="212">
        <f t="shared" si="139"/>
        <v>43826</v>
      </c>
      <c r="G1325" s="212">
        <f>F1325+17</f>
        <v>43843</v>
      </c>
    </row>
    <row r="1326" spans="1:8" s="8" customFormat="1" ht="15.75" customHeight="1">
      <c r="B1326" s="81"/>
      <c r="C1326" s="81"/>
      <c r="D1326" s="891"/>
      <c r="E1326" s="91">
        <f t="shared" si="139"/>
        <v>43828</v>
      </c>
      <c r="F1326" s="91">
        <f t="shared" si="139"/>
        <v>43833</v>
      </c>
      <c r="G1326" s="91">
        <f>F1326+17</f>
        <v>43850</v>
      </c>
    </row>
    <row r="1327" spans="1:8" s="8" customFormat="1" ht="15.75" customHeight="1">
      <c r="A1327" s="19"/>
      <c r="B1327" s="81"/>
      <c r="C1327" s="81"/>
      <c r="D1327" s="81"/>
      <c r="E1327" s="81"/>
      <c r="F1327" s="81"/>
      <c r="G1327" s="81"/>
    </row>
    <row r="1328" spans="1:8" s="8" customFormat="1" ht="15.75" customHeight="1">
      <c r="A1328" s="862"/>
      <c r="B1328" s="862"/>
      <c r="C1328" s="862"/>
      <c r="D1328" s="862"/>
      <c r="E1328" s="862"/>
      <c r="F1328" s="862"/>
      <c r="G1328" s="862"/>
      <c r="H1328" s="862"/>
    </row>
    <row r="1329" spans="1:7" s="8" customFormat="1" ht="15.75" customHeight="1">
      <c r="A1329" s="19"/>
      <c r="B1329" s="869" t="s">
        <v>25</v>
      </c>
      <c r="C1329" s="96" t="s">
        <v>26</v>
      </c>
      <c r="D1329" s="96" t="s">
        <v>27</v>
      </c>
      <c r="E1329" s="81" t="s">
        <v>677</v>
      </c>
      <c r="F1329" s="81" t="s">
        <v>28</v>
      </c>
      <c r="G1329" s="96" t="s">
        <v>275</v>
      </c>
    </row>
    <row r="1330" spans="1:7" s="8" customFormat="1" ht="15.75" customHeight="1">
      <c r="A1330" s="19"/>
      <c r="B1330" s="870"/>
      <c r="C1330" s="82"/>
      <c r="D1330" s="82"/>
      <c r="E1330" s="131" t="s">
        <v>826</v>
      </c>
      <c r="F1330" s="97" t="s">
        <v>29</v>
      </c>
      <c r="G1330" s="81" t="s">
        <v>30</v>
      </c>
    </row>
    <row r="1331" spans="1:7" s="8" customFormat="1" ht="15.75" customHeight="1">
      <c r="A1331" s="19"/>
      <c r="B1331" s="188" t="s">
        <v>286</v>
      </c>
      <c r="C1331" s="189"/>
      <c r="D1331" s="864" t="s">
        <v>1090</v>
      </c>
      <c r="E1331" s="86">
        <v>43796</v>
      </c>
      <c r="F1331" s="86">
        <f>E1331+5</f>
        <v>43801</v>
      </c>
      <c r="G1331" s="86">
        <f>F1331+17</f>
        <v>43818</v>
      </c>
    </row>
    <row r="1332" spans="1:7" s="8" customFormat="1" ht="15.75" customHeight="1">
      <c r="A1332" s="19"/>
      <c r="B1332" s="188" t="s">
        <v>501</v>
      </c>
      <c r="C1332" s="189" t="s">
        <v>502</v>
      </c>
      <c r="D1332" s="881"/>
      <c r="E1332" s="86">
        <f t="shared" ref="E1332:G1335" si="140">E1331+7</f>
        <v>43803</v>
      </c>
      <c r="F1332" s="86">
        <f t="shared" si="140"/>
        <v>43808</v>
      </c>
      <c r="G1332" s="86">
        <f t="shared" si="140"/>
        <v>43825</v>
      </c>
    </row>
    <row r="1333" spans="1:7" s="8" customFormat="1" ht="15.75" customHeight="1">
      <c r="A1333" s="39"/>
      <c r="B1333" s="188" t="s">
        <v>286</v>
      </c>
      <c r="C1333" s="189"/>
      <c r="D1333" s="881"/>
      <c r="E1333" s="86">
        <f t="shared" si="140"/>
        <v>43810</v>
      </c>
      <c r="F1333" s="86">
        <f t="shared" si="140"/>
        <v>43815</v>
      </c>
      <c r="G1333" s="86">
        <f t="shared" si="140"/>
        <v>43832</v>
      </c>
    </row>
    <row r="1334" spans="1:7" s="8" customFormat="1" ht="15.75" customHeight="1">
      <c r="A1334" s="71" t="s">
        <v>1093</v>
      </c>
      <c r="B1334" s="188" t="s">
        <v>347</v>
      </c>
      <c r="C1334" s="189" t="s">
        <v>503</v>
      </c>
      <c r="D1334" s="881"/>
      <c r="E1334" s="86">
        <f t="shared" si="140"/>
        <v>43817</v>
      </c>
      <c r="F1334" s="86">
        <f t="shared" si="140"/>
        <v>43822</v>
      </c>
      <c r="G1334" s="86">
        <f t="shared" si="140"/>
        <v>43839</v>
      </c>
    </row>
    <row r="1335" spans="1:7" s="8" customFormat="1" ht="15.75" customHeight="1">
      <c r="A1335" s="39"/>
      <c r="B1335" s="159" t="s">
        <v>348</v>
      </c>
      <c r="C1335" s="211" t="s">
        <v>504</v>
      </c>
      <c r="D1335" s="882"/>
      <c r="E1335" s="191">
        <f t="shared" si="140"/>
        <v>43824</v>
      </c>
      <c r="F1335" s="191">
        <f t="shared" si="140"/>
        <v>43829</v>
      </c>
      <c r="G1335" s="191">
        <f t="shared" si="140"/>
        <v>43846</v>
      </c>
    </row>
    <row r="1336" spans="1:7" s="8" customFormat="1" ht="15.75">
      <c r="A1336" s="39"/>
    </row>
    <row r="1337" spans="1:7" s="2" customFormat="1">
      <c r="A1337" s="1"/>
    </row>
  </sheetData>
  <mergeCells count="497">
    <mergeCell ref="D1049:D1053"/>
    <mergeCell ref="D1038:D1042"/>
    <mergeCell ref="D1027:D1031"/>
    <mergeCell ref="D1017:D1021"/>
    <mergeCell ref="D1006:D1010"/>
    <mergeCell ref="D998:D1002"/>
    <mergeCell ref="D894:D898"/>
    <mergeCell ref="D884:D888"/>
    <mergeCell ref="D875:D879"/>
    <mergeCell ref="B677:B678"/>
    <mergeCell ref="B768:B769"/>
    <mergeCell ref="B855:B856"/>
    <mergeCell ref="D670:D674"/>
    <mergeCell ref="B694:B695"/>
    <mergeCell ref="D685:D686"/>
    <mergeCell ref="D779:D783"/>
    <mergeCell ref="D705:D709"/>
    <mergeCell ref="B685:B686"/>
    <mergeCell ref="D789:D790"/>
    <mergeCell ref="D798:D799"/>
    <mergeCell ref="C703:C704"/>
    <mergeCell ref="B703:B704"/>
    <mergeCell ref="D703:D704"/>
    <mergeCell ref="D760:D764"/>
    <mergeCell ref="D768:D769"/>
    <mergeCell ref="B789:B790"/>
    <mergeCell ref="B798:B799"/>
    <mergeCell ref="B816:B817"/>
    <mergeCell ref="B807:B808"/>
    <mergeCell ref="C798:C799"/>
    <mergeCell ref="C777:C778"/>
    <mergeCell ref="C758:C759"/>
    <mergeCell ref="D777:D778"/>
    <mergeCell ref="D740:D744"/>
    <mergeCell ref="C816:C817"/>
    <mergeCell ref="B747:B748"/>
    <mergeCell ref="B720:B721"/>
    <mergeCell ref="C720:C721"/>
    <mergeCell ref="C711:C712"/>
    <mergeCell ref="B758:B759"/>
    <mergeCell ref="B711:B712"/>
    <mergeCell ref="C789:C790"/>
    <mergeCell ref="B777:B778"/>
    <mergeCell ref="C768:C769"/>
    <mergeCell ref="B730:B731"/>
    <mergeCell ref="B738:B739"/>
    <mergeCell ref="D758:D759"/>
    <mergeCell ref="D722:D726"/>
    <mergeCell ref="D770:D774"/>
    <mergeCell ref="D720:D721"/>
    <mergeCell ref="D816:D817"/>
    <mergeCell ref="D800:D804"/>
    <mergeCell ref="D791:D796"/>
    <mergeCell ref="D713:D717"/>
    <mergeCell ref="D732:D736"/>
    <mergeCell ref="D694:D695"/>
    <mergeCell ref="D749:D753"/>
    <mergeCell ref="D687:D691"/>
    <mergeCell ref="D696:D700"/>
    <mergeCell ref="D711:D712"/>
    <mergeCell ref="D605:D609"/>
    <mergeCell ref="D603:D604"/>
    <mergeCell ref="D612:D613"/>
    <mergeCell ref="A620:H620"/>
    <mergeCell ref="D662:D666"/>
    <mergeCell ref="D641:D642"/>
    <mergeCell ref="A611:B611"/>
    <mergeCell ref="B612:B613"/>
    <mergeCell ref="C612:C613"/>
    <mergeCell ref="B668:B669"/>
    <mergeCell ref="B651:B652"/>
    <mergeCell ref="B660:B661"/>
    <mergeCell ref="B641:B642"/>
    <mergeCell ref="B621:B622"/>
    <mergeCell ref="D668:D669"/>
    <mergeCell ref="C660:C661"/>
    <mergeCell ref="D651:D652"/>
    <mergeCell ref="C694:C695"/>
    <mergeCell ref="C685:C686"/>
    <mergeCell ref="D621:D622"/>
    <mergeCell ref="D660:D661"/>
    <mergeCell ref="C677:C678"/>
    <mergeCell ref="C641:C642"/>
    <mergeCell ref="D643:D647"/>
    <mergeCell ref="D632:D636"/>
    <mergeCell ref="D623:D628"/>
    <mergeCell ref="D677:D678"/>
    <mergeCell ref="D679:D683"/>
    <mergeCell ref="C651:C652"/>
    <mergeCell ref="C668:C669"/>
    <mergeCell ref="D653:D657"/>
    <mergeCell ref="C621:C622"/>
    <mergeCell ref="D614:D619"/>
    <mergeCell ref="D568:D572"/>
    <mergeCell ref="D577:D581"/>
    <mergeCell ref="A593:B593"/>
    <mergeCell ref="B603:B604"/>
    <mergeCell ref="A602:B602"/>
    <mergeCell ref="D594:D595"/>
    <mergeCell ref="D560:D564"/>
    <mergeCell ref="C603:C604"/>
    <mergeCell ref="D585:D589"/>
    <mergeCell ref="D596:D600"/>
    <mergeCell ref="B594:B595"/>
    <mergeCell ref="C594:C595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540:D544"/>
    <mergeCell ref="D531:D535"/>
    <mergeCell ref="D523:D527"/>
    <mergeCell ref="B547:G548"/>
    <mergeCell ref="D551:D555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466:D470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D299:D304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B80:B81"/>
    <mergeCell ref="B71:B72"/>
    <mergeCell ref="D252:D257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15:B116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D174:D175"/>
    <mergeCell ref="A173:B173"/>
    <mergeCell ref="D185:D189"/>
    <mergeCell ref="D183:D184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97:D98"/>
    <mergeCell ref="D125:D126"/>
    <mergeCell ref="D99:D103"/>
    <mergeCell ref="C164:C165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164:B165"/>
    <mergeCell ref="B125:B126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D1331:D1335"/>
    <mergeCell ref="A1299:XFD1300"/>
    <mergeCell ref="D1213:D1219"/>
    <mergeCell ref="A1229:H1230"/>
    <mergeCell ref="A1220:H1221"/>
    <mergeCell ref="D1243:D1247"/>
    <mergeCell ref="A1281:H1282"/>
    <mergeCell ref="A1271:XFD1271"/>
    <mergeCell ref="B1257:B1258"/>
    <mergeCell ref="C1257:C1258"/>
    <mergeCell ref="D1262:D1267"/>
    <mergeCell ref="A1269:H1270"/>
    <mergeCell ref="A1239:H1240"/>
    <mergeCell ref="D1303:D1308"/>
    <mergeCell ref="A1309:G1309"/>
    <mergeCell ref="D1312:D1316"/>
    <mergeCell ref="D1275:D1280"/>
    <mergeCell ref="A1328:H1328"/>
    <mergeCell ref="D1322:D1326"/>
    <mergeCell ref="B1329:B1330"/>
    <mergeCell ref="A1317:H1319"/>
    <mergeCell ref="D1285:D1289"/>
    <mergeCell ref="D1294:D1298"/>
    <mergeCell ref="B986:B987"/>
    <mergeCell ref="B827:B828"/>
    <mergeCell ref="B967:B968"/>
    <mergeCell ref="D969:D973"/>
    <mergeCell ref="D926:D930"/>
    <mergeCell ref="C835:C836"/>
    <mergeCell ref="B835:B836"/>
    <mergeCell ref="D944:D948"/>
    <mergeCell ref="D1097:D1101"/>
    <mergeCell ref="D952:D956"/>
    <mergeCell ref="D1076:D1080"/>
    <mergeCell ref="D988:D992"/>
    <mergeCell ref="B1004:B1005"/>
    <mergeCell ref="B959:B960"/>
    <mergeCell ref="B1047:B1048"/>
    <mergeCell ref="D961:D965"/>
    <mergeCell ref="B976:B977"/>
    <mergeCell ref="B932:B933"/>
    <mergeCell ref="B950:B951"/>
    <mergeCell ref="B882:B883"/>
    <mergeCell ref="B910:B911"/>
    <mergeCell ref="D934:D938"/>
    <mergeCell ref="B902:B903"/>
    <mergeCell ref="D1067:D1071"/>
    <mergeCell ref="B864:B865"/>
    <mergeCell ref="D912:D916"/>
    <mergeCell ref="B942:B943"/>
    <mergeCell ref="B845:B846"/>
    <mergeCell ref="B873:B874"/>
    <mergeCell ref="D846:D851"/>
    <mergeCell ref="D807:D808"/>
    <mergeCell ref="D836:D841"/>
    <mergeCell ref="B924:B925"/>
    <mergeCell ref="B892:B893"/>
    <mergeCell ref="C807:C808"/>
    <mergeCell ref="D809:D813"/>
    <mergeCell ref="D866:D870"/>
    <mergeCell ref="D857:D861"/>
    <mergeCell ref="D829:D833"/>
    <mergeCell ref="D818:D822"/>
    <mergeCell ref="B996:B997"/>
    <mergeCell ref="D1154:D1155"/>
    <mergeCell ref="A1202:H1202"/>
    <mergeCell ref="D1205:D1210"/>
    <mergeCell ref="D1195:D1201"/>
    <mergeCell ref="D1252:D1258"/>
    <mergeCell ref="A1260:XFD1260"/>
    <mergeCell ref="D1224:D1228"/>
    <mergeCell ref="D1233:D1238"/>
    <mergeCell ref="A1249:H1249"/>
    <mergeCell ref="A1173:I1174"/>
    <mergeCell ref="D1186:D1191"/>
    <mergeCell ref="D1177:D1182"/>
    <mergeCell ref="A1211:XFD1211"/>
    <mergeCell ref="A1183:H1183"/>
    <mergeCell ref="C1145:C1146"/>
    <mergeCell ref="B1154:B1155"/>
    <mergeCell ref="B1145:B1146"/>
    <mergeCell ref="D1147:D1151"/>
    <mergeCell ref="B1124:B1125"/>
    <mergeCell ref="B1116:B1117"/>
    <mergeCell ref="D1118:D1122"/>
    <mergeCell ref="D1126:D1130"/>
    <mergeCell ref="D1059:D1063"/>
    <mergeCell ref="A490:B490"/>
    <mergeCell ref="A278:B278"/>
    <mergeCell ref="D147:D153"/>
    <mergeCell ref="B1106:B1107"/>
    <mergeCell ref="B1074:B1075"/>
    <mergeCell ref="D1108:D1112"/>
    <mergeCell ref="B1134:B1135"/>
    <mergeCell ref="D1165:D1169"/>
    <mergeCell ref="D1136:D1140"/>
    <mergeCell ref="C1163:C1164"/>
    <mergeCell ref="D978:D982"/>
    <mergeCell ref="D1086:D1090"/>
    <mergeCell ref="D1163:D1164"/>
    <mergeCell ref="B1163:B1164"/>
    <mergeCell ref="B1057:B1058"/>
    <mergeCell ref="B1036:B1037"/>
    <mergeCell ref="B1065:B1066"/>
    <mergeCell ref="D1145:D1146"/>
    <mergeCell ref="D1156:D1160"/>
    <mergeCell ref="C1154:C1155"/>
    <mergeCell ref="B1015:B1016"/>
    <mergeCell ref="B1095:B1096"/>
    <mergeCell ref="B1084:B1085"/>
    <mergeCell ref="B1025:B1026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11"/>
  <sheetViews>
    <sheetView workbookViewId="0">
      <selection activeCell="J10" sqref="J10"/>
    </sheetView>
  </sheetViews>
  <sheetFormatPr defaultColWidth="9" defaultRowHeight="16.5"/>
  <cols>
    <col min="1" max="1" width="15.25" style="213" customWidth="1"/>
    <col min="2" max="2" width="29.625" style="214" customWidth="1"/>
    <col min="3" max="3" width="11" style="214" customWidth="1"/>
    <col min="4" max="4" width="16.125" style="213" customWidth="1"/>
    <col min="5" max="5" width="14.625" style="213" customWidth="1"/>
    <col min="6" max="6" width="18.5" style="213" customWidth="1"/>
    <col min="7" max="7" width="16.375" style="213" customWidth="1"/>
    <col min="8" max="8" width="16.125" style="213" customWidth="1"/>
    <col min="9" max="16384" width="9" style="213"/>
  </cols>
  <sheetData>
    <row r="1" spans="1:11" ht="62.25" customHeight="1">
      <c r="A1" s="952" t="s">
        <v>1976</v>
      </c>
      <c r="B1" s="952"/>
      <c r="C1" s="952"/>
      <c r="D1" s="952"/>
      <c r="E1" s="952"/>
      <c r="F1" s="953"/>
      <c r="G1" s="952"/>
      <c r="H1" s="279"/>
      <c r="I1" s="263"/>
      <c r="J1" s="951"/>
      <c r="K1" s="951"/>
    </row>
    <row r="2" spans="1:11" ht="36" customHeight="1">
      <c r="A2" s="954" t="s">
        <v>22</v>
      </c>
      <c r="B2" s="954"/>
      <c r="C2" s="326"/>
      <c r="D2" s="325"/>
      <c r="E2" s="325"/>
      <c r="F2" s="325"/>
      <c r="G2" s="324" t="s">
        <v>1975</v>
      </c>
      <c r="H2" s="279"/>
      <c r="I2" s="263"/>
      <c r="J2" s="323"/>
      <c r="K2" s="322"/>
    </row>
    <row r="3" spans="1:11" ht="23.25" customHeight="1">
      <c r="A3" s="954" t="s">
        <v>1974</v>
      </c>
      <c r="B3" s="954"/>
      <c r="C3" s="954"/>
      <c r="D3" s="954"/>
      <c r="E3" s="954"/>
      <c r="F3" s="954"/>
      <c r="G3" s="954"/>
      <c r="H3" s="279"/>
      <c r="I3" s="263"/>
      <c r="J3" s="323"/>
      <c r="K3" s="322"/>
    </row>
    <row r="4" spans="1:11">
      <c r="A4" s="274" t="s">
        <v>156</v>
      </c>
      <c r="B4" s="275"/>
      <c r="C4" s="275"/>
      <c r="D4" s="274"/>
      <c r="E4" s="274"/>
      <c r="F4" s="274"/>
      <c r="G4" s="274"/>
      <c r="H4" s="257"/>
    </row>
    <row r="5" spans="1:11">
      <c r="A5" s="231" t="s">
        <v>1973</v>
      </c>
      <c r="B5" s="256"/>
      <c r="C5" s="256"/>
      <c r="D5" s="231"/>
      <c r="E5" s="231"/>
      <c r="F5" s="231"/>
      <c r="G5" s="279"/>
      <c r="H5" s="321"/>
    </row>
    <row r="6" spans="1:11">
      <c r="A6" s="231"/>
      <c r="B6" s="947" t="s">
        <v>25</v>
      </c>
      <c r="C6" s="947" t="s">
        <v>26</v>
      </c>
      <c r="D6" s="937" t="s">
        <v>27</v>
      </c>
      <c r="E6" s="217" t="s">
        <v>157</v>
      </c>
      <c r="F6" s="217" t="s">
        <v>157</v>
      </c>
      <c r="G6" s="217" t="s">
        <v>1940</v>
      </c>
    </row>
    <row r="7" spans="1:11">
      <c r="B7" s="948"/>
      <c r="C7" s="948"/>
      <c r="D7" s="938"/>
      <c r="E7" s="217" t="s">
        <v>1099</v>
      </c>
      <c r="F7" s="217" t="s">
        <v>29</v>
      </c>
      <c r="G7" s="217" t="s">
        <v>30</v>
      </c>
    </row>
    <row r="8" spans="1:11" ht="16.5" customHeight="1">
      <c r="B8" s="259" t="s">
        <v>1242</v>
      </c>
      <c r="C8" s="259"/>
      <c r="D8" s="940" t="s">
        <v>1465</v>
      </c>
      <c r="E8" s="215">
        <f>F8-6</f>
        <v>43798</v>
      </c>
      <c r="F8" s="215">
        <v>43804</v>
      </c>
      <c r="G8" s="215">
        <f>F8+32</f>
        <v>43836</v>
      </c>
    </row>
    <row r="9" spans="1:11">
      <c r="B9" s="278" t="s">
        <v>1464</v>
      </c>
      <c r="C9" s="277" t="s">
        <v>1463</v>
      </c>
      <c r="D9" s="941"/>
      <c r="E9" s="215">
        <f t="shared" ref="E9:F12" si="0">E8+7</f>
        <v>43805</v>
      </c>
      <c r="F9" s="215">
        <f t="shared" si="0"/>
        <v>43811</v>
      </c>
      <c r="G9" s="215">
        <f>F9+32</f>
        <v>43843</v>
      </c>
    </row>
    <row r="10" spans="1:11">
      <c r="B10" s="259" t="s">
        <v>1242</v>
      </c>
      <c r="C10" s="277"/>
      <c r="D10" s="941"/>
      <c r="E10" s="215">
        <f t="shared" si="0"/>
        <v>43812</v>
      </c>
      <c r="F10" s="215">
        <f t="shared" si="0"/>
        <v>43818</v>
      </c>
      <c r="G10" s="215">
        <f>F10+32</f>
        <v>43850</v>
      </c>
      <c r="H10" s="313"/>
    </row>
    <row r="11" spans="1:11">
      <c r="B11" s="278" t="s">
        <v>1462</v>
      </c>
      <c r="C11" s="277" t="s">
        <v>1461</v>
      </c>
      <c r="D11" s="942"/>
      <c r="E11" s="215">
        <f t="shared" si="0"/>
        <v>43819</v>
      </c>
      <c r="F11" s="215">
        <f t="shared" si="0"/>
        <v>43825</v>
      </c>
      <c r="G11" s="215">
        <f>F11+32</f>
        <v>43857</v>
      </c>
    </row>
    <row r="12" spans="1:11">
      <c r="B12" s="259" t="s">
        <v>1460</v>
      </c>
      <c r="C12" s="259" t="s">
        <v>1459</v>
      </c>
      <c r="D12" s="939"/>
      <c r="E12" s="215">
        <f t="shared" si="0"/>
        <v>43826</v>
      </c>
      <c r="F12" s="215">
        <f t="shared" si="0"/>
        <v>43832</v>
      </c>
      <c r="G12" s="215">
        <f>F12+32</f>
        <v>43864</v>
      </c>
    </row>
    <row r="13" spans="1:11">
      <c r="B13" s="213"/>
      <c r="C13" s="213"/>
    </row>
    <row r="14" spans="1:11">
      <c r="B14" s="947" t="s">
        <v>25</v>
      </c>
      <c r="C14" s="947" t="s">
        <v>26</v>
      </c>
      <c r="D14" s="937" t="s">
        <v>27</v>
      </c>
      <c r="E14" s="217" t="s">
        <v>157</v>
      </c>
      <c r="F14" s="217" t="s">
        <v>157</v>
      </c>
      <c r="G14" s="217" t="s">
        <v>1940</v>
      </c>
    </row>
    <row r="15" spans="1:11">
      <c r="B15" s="948"/>
      <c r="C15" s="948"/>
      <c r="D15" s="938"/>
      <c r="E15" s="217" t="s">
        <v>1099</v>
      </c>
      <c r="F15" s="217" t="s">
        <v>29</v>
      </c>
      <c r="G15" s="217" t="s">
        <v>30</v>
      </c>
    </row>
    <row r="16" spans="1:11" ht="16.5" customHeight="1">
      <c r="B16" s="278" t="s">
        <v>1924</v>
      </c>
      <c r="C16" s="277" t="s">
        <v>1918</v>
      </c>
      <c r="D16" s="940" t="s">
        <v>1923</v>
      </c>
      <c r="E16" s="215">
        <f>F16-6</f>
        <v>43798</v>
      </c>
      <c r="F16" s="215">
        <v>43804</v>
      </c>
      <c r="G16" s="215">
        <f>F16+32</f>
        <v>43836</v>
      </c>
    </row>
    <row r="17" spans="1:7">
      <c r="B17" s="259" t="s">
        <v>1922</v>
      </c>
      <c r="C17" s="277" t="s">
        <v>1920</v>
      </c>
      <c r="D17" s="941"/>
      <c r="E17" s="215">
        <f>F17-6</f>
        <v>43805</v>
      </c>
      <c r="F17" s="215">
        <f>F16+7</f>
        <v>43811</v>
      </c>
      <c r="G17" s="215">
        <f>F17+32</f>
        <v>43843</v>
      </c>
    </row>
    <row r="18" spans="1:7">
      <c r="B18" s="278" t="s">
        <v>1921</v>
      </c>
      <c r="C18" s="277" t="s">
        <v>1920</v>
      </c>
      <c r="D18" s="941"/>
      <c r="E18" s="215">
        <f>F18-6</f>
        <v>43812</v>
      </c>
      <c r="F18" s="215">
        <f>F17+7</f>
        <v>43818</v>
      </c>
      <c r="G18" s="215">
        <f>F18+32</f>
        <v>43850</v>
      </c>
    </row>
    <row r="19" spans="1:7">
      <c r="B19" s="259" t="s">
        <v>1919</v>
      </c>
      <c r="C19" s="277" t="s">
        <v>1918</v>
      </c>
      <c r="D19" s="942"/>
      <c r="E19" s="215">
        <f>F19-6</f>
        <v>43819</v>
      </c>
      <c r="F19" s="215">
        <f>F18+7</f>
        <v>43825</v>
      </c>
      <c r="G19" s="215">
        <f>F19+32</f>
        <v>43857</v>
      </c>
    </row>
    <row r="20" spans="1:7">
      <c r="B20" s="213"/>
      <c r="C20" s="213"/>
    </row>
    <row r="21" spans="1:7">
      <c r="B21" s="947" t="s">
        <v>25</v>
      </c>
      <c r="C21" s="947" t="s">
        <v>26</v>
      </c>
      <c r="D21" s="937" t="s">
        <v>27</v>
      </c>
      <c r="E21" s="217" t="s">
        <v>157</v>
      </c>
      <c r="F21" s="217" t="s">
        <v>157</v>
      </c>
      <c r="G21" s="217" t="s">
        <v>1940</v>
      </c>
    </row>
    <row r="22" spans="1:7">
      <c r="B22" s="948"/>
      <c r="C22" s="948"/>
      <c r="D22" s="938"/>
      <c r="E22" s="217" t="s">
        <v>1099</v>
      </c>
      <c r="F22" s="217" t="s">
        <v>29</v>
      </c>
      <c r="G22" s="217" t="s">
        <v>30</v>
      </c>
    </row>
    <row r="23" spans="1:7" ht="16.5" customHeight="1">
      <c r="B23" s="259" t="s">
        <v>1866</v>
      </c>
      <c r="C23" s="259" t="s">
        <v>33</v>
      </c>
      <c r="D23" s="940" t="s">
        <v>1865</v>
      </c>
      <c r="E23" s="215">
        <f>F23-4</f>
        <v>43796</v>
      </c>
      <c r="F23" s="215">
        <v>43800</v>
      </c>
      <c r="G23" s="215">
        <f>F23+33</f>
        <v>43833</v>
      </c>
    </row>
    <row r="24" spans="1:7">
      <c r="B24" s="278" t="s">
        <v>1864</v>
      </c>
      <c r="C24" s="277" t="s">
        <v>1863</v>
      </c>
      <c r="D24" s="941"/>
      <c r="E24" s="215">
        <f t="shared" ref="E24:F27" si="1">E23+7</f>
        <v>43803</v>
      </c>
      <c r="F24" s="215">
        <f t="shared" si="1"/>
        <v>43807</v>
      </c>
      <c r="G24" s="215">
        <f>F24+33</f>
        <v>43840</v>
      </c>
    </row>
    <row r="25" spans="1:7">
      <c r="B25" s="259" t="s">
        <v>1862</v>
      </c>
      <c r="C25" s="277" t="s">
        <v>70</v>
      </c>
      <c r="D25" s="941"/>
      <c r="E25" s="215">
        <f t="shared" si="1"/>
        <v>43810</v>
      </c>
      <c r="F25" s="215">
        <f t="shared" si="1"/>
        <v>43814</v>
      </c>
      <c r="G25" s="215">
        <f>F25+33</f>
        <v>43847</v>
      </c>
    </row>
    <row r="26" spans="1:7">
      <c r="B26" s="278" t="s">
        <v>1861</v>
      </c>
      <c r="C26" s="277" t="s">
        <v>1860</v>
      </c>
      <c r="D26" s="942"/>
      <c r="E26" s="215">
        <f t="shared" si="1"/>
        <v>43817</v>
      </c>
      <c r="F26" s="215">
        <f t="shared" si="1"/>
        <v>43821</v>
      </c>
      <c r="G26" s="215">
        <f>F26+33</f>
        <v>43854</v>
      </c>
    </row>
    <row r="27" spans="1:7">
      <c r="B27" s="259" t="s">
        <v>1859</v>
      </c>
      <c r="C27" s="259" t="s">
        <v>70</v>
      </c>
      <c r="D27" s="939"/>
      <c r="E27" s="215">
        <f t="shared" si="1"/>
        <v>43824</v>
      </c>
      <c r="F27" s="215">
        <f t="shared" si="1"/>
        <v>43828</v>
      </c>
      <c r="G27" s="215">
        <f>F27+33</f>
        <v>43861</v>
      </c>
    </row>
    <row r="28" spans="1:7">
      <c r="B28" s="226"/>
      <c r="C28" s="226"/>
      <c r="D28" s="226"/>
      <c r="E28" s="226"/>
      <c r="F28" s="226"/>
      <c r="G28" s="226"/>
    </row>
    <row r="29" spans="1:7">
      <c r="A29" s="288" t="s">
        <v>165</v>
      </c>
      <c r="B29" s="213"/>
      <c r="C29" s="213"/>
      <c r="E29" s="231"/>
      <c r="F29" s="231"/>
      <c r="G29" s="279"/>
    </row>
    <row r="30" spans="1:7">
      <c r="B30" s="947" t="s">
        <v>25</v>
      </c>
      <c r="C30" s="947" t="s">
        <v>26</v>
      </c>
      <c r="D30" s="937" t="s">
        <v>27</v>
      </c>
      <c r="E30" s="217" t="s">
        <v>157</v>
      </c>
      <c r="F30" s="217" t="s">
        <v>157</v>
      </c>
      <c r="G30" s="217" t="s">
        <v>1972</v>
      </c>
    </row>
    <row r="31" spans="1:7">
      <c r="B31" s="948"/>
      <c r="C31" s="948"/>
      <c r="D31" s="938"/>
      <c r="E31" s="217" t="s">
        <v>1099</v>
      </c>
      <c r="F31" s="217" t="s">
        <v>29</v>
      </c>
      <c r="G31" s="217" t="s">
        <v>30</v>
      </c>
    </row>
    <row r="32" spans="1:7" ht="16.5" customHeight="1">
      <c r="B32" s="259" t="s">
        <v>1934</v>
      </c>
      <c r="C32" s="259" t="s">
        <v>70</v>
      </c>
      <c r="D32" s="940" t="s">
        <v>1933</v>
      </c>
      <c r="E32" s="215">
        <f>F32-5</f>
        <v>43797</v>
      </c>
      <c r="F32" s="215">
        <v>43802</v>
      </c>
      <c r="G32" s="215">
        <f>F32+29</f>
        <v>43831</v>
      </c>
    </row>
    <row r="33" spans="1:7">
      <c r="B33" s="278" t="s">
        <v>1932</v>
      </c>
      <c r="C33" s="277" t="s">
        <v>1929</v>
      </c>
      <c r="D33" s="941"/>
      <c r="E33" s="215">
        <f t="shared" ref="E33:F36" si="2">E32+7</f>
        <v>43804</v>
      </c>
      <c r="F33" s="215">
        <f t="shared" si="2"/>
        <v>43809</v>
      </c>
      <c r="G33" s="215">
        <f>F33+29</f>
        <v>43838</v>
      </c>
    </row>
    <row r="34" spans="1:7">
      <c r="B34" s="259" t="s">
        <v>1931</v>
      </c>
      <c r="C34" s="277" t="s">
        <v>35</v>
      </c>
      <c r="D34" s="941"/>
      <c r="E34" s="215">
        <f t="shared" si="2"/>
        <v>43811</v>
      </c>
      <c r="F34" s="215">
        <f t="shared" si="2"/>
        <v>43816</v>
      </c>
      <c r="G34" s="215">
        <f>F34+29</f>
        <v>43845</v>
      </c>
    </row>
    <row r="35" spans="1:7">
      <c r="B35" s="278" t="s">
        <v>1930</v>
      </c>
      <c r="C35" s="277" t="s">
        <v>1929</v>
      </c>
      <c r="D35" s="942"/>
      <c r="E35" s="215">
        <f t="shared" si="2"/>
        <v>43818</v>
      </c>
      <c r="F35" s="215">
        <f t="shared" si="2"/>
        <v>43823</v>
      </c>
      <c r="G35" s="215">
        <f>F35+29</f>
        <v>43852</v>
      </c>
    </row>
    <row r="36" spans="1:7">
      <c r="B36" s="259" t="s">
        <v>1928</v>
      </c>
      <c r="C36" s="259" t="s">
        <v>96</v>
      </c>
      <c r="D36" s="939"/>
      <c r="E36" s="215">
        <f t="shared" si="2"/>
        <v>43825</v>
      </c>
      <c r="F36" s="215">
        <f t="shared" si="2"/>
        <v>43830</v>
      </c>
      <c r="G36" s="215">
        <f>F36+29</f>
        <v>43859</v>
      </c>
    </row>
    <row r="37" spans="1:7">
      <c r="B37" s="320"/>
      <c r="C37" s="319"/>
      <c r="D37" s="231"/>
      <c r="E37" s="231"/>
      <c r="F37" s="231"/>
      <c r="G37" s="226"/>
    </row>
    <row r="38" spans="1:7">
      <c r="A38" s="288" t="s">
        <v>40</v>
      </c>
      <c r="B38" s="231"/>
      <c r="C38" s="231"/>
      <c r="D38" s="231"/>
      <c r="E38" s="231"/>
      <c r="F38" s="231"/>
      <c r="G38" s="293"/>
    </row>
    <row r="39" spans="1:7">
      <c r="B39" s="947" t="s">
        <v>25</v>
      </c>
      <c r="C39" s="947" t="s">
        <v>26</v>
      </c>
      <c r="D39" s="937" t="s">
        <v>27</v>
      </c>
      <c r="E39" s="217" t="s">
        <v>157</v>
      </c>
      <c r="F39" s="217" t="s">
        <v>157</v>
      </c>
      <c r="G39" s="217" t="s">
        <v>1971</v>
      </c>
    </row>
    <row r="40" spans="1:7">
      <c r="B40" s="948"/>
      <c r="C40" s="948"/>
      <c r="D40" s="938"/>
      <c r="E40" s="217" t="s">
        <v>1099</v>
      </c>
      <c r="F40" s="217" t="s">
        <v>29</v>
      </c>
      <c r="G40" s="217" t="s">
        <v>30</v>
      </c>
    </row>
    <row r="41" spans="1:7" ht="16.5" customHeight="1">
      <c r="B41" s="259" t="s">
        <v>1970</v>
      </c>
      <c r="C41" s="259" t="s">
        <v>1969</v>
      </c>
      <c r="D41" s="940" t="s">
        <v>1968</v>
      </c>
      <c r="E41" s="215">
        <f>F41-4</f>
        <v>43796</v>
      </c>
      <c r="F41" s="215">
        <v>43800</v>
      </c>
      <c r="G41" s="215">
        <f>F41+28</f>
        <v>43828</v>
      </c>
    </row>
    <row r="42" spans="1:7">
      <c r="B42" s="278" t="s">
        <v>1967</v>
      </c>
      <c r="C42" s="277" t="s">
        <v>1966</v>
      </c>
      <c r="D42" s="941"/>
      <c r="E42" s="215">
        <f t="shared" ref="E42:F45" si="3">E41+7</f>
        <v>43803</v>
      </c>
      <c r="F42" s="215">
        <f t="shared" si="3"/>
        <v>43807</v>
      </c>
      <c r="G42" s="215">
        <f>F42+28</f>
        <v>43835</v>
      </c>
    </row>
    <row r="43" spans="1:7">
      <c r="B43" s="259" t="s">
        <v>1965</v>
      </c>
      <c r="C43" s="277" t="s">
        <v>1964</v>
      </c>
      <c r="D43" s="941"/>
      <c r="E43" s="215">
        <f t="shared" si="3"/>
        <v>43810</v>
      </c>
      <c r="F43" s="215">
        <f t="shared" si="3"/>
        <v>43814</v>
      </c>
      <c r="G43" s="215">
        <f>F43+28</f>
        <v>43842</v>
      </c>
    </row>
    <row r="44" spans="1:7">
      <c r="B44" s="278" t="s">
        <v>1963</v>
      </c>
      <c r="C44" s="277" t="s">
        <v>1962</v>
      </c>
      <c r="D44" s="942"/>
      <c r="E44" s="215">
        <f t="shared" si="3"/>
        <v>43817</v>
      </c>
      <c r="F44" s="215">
        <f t="shared" si="3"/>
        <v>43821</v>
      </c>
      <c r="G44" s="215">
        <f>F44+28</f>
        <v>43849</v>
      </c>
    </row>
    <row r="45" spans="1:7">
      <c r="B45" s="259" t="s">
        <v>1961</v>
      </c>
      <c r="C45" s="259" t="s">
        <v>1960</v>
      </c>
      <c r="D45" s="939"/>
      <c r="E45" s="215">
        <f t="shared" si="3"/>
        <v>43824</v>
      </c>
      <c r="F45" s="215">
        <f t="shared" si="3"/>
        <v>43828</v>
      </c>
      <c r="G45" s="215">
        <f>F45+28</f>
        <v>43856</v>
      </c>
    </row>
    <row r="46" spans="1:7">
      <c r="B46" s="213"/>
      <c r="C46" s="213"/>
      <c r="E46" s="231"/>
      <c r="F46" s="226"/>
      <c r="G46" s="263"/>
    </row>
    <row r="47" spans="1:7">
      <c r="A47" s="231" t="s">
        <v>36</v>
      </c>
      <c r="B47" s="213"/>
      <c r="C47" s="213"/>
      <c r="E47" s="231"/>
      <c r="F47" s="231"/>
      <c r="G47" s="279"/>
    </row>
    <row r="48" spans="1:7">
      <c r="B48" s="947" t="s">
        <v>25</v>
      </c>
      <c r="C48" s="947" t="s">
        <v>26</v>
      </c>
      <c r="D48" s="937" t="s">
        <v>27</v>
      </c>
      <c r="E48" s="217" t="s">
        <v>157</v>
      </c>
      <c r="F48" s="217" t="s">
        <v>157</v>
      </c>
      <c r="G48" s="217" t="s">
        <v>1959</v>
      </c>
    </row>
    <row r="49" spans="1:7">
      <c r="B49" s="948"/>
      <c r="C49" s="948"/>
      <c r="D49" s="938"/>
      <c r="E49" s="217" t="s">
        <v>1099</v>
      </c>
      <c r="F49" s="217" t="s">
        <v>29</v>
      </c>
      <c r="G49" s="217" t="s">
        <v>30</v>
      </c>
    </row>
    <row r="50" spans="1:7" ht="16.5" customHeight="1">
      <c r="B50" s="259" t="s">
        <v>1958</v>
      </c>
      <c r="C50" s="259" t="s">
        <v>1957</v>
      </c>
      <c r="D50" s="940" t="s">
        <v>1956</v>
      </c>
      <c r="E50" s="215">
        <f>F50-3</f>
        <v>43803</v>
      </c>
      <c r="F50" s="215">
        <v>43806</v>
      </c>
      <c r="G50" s="215">
        <f>F50+29</f>
        <v>43835</v>
      </c>
    </row>
    <row r="51" spans="1:7">
      <c r="B51" s="278" t="s">
        <v>1955</v>
      </c>
      <c r="C51" s="277" t="s">
        <v>1954</v>
      </c>
      <c r="D51" s="941"/>
      <c r="E51" s="215">
        <f t="shared" ref="E51:F54" si="4">E50+7</f>
        <v>43810</v>
      </c>
      <c r="F51" s="215">
        <f t="shared" si="4"/>
        <v>43813</v>
      </c>
      <c r="G51" s="215">
        <f>F51+29</f>
        <v>43842</v>
      </c>
    </row>
    <row r="52" spans="1:7">
      <c r="B52" s="259" t="s">
        <v>1953</v>
      </c>
      <c r="C52" s="277" t="s">
        <v>1952</v>
      </c>
      <c r="D52" s="941"/>
      <c r="E52" s="215">
        <f t="shared" si="4"/>
        <v>43817</v>
      </c>
      <c r="F52" s="215">
        <f t="shared" si="4"/>
        <v>43820</v>
      </c>
      <c r="G52" s="215">
        <f>F52+29</f>
        <v>43849</v>
      </c>
    </row>
    <row r="53" spans="1:7">
      <c r="B53" s="278" t="s">
        <v>1506</v>
      </c>
      <c r="C53" s="277"/>
      <c r="D53" s="942"/>
      <c r="E53" s="215">
        <f t="shared" si="4"/>
        <v>43824</v>
      </c>
      <c r="F53" s="215">
        <f t="shared" si="4"/>
        <v>43827</v>
      </c>
      <c r="G53" s="215">
        <f>F53+29</f>
        <v>43856</v>
      </c>
    </row>
    <row r="54" spans="1:7">
      <c r="B54" s="259" t="s">
        <v>1951</v>
      </c>
      <c r="C54" s="259" t="s">
        <v>1950</v>
      </c>
      <c r="D54" s="939"/>
      <c r="E54" s="215">
        <f t="shared" si="4"/>
        <v>43831</v>
      </c>
      <c r="F54" s="215">
        <f t="shared" si="4"/>
        <v>43834</v>
      </c>
      <c r="G54" s="215">
        <f>F54+29</f>
        <v>43863</v>
      </c>
    </row>
    <row r="55" spans="1:7">
      <c r="B55" s="213"/>
      <c r="C55" s="213"/>
      <c r="E55" s="226"/>
      <c r="F55" s="226"/>
      <c r="G55" s="226"/>
    </row>
    <row r="56" spans="1:7">
      <c r="A56" s="231" t="s">
        <v>38</v>
      </c>
      <c r="B56" s="213"/>
      <c r="C56" s="213"/>
    </row>
    <row r="57" spans="1:7">
      <c r="A57" s="231"/>
      <c r="B57" s="947" t="s">
        <v>25</v>
      </c>
      <c r="C57" s="947" t="s">
        <v>26</v>
      </c>
      <c r="D57" s="937" t="s">
        <v>27</v>
      </c>
      <c r="E57" s="217" t="s">
        <v>157</v>
      </c>
      <c r="F57" s="217" t="s">
        <v>157</v>
      </c>
      <c r="G57" s="217" t="s">
        <v>164</v>
      </c>
    </row>
    <row r="58" spans="1:7">
      <c r="A58" s="231"/>
      <c r="B58" s="948"/>
      <c r="C58" s="948"/>
      <c r="D58" s="938"/>
      <c r="E58" s="217" t="s">
        <v>1099</v>
      </c>
      <c r="F58" s="217" t="s">
        <v>29</v>
      </c>
      <c r="G58" s="217" t="s">
        <v>30</v>
      </c>
    </row>
    <row r="59" spans="1:7" ht="16.5" customHeight="1">
      <c r="A59" s="231"/>
      <c r="B59" s="259" t="s">
        <v>1242</v>
      </c>
      <c r="C59" s="259"/>
      <c r="D59" s="940" t="s">
        <v>1465</v>
      </c>
      <c r="E59" s="215">
        <f>F59-6</f>
        <v>43798</v>
      </c>
      <c r="F59" s="215">
        <v>43804</v>
      </c>
      <c r="G59" s="215">
        <f>F59+37</f>
        <v>43841</v>
      </c>
    </row>
    <row r="60" spans="1:7">
      <c r="A60" s="231"/>
      <c r="B60" s="278" t="s">
        <v>1464</v>
      </c>
      <c r="C60" s="277" t="s">
        <v>1463</v>
      </c>
      <c r="D60" s="941"/>
      <c r="E60" s="215">
        <f t="shared" ref="E60:F63" si="5">E59+7</f>
        <v>43805</v>
      </c>
      <c r="F60" s="215">
        <f t="shared" si="5"/>
        <v>43811</v>
      </c>
      <c r="G60" s="215">
        <f>F60+37</f>
        <v>43848</v>
      </c>
    </row>
    <row r="61" spans="1:7">
      <c r="A61" s="231"/>
      <c r="B61" s="259" t="s">
        <v>1242</v>
      </c>
      <c r="C61" s="277"/>
      <c r="D61" s="941"/>
      <c r="E61" s="215">
        <f t="shared" si="5"/>
        <v>43812</v>
      </c>
      <c r="F61" s="215">
        <f t="shared" si="5"/>
        <v>43818</v>
      </c>
      <c r="G61" s="215">
        <f>F61+37</f>
        <v>43855</v>
      </c>
    </row>
    <row r="62" spans="1:7">
      <c r="A62" s="231"/>
      <c r="B62" s="278" t="s">
        <v>1462</v>
      </c>
      <c r="C62" s="277" t="s">
        <v>1461</v>
      </c>
      <c r="D62" s="942"/>
      <c r="E62" s="215">
        <f t="shared" si="5"/>
        <v>43819</v>
      </c>
      <c r="F62" s="215">
        <f t="shared" si="5"/>
        <v>43825</v>
      </c>
      <c r="G62" s="215">
        <f>F62+37</f>
        <v>43862</v>
      </c>
    </row>
    <row r="63" spans="1:7">
      <c r="A63" s="231"/>
      <c r="B63" s="259" t="s">
        <v>1460</v>
      </c>
      <c r="C63" s="259" t="s">
        <v>1459</v>
      </c>
      <c r="D63" s="939"/>
      <c r="E63" s="215">
        <f t="shared" si="5"/>
        <v>43826</v>
      </c>
      <c r="F63" s="215">
        <f t="shared" si="5"/>
        <v>43832</v>
      </c>
      <c r="G63" s="215">
        <f>F63+37</f>
        <v>43869</v>
      </c>
    </row>
    <row r="64" spans="1:7">
      <c r="A64" s="231"/>
      <c r="B64" s="231"/>
      <c r="C64" s="231"/>
      <c r="D64" s="231"/>
      <c r="E64" s="231"/>
      <c r="F64" s="231"/>
      <c r="G64" s="231"/>
    </row>
    <row r="65" spans="1:7">
      <c r="B65" s="947" t="s">
        <v>25</v>
      </c>
      <c r="C65" s="947" t="s">
        <v>26</v>
      </c>
      <c r="D65" s="937" t="s">
        <v>27</v>
      </c>
      <c r="E65" s="217" t="s">
        <v>157</v>
      </c>
      <c r="F65" s="217" t="s">
        <v>157</v>
      </c>
      <c r="G65" s="217" t="s">
        <v>164</v>
      </c>
    </row>
    <row r="66" spans="1:7">
      <c r="B66" s="948"/>
      <c r="C66" s="948"/>
      <c r="D66" s="938"/>
      <c r="E66" s="217" t="s">
        <v>1099</v>
      </c>
      <c r="F66" s="217" t="s">
        <v>29</v>
      </c>
      <c r="G66" s="217" t="s">
        <v>30</v>
      </c>
    </row>
    <row r="67" spans="1:7" ht="16.5" customHeight="1">
      <c r="B67" s="259" t="s">
        <v>1866</v>
      </c>
      <c r="C67" s="259" t="s">
        <v>33</v>
      </c>
      <c r="D67" s="940" t="s">
        <v>1865</v>
      </c>
      <c r="E67" s="215">
        <f>F67-4</f>
        <v>43796</v>
      </c>
      <c r="F67" s="215">
        <v>43800</v>
      </c>
      <c r="G67" s="215">
        <f>F67+28</f>
        <v>43828</v>
      </c>
    </row>
    <row r="68" spans="1:7">
      <c r="B68" s="278" t="s">
        <v>1864</v>
      </c>
      <c r="C68" s="277" t="s">
        <v>1863</v>
      </c>
      <c r="D68" s="941"/>
      <c r="E68" s="215">
        <f t="shared" ref="E68:F71" si="6">E67+7</f>
        <v>43803</v>
      </c>
      <c r="F68" s="215">
        <f t="shared" si="6"/>
        <v>43807</v>
      </c>
      <c r="G68" s="215">
        <f>F68+28</f>
        <v>43835</v>
      </c>
    </row>
    <row r="69" spans="1:7">
      <c r="B69" s="259" t="s">
        <v>1862</v>
      </c>
      <c r="C69" s="277" t="s">
        <v>70</v>
      </c>
      <c r="D69" s="941"/>
      <c r="E69" s="215">
        <f t="shared" si="6"/>
        <v>43810</v>
      </c>
      <c r="F69" s="215">
        <f t="shared" si="6"/>
        <v>43814</v>
      </c>
      <c r="G69" s="215">
        <f>F69+28</f>
        <v>43842</v>
      </c>
    </row>
    <row r="70" spans="1:7">
      <c r="B70" s="278" t="s">
        <v>1861</v>
      </c>
      <c r="C70" s="277" t="s">
        <v>1860</v>
      </c>
      <c r="D70" s="942"/>
      <c r="E70" s="215">
        <f t="shared" si="6"/>
        <v>43817</v>
      </c>
      <c r="F70" s="215">
        <f t="shared" si="6"/>
        <v>43821</v>
      </c>
      <c r="G70" s="215">
        <f>F70+28</f>
        <v>43849</v>
      </c>
    </row>
    <row r="71" spans="1:7">
      <c r="B71" s="259" t="s">
        <v>1859</v>
      </c>
      <c r="C71" s="259" t="s">
        <v>70</v>
      </c>
      <c r="D71" s="939"/>
      <c r="E71" s="215">
        <f t="shared" si="6"/>
        <v>43824</v>
      </c>
      <c r="F71" s="215">
        <f t="shared" si="6"/>
        <v>43828</v>
      </c>
      <c r="G71" s="215">
        <f>F71+28</f>
        <v>43856</v>
      </c>
    </row>
    <row r="72" spans="1:7">
      <c r="B72" s="284"/>
      <c r="C72" s="284"/>
      <c r="D72" s="227"/>
      <c r="E72" s="226"/>
      <c r="F72" s="226"/>
      <c r="G72" s="226"/>
    </row>
    <row r="73" spans="1:7">
      <c r="A73" s="231" t="s">
        <v>1949</v>
      </c>
      <c r="B73" s="231"/>
      <c r="C73" s="231"/>
      <c r="G73" s="279"/>
    </row>
    <row r="74" spans="1:7">
      <c r="B74" s="947" t="s">
        <v>25</v>
      </c>
      <c r="C74" s="947" t="s">
        <v>26</v>
      </c>
      <c r="D74" s="937" t="s">
        <v>27</v>
      </c>
      <c r="E74" s="217" t="s">
        <v>157</v>
      </c>
      <c r="F74" s="217" t="s">
        <v>157</v>
      </c>
      <c r="G74" s="217" t="s">
        <v>163</v>
      </c>
    </row>
    <row r="75" spans="1:7">
      <c r="B75" s="948"/>
      <c r="C75" s="948"/>
      <c r="D75" s="938"/>
      <c r="E75" s="217" t="s">
        <v>1099</v>
      </c>
      <c r="F75" s="217" t="s">
        <v>29</v>
      </c>
      <c r="G75" s="217" t="s">
        <v>30</v>
      </c>
    </row>
    <row r="76" spans="1:7" ht="16.5" customHeight="1">
      <c r="B76" s="259" t="s">
        <v>1242</v>
      </c>
      <c r="C76" s="259"/>
      <c r="D76" s="940" t="s">
        <v>1465</v>
      </c>
      <c r="E76" s="215">
        <f>F76-6</f>
        <v>43798</v>
      </c>
      <c r="F76" s="215">
        <v>43804</v>
      </c>
      <c r="G76" s="215">
        <f>F76+29</f>
        <v>43833</v>
      </c>
    </row>
    <row r="77" spans="1:7">
      <c r="B77" s="278" t="s">
        <v>1464</v>
      </c>
      <c r="C77" s="277" t="s">
        <v>1463</v>
      </c>
      <c r="D77" s="941"/>
      <c r="E77" s="215">
        <f t="shared" ref="E77:F80" si="7">E76+7</f>
        <v>43805</v>
      </c>
      <c r="F77" s="215">
        <f t="shared" si="7"/>
        <v>43811</v>
      </c>
      <c r="G77" s="215">
        <f>F77+29</f>
        <v>43840</v>
      </c>
    </row>
    <row r="78" spans="1:7">
      <c r="B78" s="259" t="s">
        <v>1242</v>
      </c>
      <c r="C78" s="277"/>
      <c r="D78" s="941"/>
      <c r="E78" s="215">
        <f t="shared" si="7"/>
        <v>43812</v>
      </c>
      <c r="F78" s="215">
        <f t="shared" si="7"/>
        <v>43818</v>
      </c>
      <c r="G78" s="215">
        <f>F78+29</f>
        <v>43847</v>
      </c>
    </row>
    <row r="79" spans="1:7">
      <c r="B79" s="278" t="s">
        <v>1462</v>
      </c>
      <c r="C79" s="277" t="s">
        <v>1461</v>
      </c>
      <c r="D79" s="942"/>
      <c r="E79" s="215">
        <f t="shared" si="7"/>
        <v>43819</v>
      </c>
      <c r="F79" s="215">
        <f t="shared" si="7"/>
        <v>43825</v>
      </c>
      <c r="G79" s="215">
        <f>F79+29</f>
        <v>43854</v>
      </c>
    </row>
    <row r="80" spans="1:7">
      <c r="B80" s="259" t="s">
        <v>1460</v>
      </c>
      <c r="C80" s="259" t="s">
        <v>1459</v>
      </c>
      <c r="D80" s="939"/>
      <c r="E80" s="215">
        <f t="shared" si="7"/>
        <v>43826</v>
      </c>
      <c r="F80" s="215">
        <f t="shared" si="7"/>
        <v>43832</v>
      </c>
      <c r="G80" s="215">
        <f>F80+29</f>
        <v>43861</v>
      </c>
    </row>
    <row r="81" spans="1:8">
      <c r="B81" s="284"/>
      <c r="C81" s="284"/>
      <c r="D81" s="227"/>
      <c r="E81" s="226"/>
      <c r="F81" s="226"/>
      <c r="G81" s="226"/>
    </row>
    <row r="82" spans="1:8" s="263" customFormat="1">
      <c r="A82" s="274" t="s">
        <v>1948</v>
      </c>
      <c r="B82" s="275"/>
      <c r="C82" s="275"/>
      <c r="D82" s="274"/>
      <c r="E82" s="274"/>
      <c r="F82" s="274"/>
      <c r="G82" s="274"/>
      <c r="H82" s="257"/>
    </row>
    <row r="83" spans="1:8">
      <c r="A83" s="231" t="s">
        <v>1947</v>
      </c>
      <c r="B83" s="256"/>
      <c r="C83" s="256"/>
      <c r="D83" s="256"/>
      <c r="E83" s="256"/>
      <c r="F83" s="231"/>
      <c r="G83" s="231"/>
      <c r="H83" s="263"/>
    </row>
    <row r="84" spans="1:8">
      <c r="A84" s="231"/>
      <c r="B84" s="947" t="s">
        <v>25</v>
      </c>
      <c r="C84" s="947" t="s">
        <v>26</v>
      </c>
      <c r="D84" s="937" t="s">
        <v>27</v>
      </c>
      <c r="E84" s="217" t="s">
        <v>157</v>
      </c>
      <c r="F84" s="217" t="s">
        <v>157</v>
      </c>
      <c r="G84" s="217" t="s">
        <v>1946</v>
      </c>
      <c r="H84" s="263"/>
    </row>
    <row r="85" spans="1:8">
      <c r="A85" s="231"/>
      <c r="B85" s="948"/>
      <c r="C85" s="948"/>
      <c r="D85" s="938"/>
      <c r="E85" s="217" t="s">
        <v>1099</v>
      </c>
      <c r="F85" s="217" t="s">
        <v>29</v>
      </c>
      <c r="G85" s="217" t="s">
        <v>30</v>
      </c>
      <c r="H85" s="263"/>
    </row>
    <row r="86" spans="1:8">
      <c r="A86" s="231"/>
      <c r="B86" s="259" t="s">
        <v>1840</v>
      </c>
      <c r="C86" s="259" t="s">
        <v>1307</v>
      </c>
      <c r="D86" s="940" t="s">
        <v>1839</v>
      </c>
      <c r="E86" s="215">
        <f>F86-4</f>
        <v>43797</v>
      </c>
      <c r="F86" s="215">
        <v>43801</v>
      </c>
      <c r="G86" s="215">
        <f>F86+34</f>
        <v>43835</v>
      </c>
      <c r="H86" s="263"/>
    </row>
    <row r="87" spans="1:8">
      <c r="A87" s="231"/>
      <c r="B87" s="278" t="s">
        <v>1838</v>
      </c>
      <c r="C87" s="277" t="s">
        <v>1837</v>
      </c>
      <c r="D87" s="941"/>
      <c r="E87" s="215">
        <f t="shared" ref="E87:G90" si="8">E86+7</f>
        <v>43804</v>
      </c>
      <c r="F87" s="215">
        <f t="shared" si="8"/>
        <v>43808</v>
      </c>
      <c r="G87" s="215">
        <f t="shared" si="8"/>
        <v>43842</v>
      </c>
      <c r="H87" s="263"/>
    </row>
    <row r="88" spans="1:8">
      <c r="A88" s="231"/>
      <c r="B88" s="259" t="s">
        <v>1836</v>
      </c>
      <c r="C88" s="277" t="s">
        <v>1835</v>
      </c>
      <c r="D88" s="941"/>
      <c r="E88" s="215">
        <f t="shared" si="8"/>
        <v>43811</v>
      </c>
      <c r="F88" s="215">
        <f t="shared" si="8"/>
        <v>43815</v>
      </c>
      <c r="G88" s="215">
        <f t="shared" si="8"/>
        <v>43849</v>
      </c>
      <c r="H88" s="263"/>
    </row>
    <row r="89" spans="1:8">
      <c r="A89" s="231"/>
      <c r="B89" s="278" t="s">
        <v>1834</v>
      </c>
      <c r="C89" s="277" t="s">
        <v>1833</v>
      </c>
      <c r="D89" s="942"/>
      <c r="E89" s="215">
        <f t="shared" si="8"/>
        <v>43818</v>
      </c>
      <c r="F89" s="215">
        <f t="shared" si="8"/>
        <v>43822</v>
      </c>
      <c r="G89" s="215">
        <f t="shared" si="8"/>
        <v>43856</v>
      </c>
      <c r="H89" s="263"/>
    </row>
    <row r="90" spans="1:8">
      <c r="A90" s="231"/>
      <c r="B90" s="259" t="s">
        <v>1832</v>
      </c>
      <c r="C90" s="259" t="s">
        <v>1831</v>
      </c>
      <c r="D90" s="939"/>
      <c r="E90" s="215">
        <f t="shared" si="8"/>
        <v>43825</v>
      </c>
      <c r="F90" s="215">
        <f t="shared" si="8"/>
        <v>43829</v>
      </c>
      <c r="G90" s="215">
        <f t="shared" si="8"/>
        <v>43863</v>
      </c>
      <c r="H90" s="263"/>
    </row>
    <row r="91" spans="1:8">
      <c r="A91" s="231"/>
      <c r="B91" s="281"/>
      <c r="C91" s="281"/>
      <c r="D91" s="227"/>
      <c r="E91" s="226"/>
      <c r="F91" s="226"/>
      <c r="G91" s="226"/>
      <c r="H91" s="263"/>
    </row>
    <row r="92" spans="1:8">
      <c r="A92" s="231" t="s">
        <v>1943</v>
      </c>
      <c r="C92" s="318"/>
      <c r="E92" s="226"/>
      <c r="F92" s="226"/>
      <c r="G92" s="226"/>
    </row>
    <row r="93" spans="1:8">
      <c r="B93" s="947" t="s">
        <v>25</v>
      </c>
      <c r="C93" s="947" t="s">
        <v>26</v>
      </c>
      <c r="D93" s="937" t="s">
        <v>27</v>
      </c>
      <c r="E93" s="217" t="s">
        <v>157</v>
      </c>
      <c r="F93" s="217" t="s">
        <v>157</v>
      </c>
      <c r="G93" s="217" t="s">
        <v>1945</v>
      </c>
      <c r="H93" s="217" t="s">
        <v>1943</v>
      </c>
    </row>
    <row r="94" spans="1:8">
      <c r="B94" s="948"/>
      <c r="C94" s="948"/>
      <c r="D94" s="938"/>
      <c r="E94" s="217" t="s">
        <v>1099</v>
      </c>
      <c r="F94" s="217" t="s">
        <v>29</v>
      </c>
      <c r="G94" s="217" t="s">
        <v>30</v>
      </c>
      <c r="H94" s="217" t="s">
        <v>30</v>
      </c>
    </row>
    <row r="95" spans="1:8">
      <c r="B95" s="259" t="s">
        <v>1840</v>
      </c>
      <c r="C95" s="259" t="s">
        <v>1307</v>
      </c>
      <c r="D95" s="940" t="s">
        <v>1839</v>
      </c>
      <c r="E95" s="215">
        <f>F95-4</f>
        <v>43797</v>
      </c>
      <c r="F95" s="215">
        <v>43801</v>
      </c>
      <c r="G95" s="215">
        <f>F95+34</f>
        <v>43835</v>
      </c>
      <c r="H95" s="217" t="s">
        <v>1944</v>
      </c>
    </row>
    <row r="96" spans="1:8">
      <c r="B96" s="278" t="s">
        <v>1838</v>
      </c>
      <c r="C96" s="277" t="s">
        <v>1837</v>
      </c>
      <c r="D96" s="941"/>
      <c r="E96" s="215">
        <f t="shared" ref="E96:G99" si="9">E95+7</f>
        <v>43804</v>
      </c>
      <c r="F96" s="215">
        <f t="shared" si="9"/>
        <v>43808</v>
      </c>
      <c r="G96" s="215">
        <f t="shared" si="9"/>
        <v>43842</v>
      </c>
      <c r="H96" s="217" t="s">
        <v>1944</v>
      </c>
    </row>
    <row r="97" spans="1:8">
      <c r="B97" s="259" t="s">
        <v>1836</v>
      </c>
      <c r="C97" s="277" t="s">
        <v>1835</v>
      </c>
      <c r="D97" s="941"/>
      <c r="E97" s="215">
        <f t="shared" si="9"/>
        <v>43811</v>
      </c>
      <c r="F97" s="215">
        <f t="shared" si="9"/>
        <v>43815</v>
      </c>
      <c r="G97" s="215">
        <f t="shared" si="9"/>
        <v>43849</v>
      </c>
      <c r="H97" s="217" t="s">
        <v>1944</v>
      </c>
    </row>
    <row r="98" spans="1:8">
      <c r="B98" s="278" t="s">
        <v>1834</v>
      </c>
      <c r="C98" s="277" t="s">
        <v>1833</v>
      </c>
      <c r="D98" s="942"/>
      <c r="E98" s="215">
        <f t="shared" si="9"/>
        <v>43818</v>
      </c>
      <c r="F98" s="215">
        <f t="shared" si="9"/>
        <v>43822</v>
      </c>
      <c r="G98" s="215">
        <f t="shared" si="9"/>
        <v>43856</v>
      </c>
      <c r="H98" s="217" t="s">
        <v>1944</v>
      </c>
    </row>
    <row r="99" spans="1:8">
      <c r="B99" s="259" t="s">
        <v>1832</v>
      </c>
      <c r="C99" s="259" t="s">
        <v>1831</v>
      </c>
      <c r="D99" s="939"/>
      <c r="E99" s="215">
        <f t="shared" si="9"/>
        <v>43825</v>
      </c>
      <c r="F99" s="215">
        <f t="shared" si="9"/>
        <v>43829</v>
      </c>
      <c r="G99" s="215">
        <f t="shared" si="9"/>
        <v>43863</v>
      </c>
      <c r="H99" s="217" t="s">
        <v>1944</v>
      </c>
    </row>
    <row r="100" spans="1:8">
      <c r="B100" s="213"/>
      <c r="C100" s="213"/>
    </row>
    <row r="101" spans="1:8">
      <c r="B101" s="947" t="s">
        <v>25</v>
      </c>
      <c r="C101" s="947" t="s">
        <v>26</v>
      </c>
      <c r="D101" s="937" t="s">
        <v>27</v>
      </c>
      <c r="E101" s="217" t="s">
        <v>157</v>
      </c>
      <c r="F101" s="217" t="s">
        <v>157</v>
      </c>
      <c r="G101" s="217" t="s">
        <v>158</v>
      </c>
      <c r="H101" s="217" t="s">
        <v>1943</v>
      </c>
    </row>
    <row r="102" spans="1:8">
      <c r="B102" s="948"/>
      <c r="C102" s="948"/>
      <c r="D102" s="938"/>
      <c r="E102" s="217" t="s">
        <v>1099</v>
      </c>
      <c r="F102" s="217" t="s">
        <v>29</v>
      </c>
      <c r="G102" s="217" t="s">
        <v>30</v>
      </c>
      <c r="H102" s="217" t="s">
        <v>30</v>
      </c>
    </row>
    <row r="103" spans="1:8" ht="16.5" customHeight="1">
      <c r="B103" s="259" t="s">
        <v>1866</v>
      </c>
      <c r="C103" s="259" t="s">
        <v>33</v>
      </c>
      <c r="D103" s="940" t="s">
        <v>1865</v>
      </c>
      <c r="E103" s="215">
        <f>F103-4</f>
        <v>43796</v>
      </c>
      <c r="F103" s="215">
        <v>43800</v>
      </c>
      <c r="G103" s="215">
        <f>F103+33</f>
        <v>43833</v>
      </c>
      <c r="H103" s="217" t="s">
        <v>1942</v>
      </c>
    </row>
    <row r="104" spans="1:8">
      <c r="B104" s="278" t="s">
        <v>1864</v>
      </c>
      <c r="C104" s="277" t="s">
        <v>1863</v>
      </c>
      <c r="D104" s="941"/>
      <c r="E104" s="215">
        <f t="shared" ref="E104:F107" si="10">E103+7</f>
        <v>43803</v>
      </c>
      <c r="F104" s="215">
        <f t="shared" si="10"/>
        <v>43807</v>
      </c>
      <c r="G104" s="215">
        <f>F104+33</f>
        <v>43840</v>
      </c>
      <c r="H104" s="217" t="s">
        <v>1942</v>
      </c>
    </row>
    <row r="105" spans="1:8">
      <c r="B105" s="259" t="s">
        <v>1862</v>
      </c>
      <c r="C105" s="277" t="s">
        <v>70</v>
      </c>
      <c r="D105" s="941"/>
      <c r="E105" s="215">
        <f t="shared" si="10"/>
        <v>43810</v>
      </c>
      <c r="F105" s="215">
        <f t="shared" si="10"/>
        <v>43814</v>
      </c>
      <c r="G105" s="215">
        <f>F105+33</f>
        <v>43847</v>
      </c>
      <c r="H105" s="217" t="s">
        <v>1942</v>
      </c>
    </row>
    <row r="106" spans="1:8">
      <c r="B106" s="278" t="s">
        <v>1861</v>
      </c>
      <c r="C106" s="277" t="s">
        <v>1860</v>
      </c>
      <c r="D106" s="942"/>
      <c r="E106" s="215">
        <f t="shared" si="10"/>
        <v>43817</v>
      </c>
      <c r="F106" s="215">
        <f t="shared" si="10"/>
        <v>43821</v>
      </c>
      <c r="G106" s="215">
        <f>F106+33</f>
        <v>43854</v>
      </c>
      <c r="H106" s="217" t="s">
        <v>1942</v>
      </c>
    </row>
    <row r="107" spans="1:8">
      <c r="B107" s="259" t="s">
        <v>1859</v>
      </c>
      <c r="C107" s="259" t="s">
        <v>70</v>
      </c>
      <c r="D107" s="939"/>
      <c r="E107" s="215">
        <f t="shared" si="10"/>
        <v>43824</v>
      </c>
      <c r="F107" s="215">
        <f t="shared" si="10"/>
        <v>43828</v>
      </c>
      <c r="G107" s="215">
        <f>F107+33</f>
        <v>43861</v>
      </c>
      <c r="H107" s="217" t="s">
        <v>1942</v>
      </c>
    </row>
    <row r="108" spans="1:8">
      <c r="B108" s="284"/>
      <c r="C108" s="284"/>
      <c r="D108" s="227"/>
      <c r="E108" s="226"/>
      <c r="F108" s="226"/>
      <c r="G108" s="226"/>
    </row>
    <row r="109" spans="1:8">
      <c r="A109" s="231" t="s">
        <v>51</v>
      </c>
      <c r="B109" s="231"/>
      <c r="C109" s="231"/>
      <c r="G109" s="279"/>
      <c r="H109" s="279"/>
    </row>
    <row r="110" spans="1:8">
      <c r="A110" s="231"/>
      <c r="B110" s="947" t="s">
        <v>25</v>
      </c>
      <c r="C110" s="947" t="s">
        <v>26</v>
      </c>
      <c r="D110" s="937" t="s">
        <v>27</v>
      </c>
      <c r="E110" s="217" t="s">
        <v>157</v>
      </c>
      <c r="F110" s="217" t="s">
        <v>157</v>
      </c>
      <c r="G110" s="217" t="s">
        <v>1938</v>
      </c>
      <c r="H110" s="217" t="s">
        <v>1941</v>
      </c>
    </row>
    <row r="111" spans="1:8">
      <c r="A111" s="231"/>
      <c r="B111" s="948"/>
      <c r="C111" s="948"/>
      <c r="D111" s="938"/>
      <c r="E111" s="217" t="s">
        <v>1099</v>
      </c>
      <c r="F111" s="217" t="s">
        <v>29</v>
      </c>
      <c r="G111" s="217" t="s">
        <v>30</v>
      </c>
      <c r="H111" s="217" t="s">
        <v>30</v>
      </c>
    </row>
    <row r="112" spans="1:8" ht="16.5" customHeight="1">
      <c r="A112" s="231"/>
      <c r="B112" s="259" t="s">
        <v>1866</v>
      </c>
      <c r="C112" s="259" t="s">
        <v>33</v>
      </c>
      <c r="D112" s="940" t="s">
        <v>1865</v>
      </c>
      <c r="E112" s="215">
        <f>F112-4</f>
        <v>43796</v>
      </c>
      <c r="F112" s="215">
        <v>43800</v>
      </c>
      <c r="G112" s="215">
        <f>F112+28</f>
        <v>43828</v>
      </c>
      <c r="H112" s="215" t="s">
        <v>42</v>
      </c>
    </row>
    <row r="113" spans="1:8">
      <c r="A113" s="231"/>
      <c r="B113" s="278" t="s">
        <v>1864</v>
      </c>
      <c r="C113" s="277" t="s">
        <v>1863</v>
      </c>
      <c r="D113" s="941"/>
      <c r="E113" s="215">
        <f t="shared" ref="E113:F116" si="11">E112+7</f>
        <v>43803</v>
      </c>
      <c r="F113" s="215">
        <f t="shared" si="11"/>
        <v>43807</v>
      </c>
      <c r="G113" s="215">
        <f>F113+28</f>
        <v>43835</v>
      </c>
      <c r="H113" s="215" t="s">
        <v>42</v>
      </c>
    </row>
    <row r="114" spans="1:8">
      <c r="A114" s="231"/>
      <c r="B114" s="259" t="s">
        <v>1862</v>
      </c>
      <c r="C114" s="277" t="s">
        <v>70</v>
      </c>
      <c r="D114" s="941"/>
      <c r="E114" s="215">
        <f t="shared" si="11"/>
        <v>43810</v>
      </c>
      <c r="F114" s="215">
        <f t="shared" si="11"/>
        <v>43814</v>
      </c>
      <c r="G114" s="215">
        <f>F114+28</f>
        <v>43842</v>
      </c>
      <c r="H114" s="215" t="s">
        <v>42</v>
      </c>
    </row>
    <row r="115" spans="1:8">
      <c r="A115" s="231"/>
      <c r="B115" s="278" t="s">
        <v>1861</v>
      </c>
      <c r="C115" s="277" t="s">
        <v>1860</v>
      </c>
      <c r="D115" s="942"/>
      <c r="E115" s="215">
        <f t="shared" si="11"/>
        <v>43817</v>
      </c>
      <c r="F115" s="215">
        <f t="shared" si="11"/>
        <v>43821</v>
      </c>
      <c r="G115" s="215">
        <f>F115+28</f>
        <v>43849</v>
      </c>
      <c r="H115" s="215" t="s">
        <v>42</v>
      </c>
    </row>
    <row r="116" spans="1:8">
      <c r="A116" s="231"/>
      <c r="B116" s="259" t="s">
        <v>1859</v>
      </c>
      <c r="C116" s="259" t="s">
        <v>70</v>
      </c>
      <c r="D116" s="939"/>
      <c r="E116" s="215">
        <f t="shared" si="11"/>
        <v>43824</v>
      </c>
      <c r="F116" s="215">
        <f t="shared" si="11"/>
        <v>43828</v>
      </c>
      <c r="G116" s="215">
        <f>F116+28</f>
        <v>43856</v>
      </c>
      <c r="H116" s="215" t="s">
        <v>42</v>
      </c>
    </row>
    <row r="117" spans="1:8">
      <c r="A117" s="231"/>
      <c r="B117" s="284"/>
      <c r="C117" s="284"/>
      <c r="D117" s="227"/>
      <c r="E117" s="226"/>
      <c r="F117" s="226"/>
      <c r="G117" s="226"/>
      <c r="H117" s="245"/>
    </row>
    <row r="118" spans="1:8">
      <c r="A118" s="950" t="s">
        <v>48</v>
      </c>
      <c r="B118" s="950"/>
      <c r="C118" s="256"/>
      <c r="D118" s="256"/>
      <c r="E118" s="256"/>
      <c r="F118" s="231"/>
      <c r="G118" s="231"/>
      <c r="H118" s="279"/>
    </row>
    <row r="119" spans="1:8">
      <c r="A119" s="231"/>
      <c r="B119" s="947" t="s">
        <v>25</v>
      </c>
      <c r="C119" s="947" t="s">
        <v>26</v>
      </c>
      <c r="D119" s="937" t="s">
        <v>27</v>
      </c>
      <c r="E119" s="217" t="s">
        <v>157</v>
      </c>
      <c r="F119" s="217" t="s">
        <v>157</v>
      </c>
      <c r="G119" s="217" t="s">
        <v>1940</v>
      </c>
      <c r="H119" s="217" t="s">
        <v>49</v>
      </c>
    </row>
    <row r="120" spans="1:8">
      <c r="A120" s="231"/>
      <c r="B120" s="948"/>
      <c r="C120" s="948"/>
      <c r="D120" s="938"/>
      <c r="E120" s="217" t="s">
        <v>1099</v>
      </c>
      <c r="F120" s="217" t="s">
        <v>29</v>
      </c>
      <c r="G120" s="217" t="s">
        <v>30</v>
      </c>
      <c r="H120" s="217" t="s">
        <v>30</v>
      </c>
    </row>
    <row r="121" spans="1:8" ht="16.5" customHeight="1">
      <c r="A121" s="231"/>
      <c r="B121" s="278" t="s">
        <v>1924</v>
      </c>
      <c r="C121" s="277" t="s">
        <v>1918</v>
      </c>
      <c r="D121" s="940" t="s">
        <v>1923</v>
      </c>
      <c r="E121" s="215">
        <f>F121-6</f>
        <v>43798</v>
      </c>
      <c r="F121" s="215">
        <v>43804</v>
      </c>
      <c r="G121" s="215">
        <f>F121+32</f>
        <v>43836</v>
      </c>
      <c r="H121" s="217" t="s">
        <v>1939</v>
      </c>
    </row>
    <row r="122" spans="1:8">
      <c r="A122" s="231"/>
      <c r="B122" s="259" t="s">
        <v>1922</v>
      </c>
      <c r="C122" s="277" t="s">
        <v>1920</v>
      </c>
      <c r="D122" s="941"/>
      <c r="E122" s="215">
        <f>F122-6</f>
        <v>43805</v>
      </c>
      <c r="F122" s="215">
        <f>F121+7</f>
        <v>43811</v>
      </c>
      <c r="G122" s="215">
        <f>F122+32</f>
        <v>43843</v>
      </c>
      <c r="H122" s="217" t="s">
        <v>1939</v>
      </c>
    </row>
    <row r="123" spans="1:8">
      <c r="A123" s="231" t="s">
        <v>320</v>
      </c>
      <c r="B123" s="278" t="s">
        <v>1921</v>
      </c>
      <c r="C123" s="277" t="s">
        <v>1920</v>
      </c>
      <c r="D123" s="941"/>
      <c r="E123" s="215">
        <f>F123-6</f>
        <v>43812</v>
      </c>
      <c r="F123" s="215">
        <f>F122+7</f>
        <v>43818</v>
      </c>
      <c r="G123" s="215">
        <f>F123+32</f>
        <v>43850</v>
      </c>
      <c r="H123" s="217" t="s">
        <v>1939</v>
      </c>
    </row>
    <row r="124" spans="1:8">
      <c r="A124" s="231"/>
      <c r="B124" s="259" t="s">
        <v>1919</v>
      </c>
      <c r="C124" s="277" t="s">
        <v>1918</v>
      </c>
      <c r="D124" s="942"/>
      <c r="E124" s="215">
        <f>F124-6</f>
        <v>43819</v>
      </c>
      <c r="F124" s="215">
        <f>F123+7</f>
        <v>43825</v>
      </c>
      <c r="G124" s="215">
        <f>F124+32</f>
        <v>43857</v>
      </c>
      <c r="H124" s="217" t="s">
        <v>1939</v>
      </c>
    </row>
    <row r="125" spans="1:8">
      <c r="A125" s="231"/>
      <c r="B125" s="284"/>
      <c r="C125" s="284"/>
      <c r="D125" s="227"/>
      <c r="E125" s="226"/>
      <c r="F125" s="226"/>
      <c r="G125" s="226"/>
      <c r="H125" s="226"/>
    </row>
    <row r="126" spans="1:8">
      <c r="A126" s="231" t="s">
        <v>47</v>
      </c>
    </row>
    <row r="127" spans="1:8">
      <c r="A127" s="231"/>
      <c r="B127" s="947" t="s">
        <v>25</v>
      </c>
      <c r="C127" s="947" t="s">
        <v>26</v>
      </c>
      <c r="D127" s="937" t="s">
        <v>27</v>
      </c>
      <c r="E127" s="217" t="s">
        <v>157</v>
      </c>
      <c r="F127" s="217" t="s">
        <v>157</v>
      </c>
      <c r="G127" s="217" t="s">
        <v>1938</v>
      </c>
      <c r="H127" s="217" t="s">
        <v>47</v>
      </c>
    </row>
    <row r="128" spans="1:8">
      <c r="A128" s="231"/>
      <c r="B128" s="948"/>
      <c r="C128" s="948"/>
      <c r="D128" s="938"/>
      <c r="E128" s="217" t="s">
        <v>1099</v>
      </c>
      <c r="F128" s="217" t="s">
        <v>29</v>
      </c>
      <c r="G128" s="217" t="s">
        <v>30</v>
      </c>
      <c r="H128" s="217" t="s">
        <v>30</v>
      </c>
    </row>
    <row r="129" spans="1:8" ht="16.5" customHeight="1">
      <c r="A129" s="231"/>
      <c r="B129" s="278" t="s">
        <v>1924</v>
      </c>
      <c r="C129" s="277" t="s">
        <v>1918</v>
      </c>
      <c r="D129" s="940" t="s">
        <v>1923</v>
      </c>
      <c r="E129" s="215">
        <f>F129-6</f>
        <v>43798</v>
      </c>
      <c r="F129" s="215">
        <v>43804</v>
      </c>
      <c r="G129" s="215">
        <f>F129+29</f>
        <v>43833</v>
      </c>
      <c r="H129" s="215" t="s">
        <v>42</v>
      </c>
    </row>
    <row r="130" spans="1:8">
      <c r="A130" s="231"/>
      <c r="B130" s="259" t="s">
        <v>1922</v>
      </c>
      <c r="C130" s="277" t="s">
        <v>1920</v>
      </c>
      <c r="D130" s="941"/>
      <c r="E130" s="215">
        <f>F130-6</f>
        <v>43805</v>
      </c>
      <c r="F130" s="215">
        <f>F129+7</f>
        <v>43811</v>
      </c>
      <c r="G130" s="215">
        <f>F130+29</f>
        <v>43840</v>
      </c>
      <c r="H130" s="215" t="s">
        <v>42</v>
      </c>
    </row>
    <row r="131" spans="1:8">
      <c r="A131" s="231"/>
      <c r="B131" s="278" t="s">
        <v>1921</v>
      </c>
      <c r="C131" s="277" t="s">
        <v>1920</v>
      </c>
      <c r="D131" s="941"/>
      <c r="E131" s="215">
        <f>F131-6</f>
        <v>43812</v>
      </c>
      <c r="F131" s="215">
        <f>F130+7</f>
        <v>43818</v>
      </c>
      <c r="G131" s="215">
        <f>F131+29</f>
        <v>43847</v>
      </c>
      <c r="H131" s="215" t="s">
        <v>42</v>
      </c>
    </row>
    <row r="132" spans="1:8">
      <c r="A132" s="231"/>
      <c r="B132" s="259" t="s">
        <v>1919</v>
      </c>
      <c r="C132" s="277" t="s">
        <v>1918</v>
      </c>
      <c r="D132" s="942"/>
      <c r="E132" s="215">
        <f>F132-6</f>
        <v>43819</v>
      </c>
      <c r="F132" s="215">
        <f>F131+7</f>
        <v>43825</v>
      </c>
      <c r="G132" s="215">
        <f>F132+29</f>
        <v>43854</v>
      </c>
      <c r="H132" s="215" t="s">
        <v>42</v>
      </c>
    </row>
    <row r="133" spans="1:8">
      <c r="A133" s="231"/>
      <c r="B133" s="284"/>
      <c r="C133" s="284"/>
      <c r="D133" s="227"/>
      <c r="E133" s="226"/>
      <c r="F133" s="226"/>
      <c r="G133" s="226"/>
      <c r="H133" s="226"/>
    </row>
    <row r="134" spans="1:8">
      <c r="A134" s="231" t="s">
        <v>52</v>
      </c>
      <c r="B134" s="256"/>
      <c r="C134" s="256"/>
      <c r="D134" s="256"/>
      <c r="E134" s="256"/>
      <c r="F134" s="231"/>
      <c r="G134" s="231"/>
      <c r="H134" s="279"/>
    </row>
    <row r="135" spans="1:8">
      <c r="A135" s="231"/>
      <c r="B135" s="947" t="s">
        <v>25</v>
      </c>
      <c r="C135" s="947" t="s">
        <v>26</v>
      </c>
      <c r="D135" s="937" t="s">
        <v>27</v>
      </c>
      <c r="E135" s="217" t="s">
        <v>157</v>
      </c>
      <c r="F135" s="217" t="s">
        <v>157</v>
      </c>
      <c r="G135" s="217" t="s">
        <v>158</v>
      </c>
      <c r="H135" s="217" t="s">
        <v>1937</v>
      </c>
    </row>
    <row r="136" spans="1:8">
      <c r="A136" s="231"/>
      <c r="B136" s="948"/>
      <c r="C136" s="948"/>
      <c r="D136" s="938"/>
      <c r="E136" s="217" t="s">
        <v>1099</v>
      </c>
      <c r="F136" s="217" t="s">
        <v>29</v>
      </c>
      <c r="G136" s="217" t="s">
        <v>30</v>
      </c>
      <c r="H136" s="217" t="s">
        <v>30</v>
      </c>
    </row>
    <row r="137" spans="1:8" ht="16.5" customHeight="1">
      <c r="A137" s="231"/>
      <c r="B137" s="259" t="s">
        <v>1866</v>
      </c>
      <c r="C137" s="259" t="s">
        <v>33</v>
      </c>
      <c r="D137" s="940" t="s">
        <v>1865</v>
      </c>
      <c r="E137" s="215">
        <f>F137-4</f>
        <v>43796</v>
      </c>
      <c r="F137" s="215">
        <v>43800</v>
      </c>
      <c r="G137" s="215">
        <f>F137+33</f>
        <v>43833</v>
      </c>
      <c r="H137" s="215" t="s">
        <v>171</v>
      </c>
    </row>
    <row r="138" spans="1:8">
      <c r="A138" s="231"/>
      <c r="B138" s="278" t="s">
        <v>1864</v>
      </c>
      <c r="C138" s="277" t="s">
        <v>1863</v>
      </c>
      <c r="D138" s="941"/>
      <c r="E138" s="215">
        <f t="shared" ref="E138:F141" si="12">E137+7</f>
        <v>43803</v>
      </c>
      <c r="F138" s="215">
        <f t="shared" si="12"/>
        <v>43807</v>
      </c>
      <c r="G138" s="215">
        <f>F138+33</f>
        <v>43840</v>
      </c>
      <c r="H138" s="215" t="s">
        <v>171</v>
      </c>
    </row>
    <row r="139" spans="1:8">
      <c r="A139" s="231"/>
      <c r="B139" s="259" t="s">
        <v>1862</v>
      </c>
      <c r="C139" s="277" t="s">
        <v>70</v>
      </c>
      <c r="D139" s="941"/>
      <c r="E139" s="215">
        <f t="shared" si="12"/>
        <v>43810</v>
      </c>
      <c r="F139" s="215">
        <f t="shared" si="12"/>
        <v>43814</v>
      </c>
      <c r="G139" s="215">
        <f>F139+33</f>
        <v>43847</v>
      </c>
      <c r="H139" s="215" t="s">
        <v>171</v>
      </c>
    </row>
    <row r="140" spans="1:8">
      <c r="A140" s="231"/>
      <c r="B140" s="278" t="s">
        <v>1861</v>
      </c>
      <c r="C140" s="277" t="s">
        <v>1860</v>
      </c>
      <c r="D140" s="942"/>
      <c r="E140" s="215">
        <f t="shared" si="12"/>
        <v>43817</v>
      </c>
      <c r="F140" s="215">
        <f t="shared" si="12"/>
        <v>43821</v>
      </c>
      <c r="G140" s="215">
        <f>F140+33</f>
        <v>43854</v>
      </c>
      <c r="H140" s="215" t="s">
        <v>171</v>
      </c>
    </row>
    <row r="141" spans="1:8">
      <c r="A141" s="231"/>
      <c r="B141" s="259" t="s">
        <v>1859</v>
      </c>
      <c r="C141" s="259" t="s">
        <v>70</v>
      </c>
      <c r="D141" s="939"/>
      <c r="E141" s="215">
        <f t="shared" si="12"/>
        <v>43824</v>
      </c>
      <c r="F141" s="215">
        <f t="shared" si="12"/>
        <v>43828</v>
      </c>
      <c r="G141" s="215">
        <f>F141+33</f>
        <v>43861</v>
      </c>
      <c r="H141" s="215" t="s">
        <v>171</v>
      </c>
    </row>
    <row r="142" spans="1:8">
      <c r="A142" s="231"/>
      <c r="B142" s="284"/>
      <c r="C142" s="284"/>
      <c r="D142" s="227"/>
      <c r="E142" s="226"/>
      <c r="F142" s="226"/>
      <c r="G142" s="226"/>
      <c r="H142" s="226"/>
    </row>
    <row r="143" spans="1:8">
      <c r="A143" s="231" t="s">
        <v>41</v>
      </c>
    </row>
    <row r="144" spans="1:8">
      <c r="B144" s="947" t="s">
        <v>25</v>
      </c>
      <c r="C144" s="947" t="s">
        <v>26</v>
      </c>
      <c r="D144" s="937" t="s">
        <v>27</v>
      </c>
      <c r="E144" s="217" t="s">
        <v>157</v>
      </c>
      <c r="F144" s="217" t="s">
        <v>157</v>
      </c>
      <c r="G144" s="217" t="s">
        <v>1936</v>
      </c>
      <c r="H144" s="217" t="s">
        <v>1935</v>
      </c>
    </row>
    <row r="145" spans="1:8">
      <c r="B145" s="948"/>
      <c r="C145" s="948"/>
      <c r="D145" s="938"/>
      <c r="E145" s="217" t="s">
        <v>1099</v>
      </c>
      <c r="F145" s="217" t="s">
        <v>29</v>
      </c>
      <c r="G145" s="217" t="s">
        <v>30</v>
      </c>
      <c r="H145" s="217" t="s">
        <v>30</v>
      </c>
    </row>
    <row r="146" spans="1:8" ht="16.5" customHeight="1">
      <c r="B146" s="259" t="s">
        <v>1934</v>
      </c>
      <c r="C146" s="259" t="s">
        <v>70</v>
      </c>
      <c r="D146" s="940" t="s">
        <v>1933</v>
      </c>
      <c r="E146" s="215">
        <f>F146-5</f>
        <v>43797</v>
      </c>
      <c r="F146" s="215">
        <v>43802</v>
      </c>
      <c r="G146" s="215">
        <f>F146+32</f>
        <v>43834</v>
      </c>
      <c r="H146" s="217" t="s">
        <v>1927</v>
      </c>
    </row>
    <row r="147" spans="1:8">
      <c r="B147" s="278" t="s">
        <v>1932</v>
      </c>
      <c r="C147" s="277" t="s">
        <v>1929</v>
      </c>
      <c r="D147" s="941"/>
      <c r="E147" s="215">
        <f t="shared" ref="E147:G150" si="13">E146+7</f>
        <v>43804</v>
      </c>
      <c r="F147" s="215">
        <f t="shared" si="13"/>
        <v>43809</v>
      </c>
      <c r="G147" s="215">
        <f t="shared" si="13"/>
        <v>43841</v>
      </c>
      <c r="H147" s="217" t="s">
        <v>1927</v>
      </c>
    </row>
    <row r="148" spans="1:8">
      <c r="B148" s="259" t="s">
        <v>1931</v>
      </c>
      <c r="C148" s="277" t="s">
        <v>35</v>
      </c>
      <c r="D148" s="941"/>
      <c r="E148" s="215">
        <f t="shared" si="13"/>
        <v>43811</v>
      </c>
      <c r="F148" s="215">
        <f t="shared" si="13"/>
        <v>43816</v>
      </c>
      <c r="G148" s="215">
        <f t="shared" si="13"/>
        <v>43848</v>
      </c>
      <c r="H148" s="217" t="s">
        <v>1927</v>
      </c>
    </row>
    <row r="149" spans="1:8">
      <c r="B149" s="278" t="s">
        <v>1930</v>
      </c>
      <c r="C149" s="277" t="s">
        <v>1929</v>
      </c>
      <c r="D149" s="942"/>
      <c r="E149" s="215">
        <f t="shared" si="13"/>
        <v>43818</v>
      </c>
      <c r="F149" s="215">
        <f t="shared" si="13"/>
        <v>43823</v>
      </c>
      <c r="G149" s="215">
        <f t="shared" si="13"/>
        <v>43855</v>
      </c>
      <c r="H149" s="217" t="s">
        <v>1927</v>
      </c>
    </row>
    <row r="150" spans="1:8">
      <c r="B150" s="259" t="s">
        <v>1928</v>
      </c>
      <c r="C150" s="259" t="s">
        <v>96</v>
      </c>
      <c r="D150" s="939"/>
      <c r="E150" s="215">
        <f t="shared" si="13"/>
        <v>43825</v>
      </c>
      <c r="F150" s="215">
        <f t="shared" si="13"/>
        <v>43830</v>
      </c>
      <c r="G150" s="215">
        <f t="shared" si="13"/>
        <v>43862</v>
      </c>
      <c r="H150" s="217" t="s">
        <v>1927</v>
      </c>
    </row>
    <row r="151" spans="1:8">
      <c r="B151" s="284"/>
      <c r="C151" s="284"/>
      <c r="D151" s="227"/>
      <c r="E151" s="226"/>
      <c r="F151" s="226"/>
      <c r="G151" s="226"/>
      <c r="H151" s="245"/>
    </row>
    <row r="152" spans="1:8">
      <c r="A152" s="231" t="s">
        <v>1926</v>
      </c>
    </row>
    <row r="153" spans="1:8">
      <c r="B153" s="947" t="s">
        <v>25</v>
      </c>
      <c r="C153" s="947" t="s">
        <v>26</v>
      </c>
      <c r="D153" s="937" t="s">
        <v>27</v>
      </c>
      <c r="E153" s="217" t="s">
        <v>157</v>
      </c>
      <c r="F153" s="217" t="s">
        <v>157</v>
      </c>
      <c r="G153" s="217" t="s">
        <v>164</v>
      </c>
      <c r="H153" s="217" t="s">
        <v>1925</v>
      </c>
    </row>
    <row r="154" spans="1:8">
      <c r="B154" s="948"/>
      <c r="C154" s="948"/>
      <c r="D154" s="938"/>
      <c r="E154" s="217" t="s">
        <v>1099</v>
      </c>
      <c r="F154" s="217" t="s">
        <v>29</v>
      </c>
      <c r="G154" s="217" t="s">
        <v>30</v>
      </c>
      <c r="H154" s="217" t="s">
        <v>30</v>
      </c>
    </row>
    <row r="155" spans="1:8" ht="16.5" customHeight="1">
      <c r="B155" s="278" t="s">
        <v>1924</v>
      </c>
      <c r="C155" s="277" t="s">
        <v>1918</v>
      </c>
      <c r="D155" s="940" t="s">
        <v>1923</v>
      </c>
      <c r="E155" s="215">
        <f>F155-6</f>
        <v>43798</v>
      </c>
      <c r="F155" s="215">
        <v>43804</v>
      </c>
      <c r="G155" s="215">
        <f>F155+29</f>
        <v>43833</v>
      </c>
      <c r="H155" s="217" t="s">
        <v>42</v>
      </c>
    </row>
    <row r="156" spans="1:8">
      <c r="B156" s="259" t="s">
        <v>1922</v>
      </c>
      <c r="C156" s="277" t="s">
        <v>1920</v>
      </c>
      <c r="D156" s="941"/>
      <c r="E156" s="215">
        <f>F156-6</f>
        <v>43805</v>
      </c>
      <c r="F156" s="215">
        <f>F155+7</f>
        <v>43811</v>
      </c>
      <c r="G156" s="215">
        <f>F156+29</f>
        <v>43840</v>
      </c>
      <c r="H156" s="217" t="s">
        <v>42</v>
      </c>
    </row>
    <row r="157" spans="1:8">
      <c r="B157" s="278" t="s">
        <v>1921</v>
      </c>
      <c r="C157" s="277" t="s">
        <v>1920</v>
      </c>
      <c r="D157" s="941"/>
      <c r="E157" s="215">
        <f>F157-6</f>
        <v>43812</v>
      </c>
      <c r="F157" s="215">
        <f>F156+7</f>
        <v>43818</v>
      </c>
      <c r="G157" s="215">
        <f>F157+29</f>
        <v>43847</v>
      </c>
      <c r="H157" s="217" t="s">
        <v>42</v>
      </c>
    </row>
    <row r="158" spans="1:8">
      <c r="B158" s="259" t="s">
        <v>1919</v>
      </c>
      <c r="C158" s="277" t="s">
        <v>1918</v>
      </c>
      <c r="D158" s="942"/>
      <c r="E158" s="215">
        <f>F158-6</f>
        <v>43819</v>
      </c>
      <c r="F158" s="215">
        <f>F157+7</f>
        <v>43825</v>
      </c>
      <c r="G158" s="215">
        <f>F158+29</f>
        <v>43854</v>
      </c>
      <c r="H158" s="217" t="s">
        <v>42</v>
      </c>
    </row>
    <row r="159" spans="1:8">
      <c r="B159" s="284"/>
      <c r="C159" s="284"/>
      <c r="D159" s="227"/>
      <c r="E159" s="226"/>
      <c r="F159" s="226"/>
      <c r="G159" s="226"/>
    </row>
    <row r="160" spans="1:8">
      <c r="A160" s="274" t="s">
        <v>175</v>
      </c>
      <c r="B160" s="275"/>
      <c r="C160" s="275"/>
      <c r="D160" s="274"/>
      <c r="E160" s="274"/>
      <c r="F160" s="274"/>
      <c r="G160" s="274"/>
      <c r="H160" s="257"/>
    </row>
    <row r="161" spans="1:7">
      <c r="A161" s="231" t="s">
        <v>1917</v>
      </c>
      <c r="B161" s="213"/>
      <c r="C161" s="213"/>
    </row>
    <row r="162" spans="1:7">
      <c r="B162" s="947" t="s">
        <v>25</v>
      </c>
      <c r="C162" s="947" t="s">
        <v>26</v>
      </c>
      <c r="D162" s="937" t="s">
        <v>27</v>
      </c>
      <c r="E162" s="217" t="s">
        <v>157</v>
      </c>
      <c r="F162" s="217" t="s">
        <v>157</v>
      </c>
      <c r="G162" s="217" t="s">
        <v>1916</v>
      </c>
    </row>
    <row r="163" spans="1:7">
      <c r="B163" s="948"/>
      <c r="C163" s="948"/>
      <c r="D163" s="938"/>
      <c r="E163" s="217" t="s">
        <v>1099</v>
      </c>
      <c r="F163" s="217" t="s">
        <v>29</v>
      </c>
      <c r="G163" s="217" t="s">
        <v>30</v>
      </c>
    </row>
    <row r="164" spans="1:7" ht="16.5" customHeight="1">
      <c r="B164" s="278" t="s">
        <v>1915</v>
      </c>
      <c r="C164" s="277" t="s">
        <v>1914</v>
      </c>
      <c r="D164" s="940" t="s">
        <v>1913</v>
      </c>
      <c r="E164" s="215">
        <f>F164-4</f>
        <v>43801</v>
      </c>
      <c r="F164" s="215">
        <v>43805</v>
      </c>
      <c r="G164" s="215">
        <f>F164+32</f>
        <v>43837</v>
      </c>
    </row>
    <row r="165" spans="1:7">
      <c r="B165" s="259" t="s">
        <v>1912</v>
      </c>
      <c r="C165" s="277" t="s">
        <v>1851</v>
      </c>
      <c r="D165" s="941"/>
      <c r="E165" s="215">
        <f t="shared" ref="E165:F167" si="14">E164+7</f>
        <v>43808</v>
      </c>
      <c r="F165" s="215">
        <f t="shared" si="14"/>
        <v>43812</v>
      </c>
      <c r="G165" s="215">
        <f>F165+32</f>
        <v>43844</v>
      </c>
    </row>
    <row r="166" spans="1:7">
      <c r="B166" s="278" t="s">
        <v>1911</v>
      </c>
      <c r="C166" s="277" t="s">
        <v>1860</v>
      </c>
      <c r="D166" s="941"/>
      <c r="E166" s="215">
        <f t="shared" si="14"/>
        <v>43815</v>
      </c>
      <c r="F166" s="215">
        <f t="shared" si="14"/>
        <v>43819</v>
      </c>
      <c r="G166" s="215">
        <f>F166+32</f>
        <v>43851</v>
      </c>
    </row>
    <row r="167" spans="1:7">
      <c r="B167" s="259" t="s">
        <v>1910</v>
      </c>
      <c r="C167" s="277" t="s">
        <v>1909</v>
      </c>
      <c r="D167" s="942"/>
      <c r="E167" s="215">
        <f t="shared" si="14"/>
        <v>43822</v>
      </c>
      <c r="F167" s="215">
        <f t="shared" si="14"/>
        <v>43826</v>
      </c>
      <c r="G167" s="215">
        <f>F167+32</f>
        <v>43858</v>
      </c>
    </row>
    <row r="168" spans="1:7">
      <c r="B168" s="213"/>
      <c r="C168" s="282"/>
      <c r="D168" s="227"/>
      <c r="E168" s="226"/>
      <c r="G168" s="317"/>
    </row>
    <row r="169" spans="1:7" s="231" customFormat="1">
      <c r="A169" s="231" t="s">
        <v>176</v>
      </c>
      <c r="B169" s="213"/>
      <c r="C169" s="316"/>
      <c r="D169" s="293"/>
      <c r="E169" s="213"/>
      <c r="F169" s="213"/>
      <c r="G169" s="213"/>
    </row>
    <row r="170" spans="1:7">
      <c r="B170" s="947" t="s">
        <v>25</v>
      </c>
      <c r="C170" s="947" t="s">
        <v>26</v>
      </c>
      <c r="D170" s="937" t="s">
        <v>27</v>
      </c>
      <c r="E170" s="217" t="s">
        <v>157</v>
      </c>
      <c r="F170" s="217" t="s">
        <v>157</v>
      </c>
      <c r="G170" s="217" t="s">
        <v>1908</v>
      </c>
    </row>
    <row r="171" spans="1:7">
      <c r="B171" s="948"/>
      <c r="C171" s="948"/>
      <c r="D171" s="938"/>
      <c r="E171" s="217" t="s">
        <v>1099</v>
      </c>
      <c r="F171" s="217" t="s">
        <v>29</v>
      </c>
      <c r="G171" s="217" t="s">
        <v>30</v>
      </c>
    </row>
    <row r="172" spans="1:7" ht="16.5" customHeight="1">
      <c r="B172" s="259" t="s">
        <v>1907</v>
      </c>
      <c r="C172" s="259" t="s">
        <v>1906</v>
      </c>
      <c r="D172" s="940" t="s">
        <v>1905</v>
      </c>
      <c r="E172" s="215">
        <f>F172-5</f>
        <v>43795</v>
      </c>
      <c r="F172" s="215">
        <v>43800</v>
      </c>
      <c r="G172" s="215">
        <f>F172+26</f>
        <v>43826</v>
      </c>
    </row>
    <row r="173" spans="1:7">
      <c r="B173" s="278" t="s">
        <v>1904</v>
      </c>
      <c r="C173" s="277" t="s">
        <v>1356</v>
      </c>
      <c r="D173" s="941"/>
      <c r="E173" s="215">
        <f t="shared" ref="E173:F176" si="15">E172+7</f>
        <v>43802</v>
      </c>
      <c r="F173" s="215">
        <f t="shared" si="15"/>
        <v>43807</v>
      </c>
      <c r="G173" s="215">
        <f>F173+26</f>
        <v>43833</v>
      </c>
    </row>
    <row r="174" spans="1:7">
      <c r="B174" s="259" t="s">
        <v>1903</v>
      </c>
      <c r="C174" s="277" t="s">
        <v>1902</v>
      </c>
      <c r="D174" s="941"/>
      <c r="E174" s="215">
        <f t="shared" si="15"/>
        <v>43809</v>
      </c>
      <c r="F174" s="215">
        <f t="shared" si="15"/>
        <v>43814</v>
      </c>
      <c r="G174" s="215">
        <f>F174+26</f>
        <v>43840</v>
      </c>
    </row>
    <row r="175" spans="1:7">
      <c r="B175" s="278" t="s">
        <v>1901</v>
      </c>
      <c r="C175" s="277" t="s">
        <v>1900</v>
      </c>
      <c r="D175" s="942"/>
      <c r="E175" s="215">
        <f t="shared" si="15"/>
        <v>43816</v>
      </c>
      <c r="F175" s="215">
        <f t="shared" si="15"/>
        <v>43821</v>
      </c>
      <c r="G175" s="215">
        <f>F175+26</f>
        <v>43847</v>
      </c>
    </row>
    <row r="176" spans="1:7">
      <c r="B176" s="259" t="s">
        <v>1899</v>
      </c>
      <c r="C176" s="259" t="s">
        <v>1898</v>
      </c>
      <c r="D176" s="939"/>
      <c r="E176" s="215">
        <f t="shared" si="15"/>
        <v>43823</v>
      </c>
      <c r="F176" s="215">
        <f t="shared" si="15"/>
        <v>43828</v>
      </c>
      <c r="G176" s="215">
        <f>F176+26</f>
        <v>43854</v>
      </c>
    </row>
    <row r="177" spans="1:8">
      <c r="B177" s="213"/>
      <c r="C177" s="213"/>
      <c r="F177" s="226"/>
      <c r="G177" s="226"/>
    </row>
    <row r="178" spans="1:8">
      <c r="A178" s="950" t="s">
        <v>1897</v>
      </c>
      <c r="B178" s="950"/>
    </row>
    <row r="179" spans="1:8">
      <c r="B179" s="947" t="s">
        <v>25</v>
      </c>
      <c r="C179" s="947" t="s">
        <v>26</v>
      </c>
      <c r="D179" s="937" t="s">
        <v>27</v>
      </c>
      <c r="E179" s="217" t="s">
        <v>157</v>
      </c>
      <c r="F179" s="217" t="s">
        <v>157</v>
      </c>
      <c r="G179" s="217" t="s">
        <v>1896</v>
      </c>
    </row>
    <row r="180" spans="1:8">
      <c r="B180" s="948"/>
      <c r="C180" s="948"/>
      <c r="D180" s="938"/>
      <c r="E180" s="217" t="s">
        <v>1099</v>
      </c>
      <c r="F180" s="217" t="s">
        <v>29</v>
      </c>
      <c r="G180" s="217" t="s">
        <v>30</v>
      </c>
    </row>
    <row r="181" spans="1:8">
      <c r="B181" s="259" t="s">
        <v>1840</v>
      </c>
      <c r="C181" s="259" t="s">
        <v>177</v>
      </c>
      <c r="D181" s="940" t="s">
        <v>1895</v>
      </c>
      <c r="E181" s="215">
        <f>F181-4</f>
        <v>43797</v>
      </c>
      <c r="F181" s="215">
        <v>43801</v>
      </c>
      <c r="G181" s="215">
        <f>F181+28</f>
        <v>43829</v>
      </c>
    </row>
    <row r="182" spans="1:8">
      <c r="B182" s="278" t="s">
        <v>1838</v>
      </c>
      <c r="C182" s="259" t="s">
        <v>377</v>
      </c>
      <c r="D182" s="941"/>
      <c r="E182" s="215">
        <f t="shared" ref="E182:F185" si="16">E181+7</f>
        <v>43804</v>
      </c>
      <c r="F182" s="215">
        <f t="shared" si="16"/>
        <v>43808</v>
      </c>
      <c r="G182" s="215">
        <f>F182+28</f>
        <v>43836</v>
      </c>
    </row>
    <row r="183" spans="1:8">
      <c r="B183" s="259" t="s">
        <v>1836</v>
      </c>
      <c r="C183" s="259" t="s">
        <v>179</v>
      </c>
      <c r="D183" s="941"/>
      <c r="E183" s="215">
        <f t="shared" si="16"/>
        <v>43811</v>
      </c>
      <c r="F183" s="215">
        <f t="shared" si="16"/>
        <v>43815</v>
      </c>
      <c r="G183" s="215">
        <f>F183+28</f>
        <v>43843</v>
      </c>
    </row>
    <row r="184" spans="1:8">
      <c r="B184" s="278" t="s">
        <v>1834</v>
      </c>
      <c r="C184" s="259" t="s">
        <v>496</v>
      </c>
      <c r="D184" s="942"/>
      <c r="E184" s="215">
        <f t="shared" si="16"/>
        <v>43818</v>
      </c>
      <c r="F184" s="215">
        <f t="shared" si="16"/>
        <v>43822</v>
      </c>
      <c r="G184" s="215">
        <f>F184+28</f>
        <v>43850</v>
      </c>
    </row>
    <row r="185" spans="1:8">
      <c r="B185" s="259" t="s">
        <v>1832</v>
      </c>
      <c r="C185" s="259" t="s">
        <v>180</v>
      </c>
      <c r="D185" s="939"/>
      <c r="E185" s="215">
        <f t="shared" si="16"/>
        <v>43825</v>
      </c>
      <c r="F185" s="215">
        <f t="shared" si="16"/>
        <v>43829</v>
      </c>
      <c r="G185" s="215">
        <f>F185+28</f>
        <v>43857</v>
      </c>
    </row>
    <row r="186" spans="1:8">
      <c r="B186" s="281"/>
      <c r="C186" s="281"/>
      <c r="D186" s="227"/>
      <c r="E186" s="226"/>
      <c r="F186" s="226"/>
      <c r="G186" s="226"/>
    </row>
    <row r="187" spans="1:8">
      <c r="A187" s="231" t="s">
        <v>1894</v>
      </c>
    </row>
    <row r="188" spans="1:8">
      <c r="B188" s="947" t="s">
        <v>25</v>
      </c>
      <c r="C188" s="947" t="s">
        <v>26</v>
      </c>
      <c r="D188" s="937" t="s">
        <v>27</v>
      </c>
      <c r="E188" s="217" t="s">
        <v>157</v>
      </c>
      <c r="F188" s="217" t="s">
        <v>157</v>
      </c>
      <c r="G188" s="217" t="s">
        <v>1868</v>
      </c>
      <c r="H188" s="217" t="s">
        <v>1894</v>
      </c>
    </row>
    <row r="189" spans="1:8">
      <c r="B189" s="948"/>
      <c r="C189" s="948"/>
      <c r="D189" s="938"/>
      <c r="E189" s="217" t="s">
        <v>1099</v>
      </c>
      <c r="F189" s="217" t="s">
        <v>29</v>
      </c>
      <c r="G189" s="217" t="s">
        <v>30</v>
      </c>
      <c r="H189" s="217" t="s">
        <v>30</v>
      </c>
    </row>
    <row r="190" spans="1:8" ht="16.5" customHeight="1">
      <c r="B190" s="259" t="s">
        <v>1893</v>
      </c>
      <c r="C190" s="259" t="s">
        <v>1892</v>
      </c>
      <c r="D190" s="940" t="s">
        <v>1891</v>
      </c>
      <c r="E190" s="215">
        <f>F190-7</f>
        <v>43797</v>
      </c>
      <c r="F190" s="215">
        <v>43804</v>
      </c>
      <c r="G190" s="215">
        <f>F190+26</f>
        <v>43830</v>
      </c>
      <c r="H190" s="215" t="s">
        <v>1883</v>
      </c>
    </row>
    <row r="191" spans="1:8">
      <c r="B191" s="278" t="s">
        <v>1890</v>
      </c>
      <c r="C191" s="277" t="s">
        <v>1889</v>
      </c>
      <c r="D191" s="941"/>
      <c r="E191" s="215">
        <f t="shared" ref="E191:F194" si="17">E190+7</f>
        <v>43804</v>
      </c>
      <c r="F191" s="215">
        <f t="shared" si="17"/>
        <v>43811</v>
      </c>
      <c r="G191" s="215">
        <f>F191+26</f>
        <v>43837</v>
      </c>
      <c r="H191" s="215" t="s">
        <v>1883</v>
      </c>
    </row>
    <row r="192" spans="1:8">
      <c r="B192" s="259" t="s">
        <v>1888</v>
      </c>
      <c r="C192" s="277" t="s">
        <v>1887</v>
      </c>
      <c r="D192" s="941"/>
      <c r="E192" s="215">
        <f t="shared" si="17"/>
        <v>43811</v>
      </c>
      <c r="F192" s="215">
        <f t="shared" si="17"/>
        <v>43818</v>
      </c>
      <c r="G192" s="215">
        <f>F192+26</f>
        <v>43844</v>
      </c>
      <c r="H192" s="215" t="s">
        <v>1883</v>
      </c>
    </row>
    <row r="193" spans="1:8">
      <c r="B193" s="278" t="s">
        <v>1886</v>
      </c>
      <c r="C193" s="277" t="s">
        <v>1885</v>
      </c>
      <c r="D193" s="942"/>
      <c r="E193" s="215">
        <f t="shared" si="17"/>
        <v>43818</v>
      </c>
      <c r="F193" s="215">
        <f t="shared" si="17"/>
        <v>43825</v>
      </c>
      <c r="G193" s="215">
        <f>F193+26</f>
        <v>43851</v>
      </c>
      <c r="H193" s="215" t="s">
        <v>1883</v>
      </c>
    </row>
    <row r="194" spans="1:8">
      <c r="B194" s="259" t="s">
        <v>1884</v>
      </c>
      <c r="C194" s="259" t="s">
        <v>220</v>
      </c>
      <c r="D194" s="939"/>
      <c r="E194" s="215">
        <f t="shared" si="17"/>
        <v>43825</v>
      </c>
      <c r="F194" s="215">
        <f t="shared" si="17"/>
        <v>43832</v>
      </c>
      <c r="G194" s="215">
        <f>F194+26</f>
        <v>43858</v>
      </c>
      <c r="H194" s="215" t="s">
        <v>1883</v>
      </c>
    </row>
    <row r="195" spans="1:8">
      <c r="B195" s="231"/>
      <c r="C195" s="231"/>
      <c r="D195" s="231"/>
      <c r="E195" s="226"/>
      <c r="F195" s="226"/>
      <c r="G195" s="226"/>
      <c r="H195" s="226"/>
    </row>
    <row r="196" spans="1:8">
      <c r="A196" s="231" t="s">
        <v>55</v>
      </c>
      <c r="B196" s="213"/>
      <c r="C196" s="213"/>
      <c r="E196" s="231"/>
      <c r="F196" s="231"/>
      <c r="G196" s="279"/>
    </row>
    <row r="197" spans="1:8">
      <c r="B197" s="947" t="s">
        <v>25</v>
      </c>
      <c r="C197" s="947" t="s">
        <v>26</v>
      </c>
      <c r="D197" s="937" t="s">
        <v>27</v>
      </c>
      <c r="E197" s="217" t="s">
        <v>157</v>
      </c>
      <c r="F197" s="217" t="s">
        <v>157</v>
      </c>
      <c r="G197" s="217" t="s">
        <v>182</v>
      </c>
    </row>
    <row r="198" spans="1:8">
      <c r="B198" s="948"/>
      <c r="C198" s="948"/>
      <c r="D198" s="938"/>
      <c r="E198" s="217" t="s">
        <v>1099</v>
      </c>
      <c r="F198" s="217" t="s">
        <v>29</v>
      </c>
      <c r="G198" s="217" t="s">
        <v>30</v>
      </c>
    </row>
    <row r="199" spans="1:8" ht="16.5" customHeight="1">
      <c r="B199" s="259" t="s">
        <v>1866</v>
      </c>
      <c r="C199" s="259" t="s">
        <v>33</v>
      </c>
      <c r="D199" s="940" t="s">
        <v>1865</v>
      </c>
      <c r="E199" s="215">
        <f>F199-4</f>
        <v>43796</v>
      </c>
      <c r="F199" s="215">
        <v>43800</v>
      </c>
      <c r="G199" s="215">
        <f>F199+28</f>
        <v>43828</v>
      </c>
    </row>
    <row r="200" spans="1:8">
      <c r="B200" s="278" t="s">
        <v>1864</v>
      </c>
      <c r="C200" s="277" t="s">
        <v>1863</v>
      </c>
      <c r="D200" s="941"/>
      <c r="E200" s="215">
        <f t="shared" ref="E200:G203" si="18">E199+7</f>
        <v>43803</v>
      </c>
      <c r="F200" s="215">
        <f t="shared" si="18"/>
        <v>43807</v>
      </c>
      <c r="G200" s="215">
        <f t="shared" si="18"/>
        <v>43835</v>
      </c>
    </row>
    <row r="201" spans="1:8">
      <c r="B201" s="259" t="s">
        <v>1862</v>
      </c>
      <c r="C201" s="277" t="s">
        <v>70</v>
      </c>
      <c r="D201" s="941"/>
      <c r="E201" s="215">
        <f t="shared" si="18"/>
        <v>43810</v>
      </c>
      <c r="F201" s="215">
        <f t="shared" si="18"/>
        <v>43814</v>
      </c>
      <c r="G201" s="215">
        <f t="shared" si="18"/>
        <v>43842</v>
      </c>
    </row>
    <row r="202" spans="1:8">
      <c r="B202" s="278" t="s">
        <v>1861</v>
      </c>
      <c r="C202" s="277" t="s">
        <v>1860</v>
      </c>
      <c r="D202" s="942"/>
      <c r="E202" s="215">
        <f t="shared" si="18"/>
        <v>43817</v>
      </c>
      <c r="F202" s="215">
        <f t="shared" si="18"/>
        <v>43821</v>
      </c>
      <c r="G202" s="215">
        <f t="shared" si="18"/>
        <v>43849</v>
      </c>
    </row>
    <row r="203" spans="1:8">
      <c r="B203" s="259" t="s">
        <v>1859</v>
      </c>
      <c r="C203" s="259" t="s">
        <v>70</v>
      </c>
      <c r="D203" s="939"/>
      <c r="E203" s="215">
        <f t="shared" si="18"/>
        <v>43824</v>
      </c>
      <c r="F203" s="215">
        <f t="shared" si="18"/>
        <v>43828</v>
      </c>
      <c r="G203" s="215">
        <f t="shared" si="18"/>
        <v>43856</v>
      </c>
    </row>
    <row r="204" spans="1:8">
      <c r="B204" s="284"/>
      <c r="C204" s="284"/>
      <c r="D204" s="227"/>
      <c r="E204" s="226"/>
      <c r="F204" s="226"/>
      <c r="G204" s="226"/>
    </row>
    <row r="205" spans="1:8">
      <c r="A205" s="231" t="s">
        <v>1882</v>
      </c>
      <c r="B205" s="281"/>
      <c r="C205" s="256"/>
      <c r="D205" s="231"/>
      <c r="E205" s="231"/>
      <c r="F205" s="231"/>
      <c r="G205" s="279"/>
    </row>
    <row r="206" spans="1:8">
      <c r="A206" s="231"/>
      <c r="B206" s="947" t="s">
        <v>25</v>
      </c>
      <c r="C206" s="947" t="s">
        <v>26</v>
      </c>
      <c r="D206" s="937" t="s">
        <v>27</v>
      </c>
      <c r="E206" s="217" t="s">
        <v>157</v>
      </c>
      <c r="F206" s="217" t="s">
        <v>157</v>
      </c>
      <c r="G206" s="217" t="s">
        <v>1881</v>
      </c>
    </row>
    <row r="207" spans="1:8">
      <c r="A207" s="231"/>
      <c r="B207" s="948"/>
      <c r="C207" s="948"/>
      <c r="D207" s="938"/>
      <c r="E207" s="217" t="s">
        <v>1099</v>
      </c>
      <c r="F207" s="217" t="s">
        <v>29</v>
      </c>
      <c r="G207" s="217" t="s">
        <v>30</v>
      </c>
    </row>
    <row r="208" spans="1:8" ht="16.5" customHeight="1">
      <c r="A208" s="231"/>
      <c r="B208" s="259" t="s">
        <v>1880</v>
      </c>
      <c r="C208" s="259" t="s">
        <v>318</v>
      </c>
      <c r="D208" s="940" t="s">
        <v>1879</v>
      </c>
      <c r="E208" s="215">
        <f>F208-6</f>
        <v>43797</v>
      </c>
      <c r="F208" s="215">
        <v>43803</v>
      </c>
      <c r="G208" s="215">
        <f>F208+30</f>
        <v>43833</v>
      </c>
    </row>
    <row r="209" spans="1:8">
      <c r="A209" s="231"/>
      <c r="B209" s="278" t="s">
        <v>1878</v>
      </c>
      <c r="C209" s="277" t="s">
        <v>1877</v>
      </c>
      <c r="D209" s="941"/>
      <c r="E209" s="215">
        <f t="shared" ref="E209:F212" si="19">E208+7</f>
        <v>43804</v>
      </c>
      <c r="F209" s="215">
        <f t="shared" si="19"/>
        <v>43810</v>
      </c>
      <c r="G209" s="215">
        <f>F209+30</f>
        <v>43840</v>
      </c>
    </row>
    <row r="210" spans="1:8">
      <c r="A210" s="231"/>
      <c r="B210" s="259" t="s">
        <v>1506</v>
      </c>
      <c r="C210" s="277"/>
      <c r="D210" s="941"/>
      <c r="E210" s="215">
        <f t="shared" si="19"/>
        <v>43811</v>
      </c>
      <c r="F210" s="215">
        <f t="shared" si="19"/>
        <v>43817</v>
      </c>
      <c r="G210" s="215">
        <f>F210+30</f>
        <v>43847</v>
      </c>
    </row>
    <row r="211" spans="1:8">
      <c r="A211" s="231"/>
      <c r="B211" s="278" t="s">
        <v>1506</v>
      </c>
      <c r="C211" s="277"/>
      <c r="D211" s="942"/>
      <c r="E211" s="215">
        <f t="shared" si="19"/>
        <v>43818</v>
      </c>
      <c r="F211" s="215">
        <f t="shared" si="19"/>
        <v>43824</v>
      </c>
      <c r="G211" s="215">
        <f>F211+30</f>
        <v>43854</v>
      </c>
    </row>
    <row r="212" spans="1:8">
      <c r="B212" s="259" t="s">
        <v>1876</v>
      </c>
      <c r="C212" s="259" t="s">
        <v>96</v>
      </c>
      <c r="D212" s="939"/>
      <c r="E212" s="215">
        <f t="shared" si="19"/>
        <v>43825</v>
      </c>
      <c r="F212" s="215">
        <f t="shared" si="19"/>
        <v>43831</v>
      </c>
      <c r="G212" s="215">
        <f>F212+30</f>
        <v>43861</v>
      </c>
    </row>
    <row r="213" spans="1:8">
      <c r="B213" s="213"/>
      <c r="C213" s="213"/>
      <c r="F213" s="226"/>
      <c r="G213" s="226"/>
    </row>
    <row r="214" spans="1:8">
      <c r="A214" s="231" t="s">
        <v>63</v>
      </c>
      <c r="B214" s="213"/>
      <c r="C214" s="213"/>
      <c r="F214" s="231"/>
      <c r="G214" s="279"/>
    </row>
    <row r="215" spans="1:8">
      <c r="B215" s="947" t="s">
        <v>25</v>
      </c>
      <c r="C215" s="947" t="s">
        <v>26</v>
      </c>
      <c r="D215" s="937" t="s">
        <v>27</v>
      </c>
      <c r="E215" s="217" t="s">
        <v>157</v>
      </c>
      <c r="F215" s="217" t="s">
        <v>157</v>
      </c>
      <c r="G215" s="217" t="s">
        <v>1875</v>
      </c>
    </row>
    <row r="216" spans="1:8">
      <c r="B216" s="948"/>
      <c r="C216" s="948"/>
      <c r="D216" s="938"/>
      <c r="E216" s="217" t="s">
        <v>1099</v>
      </c>
      <c r="F216" s="217" t="s">
        <v>29</v>
      </c>
      <c r="G216" s="217" t="s">
        <v>30</v>
      </c>
    </row>
    <row r="217" spans="1:8" ht="16.5" customHeight="1">
      <c r="B217" s="259" t="s">
        <v>1874</v>
      </c>
      <c r="C217" s="259" t="s">
        <v>1873</v>
      </c>
      <c r="D217" s="940" t="s">
        <v>1872</v>
      </c>
      <c r="E217" s="215">
        <f>F217-3</f>
        <v>43797</v>
      </c>
      <c r="F217" s="215">
        <v>43800</v>
      </c>
      <c r="G217" s="215">
        <f>F217+27</f>
        <v>43827</v>
      </c>
    </row>
    <row r="218" spans="1:8">
      <c r="B218" s="278" t="s">
        <v>1242</v>
      </c>
      <c r="C218" s="277"/>
      <c r="D218" s="941"/>
      <c r="E218" s="215">
        <f t="shared" ref="E218:F221" si="20">E217+7</f>
        <v>43804</v>
      </c>
      <c r="F218" s="215">
        <f t="shared" si="20"/>
        <v>43807</v>
      </c>
      <c r="G218" s="215">
        <f>F218+27</f>
        <v>43834</v>
      </c>
    </row>
    <row r="219" spans="1:8">
      <c r="B219" s="259" t="s">
        <v>1871</v>
      </c>
      <c r="C219" s="277" t="s">
        <v>1870</v>
      </c>
      <c r="D219" s="941"/>
      <c r="E219" s="215">
        <f t="shared" si="20"/>
        <v>43811</v>
      </c>
      <c r="F219" s="215">
        <f t="shared" si="20"/>
        <v>43814</v>
      </c>
      <c r="G219" s="215">
        <f>F219+27</f>
        <v>43841</v>
      </c>
    </row>
    <row r="220" spans="1:8">
      <c r="B220" s="278" t="s">
        <v>1242</v>
      </c>
      <c r="C220" s="277"/>
      <c r="D220" s="942"/>
      <c r="E220" s="215">
        <f t="shared" si="20"/>
        <v>43818</v>
      </c>
      <c r="F220" s="215">
        <f t="shared" si="20"/>
        <v>43821</v>
      </c>
      <c r="G220" s="215">
        <f>F220+27</f>
        <v>43848</v>
      </c>
    </row>
    <row r="221" spans="1:8">
      <c r="B221" s="259" t="s">
        <v>1869</v>
      </c>
      <c r="C221" s="259" t="s">
        <v>488</v>
      </c>
      <c r="D221" s="939"/>
      <c r="E221" s="215">
        <f t="shared" si="20"/>
        <v>43825</v>
      </c>
      <c r="F221" s="215">
        <f t="shared" si="20"/>
        <v>43828</v>
      </c>
      <c r="G221" s="215">
        <f>F221+27</f>
        <v>43855</v>
      </c>
    </row>
    <row r="222" spans="1:8">
      <c r="B222" s="213"/>
      <c r="C222" s="213"/>
      <c r="E222" s="226"/>
      <c r="F222" s="226"/>
      <c r="G222" s="226"/>
    </row>
    <row r="223" spans="1:8">
      <c r="A223" s="231" t="s">
        <v>186</v>
      </c>
      <c r="B223" s="213"/>
      <c r="C223" s="213"/>
    </row>
    <row r="224" spans="1:8">
      <c r="B224" s="947" t="s">
        <v>25</v>
      </c>
      <c r="C224" s="947" t="s">
        <v>26</v>
      </c>
      <c r="D224" s="937" t="s">
        <v>27</v>
      </c>
      <c r="E224" s="217" t="s">
        <v>157</v>
      </c>
      <c r="F224" s="217" t="s">
        <v>157</v>
      </c>
      <c r="G224" s="217" t="s">
        <v>1868</v>
      </c>
      <c r="H224" s="217" t="s">
        <v>1867</v>
      </c>
    </row>
    <row r="225" spans="1:8">
      <c r="B225" s="948"/>
      <c r="C225" s="948"/>
      <c r="D225" s="938"/>
      <c r="E225" s="217" t="s">
        <v>1099</v>
      </c>
      <c r="F225" s="217" t="s">
        <v>29</v>
      </c>
      <c r="G225" s="217" t="s">
        <v>30</v>
      </c>
      <c r="H225" s="217" t="s">
        <v>30</v>
      </c>
    </row>
    <row r="226" spans="1:8" ht="16.5" customHeight="1">
      <c r="B226" s="259" t="s">
        <v>1866</v>
      </c>
      <c r="C226" s="259" t="s">
        <v>33</v>
      </c>
      <c r="D226" s="940" t="s">
        <v>1865</v>
      </c>
      <c r="E226" s="215">
        <f>F226-4</f>
        <v>43796</v>
      </c>
      <c r="F226" s="215">
        <v>43800</v>
      </c>
      <c r="G226" s="215">
        <f>F226+28</f>
        <v>43828</v>
      </c>
      <c r="H226" s="215" t="s">
        <v>1858</v>
      </c>
    </row>
    <row r="227" spans="1:8">
      <c r="B227" s="278" t="s">
        <v>1864</v>
      </c>
      <c r="C227" s="277" t="s">
        <v>1863</v>
      </c>
      <c r="D227" s="941"/>
      <c r="E227" s="215">
        <f t="shared" ref="E227:G230" si="21">E226+7</f>
        <v>43803</v>
      </c>
      <c r="F227" s="215">
        <f t="shared" si="21"/>
        <v>43807</v>
      </c>
      <c r="G227" s="215">
        <f t="shared" si="21"/>
        <v>43835</v>
      </c>
      <c r="H227" s="215" t="s">
        <v>1858</v>
      </c>
    </row>
    <row r="228" spans="1:8">
      <c r="B228" s="259" t="s">
        <v>1862</v>
      </c>
      <c r="C228" s="277" t="s">
        <v>70</v>
      </c>
      <c r="D228" s="941"/>
      <c r="E228" s="215">
        <f t="shared" si="21"/>
        <v>43810</v>
      </c>
      <c r="F228" s="215">
        <f t="shared" si="21"/>
        <v>43814</v>
      </c>
      <c r="G228" s="215">
        <f t="shared" si="21"/>
        <v>43842</v>
      </c>
      <c r="H228" s="215" t="s">
        <v>1858</v>
      </c>
    </row>
    <row r="229" spans="1:8">
      <c r="B229" s="278" t="s">
        <v>1861</v>
      </c>
      <c r="C229" s="277" t="s">
        <v>1860</v>
      </c>
      <c r="D229" s="942"/>
      <c r="E229" s="215">
        <f t="shared" si="21"/>
        <v>43817</v>
      </c>
      <c r="F229" s="215">
        <f t="shared" si="21"/>
        <v>43821</v>
      </c>
      <c r="G229" s="215">
        <f t="shared" si="21"/>
        <v>43849</v>
      </c>
      <c r="H229" s="215" t="s">
        <v>1858</v>
      </c>
    </row>
    <row r="230" spans="1:8">
      <c r="B230" s="259" t="s">
        <v>1859</v>
      </c>
      <c r="C230" s="259" t="s">
        <v>70</v>
      </c>
      <c r="D230" s="939"/>
      <c r="E230" s="215">
        <f t="shared" si="21"/>
        <v>43824</v>
      </c>
      <c r="F230" s="215">
        <f t="shared" si="21"/>
        <v>43828</v>
      </c>
      <c r="G230" s="215">
        <f t="shared" si="21"/>
        <v>43856</v>
      </c>
      <c r="H230" s="215" t="s">
        <v>1858</v>
      </c>
    </row>
    <row r="231" spans="1:8">
      <c r="B231" s="284"/>
      <c r="C231" s="284"/>
      <c r="D231" s="227"/>
      <c r="E231" s="226"/>
      <c r="F231" s="226"/>
      <c r="G231" s="226"/>
      <c r="H231" s="226"/>
    </row>
    <row r="232" spans="1:8">
      <c r="A232" s="231" t="s">
        <v>183</v>
      </c>
      <c r="B232" s="213"/>
      <c r="C232" s="213"/>
      <c r="E232" s="231"/>
      <c r="F232" s="231"/>
      <c r="G232" s="279"/>
    </row>
    <row r="233" spans="1:8">
      <c r="B233" s="947" t="s">
        <v>25</v>
      </c>
      <c r="C233" s="947" t="s">
        <v>26</v>
      </c>
      <c r="D233" s="937" t="s">
        <v>27</v>
      </c>
      <c r="E233" s="217" t="s">
        <v>157</v>
      </c>
      <c r="F233" s="217" t="s">
        <v>157</v>
      </c>
      <c r="G233" s="217" t="s">
        <v>1857</v>
      </c>
    </row>
    <row r="234" spans="1:8">
      <c r="B234" s="948"/>
      <c r="C234" s="948"/>
      <c r="D234" s="938"/>
      <c r="E234" s="217" t="s">
        <v>1099</v>
      </c>
      <c r="F234" s="217" t="s">
        <v>29</v>
      </c>
      <c r="G234" s="217" t="s">
        <v>30</v>
      </c>
    </row>
    <row r="235" spans="1:8" ht="16.5" customHeight="1">
      <c r="B235" s="259" t="s">
        <v>1242</v>
      </c>
      <c r="C235" s="259"/>
      <c r="D235" s="940" t="s">
        <v>1853</v>
      </c>
      <c r="E235" s="215">
        <f>F235-5</f>
        <v>43798</v>
      </c>
      <c r="F235" s="215">
        <v>43803</v>
      </c>
      <c r="G235" s="215">
        <f>F235+25</f>
        <v>43828</v>
      </c>
    </row>
    <row r="236" spans="1:8">
      <c r="B236" s="259" t="s">
        <v>1852</v>
      </c>
      <c r="C236" s="259" t="s">
        <v>1851</v>
      </c>
      <c r="D236" s="941"/>
      <c r="E236" s="215">
        <f t="shared" ref="E236:F238" si="22">E235+7</f>
        <v>43805</v>
      </c>
      <c r="F236" s="215">
        <f t="shared" si="22"/>
        <v>43810</v>
      </c>
      <c r="G236" s="215">
        <f>F236+25</f>
        <v>43835</v>
      </c>
    </row>
    <row r="237" spans="1:8">
      <c r="B237" s="259" t="s">
        <v>1850</v>
      </c>
      <c r="C237" s="259" t="s">
        <v>1849</v>
      </c>
      <c r="D237" s="941"/>
      <c r="E237" s="215">
        <f t="shared" si="22"/>
        <v>43812</v>
      </c>
      <c r="F237" s="215">
        <f t="shared" si="22"/>
        <v>43817</v>
      </c>
      <c r="G237" s="215">
        <f>F237+25</f>
        <v>43842</v>
      </c>
    </row>
    <row r="238" spans="1:8">
      <c r="B238" s="259" t="s">
        <v>1848</v>
      </c>
      <c r="C238" s="259" t="s">
        <v>1847</v>
      </c>
      <c r="D238" s="942"/>
      <c r="E238" s="215">
        <f t="shared" si="22"/>
        <v>43819</v>
      </c>
      <c r="F238" s="215">
        <f t="shared" si="22"/>
        <v>43824</v>
      </c>
      <c r="G238" s="215">
        <f>F238+25</f>
        <v>43849</v>
      </c>
    </row>
    <row r="239" spans="1:8">
      <c r="B239" s="315"/>
      <c r="C239" s="314"/>
      <c r="E239" s="226"/>
      <c r="F239" s="226"/>
      <c r="G239" s="226"/>
    </row>
    <row r="240" spans="1:8">
      <c r="A240" s="231" t="s">
        <v>43</v>
      </c>
      <c r="B240" s="213"/>
      <c r="C240" s="213"/>
      <c r="F240" s="231"/>
      <c r="G240" s="279"/>
    </row>
    <row r="241" spans="1:7">
      <c r="B241" s="947" t="s">
        <v>25</v>
      </c>
      <c r="C241" s="947" t="s">
        <v>26</v>
      </c>
      <c r="D241" s="937" t="s">
        <v>27</v>
      </c>
      <c r="E241" s="217" t="s">
        <v>157</v>
      </c>
      <c r="F241" s="217" t="s">
        <v>157</v>
      </c>
      <c r="G241" s="217" t="s">
        <v>1856</v>
      </c>
    </row>
    <row r="242" spans="1:7">
      <c r="B242" s="948"/>
      <c r="C242" s="948"/>
      <c r="D242" s="938"/>
      <c r="E242" s="217" t="s">
        <v>1099</v>
      </c>
      <c r="F242" s="217" t="s">
        <v>29</v>
      </c>
      <c r="G242" s="217" t="s">
        <v>30</v>
      </c>
    </row>
    <row r="243" spans="1:7" ht="16.5" customHeight="1">
      <c r="B243" s="259" t="s">
        <v>1242</v>
      </c>
      <c r="C243" s="259"/>
      <c r="D243" s="940" t="s">
        <v>1853</v>
      </c>
      <c r="E243" s="215">
        <f>F243-5</f>
        <v>43798</v>
      </c>
      <c r="F243" s="215">
        <v>43803</v>
      </c>
      <c r="G243" s="215">
        <f>F243+33</f>
        <v>43836</v>
      </c>
    </row>
    <row r="244" spans="1:7">
      <c r="B244" s="259" t="s">
        <v>1852</v>
      </c>
      <c r="C244" s="259" t="s">
        <v>1851</v>
      </c>
      <c r="D244" s="941"/>
      <c r="E244" s="215">
        <f t="shared" ref="E244:F246" si="23">E243+7</f>
        <v>43805</v>
      </c>
      <c r="F244" s="215">
        <f t="shared" si="23"/>
        <v>43810</v>
      </c>
      <c r="G244" s="215">
        <f>F244+33</f>
        <v>43843</v>
      </c>
    </row>
    <row r="245" spans="1:7">
      <c r="B245" s="259" t="s">
        <v>1850</v>
      </c>
      <c r="C245" s="259" t="s">
        <v>1849</v>
      </c>
      <c r="D245" s="941"/>
      <c r="E245" s="215">
        <f t="shared" si="23"/>
        <v>43812</v>
      </c>
      <c r="F245" s="215">
        <f t="shared" si="23"/>
        <v>43817</v>
      </c>
      <c r="G245" s="215">
        <f>F245+33</f>
        <v>43850</v>
      </c>
    </row>
    <row r="246" spans="1:7">
      <c r="B246" s="259" t="s">
        <v>1848</v>
      </c>
      <c r="C246" s="259" t="s">
        <v>1847</v>
      </c>
      <c r="D246" s="942"/>
      <c r="E246" s="215">
        <f t="shared" si="23"/>
        <v>43819</v>
      </c>
      <c r="F246" s="215">
        <f t="shared" si="23"/>
        <v>43824</v>
      </c>
      <c r="G246" s="215">
        <f>F246+33</f>
        <v>43857</v>
      </c>
    </row>
    <row r="247" spans="1:7">
      <c r="B247" s="284"/>
      <c r="C247" s="284"/>
      <c r="D247" s="227"/>
      <c r="E247" s="226"/>
      <c r="F247" s="226"/>
      <c r="G247" s="313"/>
    </row>
    <row r="248" spans="1:7">
      <c r="A248" s="231" t="s">
        <v>1855</v>
      </c>
      <c r="B248" s="281"/>
      <c r="C248" s="281"/>
      <c r="D248" s="227"/>
      <c r="E248" s="226"/>
      <c r="F248" s="226"/>
      <c r="G248" s="313"/>
    </row>
    <row r="249" spans="1:7">
      <c r="B249" s="947" t="s">
        <v>25</v>
      </c>
      <c r="C249" s="947" t="s">
        <v>26</v>
      </c>
      <c r="D249" s="937" t="s">
        <v>27</v>
      </c>
      <c r="E249" s="217" t="s">
        <v>157</v>
      </c>
      <c r="F249" s="217" t="s">
        <v>157</v>
      </c>
      <c r="G249" s="217" t="s">
        <v>1854</v>
      </c>
    </row>
    <row r="250" spans="1:7">
      <c r="B250" s="948"/>
      <c r="C250" s="948"/>
      <c r="D250" s="938"/>
      <c r="E250" s="217" t="s">
        <v>1099</v>
      </c>
      <c r="F250" s="217" t="s">
        <v>29</v>
      </c>
      <c r="G250" s="217" t="s">
        <v>30</v>
      </c>
    </row>
    <row r="251" spans="1:7" ht="16.5" customHeight="1">
      <c r="B251" s="259" t="s">
        <v>1242</v>
      </c>
      <c r="C251" s="259"/>
      <c r="D251" s="940" t="s">
        <v>1853</v>
      </c>
      <c r="E251" s="215">
        <f>F251-5</f>
        <v>43798</v>
      </c>
      <c r="F251" s="215">
        <v>43803</v>
      </c>
      <c r="G251" s="215">
        <f>F251+35</f>
        <v>43838</v>
      </c>
    </row>
    <row r="252" spans="1:7">
      <c r="B252" s="259" t="s">
        <v>1852</v>
      </c>
      <c r="C252" s="259" t="s">
        <v>1851</v>
      </c>
      <c r="D252" s="941"/>
      <c r="E252" s="215">
        <f t="shared" ref="E252:F254" si="24">E251+7</f>
        <v>43805</v>
      </c>
      <c r="F252" s="215">
        <f t="shared" si="24"/>
        <v>43810</v>
      </c>
      <c r="G252" s="215">
        <f>F252+35</f>
        <v>43845</v>
      </c>
    </row>
    <row r="253" spans="1:7">
      <c r="B253" s="259" t="s">
        <v>1850</v>
      </c>
      <c r="C253" s="259" t="s">
        <v>1849</v>
      </c>
      <c r="D253" s="941"/>
      <c r="E253" s="215">
        <f t="shared" si="24"/>
        <v>43812</v>
      </c>
      <c r="F253" s="215">
        <f t="shared" si="24"/>
        <v>43817</v>
      </c>
      <c r="G253" s="215">
        <f>F253+35</f>
        <v>43852</v>
      </c>
    </row>
    <row r="254" spans="1:7">
      <c r="B254" s="259" t="s">
        <v>1848</v>
      </c>
      <c r="C254" s="259" t="s">
        <v>1847</v>
      </c>
      <c r="D254" s="942"/>
      <c r="E254" s="215">
        <f t="shared" si="24"/>
        <v>43819</v>
      </c>
      <c r="F254" s="215">
        <f t="shared" si="24"/>
        <v>43824</v>
      </c>
      <c r="G254" s="215">
        <f>F254+35</f>
        <v>43859</v>
      </c>
    </row>
    <row r="255" spans="1:7">
      <c r="B255" s="284"/>
      <c r="C255" s="284"/>
      <c r="D255" s="227"/>
      <c r="E255" s="226"/>
      <c r="F255" s="226"/>
      <c r="G255" s="226"/>
    </row>
    <row r="256" spans="1:7">
      <c r="A256" s="231" t="s">
        <v>170</v>
      </c>
      <c r="B256" s="213"/>
      <c r="C256" s="213"/>
    </row>
    <row r="257" spans="1:8">
      <c r="B257" s="947" t="s">
        <v>25</v>
      </c>
      <c r="C257" s="947" t="s">
        <v>26</v>
      </c>
      <c r="D257" s="937" t="s">
        <v>27</v>
      </c>
      <c r="E257" s="217" t="s">
        <v>157</v>
      </c>
      <c r="F257" s="217" t="s">
        <v>157</v>
      </c>
      <c r="G257" s="283" t="s">
        <v>1846</v>
      </c>
      <c r="H257" s="217" t="s">
        <v>1845</v>
      </c>
    </row>
    <row r="258" spans="1:8">
      <c r="B258" s="948"/>
      <c r="C258" s="948"/>
      <c r="D258" s="938"/>
      <c r="E258" s="217" t="s">
        <v>1099</v>
      </c>
      <c r="F258" s="217" t="s">
        <v>29</v>
      </c>
      <c r="G258" s="283" t="s">
        <v>30</v>
      </c>
      <c r="H258" s="217" t="s">
        <v>30</v>
      </c>
    </row>
    <row r="259" spans="1:8" ht="16.5" customHeight="1">
      <c r="B259" s="277" t="s">
        <v>1242</v>
      </c>
      <c r="C259" s="277"/>
      <c r="D259" s="939" t="s">
        <v>1829</v>
      </c>
      <c r="E259" s="215">
        <v>43797</v>
      </c>
      <c r="F259" s="215">
        <v>43802</v>
      </c>
      <c r="G259" s="215">
        <f>F259+28</f>
        <v>43830</v>
      </c>
      <c r="H259" s="215" t="s">
        <v>1844</v>
      </c>
    </row>
    <row r="260" spans="1:8">
      <c r="B260" s="277" t="s">
        <v>1828</v>
      </c>
      <c r="C260" s="277" t="s">
        <v>222</v>
      </c>
      <c r="D260" s="939"/>
      <c r="E260" s="215">
        <f t="shared" ref="E260:F263" si="25">E259+7</f>
        <v>43804</v>
      </c>
      <c r="F260" s="215">
        <f t="shared" si="25"/>
        <v>43809</v>
      </c>
      <c r="G260" s="215">
        <f>F260+28</f>
        <v>43837</v>
      </c>
      <c r="H260" s="215" t="s">
        <v>1844</v>
      </c>
    </row>
    <row r="261" spans="1:8">
      <c r="B261" s="278" t="s">
        <v>1827</v>
      </c>
      <c r="C261" s="277" t="s">
        <v>71</v>
      </c>
      <c r="D261" s="939"/>
      <c r="E261" s="215">
        <f t="shared" si="25"/>
        <v>43811</v>
      </c>
      <c r="F261" s="215">
        <f t="shared" si="25"/>
        <v>43816</v>
      </c>
      <c r="G261" s="215">
        <f>F261+28</f>
        <v>43844</v>
      </c>
      <c r="H261" s="215" t="s">
        <v>1844</v>
      </c>
    </row>
    <row r="262" spans="1:8">
      <c r="B262" s="278" t="s">
        <v>1826</v>
      </c>
      <c r="C262" s="277" t="s">
        <v>97</v>
      </c>
      <c r="D262" s="939"/>
      <c r="E262" s="215">
        <f t="shared" si="25"/>
        <v>43818</v>
      </c>
      <c r="F262" s="215">
        <f t="shared" si="25"/>
        <v>43823</v>
      </c>
      <c r="G262" s="215">
        <f>F262+28</f>
        <v>43851</v>
      </c>
      <c r="H262" s="215" t="s">
        <v>1844</v>
      </c>
    </row>
    <row r="263" spans="1:8">
      <c r="B263" s="278" t="s">
        <v>1825</v>
      </c>
      <c r="C263" s="277" t="s">
        <v>243</v>
      </c>
      <c r="D263" s="939"/>
      <c r="E263" s="215">
        <f t="shared" si="25"/>
        <v>43825</v>
      </c>
      <c r="F263" s="215">
        <f t="shared" si="25"/>
        <v>43830</v>
      </c>
      <c r="G263" s="215">
        <f>F263+28</f>
        <v>43858</v>
      </c>
      <c r="H263" s="215" t="s">
        <v>1844</v>
      </c>
    </row>
    <row r="264" spans="1:8">
      <c r="B264" s="295"/>
      <c r="C264" s="281"/>
      <c r="D264" s="227"/>
      <c r="E264" s="226"/>
      <c r="F264" s="226"/>
    </row>
    <row r="265" spans="1:8">
      <c r="A265" s="231" t="s">
        <v>1843</v>
      </c>
      <c r="B265" s="213"/>
      <c r="C265" s="213"/>
      <c r="E265" s="312"/>
      <c r="F265" s="293"/>
      <c r="G265" s="293"/>
    </row>
    <row r="266" spans="1:8">
      <c r="B266" s="947" t="s">
        <v>25</v>
      </c>
      <c r="C266" s="947" t="s">
        <v>26</v>
      </c>
      <c r="D266" s="937" t="s">
        <v>27</v>
      </c>
      <c r="E266" s="217" t="s">
        <v>157</v>
      </c>
      <c r="F266" s="217" t="s">
        <v>157</v>
      </c>
      <c r="G266" s="217" t="s">
        <v>1842</v>
      </c>
      <c r="H266" s="217" t="s">
        <v>1841</v>
      </c>
    </row>
    <row r="267" spans="1:8">
      <c r="B267" s="948"/>
      <c r="C267" s="948"/>
      <c r="D267" s="938"/>
      <c r="E267" s="217" t="s">
        <v>1099</v>
      </c>
      <c r="F267" s="217" t="s">
        <v>29</v>
      </c>
      <c r="G267" s="217" t="s">
        <v>30</v>
      </c>
      <c r="H267" s="217" t="s">
        <v>30</v>
      </c>
    </row>
    <row r="268" spans="1:8">
      <c r="B268" s="259" t="s">
        <v>1840</v>
      </c>
      <c r="C268" s="259" t="s">
        <v>1307</v>
      </c>
      <c r="D268" s="940" t="s">
        <v>1839</v>
      </c>
      <c r="E268" s="215">
        <f>F268-4</f>
        <v>43797</v>
      </c>
      <c r="F268" s="215">
        <v>43801</v>
      </c>
      <c r="G268" s="215">
        <f>F268+23</f>
        <v>43824</v>
      </c>
      <c r="H268" s="215" t="s">
        <v>1830</v>
      </c>
    </row>
    <row r="269" spans="1:8">
      <c r="B269" s="278" t="s">
        <v>1838</v>
      </c>
      <c r="C269" s="277" t="s">
        <v>1837</v>
      </c>
      <c r="D269" s="941"/>
      <c r="E269" s="215">
        <f t="shared" ref="E269:F272" si="26">E268+7</f>
        <v>43804</v>
      </c>
      <c r="F269" s="215">
        <f t="shared" si="26"/>
        <v>43808</v>
      </c>
      <c r="G269" s="215">
        <f>F269+23</f>
        <v>43831</v>
      </c>
      <c r="H269" s="215" t="s">
        <v>1830</v>
      </c>
    </row>
    <row r="270" spans="1:8">
      <c r="B270" s="259" t="s">
        <v>1836</v>
      </c>
      <c r="C270" s="277" t="s">
        <v>1835</v>
      </c>
      <c r="D270" s="941"/>
      <c r="E270" s="215">
        <f t="shared" si="26"/>
        <v>43811</v>
      </c>
      <c r="F270" s="215">
        <f t="shared" si="26"/>
        <v>43815</v>
      </c>
      <c r="G270" s="215">
        <f>F270+23</f>
        <v>43838</v>
      </c>
      <c r="H270" s="215" t="s">
        <v>1830</v>
      </c>
    </row>
    <row r="271" spans="1:8">
      <c r="B271" s="278" t="s">
        <v>1834</v>
      </c>
      <c r="C271" s="277" t="s">
        <v>1833</v>
      </c>
      <c r="D271" s="942"/>
      <c r="E271" s="215">
        <f t="shared" si="26"/>
        <v>43818</v>
      </c>
      <c r="F271" s="215">
        <f t="shared" si="26"/>
        <v>43822</v>
      </c>
      <c r="G271" s="215">
        <f>F271+23</f>
        <v>43845</v>
      </c>
      <c r="H271" s="215" t="s">
        <v>1830</v>
      </c>
    </row>
    <row r="272" spans="1:8">
      <c r="B272" s="259" t="s">
        <v>1832</v>
      </c>
      <c r="C272" s="259" t="s">
        <v>1831</v>
      </c>
      <c r="D272" s="939"/>
      <c r="E272" s="215">
        <f t="shared" si="26"/>
        <v>43825</v>
      </c>
      <c r="F272" s="215">
        <f t="shared" si="26"/>
        <v>43829</v>
      </c>
      <c r="G272" s="215">
        <f>F272+23</f>
        <v>43852</v>
      </c>
      <c r="H272" s="215" t="s">
        <v>1830</v>
      </c>
    </row>
    <row r="273" spans="1:8">
      <c r="B273" s="284"/>
      <c r="C273" s="284"/>
      <c r="D273" s="227"/>
      <c r="E273" s="226"/>
      <c r="F273" s="226"/>
      <c r="G273" s="226"/>
      <c r="H273" s="226"/>
    </row>
    <row r="274" spans="1:8">
      <c r="A274" s="231" t="s">
        <v>64</v>
      </c>
    </row>
    <row r="275" spans="1:8">
      <c r="B275" s="947" t="s">
        <v>25</v>
      </c>
      <c r="C275" s="947" t="s">
        <v>26</v>
      </c>
      <c r="D275" s="937" t="s">
        <v>27</v>
      </c>
      <c r="E275" s="217" t="s">
        <v>157</v>
      </c>
      <c r="F275" s="217" t="s">
        <v>157</v>
      </c>
      <c r="G275" s="283" t="s">
        <v>64</v>
      </c>
    </row>
    <row r="276" spans="1:8">
      <c r="B276" s="948"/>
      <c r="C276" s="948"/>
      <c r="D276" s="938"/>
      <c r="E276" s="217" t="s">
        <v>1099</v>
      </c>
      <c r="F276" s="217" t="s">
        <v>29</v>
      </c>
      <c r="G276" s="283" t="s">
        <v>30</v>
      </c>
    </row>
    <row r="277" spans="1:8" ht="16.5" customHeight="1">
      <c r="B277" s="277" t="s">
        <v>1242</v>
      </c>
      <c r="C277" s="277"/>
      <c r="D277" s="939" t="s">
        <v>1829</v>
      </c>
      <c r="E277" s="215">
        <v>43796</v>
      </c>
      <c r="F277" s="215">
        <v>43802</v>
      </c>
      <c r="G277" s="215">
        <f>F277+26</f>
        <v>43828</v>
      </c>
    </row>
    <row r="278" spans="1:8">
      <c r="B278" s="277" t="s">
        <v>1828</v>
      </c>
      <c r="C278" s="277" t="s">
        <v>222</v>
      </c>
      <c r="D278" s="939"/>
      <c r="E278" s="215">
        <f t="shared" ref="E278:F281" si="27">E277+7</f>
        <v>43803</v>
      </c>
      <c r="F278" s="215">
        <f t="shared" si="27"/>
        <v>43809</v>
      </c>
      <c r="G278" s="215">
        <f>F278+26</f>
        <v>43835</v>
      </c>
    </row>
    <row r="279" spans="1:8">
      <c r="B279" s="278" t="s">
        <v>1827</v>
      </c>
      <c r="C279" s="277" t="s">
        <v>71</v>
      </c>
      <c r="D279" s="939"/>
      <c r="E279" s="215">
        <f t="shared" si="27"/>
        <v>43810</v>
      </c>
      <c r="F279" s="215">
        <f t="shared" si="27"/>
        <v>43816</v>
      </c>
      <c r="G279" s="215">
        <f>F279+26</f>
        <v>43842</v>
      </c>
    </row>
    <row r="280" spans="1:8">
      <c r="B280" s="278" t="s">
        <v>1826</v>
      </c>
      <c r="C280" s="277" t="s">
        <v>97</v>
      </c>
      <c r="D280" s="939"/>
      <c r="E280" s="215">
        <f t="shared" si="27"/>
        <v>43817</v>
      </c>
      <c r="F280" s="215">
        <f t="shared" si="27"/>
        <v>43823</v>
      </c>
      <c r="G280" s="215">
        <f>F280+26</f>
        <v>43849</v>
      </c>
    </row>
    <row r="281" spans="1:8">
      <c r="B281" s="278" t="s">
        <v>1825</v>
      </c>
      <c r="C281" s="277" t="s">
        <v>243</v>
      </c>
      <c r="D281" s="939"/>
      <c r="E281" s="215">
        <f t="shared" si="27"/>
        <v>43824</v>
      </c>
      <c r="F281" s="215">
        <f t="shared" si="27"/>
        <v>43830</v>
      </c>
      <c r="G281" s="215">
        <f>F281+26</f>
        <v>43856</v>
      </c>
    </row>
    <row r="282" spans="1:8">
      <c r="B282" s="295"/>
      <c r="C282" s="281"/>
      <c r="D282" s="227"/>
      <c r="E282" s="226"/>
      <c r="F282" s="226"/>
      <c r="G282" s="226"/>
    </row>
    <row r="283" spans="1:8" s="263" customFormat="1">
      <c r="A283" s="949" t="s">
        <v>261</v>
      </c>
      <c r="B283" s="949"/>
      <c r="C283" s="949"/>
      <c r="D283" s="949"/>
      <c r="E283" s="949"/>
      <c r="F283" s="949"/>
      <c r="G283" s="949"/>
      <c r="H283" s="257"/>
    </row>
    <row r="284" spans="1:8">
      <c r="A284" s="231" t="s">
        <v>262</v>
      </c>
    </row>
    <row r="285" spans="1:8">
      <c r="B285" s="947" t="s">
        <v>1676</v>
      </c>
      <c r="C285" s="947" t="s">
        <v>26</v>
      </c>
      <c r="D285" s="937" t="s">
        <v>27</v>
      </c>
      <c r="E285" s="217" t="s">
        <v>157</v>
      </c>
      <c r="F285" s="217" t="s">
        <v>157</v>
      </c>
      <c r="G285" s="283" t="s">
        <v>1815</v>
      </c>
    </row>
    <row r="286" spans="1:8">
      <c r="B286" s="948"/>
      <c r="C286" s="948"/>
      <c r="D286" s="938"/>
      <c r="E286" s="217" t="s">
        <v>1099</v>
      </c>
      <c r="F286" s="217" t="s">
        <v>29</v>
      </c>
      <c r="G286" s="283" t="s">
        <v>30</v>
      </c>
    </row>
    <row r="287" spans="1:8">
      <c r="B287" s="277" t="s">
        <v>1795</v>
      </c>
      <c r="C287" s="277" t="s">
        <v>1824</v>
      </c>
      <c r="D287" s="939" t="s">
        <v>1823</v>
      </c>
      <c r="E287" s="215">
        <f>F287-4</f>
        <v>43798</v>
      </c>
      <c r="F287" s="215">
        <v>43802</v>
      </c>
      <c r="G287" s="215">
        <f>F287+2</f>
        <v>43804</v>
      </c>
    </row>
    <row r="288" spans="1:8">
      <c r="B288" s="278" t="s">
        <v>1793</v>
      </c>
      <c r="C288" s="277" t="s">
        <v>1822</v>
      </c>
      <c r="D288" s="939"/>
      <c r="E288" s="215">
        <f t="shared" ref="E288:G291" si="28">E287+7</f>
        <v>43805</v>
      </c>
      <c r="F288" s="215">
        <f t="shared" si="28"/>
        <v>43809</v>
      </c>
      <c r="G288" s="215">
        <f t="shared" si="28"/>
        <v>43811</v>
      </c>
    </row>
    <row r="289" spans="2:7">
      <c r="B289" s="277" t="s">
        <v>1795</v>
      </c>
      <c r="C289" s="277" t="s">
        <v>1821</v>
      </c>
      <c r="D289" s="939"/>
      <c r="E289" s="215">
        <f t="shared" si="28"/>
        <v>43812</v>
      </c>
      <c r="F289" s="215">
        <f t="shared" si="28"/>
        <v>43816</v>
      </c>
      <c r="G289" s="215">
        <f t="shared" si="28"/>
        <v>43818</v>
      </c>
    </row>
    <row r="290" spans="2:7">
      <c r="B290" s="278" t="s">
        <v>1793</v>
      </c>
      <c r="C290" s="277" t="s">
        <v>1820</v>
      </c>
      <c r="D290" s="939"/>
      <c r="E290" s="215">
        <f t="shared" si="28"/>
        <v>43819</v>
      </c>
      <c r="F290" s="215">
        <f t="shared" si="28"/>
        <v>43823</v>
      </c>
      <c r="G290" s="215">
        <f t="shared" si="28"/>
        <v>43825</v>
      </c>
    </row>
    <row r="291" spans="2:7">
      <c r="B291" s="277" t="s">
        <v>1795</v>
      </c>
      <c r="C291" s="277" t="s">
        <v>1819</v>
      </c>
      <c r="D291" s="939"/>
      <c r="E291" s="215">
        <f t="shared" si="28"/>
        <v>43826</v>
      </c>
      <c r="F291" s="215">
        <f t="shared" si="28"/>
        <v>43830</v>
      </c>
      <c r="G291" s="215">
        <f t="shared" si="28"/>
        <v>43832</v>
      </c>
    </row>
    <row r="292" spans="2:7">
      <c r="B292" s="213"/>
      <c r="C292" s="213"/>
    </row>
    <row r="293" spans="2:7">
      <c r="B293" s="947" t="s">
        <v>1676</v>
      </c>
      <c r="C293" s="947" t="s">
        <v>26</v>
      </c>
      <c r="D293" s="937" t="s">
        <v>27</v>
      </c>
      <c r="E293" s="217" t="s">
        <v>157</v>
      </c>
      <c r="F293" s="217" t="s">
        <v>157</v>
      </c>
      <c r="G293" s="283" t="s">
        <v>1815</v>
      </c>
    </row>
    <row r="294" spans="2:7">
      <c r="B294" s="948"/>
      <c r="C294" s="948"/>
      <c r="D294" s="938"/>
      <c r="E294" s="217" t="s">
        <v>1099</v>
      </c>
      <c r="F294" s="217" t="s">
        <v>29</v>
      </c>
      <c r="G294" s="283" t="s">
        <v>30</v>
      </c>
    </row>
    <row r="295" spans="2:7">
      <c r="B295" s="259" t="s">
        <v>1816</v>
      </c>
      <c r="C295" s="259" t="s">
        <v>1818</v>
      </c>
      <c r="D295" s="939" t="s">
        <v>1817</v>
      </c>
      <c r="E295" s="215">
        <f>F295-3</f>
        <v>43802</v>
      </c>
      <c r="F295" s="215">
        <v>43805</v>
      </c>
      <c r="G295" s="215">
        <f>F295+3</f>
        <v>43808</v>
      </c>
    </row>
    <row r="296" spans="2:7">
      <c r="B296" s="278" t="s">
        <v>1816</v>
      </c>
      <c r="C296" s="259" t="s">
        <v>382</v>
      </c>
      <c r="D296" s="939"/>
      <c r="E296" s="215">
        <f t="shared" ref="E296:F299" si="29">E295+7</f>
        <v>43809</v>
      </c>
      <c r="F296" s="215">
        <f t="shared" si="29"/>
        <v>43812</v>
      </c>
      <c r="G296" s="215">
        <f>F296+3</f>
        <v>43815</v>
      </c>
    </row>
    <row r="297" spans="2:7">
      <c r="B297" s="278" t="s">
        <v>1816</v>
      </c>
      <c r="C297" s="259" t="s">
        <v>383</v>
      </c>
      <c r="D297" s="939"/>
      <c r="E297" s="215">
        <f t="shared" si="29"/>
        <v>43816</v>
      </c>
      <c r="F297" s="215">
        <f t="shared" si="29"/>
        <v>43819</v>
      </c>
      <c r="G297" s="215">
        <f>F297+3</f>
        <v>43822</v>
      </c>
    </row>
    <row r="298" spans="2:7">
      <c r="B298" s="278" t="s">
        <v>1816</v>
      </c>
      <c r="C298" s="259" t="s">
        <v>384</v>
      </c>
      <c r="D298" s="939"/>
      <c r="E298" s="215">
        <f t="shared" si="29"/>
        <v>43823</v>
      </c>
      <c r="F298" s="215">
        <f t="shared" si="29"/>
        <v>43826</v>
      </c>
      <c r="G298" s="215">
        <f>F298+3</f>
        <v>43829</v>
      </c>
    </row>
    <row r="299" spans="2:7">
      <c r="B299" s="278" t="s">
        <v>1816</v>
      </c>
      <c r="C299" s="259" t="s">
        <v>626</v>
      </c>
      <c r="D299" s="939"/>
      <c r="E299" s="215">
        <f t="shared" si="29"/>
        <v>43830</v>
      </c>
      <c r="F299" s="215">
        <f t="shared" si="29"/>
        <v>43833</v>
      </c>
      <c r="G299" s="215">
        <f>F299+3</f>
        <v>43836</v>
      </c>
    </row>
    <row r="300" spans="2:7">
      <c r="B300" s="213"/>
      <c r="C300" s="213"/>
    </row>
    <row r="301" spans="2:7">
      <c r="B301" s="947" t="s">
        <v>1676</v>
      </c>
      <c r="C301" s="947" t="s">
        <v>26</v>
      </c>
      <c r="D301" s="937" t="s">
        <v>27</v>
      </c>
      <c r="E301" s="217" t="s">
        <v>157</v>
      </c>
      <c r="F301" s="217" t="s">
        <v>157</v>
      </c>
      <c r="G301" s="283" t="s">
        <v>1815</v>
      </c>
    </row>
    <row r="302" spans="2:7">
      <c r="B302" s="948"/>
      <c r="C302" s="948"/>
      <c r="D302" s="938"/>
      <c r="E302" s="217" t="s">
        <v>1099</v>
      </c>
      <c r="F302" s="217" t="s">
        <v>29</v>
      </c>
      <c r="G302" s="283" t="s">
        <v>30</v>
      </c>
    </row>
    <row r="303" spans="2:7">
      <c r="B303" s="278" t="s">
        <v>1762</v>
      </c>
      <c r="C303" s="259" t="s">
        <v>1814</v>
      </c>
      <c r="D303" s="939" t="s">
        <v>1813</v>
      </c>
      <c r="E303" s="215">
        <f>F303-3</f>
        <v>43797</v>
      </c>
      <c r="F303" s="215">
        <v>43800</v>
      </c>
      <c r="G303" s="215">
        <f>F303+3</f>
        <v>43803</v>
      </c>
    </row>
    <row r="304" spans="2:7">
      <c r="B304" s="278" t="s">
        <v>1766</v>
      </c>
      <c r="C304" s="259" t="s">
        <v>1812</v>
      </c>
      <c r="D304" s="939"/>
      <c r="E304" s="215">
        <f t="shared" ref="E304:G307" si="30">E303+7</f>
        <v>43804</v>
      </c>
      <c r="F304" s="215">
        <f t="shared" si="30"/>
        <v>43807</v>
      </c>
      <c r="G304" s="215">
        <f t="shared" si="30"/>
        <v>43810</v>
      </c>
    </row>
    <row r="305" spans="1:7">
      <c r="B305" s="278" t="s">
        <v>1764</v>
      </c>
      <c r="C305" s="259" t="s">
        <v>1811</v>
      </c>
      <c r="D305" s="939"/>
      <c r="E305" s="215">
        <f t="shared" si="30"/>
        <v>43811</v>
      </c>
      <c r="F305" s="215">
        <f t="shared" si="30"/>
        <v>43814</v>
      </c>
      <c r="G305" s="215">
        <f t="shared" si="30"/>
        <v>43817</v>
      </c>
    </row>
    <row r="306" spans="1:7">
      <c r="B306" s="278" t="s">
        <v>1762</v>
      </c>
      <c r="C306" s="259" t="s">
        <v>1810</v>
      </c>
      <c r="D306" s="939"/>
      <c r="E306" s="215">
        <f t="shared" si="30"/>
        <v>43818</v>
      </c>
      <c r="F306" s="215">
        <f t="shared" si="30"/>
        <v>43821</v>
      </c>
      <c r="G306" s="215">
        <f t="shared" si="30"/>
        <v>43824</v>
      </c>
    </row>
    <row r="307" spans="1:7">
      <c r="B307" s="278" t="s">
        <v>1766</v>
      </c>
      <c r="C307" s="259" t="s">
        <v>1809</v>
      </c>
      <c r="D307" s="939"/>
      <c r="E307" s="215">
        <f t="shared" si="30"/>
        <v>43825</v>
      </c>
      <c r="F307" s="215">
        <f t="shared" si="30"/>
        <v>43828</v>
      </c>
      <c r="G307" s="215">
        <f t="shared" si="30"/>
        <v>43831</v>
      </c>
    </row>
    <row r="308" spans="1:7">
      <c r="B308" s="311"/>
      <c r="C308" s="309"/>
      <c r="D308" s="227"/>
      <c r="E308" s="226"/>
      <c r="F308" s="226"/>
      <c r="G308" s="226"/>
    </row>
    <row r="309" spans="1:7">
      <c r="A309" s="231" t="s">
        <v>1802</v>
      </c>
    </row>
    <row r="310" spans="1:7">
      <c r="B310" s="947" t="s">
        <v>1676</v>
      </c>
      <c r="C310" s="947" t="s">
        <v>26</v>
      </c>
      <c r="D310" s="937" t="s">
        <v>27</v>
      </c>
      <c r="E310" s="217" t="s">
        <v>157</v>
      </c>
      <c r="F310" s="217" t="s">
        <v>157</v>
      </c>
      <c r="G310" s="283" t="s">
        <v>1802</v>
      </c>
    </row>
    <row r="311" spans="1:7">
      <c r="B311" s="948"/>
      <c r="C311" s="948"/>
      <c r="D311" s="938"/>
      <c r="E311" s="217" t="s">
        <v>1099</v>
      </c>
      <c r="F311" s="217" t="s">
        <v>29</v>
      </c>
      <c r="G311" s="283" t="s">
        <v>30</v>
      </c>
    </row>
    <row r="312" spans="1:7">
      <c r="B312" s="278" t="s">
        <v>1805</v>
      </c>
      <c r="C312" s="259" t="s">
        <v>1808</v>
      </c>
      <c r="D312" s="939" t="s">
        <v>1807</v>
      </c>
      <c r="E312" s="215">
        <f>F312-3</f>
        <v>43803</v>
      </c>
      <c r="F312" s="215">
        <v>43806</v>
      </c>
      <c r="G312" s="215">
        <f>F312+2</f>
        <v>43808</v>
      </c>
    </row>
    <row r="313" spans="1:7">
      <c r="B313" s="278" t="s">
        <v>1806</v>
      </c>
      <c r="C313" s="259" t="s">
        <v>626</v>
      </c>
      <c r="D313" s="939"/>
      <c r="E313" s="215">
        <f t="shared" ref="E313:G316" si="31">E312+7</f>
        <v>43810</v>
      </c>
      <c r="F313" s="215">
        <f t="shared" si="31"/>
        <v>43813</v>
      </c>
      <c r="G313" s="215">
        <f t="shared" si="31"/>
        <v>43815</v>
      </c>
    </row>
    <row r="314" spans="1:7">
      <c r="B314" s="278" t="s">
        <v>1805</v>
      </c>
      <c r="C314" s="259" t="s">
        <v>627</v>
      </c>
      <c r="D314" s="939"/>
      <c r="E314" s="215">
        <f t="shared" si="31"/>
        <v>43817</v>
      </c>
      <c r="F314" s="215">
        <f t="shared" si="31"/>
        <v>43820</v>
      </c>
      <c r="G314" s="215">
        <f t="shared" si="31"/>
        <v>43822</v>
      </c>
    </row>
    <row r="315" spans="1:7">
      <c r="B315" s="278" t="s">
        <v>1806</v>
      </c>
      <c r="C315" s="259" t="s">
        <v>1734</v>
      </c>
      <c r="D315" s="939"/>
      <c r="E315" s="215">
        <f t="shared" si="31"/>
        <v>43824</v>
      </c>
      <c r="F315" s="215">
        <f t="shared" si="31"/>
        <v>43827</v>
      </c>
      <c r="G315" s="215">
        <f t="shared" si="31"/>
        <v>43829</v>
      </c>
    </row>
    <row r="316" spans="1:7">
      <c r="B316" s="278" t="s">
        <v>1805</v>
      </c>
      <c r="C316" s="259" t="s">
        <v>1804</v>
      </c>
      <c r="D316" s="939"/>
      <c r="E316" s="215">
        <f t="shared" si="31"/>
        <v>43831</v>
      </c>
      <c r="F316" s="215">
        <f t="shared" si="31"/>
        <v>43834</v>
      </c>
      <c r="G316" s="215">
        <f t="shared" si="31"/>
        <v>43836</v>
      </c>
    </row>
    <row r="317" spans="1:7">
      <c r="B317" s="213"/>
      <c r="C317" s="213"/>
    </row>
    <row r="318" spans="1:7">
      <c r="A318" s="231" t="s">
        <v>1803</v>
      </c>
      <c r="B318" s="213"/>
      <c r="C318" s="213"/>
    </row>
    <row r="319" spans="1:7">
      <c r="B319" s="947" t="s">
        <v>1676</v>
      </c>
      <c r="C319" s="947" t="s">
        <v>26</v>
      </c>
      <c r="D319" s="937" t="s">
        <v>27</v>
      </c>
      <c r="E319" s="217" t="s">
        <v>157</v>
      </c>
      <c r="F319" s="217" t="s">
        <v>157</v>
      </c>
      <c r="G319" s="283" t="s">
        <v>1802</v>
      </c>
    </row>
    <row r="320" spans="1:7">
      <c r="B320" s="948"/>
      <c r="C320" s="948"/>
      <c r="D320" s="938"/>
      <c r="E320" s="217" t="s">
        <v>1099</v>
      </c>
      <c r="F320" s="217" t="s">
        <v>29</v>
      </c>
      <c r="G320" s="283" t="s">
        <v>30</v>
      </c>
    </row>
    <row r="321" spans="1:7">
      <c r="B321" s="259" t="s">
        <v>1800</v>
      </c>
      <c r="C321" s="259" t="s">
        <v>1801</v>
      </c>
      <c r="D321" s="939" t="s">
        <v>1711</v>
      </c>
      <c r="E321" s="215">
        <f>F321-3</f>
        <v>43803</v>
      </c>
      <c r="F321" s="215">
        <v>43806</v>
      </c>
      <c r="G321" s="215">
        <f>F321+2</f>
        <v>43808</v>
      </c>
    </row>
    <row r="322" spans="1:7">
      <c r="B322" s="259" t="s">
        <v>1800</v>
      </c>
      <c r="C322" s="259" t="s">
        <v>383</v>
      </c>
      <c r="D322" s="939"/>
      <c r="E322" s="215">
        <f t="shared" ref="E322:G325" si="32">E321+7</f>
        <v>43810</v>
      </c>
      <c r="F322" s="215">
        <f t="shared" si="32"/>
        <v>43813</v>
      </c>
      <c r="G322" s="215">
        <f t="shared" si="32"/>
        <v>43815</v>
      </c>
    </row>
    <row r="323" spans="1:7">
      <c r="B323" s="259" t="s">
        <v>1800</v>
      </c>
      <c r="C323" s="259" t="s">
        <v>384</v>
      </c>
      <c r="D323" s="939"/>
      <c r="E323" s="215">
        <f t="shared" si="32"/>
        <v>43817</v>
      </c>
      <c r="F323" s="215">
        <f t="shared" si="32"/>
        <v>43820</v>
      </c>
      <c r="G323" s="215">
        <f t="shared" si="32"/>
        <v>43822</v>
      </c>
    </row>
    <row r="324" spans="1:7">
      <c r="B324" s="259" t="s">
        <v>1800</v>
      </c>
      <c r="C324" s="259" t="s">
        <v>626</v>
      </c>
      <c r="D324" s="939"/>
      <c r="E324" s="215">
        <f t="shared" si="32"/>
        <v>43824</v>
      </c>
      <c r="F324" s="215">
        <f t="shared" si="32"/>
        <v>43827</v>
      </c>
      <c r="G324" s="215">
        <f t="shared" si="32"/>
        <v>43829</v>
      </c>
    </row>
    <row r="325" spans="1:7">
      <c r="B325" s="259" t="s">
        <v>1800</v>
      </c>
      <c r="C325" s="259" t="s">
        <v>627</v>
      </c>
      <c r="D325" s="939"/>
      <c r="E325" s="215">
        <f t="shared" si="32"/>
        <v>43831</v>
      </c>
      <c r="F325" s="215">
        <f t="shared" si="32"/>
        <v>43834</v>
      </c>
      <c r="G325" s="215">
        <f t="shared" si="32"/>
        <v>43836</v>
      </c>
    </row>
    <row r="326" spans="1:7">
      <c r="B326" s="295"/>
      <c r="C326" s="284"/>
      <c r="D326" s="227"/>
      <c r="E326" s="226"/>
      <c r="F326" s="226"/>
      <c r="G326" s="226"/>
    </row>
    <row r="327" spans="1:7">
      <c r="A327" s="950" t="s">
        <v>263</v>
      </c>
      <c r="B327" s="950"/>
    </row>
    <row r="328" spans="1:7">
      <c r="B328" s="947" t="s">
        <v>1676</v>
      </c>
      <c r="C328" s="947" t="s">
        <v>26</v>
      </c>
      <c r="D328" s="937" t="s">
        <v>27</v>
      </c>
      <c r="E328" s="217" t="s">
        <v>157</v>
      </c>
      <c r="F328" s="217" t="s">
        <v>157</v>
      </c>
      <c r="G328" s="283" t="s">
        <v>1787</v>
      </c>
    </row>
    <row r="329" spans="1:7">
      <c r="B329" s="948"/>
      <c r="C329" s="948"/>
      <c r="D329" s="938"/>
      <c r="E329" s="217" t="s">
        <v>1099</v>
      </c>
      <c r="F329" s="217" t="s">
        <v>29</v>
      </c>
      <c r="G329" s="283" t="s">
        <v>30</v>
      </c>
    </row>
    <row r="330" spans="1:7">
      <c r="B330" s="278" t="s">
        <v>1793</v>
      </c>
      <c r="C330" s="259" t="s">
        <v>1799</v>
      </c>
      <c r="D330" s="939" t="s">
        <v>1798</v>
      </c>
      <c r="E330" s="215">
        <f>F330-4</f>
        <v>43798</v>
      </c>
      <c r="F330" s="215">
        <v>43802</v>
      </c>
      <c r="G330" s="215">
        <f>F330+2</f>
        <v>43804</v>
      </c>
    </row>
    <row r="331" spans="1:7">
      <c r="B331" s="278" t="s">
        <v>1795</v>
      </c>
      <c r="C331" s="259" t="s">
        <v>1797</v>
      </c>
      <c r="D331" s="939"/>
      <c r="E331" s="215">
        <f t="shared" ref="E331:G334" si="33">E330+7</f>
        <v>43805</v>
      </c>
      <c r="F331" s="215">
        <f t="shared" si="33"/>
        <v>43809</v>
      </c>
      <c r="G331" s="215">
        <f t="shared" si="33"/>
        <v>43811</v>
      </c>
    </row>
    <row r="332" spans="1:7">
      <c r="B332" s="278" t="s">
        <v>1793</v>
      </c>
      <c r="C332" s="259" t="s">
        <v>1796</v>
      </c>
      <c r="D332" s="939"/>
      <c r="E332" s="215">
        <f t="shared" si="33"/>
        <v>43812</v>
      </c>
      <c r="F332" s="215">
        <f t="shared" si="33"/>
        <v>43816</v>
      </c>
      <c r="G332" s="215">
        <f t="shared" si="33"/>
        <v>43818</v>
      </c>
    </row>
    <row r="333" spans="1:7">
      <c r="B333" s="278" t="s">
        <v>1795</v>
      </c>
      <c r="C333" s="259" t="s">
        <v>1794</v>
      </c>
      <c r="D333" s="939"/>
      <c r="E333" s="215">
        <f t="shared" si="33"/>
        <v>43819</v>
      </c>
      <c r="F333" s="215">
        <f t="shared" si="33"/>
        <v>43823</v>
      </c>
      <c r="G333" s="215">
        <f t="shared" si="33"/>
        <v>43825</v>
      </c>
    </row>
    <row r="334" spans="1:7">
      <c r="B334" s="278" t="s">
        <v>1793</v>
      </c>
      <c r="C334" s="259" t="s">
        <v>1792</v>
      </c>
      <c r="D334" s="939"/>
      <c r="E334" s="215">
        <f t="shared" si="33"/>
        <v>43826</v>
      </c>
      <c r="F334" s="215">
        <f t="shared" si="33"/>
        <v>43830</v>
      </c>
      <c r="G334" s="215">
        <f t="shared" si="33"/>
        <v>43832</v>
      </c>
    </row>
    <row r="335" spans="1:7">
      <c r="B335" s="213"/>
      <c r="C335" s="213"/>
    </row>
    <row r="336" spans="1:7">
      <c r="B336" s="947" t="s">
        <v>1676</v>
      </c>
      <c r="C336" s="947" t="s">
        <v>26</v>
      </c>
      <c r="D336" s="937" t="s">
        <v>27</v>
      </c>
      <c r="E336" s="217" t="s">
        <v>157</v>
      </c>
      <c r="F336" s="217" t="s">
        <v>157</v>
      </c>
      <c r="G336" s="283" t="s">
        <v>1787</v>
      </c>
    </row>
    <row r="337" spans="1:7">
      <c r="B337" s="948"/>
      <c r="C337" s="948"/>
      <c r="D337" s="938"/>
      <c r="E337" s="217" t="s">
        <v>1099</v>
      </c>
      <c r="F337" s="217" t="s">
        <v>29</v>
      </c>
      <c r="G337" s="283" t="s">
        <v>30</v>
      </c>
    </row>
    <row r="338" spans="1:7">
      <c r="B338" s="259" t="s">
        <v>1788</v>
      </c>
      <c r="C338" s="259" t="s">
        <v>1791</v>
      </c>
      <c r="D338" s="939" t="s">
        <v>1790</v>
      </c>
      <c r="E338" s="215">
        <f>F338-3</f>
        <v>43802</v>
      </c>
      <c r="F338" s="215">
        <v>43805</v>
      </c>
      <c r="G338" s="215">
        <f>F338+3</f>
        <v>43808</v>
      </c>
    </row>
    <row r="339" spans="1:7">
      <c r="B339" s="259" t="s">
        <v>1788</v>
      </c>
      <c r="C339" s="259" t="s">
        <v>1789</v>
      </c>
      <c r="D339" s="939"/>
      <c r="E339" s="215">
        <f t="shared" ref="E339:F342" si="34">E338+7</f>
        <v>43809</v>
      </c>
      <c r="F339" s="215">
        <f t="shared" si="34"/>
        <v>43812</v>
      </c>
      <c r="G339" s="215">
        <f>F339+3</f>
        <v>43815</v>
      </c>
    </row>
    <row r="340" spans="1:7">
      <c r="B340" s="259" t="s">
        <v>1788</v>
      </c>
      <c r="C340" s="259" t="s">
        <v>1784</v>
      </c>
      <c r="D340" s="939"/>
      <c r="E340" s="215">
        <f t="shared" si="34"/>
        <v>43816</v>
      </c>
      <c r="F340" s="215">
        <f t="shared" si="34"/>
        <v>43819</v>
      </c>
      <c r="G340" s="215">
        <f>F340+3</f>
        <v>43822</v>
      </c>
    </row>
    <row r="341" spans="1:7">
      <c r="B341" s="259" t="s">
        <v>1788</v>
      </c>
      <c r="C341" s="259" t="s">
        <v>1782</v>
      </c>
      <c r="D341" s="939"/>
      <c r="E341" s="215">
        <f t="shared" si="34"/>
        <v>43823</v>
      </c>
      <c r="F341" s="215">
        <f t="shared" si="34"/>
        <v>43826</v>
      </c>
      <c r="G341" s="215">
        <f>F341+3</f>
        <v>43829</v>
      </c>
    </row>
    <row r="342" spans="1:7">
      <c r="B342" s="259" t="s">
        <v>1788</v>
      </c>
      <c r="C342" s="259" t="s">
        <v>1781</v>
      </c>
      <c r="D342" s="939"/>
      <c r="E342" s="215">
        <f t="shared" si="34"/>
        <v>43830</v>
      </c>
      <c r="F342" s="215">
        <f t="shared" si="34"/>
        <v>43833</v>
      </c>
      <c r="G342" s="215">
        <f>F342+3</f>
        <v>43836</v>
      </c>
    </row>
    <row r="344" spans="1:7">
      <c r="B344" s="947" t="s">
        <v>1676</v>
      </c>
      <c r="C344" s="947" t="s">
        <v>26</v>
      </c>
      <c r="D344" s="937" t="s">
        <v>27</v>
      </c>
      <c r="E344" s="217" t="s">
        <v>157</v>
      </c>
      <c r="F344" s="217" t="s">
        <v>157</v>
      </c>
      <c r="G344" s="283" t="s">
        <v>1787</v>
      </c>
    </row>
    <row r="345" spans="1:7">
      <c r="B345" s="948"/>
      <c r="C345" s="948"/>
      <c r="D345" s="938"/>
      <c r="E345" s="217" t="s">
        <v>1099</v>
      </c>
      <c r="F345" s="217" t="s">
        <v>29</v>
      </c>
      <c r="G345" s="283" t="s">
        <v>30</v>
      </c>
    </row>
    <row r="346" spans="1:7">
      <c r="B346" s="259" t="s">
        <v>1785</v>
      </c>
      <c r="C346" s="259" t="s">
        <v>379</v>
      </c>
      <c r="D346" s="940" t="s">
        <v>1786</v>
      </c>
      <c r="E346" s="215">
        <f>F346-3</f>
        <v>43797</v>
      </c>
      <c r="F346" s="215">
        <v>43800</v>
      </c>
      <c r="G346" s="215">
        <f>F346+3</f>
        <v>43803</v>
      </c>
    </row>
    <row r="347" spans="1:7">
      <c r="B347" s="259" t="s">
        <v>1785</v>
      </c>
      <c r="C347" s="259" t="s">
        <v>382</v>
      </c>
      <c r="D347" s="941"/>
      <c r="E347" s="215">
        <f t="shared" ref="E347:G350" si="35">E346+7</f>
        <v>43804</v>
      </c>
      <c r="F347" s="215">
        <f t="shared" si="35"/>
        <v>43807</v>
      </c>
      <c r="G347" s="215">
        <f t="shared" si="35"/>
        <v>43810</v>
      </c>
    </row>
    <row r="348" spans="1:7">
      <c r="B348" s="259" t="s">
        <v>1785</v>
      </c>
      <c r="C348" s="259" t="s">
        <v>383</v>
      </c>
      <c r="D348" s="941"/>
      <c r="E348" s="215">
        <f t="shared" si="35"/>
        <v>43811</v>
      </c>
      <c r="F348" s="215">
        <f t="shared" si="35"/>
        <v>43814</v>
      </c>
      <c r="G348" s="215">
        <f t="shared" si="35"/>
        <v>43817</v>
      </c>
    </row>
    <row r="349" spans="1:7">
      <c r="B349" s="259" t="s">
        <v>1785</v>
      </c>
      <c r="C349" s="259" t="s">
        <v>384</v>
      </c>
      <c r="D349" s="941"/>
      <c r="E349" s="215">
        <f t="shared" si="35"/>
        <v>43818</v>
      </c>
      <c r="F349" s="215">
        <f t="shared" si="35"/>
        <v>43821</v>
      </c>
      <c r="G349" s="215">
        <f t="shared" si="35"/>
        <v>43824</v>
      </c>
    </row>
    <row r="350" spans="1:7">
      <c r="B350" s="259" t="s">
        <v>1785</v>
      </c>
      <c r="C350" s="259" t="s">
        <v>626</v>
      </c>
      <c r="D350" s="942"/>
      <c r="E350" s="215">
        <f t="shared" si="35"/>
        <v>43825</v>
      </c>
      <c r="F350" s="215">
        <f t="shared" si="35"/>
        <v>43828</v>
      </c>
      <c r="G350" s="215">
        <f t="shared" si="35"/>
        <v>43831</v>
      </c>
    </row>
    <row r="351" spans="1:7">
      <c r="B351" s="213"/>
      <c r="C351" s="213"/>
    </row>
    <row r="352" spans="1:7">
      <c r="A352" s="231" t="s">
        <v>264</v>
      </c>
    </row>
    <row r="353" spans="2:7">
      <c r="B353" s="947" t="s">
        <v>1676</v>
      </c>
      <c r="C353" s="947" t="s">
        <v>26</v>
      </c>
      <c r="D353" s="937" t="s">
        <v>27</v>
      </c>
      <c r="E353" s="217" t="s">
        <v>157</v>
      </c>
      <c r="F353" s="217" t="s">
        <v>157</v>
      </c>
      <c r="G353" s="283" t="s">
        <v>1770</v>
      </c>
    </row>
    <row r="354" spans="2:7">
      <c r="B354" s="948"/>
      <c r="C354" s="948"/>
      <c r="D354" s="938"/>
      <c r="E354" s="217" t="s">
        <v>1099</v>
      </c>
      <c r="F354" s="217" t="s">
        <v>29</v>
      </c>
      <c r="G354" s="283" t="s">
        <v>30</v>
      </c>
    </row>
    <row r="355" spans="2:7">
      <c r="B355" s="259" t="s">
        <v>1779</v>
      </c>
      <c r="C355" s="259" t="s">
        <v>1784</v>
      </c>
      <c r="D355" s="939" t="s">
        <v>1783</v>
      </c>
      <c r="E355" s="215">
        <f>F355-4</f>
        <v>43798</v>
      </c>
      <c r="F355" s="215">
        <v>43802</v>
      </c>
      <c r="G355" s="215">
        <f>F355+3</f>
        <v>43805</v>
      </c>
    </row>
    <row r="356" spans="2:7">
      <c r="B356" s="278" t="s">
        <v>1779</v>
      </c>
      <c r="C356" s="259" t="s">
        <v>1782</v>
      </c>
      <c r="D356" s="939"/>
      <c r="E356" s="215">
        <f t="shared" ref="E356:F359" si="36">E355+7</f>
        <v>43805</v>
      </c>
      <c r="F356" s="215">
        <f t="shared" si="36"/>
        <v>43809</v>
      </c>
      <c r="G356" s="215">
        <f>F356+3</f>
        <v>43812</v>
      </c>
    </row>
    <row r="357" spans="2:7">
      <c r="B357" s="278" t="s">
        <v>1779</v>
      </c>
      <c r="C357" s="259" t="s">
        <v>1781</v>
      </c>
      <c r="D357" s="939"/>
      <c r="E357" s="215">
        <f t="shared" si="36"/>
        <v>43812</v>
      </c>
      <c r="F357" s="215">
        <f t="shared" si="36"/>
        <v>43816</v>
      </c>
      <c r="G357" s="215">
        <f>F357+3</f>
        <v>43819</v>
      </c>
    </row>
    <row r="358" spans="2:7">
      <c r="B358" s="278" t="s">
        <v>1779</v>
      </c>
      <c r="C358" s="259" t="s">
        <v>1780</v>
      </c>
      <c r="D358" s="939"/>
      <c r="E358" s="215">
        <f t="shared" si="36"/>
        <v>43819</v>
      </c>
      <c r="F358" s="215">
        <f t="shared" si="36"/>
        <v>43823</v>
      </c>
      <c r="G358" s="215">
        <f>F358+3</f>
        <v>43826</v>
      </c>
    </row>
    <row r="359" spans="2:7">
      <c r="B359" s="278" t="s">
        <v>1779</v>
      </c>
      <c r="C359" s="259" t="s">
        <v>1778</v>
      </c>
      <c r="D359" s="939"/>
      <c r="E359" s="215">
        <f t="shared" si="36"/>
        <v>43826</v>
      </c>
      <c r="F359" s="215">
        <f t="shared" si="36"/>
        <v>43830</v>
      </c>
      <c r="G359" s="215">
        <f>F359+3</f>
        <v>43833</v>
      </c>
    </row>
    <row r="360" spans="2:7">
      <c r="B360" s="213"/>
      <c r="C360" s="213"/>
      <c r="F360" s="226"/>
      <c r="G360" s="226"/>
    </row>
    <row r="361" spans="2:7">
      <c r="B361" s="947" t="s">
        <v>1676</v>
      </c>
      <c r="C361" s="947" t="s">
        <v>26</v>
      </c>
      <c r="D361" s="937" t="s">
        <v>27</v>
      </c>
      <c r="E361" s="217" t="s">
        <v>157</v>
      </c>
      <c r="F361" s="217" t="s">
        <v>157</v>
      </c>
      <c r="G361" s="283" t="s">
        <v>1770</v>
      </c>
    </row>
    <row r="362" spans="2:7">
      <c r="B362" s="948"/>
      <c r="C362" s="948"/>
      <c r="D362" s="938"/>
      <c r="E362" s="217" t="s">
        <v>1099</v>
      </c>
      <c r="F362" s="217" t="s">
        <v>29</v>
      </c>
      <c r="G362" s="283" t="s">
        <v>30</v>
      </c>
    </row>
    <row r="363" spans="2:7">
      <c r="B363" s="259" t="s">
        <v>1772</v>
      </c>
      <c r="C363" s="259" t="s">
        <v>1777</v>
      </c>
      <c r="D363" s="939" t="s">
        <v>1776</v>
      </c>
      <c r="E363" s="215">
        <f>F363-3</f>
        <v>43802</v>
      </c>
      <c r="F363" s="215">
        <v>43805</v>
      </c>
      <c r="G363" s="215">
        <f>F363+2</f>
        <v>43807</v>
      </c>
    </row>
    <row r="364" spans="2:7">
      <c r="B364" s="278" t="s">
        <v>1772</v>
      </c>
      <c r="C364" s="259" t="s">
        <v>1775</v>
      </c>
      <c r="D364" s="939"/>
      <c r="E364" s="215">
        <f t="shared" ref="E364:G367" si="37">E363+7</f>
        <v>43809</v>
      </c>
      <c r="F364" s="215">
        <f t="shared" si="37"/>
        <v>43812</v>
      </c>
      <c r="G364" s="215">
        <f t="shared" si="37"/>
        <v>43814</v>
      </c>
    </row>
    <row r="365" spans="2:7">
      <c r="B365" s="278" t="s">
        <v>1772</v>
      </c>
      <c r="C365" s="259" t="s">
        <v>1774</v>
      </c>
      <c r="D365" s="939"/>
      <c r="E365" s="215">
        <f t="shared" si="37"/>
        <v>43816</v>
      </c>
      <c r="F365" s="215">
        <f t="shared" si="37"/>
        <v>43819</v>
      </c>
      <c r="G365" s="215">
        <f t="shared" si="37"/>
        <v>43821</v>
      </c>
    </row>
    <row r="366" spans="2:7">
      <c r="B366" s="278" t="s">
        <v>1772</v>
      </c>
      <c r="C366" s="259" t="s">
        <v>1773</v>
      </c>
      <c r="D366" s="939"/>
      <c r="E366" s="215">
        <f t="shared" si="37"/>
        <v>43823</v>
      </c>
      <c r="F366" s="215">
        <f t="shared" si="37"/>
        <v>43826</v>
      </c>
      <c r="G366" s="215">
        <f t="shared" si="37"/>
        <v>43828</v>
      </c>
    </row>
    <row r="367" spans="2:7">
      <c r="B367" s="278" t="s">
        <v>1772</v>
      </c>
      <c r="C367" s="259" t="s">
        <v>1771</v>
      </c>
      <c r="D367" s="939"/>
      <c r="E367" s="215">
        <f t="shared" si="37"/>
        <v>43830</v>
      </c>
      <c r="F367" s="215">
        <f t="shared" si="37"/>
        <v>43833</v>
      </c>
      <c r="G367" s="215">
        <f t="shared" si="37"/>
        <v>43835</v>
      </c>
    </row>
    <row r="368" spans="2:7">
      <c r="B368" s="310"/>
      <c r="C368" s="307"/>
    </row>
    <row r="369" spans="1:7">
      <c r="B369" s="947" t="s">
        <v>1676</v>
      </c>
      <c r="C369" s="947" t="s">
        <v>26</v>
      </c>
      <c r="D369" s="937" t="s">
        <v>27</v>
      </c>
      <c r="E369" s="217" t="s">
        <v>157</v>
      </c>
      <c r="F369" s="217" t="s">
        <v>157</v>
      </c>
      <c r="G369" s="283" t="s">
        <v>1770</v>
      </c>
    </row>
    <row r="370" spans="1:7">
      <c r="B370" s="948"/>
      <c r="C370" s="948"/>
      <c r="D370" s="938"/>
      <c r="E370" s="217" t="s">
        <v>1099</v>
      </c>
      <c r="F370" s="217" t="s">
        <v>29</v>
      </c>
      <c r="G370" s="283" t="s">
        <v>30</v>
      </c>
    </row>
    <row r="371" spans="1:7">
      <c r="B371" s="278" t="s">
        <v>1764</v>
      </c>
      <c r="C371" s="259" t="s">
        <v>1769</v>
      </c>
      <c r="D371" s="939" t="s">
        <v>1768</v>
      </c>
      <c r="E371" s="215">
        <f>F371-3</f>
        <v>43797</v>
      </c>
      <c r="F371" s="215">
        <v>43800</v>
      </c>
      <c r="G371" s="215">
        <f>F371+2</f>
        <v>43802</v>
      </c>
    </row>
    <row r="372" spans="1:7">
      <c r="B372" s="278" t="s">
        <v>1762</v>
      </c>
      <c r="C372" s="259" t="s">
        <v>1767</v>
      </c>
      <c r="D372" s="939"/>
      <c r="E372" s="215">
        <f t="shared" ref="E372:G375" si="38">E371+7</f>
        <v>43804</v>
      </c>
      <c r="F372" s="215">
        <f t="shared" si="38"/>
        <v>43807</v>
      </c>
      <c r="G372" s="215">
        <f t="shared" si="38"/>
        <v>43809</v>
      </c>
    </row>
    <row r="373" spans="1:7">
      <c r="B373" s="278" t="s">
        <v>1766</v>
      </c>
      <c r="C373" s="259" t="s">
        <v>1765</v>
      </c>
      <c r="D373" s="939"/>
      <c r="E373" s="215">
        <f t="shared" si="38"/>
        <v>43811</v>
      </c>
      <c r="F373" s="215">
        <f t="shared" si="38"/>
        <v>43814</v>
      </c>
      <c r="G373" s="215">
        <f t="shared" si="38"/>
        <v>43816</v>
      </c>
    </row>
    <row r="374" spans="1:7">
      <c r="B374" s="278" t="s">
        <v>1764</v>
      </c>
      <c r="C374" s="259" t="s">
        <v>1763</v>
      </c>
      <c r="D374" s="939"/>
      <c r="E374" s="215">
        <f t="shared" si="38"/>
        <v>43818</v>
      </c>
      <c r="F374" s="215">
        <f t="shared" si="38"/>
        <v>43821</v>
      </c>
      <c r="G374" s="215">
        <f t="shared" si="38"/>
        <v>43823</v>
      </c>
    </row>
    <row r="375" spans="1:7">
      <c r="B375" s="278" t="s">
        <v>1762</v>
      </c>
      <c r="C375" s="259" t="s">
        <v>1761</v>
      </c>
      <c r="D375" s="939"/>
      <c r="E375" s="215">
        <f t="shared" si="38"/>
        <v>43825</v>
      </c>
      <c r="F375" s="215">
        <f t="shared" si="38"/>
        <v>43828</v>
      </c>
      <c r="G375" s="215">
        <f t="shared" si="38"/>
        <v>43830</v>
      </c>
    </row>
    <row r="376" spans="1:7">
      <c r="B376" s="281"/>
      <c r="C376" s="309"/>
      <c r="E376" s="226"/>
      <c r="F376" s="226"/>
      <c r="G376" s="226"/>
    </row>
    <row r="377" spans="1:7">
      <c r="A377" s="231" t="s">
        <v>265</v>
      </c>
    </row>
    <row r="378" spans="1:7">
      <c r="A378" s="231"/>
      <c r="B378" s="947" t="s">
        <v>1676</v>
      </c>
      <c r="C378" s="947" t="s">
        <v>26</v>
      </c>
      <c r="D378" s="937" t="s">
        <v>27</v>
      </c>
      <c r="E378" s="217" t="s">
        <v>157</v>
      </c>
      <c r="F378" s="217" t="s">
        <v>157</v>
      </c>
      <c r="G378" s="283" t="s">
        <v>1736</v>
      </c>
    </row>
    <row r="379" spans="1:7">
      <c r="B379" s="948"/>
      <c r="C379" s="948"/>
      <c r="D379" s="938"/>
      <c r="E379" s="217" t="s">
        <v>1099</v>
      </c>
      <c r="F379" s="217" t="s">
        <v>29</v>
      </c>
      <c r="G379" s="283" t="s">
        <v>30</v>
      </c>
    </row>
    <row r="380" spans="1:7">
      <c r="B380" s="259" t="s">
        <v>1755</v>
      </c>
      <c r="C380" s="259" t="s">
        <v>1760</v>
      </c>
      <c r="D380" s="939" t="s">
        <v>1759</v>
      </c>
      <c r="E380" s="215">
        <f>F380-2</f>
        <v>43801</v>
      </c>
      <c r="F380" s="215">
        <v>43803</v>
      </c>
      <c r="G380" s="215">
        <f>F380+1</f>
        <v>43804</v>
      </c>
    </row>
    <row r="381" spans="1:7">
      <c r="B381" s="278" t="s">
        <v>1755</v>
      </c>
      <c r="C381" s="259" t="s">
        <v>1758</v>
      </c>
      <c r="D381" s="939"/>
      <c r="E381" s="215">
        <f t="shared" ref="E381:F384" si="39">E380+7</f>
        <v>43808</v>
      </c>
      <c r="F381" s="215">
        <f t="shared" si="39"/>
        <v>43810</v>
      </c>
      <c r="G381" s="215">
        <f>F381+1</f>
        <v>43811</v>
      </c>
    </row>
    <row r="382" spans="1:7">
      <c r="B382" s="278" t="s">
        <v>1755</v>
      </c>
      <c r="C382" s="259" t="s">
        <v>1757</v>
      </c>
      <c r="D382" s="939"/>
      <c r="E382" s="215">
        <f t="shared" si="39"/>
        <v>43815</v>
      </c>
      <c r="F382" s="215">
        <f t="shared" si="39"/>
        <v>43817</v>
      </c>
      <c r="G382" s="215">
        <f>F382+1</f>
        <v>43818</v>
      </c>
    </row>
    <row r="383" spans="1:7">
      <c r="B383" s="278" t="s">
        <v>1755</v>
      </c>
      <c r="C383" s="259" t="s">
        <v>1756</v>
      </c>
      <c r="D383" s="939"/>
      <c r="E383" s="215">
        <f t="shared" si="39"/>
        <v>43822</v>
      </c>
      <c r="F383" s="215">
        <f t="shared" si="39"/>
        <v>43824</v>
      </c>
      <c r="G383" s="215">
        <f>F383+1</f>
        <v>43825</v>
      </c>
    </row>
    <row r="384" spans="1:7">
      <c r="B384" s="278" t="s">
        <v>1755</v>
      </c>
      <c r="C384" s="259" t="s">
        <v>1754</v>
      </c>
      <c r="D384" s="939"/>
      <c r="E384" s="215">
        <f t="shared" si="39"/>
        <v>43829</v>
      </c>
      <c r="F384" s="215">
        <f t="shared" si="39"/>
        <v>43831</v>
      </c>
      <c r="G384" s="215">
        <f>F384+1</f>
        <v>43832</v>
      </c>
    </row>
    <row r="385" spans="2:7">
      <c r="B385" s="213"/>
      <c r="C385" s="213"/>
    </row>
    <row r="386" spans="2:7">
      <c r="B386" s="947" t="s">
        <v>1676</v>
      </c>
      <c r="C386" s="947" t="s">
        <v>26</v>
      </c>
      <c r="D386" s="937" t="s">
        <v>27</v>
      </c>
      <c r="E386" s="217" t="s">
        <v>157</v>
      </c>
      <c r="F386" s="217" t="s">
        <v>157</v>
      </c>
      <c r="G386" s="283" t="s">
        <v>1736</v>
      </c>
    </row>
    <row r="387" spans="2:7">
      <c r="B387" s="948"/>
      <c r="C387" s="948"/>
      <c r="D387" s="938"/>
      <c r="E387" s="217" t="s">
        <v>1099</v>
      </c>
      <c r="F387" s="217" t="s">
        <v>29</v>
      </c>
      <c r="G387" s="283" t="s">
        <v>30</v>
      </c>
    </row>
    <row r="388" spans="2:7">
      <c r="B388" s="259" t="s">
        <v>1749</v>
      </c>
      <c r="C388" s="259" t="s">
        <v>1753</v>
      </c>
      <c r="D388" s="939" t="s">
        <v>1715</v>
      </c>
      <c r="E388" s="215">
        <f>F388-2</f>
        <v>43802</v>
      </c>
      <c r="F388" s="215">
        <v>43804</v>
      </c>
      <c r="G388" s="215">
        <f>F388+2</f>
        <v>43806</v>
      </c>
    </row>
    <row r="389" spans="2:7">
      <c r="B389" s="278" t="s">
        <v>1749</v>
      </c>
      <c r="C389" s="259" t="s">
        <v>1752</v>
      </c>
      <c r="D389" s="939"/>
      <c r="E389" s="215">
        <f t="shared" ref="E389:G392" si="40">E388+7</f>
        <v>43809</v>
      </c>
      <c r="F389" s="215">
        <f t="shared" si="40"/>
        <v>43811</v>
      </c>
      <c r="G389" s="215">
        <f t="shared" si="40"/>
        <v>43813</v>
      </c>
    </row>
    <row r="390" spans="2:7">
      <c r="B390" s="278" t="s">
        <v>1749</v>
      </c>
      <c r="C390" s="259" t="s">
        <v>1751</v>
      </c>
      <c r="D390" s="939"/>
      <c r="E390" s="215">
        <f t="shared" si="40"/>
        <v>43816</v>
      </c>
      <c r="F390" s="215">
        <f t="shared" si="40"/>
        <v>43818</v>
      </c>
      <c r="G390" s="215">
        <f t="shared" si="40"/>
        <v>43820</v>
      </c>
    </row>
    <row r="391" spans="2:7">
      <c r="B391" s="278" t="s">
        <v>1749</v>
      </c>
      <c r="C391" s="259" t="s">
        <v>1750</v>
      </c>
      <c r="D391" s="939"/>
      <c r="E391" s="215">
        <f t="shared" si="40"/>
        <v>43823</v>
      </c>
      <c r="F391" s="215">
        <f t="shared" si="40"/>
        <v>43825</v>
      </c>
      <c r="G391" s="215">
        <f t="shared" si="40"/>
        <v>43827</v>
      </c>
    </row>
    <row r="392" spans="2:7">
      <c r="B392" s="278" t="s">
        <v>1749</v>
      </c>
      <c r="C392" s="259" t="s">
        <v>1748</v>
      </c>
      <c r="D392" s="939"/>
      <c r="E392" s="215">
        <f t="shared" si="40"/>
        <v>43830</v>
      </c>
      <c r="F392" s="215">
        <f t="shared" si="40"/>
        <v>43832</v>
      </c>
      <c r="G392" s="215">
        <f t="shared" si="40"/>
        <v>43834</v>
      </c>
    </row>
    <row r="394" spans="2:7">
      <c r="B394" s="947" t="s">
        <v>1676</v>
      </c>
      <c r="C394" s="947" t="s">
        <v>26</v>
      </c>
      <c r="D394" s="937" t="s">
        <v>27</v>
      </c>
      <c r="E394" s="217" t="s">
        <v>157</v>
      </c>
      <c r="F394" s="217" t="s">
        <v>157</v>
      </c>
      <c r="G394" s="283" t="s">
        <v>1736</v>
      </c>
    </row>
    <row r="395" spans="2:7">
      <c r="B395" s="948"/>
      <c r="C395" s="948"/>
      <c r="D395" s="938"/>
      <c r="E395" s="217" t="s">
        <v>1099</v>
      </c>
      <c r="F395" s="217" t="s">
        <v>29</v>
      </c>
      <c r="G395" s="283" t="s">
        <v>30</v>
      </c>
    </row>
    <row r="396" spans="2:7">
      <c r="B396" s="259" t="s">
        <v>1744</v>
      </c>
      <c r="C396" s="259" t="s">
        <v>1747</v>
      </c>
      <c r="D396" s="939" t="s">
        <v>1715</v>
      </c>
      <c r="E396" s="215">
        <f>F396-2</f>
        <v>43803</v>
      </c>
      <c r="F396" s="215">
        <v>43805</v>
      </c>
      <c r="G396" s="215">
        <f>F396+3</f>
        <v>43808</v>
      </c>
    </row>
    <row r="397" spans="2:7">
      <c r="B397" s="278" t="s">
        <v>1744</v>
      </c>
      <c r="C397" s="259" t="s">
        <v>1229</v>
      </c>
      <c r="D397" s="939"/>
      <c r="E397" s="215">
        <f t="shared" ref="E397:F400" si="41">E396+7</f>
        <v>43810</v>
      </c>
      <c r="F397" s="215">
        <f t="shared" si="41"/>
        <v>43812</v>
      </c>
      <c r="G397" s="215">
        <f>F397+3</f>
        <v>43815</v>
      </c>
    </row>
    <row r="398" spans="2:7">
      <c r="B398" s="278" t="s">
        <v>1744</v>
      </c>
      <c r="C398" s="259" t="s">
        <v>1746</v>
      </c>
      <c r="D398" s="939"/>
      <c r="E398" s="215">
        <f t="shared" si="41"/>
        <v>43817</v>
      </c>
      <c r="F398" s="215">
        <f t="shared" si="41"/>
        <v>43819</v>
      </c>
      <c r="G398" s="215">
        <f>F398+3</f>
        <v>43822</v>
      </c>
    </row>
    <row r="399" spans="2:7">
      <c r="B399" s="278" t="s">
        <v>1744</v>
      </c>
      <c r="C399" s="259" t="s">
        <v>1745</v>
      </c>
      <c r="D399" s="939"/>
      <c r="E399" s="215">
        <f t="shared" si="41"/>
        <v>43824</v>
      </c>
      <c r="F399" s="215">
        <f t="shared" si="41"/>
        <v>43826</v>
      </c>
      <c r="G399" s="215">
        <f>F399+3</f>
        <v>43829</v>
      </c>
    </row>
    <row r="400" spans="2:7">
      <c r="B400" s="278" t="s">
        <v>1744</v>
      </c>
      <c r="C400" s="259" t="s">
        <v>1743</v>
      </c>
      <c r="D400" s="939"/>
      <c r="E400" s="215">
        <f t="shared" si="41"/>
        <v>43831</v>
      </c>
      <c r="F400" s="215">
        <f t="shared" si="41"/>
        <v>43833</v>
      </c>
      <c r="G400" s="215">
        <f>F400+3</f>
        <v>43836</v>
      </c>
    </row>
    <row r="401" spans="2:7">
      <c r="C401" s="213"/>
    </row>
    <row r="402" spans="2:7">
      <c r="B402" s="947" t="s">
        <v>1676</v>
      </c>
      <c r="C402" s="947" t="s">
        <v>26</v>
      </c>
      <c r="D402" s="937" t="s">
        <v>27</v>
      </c>
      <c r="E402" s="217" t="s">
        <v>157</v>
      </c>
      <c r="F402" s="217" t="s">
        <v>157</v>
      </c>
      <c r="G402" s="283" t="s">
        <v>1736</v>
      </c>
    </row>
    <row r="403" spans="2:7">
      <c r="B403" s="948"/>
      <c r="C403" s="948"/>
      <c r="D403" s="938"/>
      <c r="E403" s="217" t="s">
        <v>1099</v>
      </c>
      <c r="F403" s="217" t="s">
        <v>29</v>
      </c>
      <c r="G403" s="283" t="s">
        <v>30</v>
      </c>
    </row>
    <row r="404" spans="2:7">
      <c r="B404" s="259" t="s">
        <v>1738</v>
      </c>
      <c r="C404" s="259" t="s">
        <v>1742</v>
      </c>
      <c r="D404" s="939" t="s">
        <v>1715</v>
      </c>
      <c r="E404" s="215">
        <f>F404-2</f>
        <v>43804</v>
      </c>
      <c r="F404" s="215">
        <v>43806</v>
      </c>
      <c r="G404" s="215">
        <f>F404+2</f>
        <v>43808</v>
      </c>
    </row>
    <row r="405" spans="2:7">
      <c r="B405" s="278" t="s">
        <v>1738</v>
      </c>
      <c r="C405" s="259" t="s">
        <v>1741</v>
      </c>
      <c r="D405" s="939"/>
      <c r="E405" s="215">
        <f t="shared" ref="E405:F408" si="42">E404+7</f>
        <v>43811</v>
      </c>
      <c r="F405" s="215">
        <f t="shared" si="42"/>
        <v>43813</v>
      </c>
      <c r="G405" s="215">
        <f>F405+2</f>
        <v>43815</v>
      </c>
    </row>
    <row r="406" spans="2:7">
      <c r="B406" s="278" t="s">
        <v>1738</v>
      </c>
      <c r="C406" s="259" t="s">
        <v>1740</v>
      </c>
      <c r="D406" s="939"/>
      <c r="E406" s="215">
        <f t="shared" si="42"/>
        <v>43818</v>
      </c>
      <c r="F406" s="215">
        <f t="shared" si="42"/>
        <v>43820</v>
      </c>
      <c r="G406" s="215">
        <f>F406+2</f>
        <v>43822</v>
      </c>
    </row>
    <row r="407" spans="2:7">
      <c r="B407" s="278" t="s">
        <v>1738</v>
      </c>
      <c r="C407" s="259" t="s">
        <v>1739</v>
      </c>
      <c r="D407" s="939"/>
      <c r="E407" s="215">
        <f t="shared" si="42"/>
        <v>43825</v>
      </c>
      <c r="F407" s="215">
        <f t="shared" si="42"/>
        <v>43827</v>
      </c>
      <c r="G407" s="215">
        <f>F407+2</f>
        <v>43829</v>
      </c>
    </row>
    <row r="408" spans="2:7">
      <c r="B408" s="278" t="s">
        <v>1738</v>
      </c>
      <c r="C408" s="259" t="s">
        <v>1737</v>
      </c>
      <c r="D408" s="939"/>
      <c r="E408" s="215">
        <f t="shared" si="42"/>
        <v>43832</v>
      </c>
      <c r="F408" s="215">
        <f t="shared" si="42"/>
        <v>43834</v>
      </c>
      <c r="G408" s="215">
        <f>F408+2</f>
        <v>43836</v>
      </c>
    </row>
    <row r="409" spans="2:7">
      <c r="B409" s="213"/>
      <c r="C409" s="213"/>
      <c r="F409" s="306"/>
      <c r="G409" s="306"/>
    </row>
    <row r="410" spans="2:7">
      <c r="B410" s="947" t="s">
        <v>1676</v>
      </c>
      <c r="C410" s="947" t="s">
        <v>26</v>
      </c>
      <c r="D410" s="937" t="s">
        <v>27</v>
      </c>
      <c r="E410" s="217" t="s">
        <v>157</v>
      </c>
      <c r="F410" s="217" t="s">
        <v>157</v>
      </c>
      <c r="G410" s="283" t="s">
        <v>1736</v>
      </c>
    </row>
    <row r="411" spans="2:7">
      <c r="B411" s="948"/>
      <c r="C411" s="948"/>
      <c r="D411" s="938"/>
      <c r="E411" s="217" t="s">
        <v>1099</v>
      </c>
      <c r="F411" s="217" t="s">
        <v>29</v>
      </c>
      <c r="G411" s="283" t="s">
        <v>30</v>
      </c>
    </row>
    <row r="412" spans="2:7">
      <c r="B412" s="259" t="s">
        <v>1735</v>
      </c>
      <c r="C412" s="259" t="s">
        <v>383</v>
      </c>
      <c r="D412" s="939" t="s">
        <v>1715</v>
      </c>
      <c r="E412" s="215">
        <f>F412-2</f>
        <v>43798</v>
      </c>
      <c r="F412" s="215">
        <v>43800</v>
      </c>
      <c r="G412" s="215">
        <f>F412+2</f>
        <v>43802</v>
      </c>
    </row>
    <row r="413" spans="2:7">
      <c r="B413" s="278" t="s">
        <v>1735</v>
      </c>
      <c r="C413" s="259" t="s">
        <v>384</v>
      </c>
      <c r="D413" s="939"/>
      <c r="E413" s="215">
        <f t="shared" ref="E413:G416" si="43">E412+7</f>
        <v>43805</v>
      </c>
      <c r="F413" s="215">
        <f t="shared" si="43"/>
        <v>43807</v>
      </c>
      <c r="G413" s="215">
        <f t="shared" si="43"/>
        <v>43809</v>
      </c>
    </row>
    <row r="414" spans="2:7">
      <c r="B414" s="278" t="s">
        <v>1735</v>
      </c>
      <c r="C414" s="259" t="s">
        <v>626</v>
      </c>
      <c r="D414" s="939"/>
      <c r="E414" s="215">
        <f t="shared" si="43"/>
        <v>43812</v>
      </c>
      <c r="F414" s="215">
        <f t="shared" si="43"/>
        <v>43814</v>
      </c>
      <c r="G414" s="215">
        <f t="shared" si="43"/>
        <v>43816</v>
      </c>
    </row>
    <row r="415" spans="2:7">
      <c r="B415" s="278" t="s">
        <v>1735</v>
      </c>
      <c r="C415" s="259" t="s">
        <v>627</v>
      </c>
      <c r="D415" s="939"/>
      <c r="E415" s="215">
        <f t="shared" si="43"/>
        <v>43819</v>
      </c>
      <c r="F415" s="215">
        <f t="shared" si="43"/>
        <v>43821</v>
      </c>
      <c r="G415" s="215">
        <f t="shared" si="43"/>
        <v>43823</v>
      </c>
    </row>
    <row r="416" spans="2:7">
      <c r="B416" s="278" t="s">
        <v>1735</v>
      </c>
      <c r="C416" s="259" t="s">
        <v>1734</v>
      </c>
      <c r="D416" s="939"/>
      <c r="E416" s="215">
        <f t="shared" si="43"/>
        <v>43826</v>
      </c>
      <c r="F416" s="215">
        <f t="shared" si="43"/>
        <v>43828</v>
      </c>
      <c r="G416" s="215">
        <f t="shared" si="43"/>
        <v>43830</v>
      </c>
    </row>
    <row r="417" spans="1:7">
      <c r="B417" s="281"/>
      <c r="C417" s="281"/>
      <c r="D417" s="227"/>
      <c r="E417" s="226"/>
      <c r="F417" s="226"/>
      <c r="G417" s="226"/>
    </row>
    <row r="418" spans="1:7">
      <c r="A418" s="231" t="s">
        <v>266</v>
      </c>
    </row>
    <row r="419" spans="1:7">
      <c r="A419" s="231"/>
      <c r="B419" s="947" t="s">
        <v>1676</v>
      </c>
      <c r="C419" s="947" t="s">
        <v>26</v>
      </c>
      <c r="D419" s="937" t="s">
        <v>27</v>
      </c>
      <c r="E419" s="217" t="s">
        <v>157</v>
      </c>
      <c r="F419" s="217" t="s">
        <v>157</v>
      </c>
      <c r="G419" s="283" t="s">
        <v>1716</v>
      </c>
    </row>
    <row r="420" spans="1:7">
      <c r="A420" s="231"/>
      <c r="B420" s="948"/>
      <c r="C420" s="948"/>
      <c r="D420" s="938"/>
      <c r="E420" s="217" t="s">
        <v>1099</v>
      </c>
      <c r="F420" s="217" t="s">
        <v>29</v>
      </c>
      <c r="G420" s="283" t="s">
        <v>30</v>
      </c>
    </row>
    <row r="421" spans="1:7">
      <c r="A421" s="231"/>
      <c r="B421" s="259" t="s">
        <v>1728</v>
      </c>
      <c r="C421" s="259" t="s">
        <v>1733</v>
      </c>
      <c r="D421" s="939" t="s">
        <v>1732</v>
      </c>
      <c r="E421" s="215">
        <f>F421-4</f>
        <v>43798</v>
      </c>
      <c r="F421" s="215">
        <v>43802</v>
      </c>
      <c r="G421" s="215">
        <f>F421+2</f>
        <v>43804</v>
      </c>
    </row>
    <row r="422" spans="1:7">
      <c r="A422" s="231"/>
      <c r="B422" s="278" t="s">
        <v>1728</v>
      </c>
      <c r="C422" s="259" t="s">
        <v>1731</v>
      </c>
      <c r="D422" s="939"/>
      <c r="E422" s="215">
        <f t="shared" ref="E422:G425" si="44">E421+7</f>
        <v>43805</v>
      </c>
      <c r="F422" s="215">
        <f t="shared" si="44"/>
        <v>43809</v>
      </c>
      <c r="G422" s="215">
        <f t="shared" si="44"/>
        <v>43811</v>
      </c>
    </row>
    <row r="423" spans="1:7">
      <c r="A423" s="231"/>
      <c r="B423" s="278" t="s">
        <v>1728</v>
      </c>
      <c r="C423" s="259" t="s">
        <v>1730</v>
      </c>
      <c r="D423" s="939"/>
      <c r="E423" s="215">
        <f t="shared" si="44"/>
        <v>43812</v>
      </c>
      <c r="F423" s="215">
        <f t="shared" si="44"/>
        <v>43816</v>
      </c>
      <c r="G423" s="215">
        <f t="shared" si="44"/>
        <v>43818</v>
      </c>
    </row>
    <row r="424" spans="1:7">
      <c r="A424" s="231"/>
      <c r="B424" s="278" t="s">
        <v>1728</v>
      </c>
      <c r="C424" s="259" t="s">
        <v>1729</v>
      </c>
      <c r="D424" s="939"/>
      <c r="E424" s="215">
        <f t="shared" si="44"/>
        <v>43819</v>
      </c>
      <c r="F424" s="215">
        <f t="shared" si="44"/>
        <v>43823</v>
      </c>
      <c r="G424" s="215">
        <f t="shared" si="44"/>
        <v>43825</v>
      </c>
    </row>
    <row r="425" spans="1:7">
      <c r="A425" s="231"/>
      <c r="B425" s="278" t="s">
        <v>1728</v>
      </c>
      <c r="C425" s="259" t="s">
        <v>1727</v>
      </c>
      <c r="D425" s="939"/>
      <c r="E425" s="215">
        <f t="shared" si="44"/>
        <v>43826</v>
      </c>
      <c r="F425" s="215">
        <f t="shared" si="44"/>
        <v>43830</v>
      </c>
      <c r="G425" s="215">
        <f t="shared" si="44"/>
        <v>43832</v>
      </c>
    </row>
    <row r="426" spans="1:7">
      <c r="A426" s="231"/>
      <c r="B426" s="308"/>
      <c r="C426" s="307"/>
    </row>
    <row r="427" spans="1:7">
      <c r="B427" s="947" t="s">
        <v>1676</v>
      </c>
      <c r="C427" s="947" t="s">
        <v>26</v>
      </c>
      <c r="D427" s="937" t="s">
        <v>27</v>
      </c>
      <c r="E427" s="217" t="s">
        <v>157</v>
      </c>
      <c r="F427" s="217" t="s">
        <v>157</v>
      </c>
      <c r="G427" s="283" t="s">
        <v>1716</v>
      </c>
    </row>
    <row r="428" spans="1:7">
      <c r="B428" s="948"/>
      <c r="C428" s="948"/>
      <c r="D428" s="938"/>
      <c r="E428" s="217" t="s">
        <v>1099</v>
      </c>
      <c r="F428" s="217" t="s">
        <v>29</v>
      </c>
      <c r="G428" s="283" t="s">
        <v>30</v>
      </c>
    </row>
    <row r="429" spans="1:7">
      <c r="B429" s="259" t="s">
        <v>1726</v>
      </c>
      <c r="C429" s="259" t="s">
        <v>382</v>
      </c>
      <c r="D429" s="939" t="s">
        <v>1715</v>
      </c>
      <c r="E429" s="215">
        <f>F429-2</f>
        <v>43801</v>
      </c>
      <c r="F429" s="215">
        <v>43803</v>
      </c>
      <c r="G429" s="215">
        <f>F429+2</f>
        <v>43805</v>
      </c>
    </row>
    <row r="430" spans="1:7">
      <c r="B430" s="278" t="s">
        <v>1726</v>
      </c>
      <c r="C430" s="259" t="s">
        <v>383</v>
      </c>
      <c r="D430" s="939"/>
      <c r="E430" s="215">
        <f t="shared" ref="E430:G433" si="45">E429+7</f>
        <v>43808</v>
      </c>
      <c r="F430" s="215">
        <f t="shared" si="45"/>
        <v>43810</v>
      </c>
      <c r="G430" s="215">
        <f t="shared" si="45"/>
        <v>43812</v>
      </c>
    </row>
    <row r="431" spans="1:7">
      <c r="B431" s="278" t="s">
        <v>1726</v>
      </c>
      <c r="C431" s="259" t="s">
        <v>384</v>
      </c>
      <c r="D431" s="939"/>
      <c r="E431" s="215">
        <f t="shared" si="45"/>
        <v>43815</v>
      </c>
      <c r="F431" s="215">
        <f t="shared" si="45"/>
        <v>43817</v>
      </c>
      <c r="G431" s="215">
        <f t="shared" si="45"/>
        <v>43819</v>
      </c>
    </row>
    <row r="432" spans="1:7">
      <c r="B432" s="278" t="s">
        <v>1726</v>
      </c>
      <c r="C432" s="259" t="s">
        <v>626</v>
      </c>
      <c r="D432" s="939"/>
      <c r="E432" s="215">
        <f t="shared" si="45"/>
        <v>43822</v>
      </c>
      <c r="F432" s="215">
        <f t="shared" si="45"/>
        <v>43824</v>
      </c>
      <c r="G432" s="215">
        <f t="shared" si="45"/>
        <v>43826</v>
      </c>
    </row>
    <row r="433" spans="2:7">
      <c r="B433" s="278" t="s">
        <v>1726</v>
      </c>
      <c r="C433" s="259" t="s">
        <v>627</v>
      </c>
      <c r="D433" s="939"/>
      <c r="E433" s="215">
        <f t="shared" si="45"/>
        <v>43829</v>
      </c>
      <c r="F433" s="215">
        <f t="shared" si="45"/>
        <v>43831</v>
      </c>
      <c r="G433" s="215">
        <f t="shared" si="45"/>
        <v>43833</v>
      </c>
    </row>
    <row r="434" spans="2:7">
      <c r="E434" s="226"/>
      <c r="F434" s="226"/>
      <c r="G434" s="226"/>
    </row>
    <row r="435" spans="2:7">
      <c r="B435" s="947" t="s">
        <v>1676</v>
      </c>
      <c r="C435" s="947" t="s">
        <v>26</v>
      </c>
      <c r="D435" s="937" t="s">
        <v>27</v>
      </c>
      <c r="E435" s="217" t="s">
        <v>157</v>
      </c>
      <c r="F435" s="217" t="s">
        <v>157</v>
      </c>
      <c r="G435" s="283" t="s">
        <v>1716</v>
      </c>
    </row>
    <row r="436" spans="2:7">
      <c r="B436" s="948"/>
      <c r="C436" s="948"/>
      <c r="D436" s="938"/>
      <c r="E436" s="217" t="s">
        <v>1099</v>
      </c>
      <c r="F436" s="217" t="s">
        <v>29</v>
      </c>
      <c r="G436" s="283" t="s">
        <v>30</v>
      </c>
    </row>
    <row r="437" spans="2:7">
      <c r="B437" s="259" t="s">
        <v>1724</v>
      </c>
      <c r="C437" s="259" t="s">
        <v>382</v>
      </c>
      <c r="D437" s="939" t="s">
        <v>1725</v>
      </c>
      <c r="E437" s="215">
        <f>F437-2</f>
        <v>43802</v>
      </c>
      <c r="F437" s="215">
        <v>43804</v>
      </c>
      <c r="G437" s="215">
        <f>F437+2</f>
        <v>43806</v>
      </c>
    </row>
    <row r="438" spans="2:7">
      <c r="B438" s="259" t="s">
        <v>1724</v>
      </c>
      <c r="C438" s="259" t="s">
        <v>383</v>
      </c>
      <c r="D438" s="939"/>
      <c r="E438" s="215">
        <f t="shared" ref="E438:F441" si="46">E437+7</f>
        <v>43809</v>
      </c>
      <c r="F438" s="215">
        <f t="shared" si="46"/>
        <v>43811</v>
      </c>
      <c r="G438" s="215">
        <f>F438+2</f>
        <v>43813</v>
      </c>
    </row>
    <row r="439" spans="2:7">
      <c r="B439" s="259" t="s">
        <v>1724</v>
      </c>
      <c r="C439" s="259" t="s">
        <v>384</v>
      </c>
      <c r="D439" s="939"/>
      <c r="E439" s="215">
        <f t="shared" si="46"/>
        <v>43816</v>
      </c>
      <c r="F439" s="215">
        <f t="shared" si="46"/>
        <v>43818</v>
      </c>
      <c r="G439" s="215">
        <f>F439+2</f>
        <v>43820</v>
      </c>
    </row>
    <row r="440" spans="2:7">
      <c r="B440" s="259" t="s">
        <v>1724</v>
      </c>
      <c r="C440" s="259" t="s">
        <v>626</v>
      </c>
      <c r="D440" s="939"/>
      <c r="E440" s="215">
        <f t="shared" si="46"/>
        <v>43823</v>
      </c>
      <c r="F440" s="215">
        <f t="shared" si="46"/>
        <v>43825</v>
      </c>
      <c r="G440" s="215">
        <f>F440+2</f>
        <v>43827</v>
      </c>
    </row>
    <row r="441" spans="2:7">
      <c r="B441" s="259" t="s">
        <v>1724</v>
      </c>
      <c r="C441" s="259" t="s">
        <v>627</v>
      </c>
      <c r="D441" s="939"/>
      <c r="E441" s="215">
        <f t="shared" si="46"/>
        <v>43830</v>
      </c>
      <c r="F441" s="215">
        <f t="shared" si="46"/>
        <v>43832</v>
      </c>
      <c r="G441" s="215">
        <f>F441+2</f>
        <v>43834</v>
      </c>
    </row>
    <row r="442" spans="2:7">
      <c r="B442" s="228"/>
      <c r="C442" s="235"/>
      <c r="E442" s="226"/>
      <c r="F442" s="226"/>
      <c r="G442" s="226"/>
    </row>
    <row r="443" spans="2:7">
      <c r="B443" s="947" t="s">
        <v>1676</v>
      </c>
      <c r="C443" s="947" t="s">
        <v>26</v>
      </c>
      <c r="D443" s="937" t="s">
        <v>27</v>
      </c>
      <c r="E443" s="217" t="s">
        <v>157</v>
      </c>
      <c r="F443" s="217" t="s">
        <v>157</v>
      </c>
      <c r="G443" s="283" t="s">
        <v>1716</v>
      </c>
    </row>
    <row r="444" spans="2:7">
      <c r="B444" s="948"/>
      <c r="C444" s="948"/>
      <c r="D444" s="938"/>
      <c r="E444" s="217" t="s">
        <v>1099</v>
      </c>
      <c r="F444" s="217" t="s">
        <v>29</v>
      </c>
      <c r="G444" s="283" t="s">
        <v>30</v>
      </c>
    </row>
    <row r="445" spans="2:7">
      <c r="B445" s="259" t="s">
        <v>1718</v>
      </c>
      <c r="C445" s="259" t="s">
        <v>1723</v>
      </c>
      <c r="D445" s="939" t="s">
        <v>1722</v>
      </c>
      <c r="E445" s="215">
        <f>F445-2</f>
        <v>43803</v>
      </c>
      <c r="F445" s="215">
        <v>43805</v>
      </c>
      <c r="G445" s="215">
        <f>F445+2</f>
        <v>43807</v>
      </c>
    </row>
    <row r="446" spans="2:7">
      <c r="B446" s="259" t="s">
        <v>1718</v>
      </c>
      <c r="C446" s="259" t="s">
        <v>1721</v>
      </c>
      <c r="D446" s="939"/>
      <c r="E446" s="215">
        <f t="shared" ref="E446:G449" si="47">E445+7</f>
        <v>43810</v>
      </c>
      <c r="F446" s="215">
        <f t="shared" si="47"/>
        <v>43812</v>
      </c>
      <c r="G446" s="215">
        <f t="shared" si="47"/>
        <v>43814</v>
      </c>
    </row>
    <row r="447" spans="2:7">
      <c r="B447" s="259" t="s">
        <v>1718</v>
      </c>
      <c r="C447" s="259" t="s">
        <v>1720</v>
      </c>
      <c r="D447" s="939"/>
      <c r="E447" s="215">
        <f t="shared" si="47"/>
        <v>43817</v>
      </c>
      <c r="F447" s="215">
        <f t="shared" si="47"/>
        <v>43819</v>
      </c>
      <c r="G447" s="215">
        <f t="shared" si="47"/>
        <v>43821</v>
      </c>
    </row>
    <row r="448" spans="2:7">
      <c r="B448" s="259" t="s">
        <v>1718</v>
      </c>
      <c r="C448" s="259" t="s">
        <v>1719</v>
      </c>
      <c r="D448" s="939"/>
      <c r="E448" s="215">
        <f t="shared" si="47"/>
        <v>43824</v>
      </c>
      <c r="F448" s="215">
        <f t="shared" si="47"/>
        <v>43826</v>
      </c>
      <c r="G448" s="215">
        <f t="shared" si="47"/>
        <v>43828</v>
      </c>
    </row>
    <row r="449" spans="1:8">
      <c r="B449" s="259" t="s">
        <v>1718</v>
      </c>
      <c r="C449" s="259" t="s">
        <v>1717</v>
      </c>
      <c r="D449" s="939"/>
      <c r="E449" s="215">
        <f t="shared" si="47"/>
        <v>43831</v>
      </c>
      <c r="F449" s="215">
        <f t="shared" si="47"/>
        <v>43833</v>
      </c>
      <c r="G449" s="215">
        <f t="shared" si="47"/>
        <v>43835</v>
      </c>
    </row>
    <row r="451" spans="1:8">
      <c r="B451" s="947" t="s">
        <v>1676</v>
      </c>
      <c r="C451" s="947" t="s">
        <v>26</v>
      </c>
      <c r="D451" s="937" t="s">
        <v>1620</v>
      </c>
      <c r="E451" s="217" t="s">
        <v>157</v>
      </c>
      <c r="F451" s="217" t="s">
        <v>157</v>
      </c>
      <c r="G451" s="283" t="s">
        <v>1716</v>
      </c>
    </row>
    <row r="452" spans="1:8">
      <c r="B452" s="948"/>
      <c r="C452" s="948"/>
      <c r="D452" s="938"/>
      <c r="E452" s="217" t="s">
        <v>1099</v>
      </c>
      <c r="F452" s="217" t="s">
        <v>29</v>
      </c>
      <c r="G452" s="283" t="s">
        <v>30</v>
      </c>
    </row>
    <row r="453" spans="1:8">
      <c r="B453" s="259" t="s">
        <v>1714</v>
      </c>
      <c r="C453" s="259" t="s">
        <v>378</v>
      </c>
      <c r="D453" s="939" t="s">
        <v>1715</v>
      </c>
      <c r="E453" s="215">
        <f>F453-2</f>
        <v>43798</v>
      </c>
      <c r="F453" s="215">
        <v>43800</v>
      </c>
      <c r="G453" s="215">
        <f>F453+2</f>
        <v>43802</v>
      </c>
    </row>
    <row r="454" spans="1:8">
      <c r="B454" s="278" t="s">
        <v>1714</v>
      </c>
      <c r="C454" s="259" t="s">
        <v>379</v>
      </c>
      <c r="D454" s="939"/>
      <c r="E454" s="215">
        <f t="shared" ref="E454:F457" si="48">E453+7</f>
        <v>43805</v>
      </c>
      <c r="F454" s="215">
        <f t="shared" si="48"/>
        <v>43807</v>
      </c>
      <c r="G454" s="215">
        <f>F454+2</f>
        <v>43809</v>
      </c>
    </row>
    <row r="455" spans="1:8">
      <c r="B455" s="278" t="s">
        <v>1714</v>
      </c>
      <c r="C455" s="259" t="s">
        <v>382</v>
      </c>
      <c r="D455" s="939"/>
      <c r="E455" s="215">
        <f t="shared" si="48"/>
        <v>43812</v>
      </c>
      <c r="F455" s="215">
        <f t="shared" si="48"/>
        <v>43814</v>
      </c>
      <c r="G455" s="215">
        <f>F455+2</f>
        <v>43816</v>
      </c>
    </row>
    <row r="456" spans="1:8">
      <c r="B456" s="278" t="s">
        <v>1714</v>
      </c>
      <c r="C456" s="259" t="s">
        <v>383</v>
      </c>
      <c r="D456" s="939"/>
      <c r="E456" s="215">
        <f t="shared" si="48"/>
        <v>43819</v>
      </c>
      <c r="F456" s="215">
        <f t="shared" si="48"/>
        <v>43821</v>
      </c>
      <c r="G456" s="215">
        <f>F456+2</f>
        <v>43823</v>
      </c>
    </row>
    <row r="457" spans="1:8">
      <c r="B457" s="278" t="s">
        <v>1714</v>
      </c>
      <c r="C457" s="259" t="s">
        <v>384</v>
      </c>
      <c r="D457" s="939"/>
      <c r="E457" s="215">
        <f t="shared" si="48"/>
        <v>43826</v>
      </c>
      <c r="F457" s="215">
        <f t="shared" si="48"/>
        <v>43828</v>
      </c>
      <c r="G457" s="215">
        <f>F457+2</f>
        <v>43830</v>
      </c>
    </row>
    <row r="458" spans="1:8">
      <c r="B458" s="281"/>
      <c r="C458" s="281"/>
      <c r="D458" s="227"/>
      <c r="E458" s="226"/>
      <c r="F458" s="226"/>
      <c r="G458" s="226"/>
    </row>
    <row r="459" spans="1:8" s="263" customFormat="1">
      <c r="A459" s="949" t="s">
        <v>1713</v>
      </c>
      <c r="B459" s="949"/>
      <c r="C459" s="949"/>
      <c r="D459" s="949"/>
      <c r="E459" s="949"/>
      <c r="F459" s="949"/>
      <c r="G459" s="949"/>
      <c r="H459" s="257"/>
    </row>
    <row r="460" spans="1:8">
      <c r="A460" s="231" t="s">
        <v>1712</v>
      </c>
      <c r="F460" s="306"/>
    </row>
    <row r="461" spans="1:8">
      <c r="B461" s="947" t="s">
        <v>1676</v>
      </c>
      <c r="C461" s="947" t="s">
        <v>26</v>
      </c>
      <c r="D461" s="937" t="s">
        <v>1620</v>
      </c>
      <c r="E461" s="217" t="s">
        <v>157</v>
      </c>
      <c r="F461" s="217" t="s">
        <v>157</v>
      </c>
      <c r="G461" s="283" t="s">
        <v>1707</v>
      </c>
    </row>
    <row r="462" spans="1:8">
      <c r="B462" s="948"/>
      <c r="C462" s="948"/>
      <c r="D462" s="938"/>
      <c r="E462" s="217" t="s">
        <v>1099</v>
      </c>
      <c r="F462" s="217" t="s">
        <v>29</v>
      </c>
      <c r="G462" s="283" t="s">
        <v>30</v>
      </c>
    </row>
    <row r="463" spans="1:8">
      <c r="B463" s="278" t="s">
        <v>1709</v>
      </c>
      <c r="C463" s="259" t="s">
        <v>641</v>
      </c>
      <c r="D463" s="939" t="s">
        <v>1711</v>
      </c>
      <c r="E463" s="215">
        <f>F463-5</f>
        <v>43798</v>
      </c>
      <c r="F463" s="215">
        <v>43803</v>
      </c>
      <c r="G463" s="215">
        <f>F463+3</f>
        <v>43806</v>
      </c>
    </row>
    <row r="464" spans="1:8">
      <c r="B464" s="278" t="s">
        <v>1710</v>
      </c>
      <c r="C464" s="259" t="s">
        <v>642</v>
      </c>
      <c r="D464" s="939"/>
      <c r="E464" s="215">
        <f t="shared" ref="E464:F467" si="49">E463+7</f>
        <v>43805</v>
      </c>
      <c r="F464" s="215">
        <f t="shared" si="49"/>
        <v>43810</v>
      </c>
      <c r="G464" s="215">
        <f>F464+3</f>
        <v>43813</v>
      </c>
    </row>
    <row r="465" spans="2:7">
      <c r="B465" s="278" t="s">
        <v>1709</v>
      </c>
      <c r="C465" s="259" t="s">
        <v>643</v>
      </c>
      <c r="D465" s="939"/>
      <c r="E465" s="215">
        <f t="shared" si="49"/>
        <v>43812</v>
      </c>
      <c r="F465" s="215">
        <f t="shared" si="49"/>
        <v>43817</v>
      </c>
      <c r="G465" s="215">
        <f>F465+3</f>
        <v>43820</v>
      </c>
    </row>
    <row r="466" spans="2:7">
      <c r="B466" s="278" t="s">
        <v>1710</v>
      </c>
      <c r="C466" s="259" t="s">
        <v>1703</v>
      </c>
      <c r="D466" s="939"/>
      <c r="E466" s="215">
        <f t="shared" si="49"/>
        <v>43819</v>
      </c>
      <c r="F466" s="215">
        <f t="shared" si="49"/>
        <v>43824</v>
      </c>
      <c r="G466" s="215">
        <f>F466+3</f>
        <v>43827</v>
      </c>
    </row>
    <row r="467" spans="2:7">
      <c r="B467" s="278" t="s">
        <v>1709</v>
      </c>
      <c r="C467" s="259" t="s">
        <v>1708</v>
      </c>
      <c r="D467" s="939"/>
      <c r="E467" s="215">
        <f t="shared" si="49"/>
        <v>43826</v>
      </c>
      <c r="F467" s="215">
        <f t="shared" si="49"/>
        <v>43831</v>
      </c>
      <c r="G467" s="215">
        <f>F467+3</f>
        <v>43834</v>
      </c>
    </row>
    <row r="468" spans="2:7">
      <c r="F468" s="306"/>
    </row>
    <row r="469" spans="2:7">
      <c r="B469" s="947" t="s">
        <v>1676</v>
      </c>
      <c r="C469" s="947" t="s">
        <v>26</v>
      </c>
      <c r="D469" s="937" t="s">
        <v>1620</v>
      </c>
      <c r="E469" s="217" t="s">
        <v>157</v>
      </c>
      <c r="F469" s="217" t="s">
        <v>157</v>
      </c>
      <c r="G469" s="283" t="s">
        <v>1707</v>
      </c>
    </row>
    <row r="470" spans="2:7">
      <c r="B470" s="948"/>
      <c r="C470" s="948"/>
      <c r="D470" s="938"/>
      <c r="E470" s="217" t="s">
        <v>1099</v>
      </c>
      <c r="F470" s="217" t="s">
        <v>29</v>
      </c>
      <c r="G470" s="283" t="s">
        <v>30</v>
      </c>
    </row>
    <row r="471" spans="2:7">
      <c r="B471" s="278" t="s">
        <v>1627</v>
      </c>
      <c r="C471" s="259" t="s">
        <v>1611</v>
      </c>
      <c r="D471" s="939" t="s">
        <v>1626</v>
      </c>
      <c r="E471" s="215">
        <f>F471-3</f>
        <v>43802</v>
      </c>
      <c r="F471" s="215">
        <v>43805</v>
      </c>
      <c r="G471" s="215">
        <f>F471+3</f>
        <v>43808</v>
      </c>
    </row>
    <row r="472" spans="2:7">
      <c r="B472" s="278" t="s">
        <v>1625</v>
      </c>
      <c r="C472" s="259" t="s">
        <v>324</v>
      </c>
      <c r="D472" s="939"/>
      <c r="E472" s="215">
        <f t="shared" ref="E472:F475" si="50">E471+7</f>
        <v>43809</v>
      </c>
      <c r="F472" s="215">
        <f t="shared" si="50"/>
        <v>43812</v>
      </c>
      <c r="G472" s="215">
        <f>F472+3</f>
        <v>43815</v>
      </c>
    </row>
    <row r="473" spans="2:7">
      <c r="B473" s="278" t="s">
        <v>1624</v>
      </c>
      <c r="C473" s="259" t="s">
        <v>324</v>
      </c>
      <c r="D473" s="939"/>
      <c r="E473" s="215">
        <f t="shared" si="50"/>
        <v>43816</v>
      </c>
      <c r="F473" s="215">
        <f t="shared" si="50"/>
        <v>43819</v>
      </c>
      <c r="G473" s="215">
        <f>F473+3</f>
        <v>43822</v>
      </c>
    </row>
    <row r="474" spans="2:7">
      <c r="B474" s="278" t="s">
        <v>1623</v>
      </c>
      <c r="C474" s="259" t="s">
        <v>316</v>
      </c>
      <c r="D474" s="939"/>
      <c r="E474" s="215">
        <f t="shared" si="50"/>
        <v>43823</v>
      </c>
      <c r="F474" s="215">
        <f t="shared" si="50"/>
        <v>43826</v>
      </c>
      <c r="G474" s="215">
        <f>F474+3</f>
        <v>43829</v>
      </c>
    </row>
    <row r="475" spans="2:7">
      <c r="B475" s="278" t="s">
        <v>1622</v>
      </c>
      <c r="C475" s="259" t="s">
        <v>1621</v>
      </c>
      <c r="D475" s="939"/>
      <c r="E475" s="215">
        <f t="shared" si="50"/>
        <v>43830</v>
      </c>
      <c r="F475" s="215">
        <f t="shared" si="50"/>
        <v>43833</v>
      </c>
      <c r="G475" s="215">
        <f>F475+3</f>
        <v>43836</v>
      </c>
    </row>
    <row r="476" spans="2:7">
      <c r="B476" s="213"/>
      <c r="C476" s="213"/>
    </row>
    <row r="477" spans="2:7">
      <c r="B477" s="947" t="s">
        <v>1676</v>
      </c>
      <c r="C477" s="947" t="s">
        <v>26</v>
      </c>
      <c r="D477" s="937" t="s">
        <v>1620</v>
      </c>
      <c r="E477" s="217" t="s">
        <v>157</v>
      </c>
      <c r="F477" s="217" t="s">
        <v>157</v>
      </c>
      <c r="G477" s="283" t="s">
        <v>1707</v>
      </c>
    </row>
    <row r="478" spans="2:7">
      <c r="B478" s="948"/>
      <c r="C478" s="948"/>
      <c r="D478" s="938"/>
      <c r="E478" s="217" t="s">
        <v>1099</v>
      </c>
      <c r="F478" s="217" t="s">
        <v>29</v>
      </c>
      <c r="G478" s="283" t="s">
        <v>30</v>
      </c>
    </row>
    <row r="479" spans="2:7">
      <c r="B479" s="278" t="s">
        <v>1618</v>
      </c>
      <c r="C479" s="259" t="s">
        <v>1617</v>
      </c>
      <c r="D479" s="939" t="s">
        <v>1616</v>
      </c>
      <c r="E479" s="215">
        <f>F479-3</f>
        <v>43797</v>
      </c>
      <c r="F479" s="215">
        <v>43800</v>
      </c>
      <c r="G479" s="215">
        <f>F479+3</f>
        <v>43803</v>
      </c>
    </row>
    <row r="480" spans="2:7">
      <c r="B480" s="278" t="s">
        <v>1615</v>
      </c>
      <c r="C480" s="259" t="s">
        <v>1611</v>
      </c>
      <c r="D480" s="939"/>
      <c r="E480" s="215">
        <f t="shared" ref="E480:F483" si="51">E479+7</f>
        <v>43804</v>
      </c>
      <c r="F480" s="215">
        <f t="shared" si="51"/>
        <v>43807</v>
      </c>
      <c r="G480" s="215">
        <f>F480+3</f>
        <v>43810</v>
      </c>
    </row>
    <row r="481" spans="1:7">
      <c r="B481" s="278" t="s">
        <v>1614</v>
      </c>
      <c r="C481" s="259" t="s">
        <v>324</v>
      </c>
      <c r="D481" s="939"/>
      <c r="E481" s="215">
        <f t="shared" si="51"/>
        <v>43811</v>
      </c>
      <c r="F481" s="215">
        <f t="shared" si="51"/>
        <v>43814</v>
      </c>
      <c r="G481" s="215">
        <f>F481+3</f>
        <v>43817</v>
      </c>
    </row>
    <row r="482" spans="1:7">
      <c r="B482" s="278" t="s">
        <v>1613</v>
      </c>
      <c r="C482" s="259" t="s">
        <v>324</v>
      </c>
      <c r="D482" s="939"/>
      <c r="E482" s="215">
        <f t="shared" si="51"/>
        <v>43818</v>
      </c>
      <c r="F482" s="215">
        <f t="shared" si="51"/>
        <v>43821</v>
      </c>
      <c r="G482" s="215">
        <f>F482+3</f>
        <v>43824</v>
      </c>
    </row>
    <row r="483" spans="1:7">
      <c r="B483" s="278" t="s">
        <v>1612</v>
      </c>
      <c r="C483" s="259" t="s">
        <v>1611</v>
      </c>
      <c r="D483" s="939"/>
      <c r="E483" s="215">
        <f t="shared" si="51"/>
        <v>43825</v>
      </c>
      <c r="F483" s="215">
        <f t="shared" si="51"/>
        <v>43828</v>
      </c>
      <c r="G483" s="215">
        <f>F483+3</f>
        <v>43831</v>
      </c>
    </row>
    <row r="484" spans="1:7">
      <c r="B484" s="213"/>
      <c r="C484" s="213"/>
    </row>
    <row r="485" spans="1:7">
      <c r="A485" s="950" t="s">
        <v>1706</v>
      </c>
      <c r="B485" s="950"/>
      <c r="C485" s="950"/>
      <c r="E485" s="226"/>
      <c r="F485" s="226"/>
      <c r="G485" s="226"/>
    </row>
    <row r="486" spans="1:7">
      <c r="B486" s="947" t="s">
        <v>1676</v>
      </c>
      <c r="C486" s="947" t="s">
        <v>26</v>
      </c>
      <c r="D486" s="937" t="s">
        <v>1620</v>
      </c>
      <c r="E486" s="217" t="s">
        <v>157</v>
      </c>
      <c r="F486" s="217" t="s">
        <v>157</v>
      </c>
      <c r="G486" s="283" t="s">
        <v>1702</v>
      </c>
    </row>
    <row r="487" spans="1:7">
      <c r="B487" s="948"/>
      <c r="C487" s="948"/>
      <c r="D487" s="938"/>
      <c r="E487" s="217" t="s">
        <v>1099</v>
      </c>
      <c r="F487" s="217" t="s">
        <v>29</v>
      </c>
      <c r="G487" s="283" t="s">
        <v>30</v>
      </c>
    </row>
    <row r="488" spans="1:7">
      <c r="B488" s="259" t="s">
        <v>1704</v>
      </c>
      <c r="C488" s="259" t="s">
        <v>640</v>
      </c>
      <c r="D488" s="939" t="s">
        <v>1705</v>
      </c>
      <c r="E488" s="215">
        <f>F488-3</f>
        <v>43801</v>
      </c>
      <c r="F488" s="215">
        <v>43804</v>
      </c>
      <c r="G488" s="215">
        <f>F488+2</f>
        <v>43806</v>
      </c>
    </row>
    <row r="489" spans="1:7">
      <c r="B489" s="278" t="s">
        <v>1704</v>
      </c>
      <c r="C489" s="259" t="s">
        <v>641</v>
      </c>
      <c r="D489" s="939"/>
      <c r="E489" s="215">
        <f t="shared" ref="E489:F492" si="52">E488+7</f>
        <v>43808</v>
      </c>
      <c r="F489" s="215">
        <f t="shared" si="52"/>
        <v>43811</v>
      </c>
      <c r="G489" s="215">
        <f>F489+2</f>
        <v>43813</v>
      </c>
    </row>
    <row r="490" spans="1:7">
      <c r="B490" s="278" t="s">
        <v>1704</v>
      </c>
      <c r="C490" s="259" t="s">
        <v>642</v>
      </c>
      <c r="D490" s="939"/>
      <c r="E490" s="215">
        <f t="shared" si="52"/>
        <v>43815</v>
      </c>
      <c r="F490" s="215">
        <f t="shared" si="52"/>
        <v>43818</v>
      </c>
      <c r="G490" s="215">
        <f>F490+2</f>
        <v>43820</v>
      </c>
    </row>
    <row r="491" spans="1:7">
      <c r="B491" s="278" t="s">
        <v>1704</v>
      </c>
      <c r="C491" s="259" t="s">
        <v>643</v>
      </c>
      <c r="D491" s="939"/>
      <c r="E491" s="215">
        <f t="shared" si="52"/>
        <v>43822</v>
      </c>
      <c r="F491" s="215">
        <f t="shared" si="52"/>
        <v>43825</v>
      </c>
      <c r="G491" s="215">
        <f>F491+2</f>
        <v>43827</v>
      </c>
    </row>
    <row r="492" spans="1:7">
      <c r="B492" s="278" t="s">
        <v>1704</v>
      </c>
      <c r="C492" s="259" t="s">
        <v>1703</v>
      </c>
      <c r="D492" s="939"/>
      <c r="E492" s="215">
        <f t="shared" si="52"/>
        <v>43829</v>
      </c>
      <c r="F492" s="215">
        <f t="shared" si="52"/>
        <v>43832</v>
      </c>
      <c r="G492" s="215">
        <f>F492+2</f>
        <v>43834</v>
      </c>
    </row>
    <row r="493" spans="1:7">
      <c r="B493" s="305"/>
      <c r="C493" s="305"/>
      <c r="E493" s="226"/>
      <c r="F493" s="226"/>
      <c r="G493" s="226"/>
    </row>
    <row r="494" spans="1:7">
      <c r="B494" s="947" t="s">
        <v>1676</v>
      </c>
      <c r="C494" s="947" t="s">
        <v>26</v>
      </c>
      <c r="D494" s="937" t="s">
        <v>1620</v>
      </c>
      <c r="E494" s="217" t="s">
        <v>157</v>
      </c>
      <c r="F494" s="217" t="s">
        <v>157</v>
      </c>
      <c r="G494" s="283" t="s">
        <v>1702</v>
      </c>
    </row>
    <row r="495" spans="1:7">
      <c r="B495" s="948"/>
      <c r="C495" s="948"/>
      <c r="D495" s="938"/>
      <c r="E495" s="217" t="s">
        <v>1099</v>
      </c>
      <c r="F495" s="217" t="s">
        <v>29</v>
      </c>
      <c r="G495" s="283" t="s">
        <v>30</v>
      </c>
    </row>
    <row r="496" spans="1:7">
      <c r="B496" s="259" t="s">
        <v>1698</v>
      </c>
      <c r="C496" s="259" t="s">
        <v>1701</v>
      </c>
      <c r="D496" s="939" t="s">
        <v>1700</v>
      </c>
      <c r="E496" s="215">
        <f>F496-3</f>
        <v>43797</v>
      </c>
      <c r="F496" s="215">
        <v>43800</v>
      </c>
      <c r="G496" s="215">
        <f>F496+3</f>
        <v>43803</v>
      </c>
    </row>
    <row r="497" spans="1:8">
      <c r="B497" s="278" t="s">
        <v>1698</v>
      </c>
      <c r="C497" s="259" t="s">
        <v>665</v>
      </c>
      <c r="D497" s="939"/>
      <c r="E497" s="215">
        <f t="shared" ref="E497:F500" si="53">E496+7</f>
        <v>43804</v>
      </c>
      <c r="F497" s="215">
        <f t="shared" si="53"/>
        <v>43807</v>
      </c>
      <c r="G497" s="215">
        <f>F497+3</f>
        <v>43810</v>
      </c>
    </row>
    <row r="498" spans="1:8">
      <c r="B498" s="278" t="s">
        <v>1698</v>
      </c>
      <c r="C498" s="259" t="s">
        <v>1699</v>
      </c>
      <c r="D498" s="939"/>
      <c r="E498" s="215">
        <f t="shared" si="53"/>
        <v>43811</v>
      </c>
      <c r="F498" s="215">
        <f t="shared" si="53"/>
        <v>43814</v>
      </c>
      <c r="G498" s="215">
        <f>F498+3</f>
        <v>43817</v>
      </c>
    </row>
    <row r="499" spans="1:8">
      <c r="B499" s="278" t="s">
        <v>1698</v>
      </c>
      <c r="C499" s="259" t="s">
        <v>640</v>
      </c>
      <c r="D499" s="939"/>
      <c r="E499" s="215">
        <f t="shared" si="53"/>
        <v>43818</v>
      </c>
      <c r="F499" s="215">
        <f t="shared" si="53"/>
        <v>43821</v>
      </c>
      <c r="G499" s="215">
        <f>F499+3</f>
        <v>43824</v>
      </c>
    </row>
    <row r="500" spans="1:8">
      <c r="B500" s="278" t="s">
        <v>1698</v>
      </c>
      <c r="C500" s="259" t="s">
        <v>641</v>
      </c>
      <c r="D500" s="939"/>
      <c r="E500" s="215">
        <f t="shared" si="53"/>
        <v>43825</v>
      </c>
      <c r="F500" s="215">
        <f t="shared" si="53"/>
        <v>43828</v>
      </c>
      <c r="G500" s="215">
        <f>F500+3</f>
        <v>43831</v>
      </c>
    </row>
    <row r="501" spans="1:8">
      <c r="B501" s="213"/>
      <c r="C501" s="213"/>
    </row>
    <row r="502" spans="1:8">
      <c r="A502" s="949" t="s">
        <v>81</v>
      </c>
      <c r="B502" s="949"/>
      <c r="C502" s="949"/>
      <c r="D502" s="949"/>
      <c r="E502" s="949"/>
      <c r="F502" s="949"/>
      <c r="G502" s="949"/>
      <c r="H502" s="257"/>
    </row>
    <row r="503" spans="1:8">
      <c r="A503" s="231" t="s">
        <v>95</v>
      </c>
    </row>
    <row r="504" spans="1:8">
      <c r="B504" s="947" t="s">
        <v>1676</v>
      </c>
      <c r="C504" s="947" t="s">
        <v>1408</v>
      </c>
      <c r="D504" s="937" t="s">
        <v>1620</v>
      </c>
      <c r="E504" s="217" t="s">
        <v>1406</v>
      </c>
      <c r="F504" s="217" t="s">
        <v>1406</v>
      </c>
      <c r="G504" s="283" t="s">
        <v>1514</v>
      </c>
    </row>
    <row r="505" spans="1:8">
      <c r="B505" s="948"/>
      <c r="C505" s="948"/>
      <c r="D505" s="938"/>
      <c r="E505" s="217" t="s">
        <v>1404</v>
      </c>
      <c r="F505" s="217" t="s">
        <v>1403</v>
      </c>
      <c r="G505" s="283" t="s">
        <v>1447</v>
      </c>
    </row>
    <row r="506" spans="1:8">
      <c r="B506" s="259" t="s">
        <v>1477</v>
      </c>
      <c r="C506" s="259" t="s">
        <v>1476</v>
      </c>
      <c r="D506" s="939" t="s">
        <v>1475</v>
      </c>
      <c r="E506" s="215">
        <f>F506-5</f>
        <v>43797</v>
      </c>
      <c r="F506" s="215">
        <v>43802</v>
      </c>
      <c r="G506" s="215">
        <f>F506+11</f>
        <v>43813</v>
      </c>
    </row>
    <row r="507" spans="1:8">
      <c r="B507" s="278" t="s">
        <v>1473</v>
      </c>
      <c r="C507" s="259" t="s">
        <v>1472</v>
      </c>
      <c r="D507" s="939"/>
      <c r="E507" s="215">
        <f t="shared" ref="E507:F510" si="54">E506+7</f>
        <v>43804</v>
      </c>
      <c r="F507" s="215">
        <f t="shared" si="54"/>
        <v>43809</v>
      </c>
      <c r="G507" s="215">
        <f>F507+11</f>
        <v>43820</v>
      </c>
    </row>
    <row r="508" spans="1:8">
      <c r="B508" s="278" t="s">
        <v>1471</v>
      </c>
      <c r="C508" s="259" t="s">
        <v>1470</v>
      </c>
      <c r="D508" s="939"/>
      <c r="E508" s="215">
        <f t="shared" si="54"/>
        <v>43811</v>
      </c>
      <c r="F508" s="215">
        <f t="shared" si="54"/>
        <v>43816</v>
      </c>
      <c r="G508" s="215">
        <f>F508+11</f>
        <v>43827</v>
      </c>
    </row>
    <row r="509" spans="1:8">
      <c r="B509" s="278" t="s">
        <v>1469</v>
      </c>
      <c r="C509" s="259" t="s">
        <v>1468</v>
      </c>
      <c r="D509" s="939"/>
      <c r="E509" s="215">
        <f t="shared" si="54"/>
        <v>43818</v>
      </c>
      <c r="F509" s="215">
        <f t="shared" si="54"/>
        <v>43823</v>
      </c>
      <c r="G509" s="215">
        <f>F509+11</f>
        <v>43834</v>
      </c>
    </row>
    <row r="510" spans="1:8">
      <c r="B510" s="278" t="s">
        <v>1236</v>
      </c>
      <c r="C510" s="259"/>
      <c r="D510" s="939"/>
      <c r="E510" s="215">
        <f t="shared" si="54"/>
        <v>43825</v>
      </c>
      <c r="F510" s="215">
        <f t="shared" si="54"/>
        <v>43830</v>
      </c>
      <c r="G510" s="215">
        <f>F510+11</f>
        <v>43841</v>
      </c>
    </row>
    <row r="511" spans="1:8">
      <c r="B511" s="213"/>
      <c r="C511" s="213"/>
      <c r="G511" s="304"/>
    </row>
    <row r="512" spans="1:8">
      <c r="B512" s="947" t="s">
        <v>1676</v>
      </c>
      <c r="C512" s="947" t="s">
        <v>1408</v>
      </c>
      <c r="D512" s="937" t="s">
        <v>1620</v>
      </c>
      <c r="E512" s="217" t="s">
        <v>1406</v>
      </c>
      <c r="F512" s="217" t="s">
        <v>1406</v>
      </c>
      <c r="G512" s="283" t="s">
        <v>1514</v>
      </c>
    </row>
    <row r="513" spans="1:7">
      <c r="B513" s="948"/>
      <c r="C513" s="948"/>
      <c r="D513" s="938"/>
      <c r="E513" s="217" t="s">
        <v>1404</v>
      </c>
      <c r="F513" s="217" t="s">
        <v>1403</v>
      </c>
      <c r="G513" s="283" t="s">
        <v>1447</v>
      </c>
    </row>
    <row r="514" spans="1:7">
      <c r="B514" s="259" t="s">
        <v>1696</v>
      </c>
      <c r="C514" s="259" t="s">
        <v>1695</v>
      </c>
      <c r="D514" s="939" t="s">
        <v>1694</v>
      </c>
      <c r="E514" s="215">
        <f>F514-3</f>
        <v>43801</v>
      </c>
      <c r="F514" s="215">
        <v>43804</v>
      </c>
      <c r="G514" s="215">
        <f>F514+10</f>
        <v>43814</v>
      </c>
    </row>
    <row r="515" spans="1:7">
      <c r="B515" s="278" t="s">
        <v>1693</v>
      </c>
      <c r="C515" s="259" t="s">
        <v>1692</v>
      </c>
      <c r="D515" s="939"/>
      <c r="E515" s="215">
        <f t="shared" ref="E515:F517" si="55">E514+7</f>
        <v>43808</v>
      </c>
      <c r="F515" s="215">
        <f t="shared" si="55"/>
        <v>43811</v>
      </c>
      <c r="G515" s="215">
        <f>F515+10</f>
        <v>43821</v>
      </c>
    </row>
    <row r="516" spans="1:7">
      <c r="B516" s="278" t="s">
        <v>1691</v>
      </c>
      <c r="C516" s="259" t="s">
        <v>1677</v>
      </c>
      <c r="D516" s="939"/>
      <c r="E516" s="215">
        <f t="shared" si="55"/>
        <v>43815</v>
      </c>
      <c r="F516" s="215">
        <f t="shared" si="55"/>
        <v>43818</v>
      </c>
      <c r="G516" s="215">
        <f>F516+10</f>
        <v>43828</v>
      </c>
    </row>
    <row r="517" spans="1:7">
      <c r="B517" s="278" t="s">
        <v>1690</v>
      </c>
      <c r="C517" s="259" t="s">
        <v>1677</v>
      </c>
      <c r="D517" s="939"/>
      <c r="E517" s="215">
        <f t="shared" si="55"/>
        <v>43822</v>
      </c>
      <c r="F517" s="215">
        <f t="shared" si="55"/>
        <v>43825</v>
      </c>
      <c r="G517" s="215">
        <f>F517+10</f>
        <v>43835</v>
      </c>
    </row>
    <row r="518" spans="1:7">
      <c r="B518" s="213"/>
      <c r="C518" s="213"/>
    </row>
    <row r="519" spans="1:7">
      <c r="B519" s="947" t="s">
        <v>1676</v>
      </c>
      <c r="C519" s="947" t="s">
        <v>1408</v>
      </c>
      <c r="D519" s="937" t="s">
        <v>1620</v>
      </c>
      <c r="E519" s="217" t="s">
        <v>1406</v>
      </c>
      <c r="F519" s="217" t="s">
        <v>1406</v>
      </c>
      <c r="G519" s="283" t="s">
        <v>1514</v>
      </c>
    </row>
    <row r="520" spans="1:7">
      <c r="B520" s="948"/>
      <c r="C520" s="948"/>
      <c r="D520" s="938"/>
      <c r="E520" s="217" t="s">
        <v>1404</v>
      </c>
      <c r="F520" s="217" t="s">
        <v>1403</v>
      </c>
      <c r="G520" s="283" t="s">
        <v>1447</v>
      </c>
    </row>
    <row r="521" spans="1:7">
      <c r="B521" s="259" t="s">
        <v>1689</v>
      </c>
      <c r="C521" s="259" t="s">
        <v>1677</v>
      </c>
      <c r="D521" s="939" t="s">
        <v>1688</v>
      </c>
      <c r="E521" s="215">
        <f>F521-3</f>
        <v>43803</v>
      </c>
      <c r="F521" s="215">
        <v>43806</v>
      </c>
      <c r="G521" s="215">
        <f>F521+7</f>
        <v>43813</v>
      </c>
    </row>
    <row r="522" spans="1:7">
      <c r="B522" s="278" t="s">
        <v>1687</v>
      </c>
      <c r="C522" s="259" t="s">
        <v>1677</v>
      </c>
      <c r="D522" s="939"/>
      <c r="E522" s="215">
        <f t="shared" ref="E522:F525" si="56">E521+7</f>
        <v>43810</v>
      </c>
      <c r="F522" s="215">
        <f t="shared" si="56"/>
        <v>43813</v>
      </c>
      <c r="G522" s="215">
        <f>F522+7</f>
        <v>43820</v>
      </c>
    </row>
    <row r="523" spans="1:7">
      <c r="B523" s="278" t="s">
        <v>1686</v>
      </c>
      <c r="C523" s="259" t="s">
        <v>1677</v>
      </c>
      <c r="D523" s="939"/>
      <c r="E523" s="215">
        <f t="shared" si="56"/>
        <v>43817</v>
      </c>
      <c r="F523" s="215">
        <f t="shared" si="56"/>
        <v>43820</v>
      </c>
      <c r="G523" s="215">
        <f>F523+7</f>
        <v>43827</v>
      </c>
    </row>
    <row r="524" spans="1:7">
      <c r="B524" s="278" t="s">
        <v>1685</v>
      </c>
      <c r="C524" s="259" t="s">
        <v>1677</v>
      </c>
      <c r="D524" s="939"/>
      <c r="E524" s="215">
        <f t="shared" si="56"/>
        <v>43824</v>
      </c>
      <c r="F524" s="215">
        <f t="shared" si="56"/>
        <v>43827</v>
      </c>
      <c r="G524" s="215">
        <f>F524+7</f>
        <v>43834</v>
      </c>
    </row>
    <row r="525" spans="1:7">
      <c r="B525" s="278"/>
      <c r="C525" s="259"/>
      <c r="D525" s="939"/>
      <c r="E525" s="215">
        <f t="shared" si="56"/>
        <v>43831</v>
      </c>
      <c r="F525" s="215">
        <f t="shared" si="56"/>
        <v>43834</v>
      </c>
      <c r="G525" s="215">
        <f>F525+7</f>
        <v>43841</v>
      </c>
    </row>
    <row r="526" spans="1:7">
      <c r="B526" s="213"/>
      <c r="C526" s="213"/>
    </row>
    <row r="527" spans="1:7">
      <c r="A527" s="231" t="s">
        <v>83</v>
      </c>
      <c r="B527" s="256"/>
      <c r="C527" s="256"/>
      <c r="D527" s="256"/>
      <c r="E527" s="256"/>
      <c r="F527" s="231"/>
      <c r="G527" s="231"/>
    </row>
    <row r="528" spans="1:7">
      <c r="A528" s="231"/>
      <c r="B528" s="947" t="s">
        <v>25</v>
      </c>
      <c r="C528" s="947" t="s">
        <v>26</v>
      </c>
      <c r="D528" s="937" t="s">
        <v>27</v>
      </c>
      <c r="E528" s="217" t="s">
        <v>157</v>
      </c>
      <c r="F528" s="217" t="s">
        <v>157</v>
      </c>
      <c r="G528" s="217" t="s">
        <v>1697</v>
      </c>
    </row>
    <row r="529" spans="1:7" ht="16.5" customHeight="1">
      <c r="A529" s="231"/>
      <c r="B529" s="948"/>
      <c r="C529" s="948"/>
      <c r="D529" s="938"/>
      <c r="E529" s="217" t="s">
        <v>1099</v>
      </c>
      <c r="F529" s="217" t="s">
        <v>29</v>
      </c>
      <c r="G529" s="217" t="s">
        <v>30</v>
      </c>
    </row>
    <row r="530" spans="1:7" ht="16.5" customHeight="1">
      <c r="A530" s="231"/>
      <c r="B530" s="259" t="s">
        <v>1696</v>
      </c>
      <c r="C530" s="259" t="s">
        <v>1695</v>
      </c>
      <c r="D530" s="939" t="s">
        <v>1694</v>
      </c>
      <c r="E530" s="215">
        <f>F530-3</f>
        <v>43801</v>
      </c>
      <c r="F530" s="215">
        <v>43804</v>
      </c>
      <c r="G530" s="215">
        <f>F530+8</f>
        <v>43812</v>
      </c>
    </row>
    <row r="531" spans="1:7" ht="16.5" customHeight="1">
      <c r="A531" s="231"/>
      <c r="B531" s="278" t="s">
        <v>1693</v>
      </c>
      <c r="C531" s="259" t="s">
        <v>1692</v>
      </c>
      <c r="D531" s="939"/>
      <c r="E531" s="215">
        <f t="shared" ref="E531:F533" si="57">E530+7</f>
        <v>43808</v>
      </c>
      <c r="F531" s="215">
        <f t="shared" si="57"/>
        <v>43811</v>
      </c>
      <c r="G531" s="215">
        <f>F531+8</f>
        <v>43819</v>
      </c>
    </row>
    <row r="532" spans="1:7">
      <c r="A532" s="231"/>
      <c r="B532" s="278" t="s">
        <v>1691</v>
      </c>
      <c r="C532" s="259" t="s">
        <v>1677</v>
      </c>
      <c r="D532" s="939"/>
      <c r="E532" s="215">
        <f t="shared" si="57"/>
        <v>43815</v>
      </c>
      <c r="F532" s="215">
        <f t="shared" si="57"/>
        <v>43818</v>
      </c>
      <c r="G532" s="215">
        <f>F532+8</f>
        <v>43826</v>
      </c>
    </row>
    <row r="533" spans="1:7">
      <c r="A533" s="231"/>
      <c r="B533" s="278" t="s">
        <v>1690</v>
      </c>
      <c r="C533" s="259" t="s">
        <v>1677</v>
      </c>
      <c r="D533" s="939"/>
      <c r="E533" s="215">
        <f t="shared" si="57"/>
        <v>43822</v>
      </c>
      <c r="F533" s="215">
        <f t="shared" si="57"/>
        <v>43825</v>
      </c>
      <c r="G533" s="215">
        <f>F533+8</f>
        <v>43833</v>
      </c>
    </row>
    <row r="534" spans="1:7">
      <c r="A534" s="231"/>
      <c r="B534" s="213"/>
      <c r="C534" s="213"/>
    </row>
    <row r="535" spans="1:7">
      <c r="B535" s="947" t="s">
        <v>1676</v>
      </c>
      <c r="C535" s="947" t="s">
        <v>1408</v>
      </c>
      <c r="D535" s="937" t="s">
        <v>1620</v>
      </c>
      <c r="E535" s="217" t="s">
        <v>1406</v>
      </c>
      <c r="F535" s="217" t="s">
        <v>1406</v>
      </c>
      <c r="G535" s="217" t="s">
        <v>200</v>
      </c>
    </row>
    <row r="536" spans="1:7" ht="16.5" customHeight="1">
      <c r="B536" s="948"/>
      <c r="C536" s="948"/>
      <c r="D536" s="938"/>
      <c r="E536" s="217" t="s">
        <v>1404</v>
      </c>
      <c r="F536" s="217" t="s">
        <v>1403</v>
      </c>
      <c r="G536" s="217" t="s">
        <v>30</v>
      </c>
    </row>
    <row r="537" spans="1:7" ht="16.5" customHeight="1">
      <c r="B537" s="259" t="s">
        <v>1689</v>
      </c>
      <c r="C537" s="259" t="s">
        <v>1677</v>
      </c>
      <c r="D537" s="939" t="s">
        <v>1688</v>
      </c>
      <c r="E537" s="215">
        <f>F537-3</f>
        <v>43803</v>
      </c>
      <c r="F537" s="215">
        <v>43806</v>
      </c>
      <c r="G537" s="215">
        <f>F537+8</f>
        <v>43814</v>
      </c>
    </row>
    <row r="538" spans="1:7" ht="16.5" customHeight="1">
      <c r="B538" s="278" t="s">
        <v>1687</v>
      </c>
      <c r="C538" s="259" t="s">
        <v>1677</v>
      </c>
      <c r="D538" s="939"/>
      <c r="E538" s="215">
        <f t="shared" ref="E538:F541" si="58">E537+7</f>
        <v>43810</v>
      </c>
      <c r="F538" s="215">
        <f t="shared" si="58"/>
        <v>43813</v>
      </c>
      <c r="G538" s="215">
        <f>F538+8</f>
        <v>43821</v>
      </c>
    </row>
    <row r="539" spans="1:7" ht="16.5" customHeight="1">
      <c r="B539" s="278" t="s">
        <v>1686</v>
      </c>
      <c r="C539" s="259" t="s">
        <v>1677</v>
      </c>
      <c r="D539" s="939"/>
      <c r="E539" s="215">
        <f t="shared" si="58"/>
        <v>43817</v>
      </c>
      <c r="F539" s="215">
        <f t="shared" si="58"/>
        <v>43820</v>
      </c>
      <c r="G539" s="215">
        <f>F539+8</f>
        <v>43828</v>
      </c>
    </row>
    <row r="540" spans="1:7">
      <c r="B540" s="278" t="s">
        <v>1685</v>
      </c>
      <c r="C540" s="259" t="s">
        <v>1677</v>
      </c>
      <c r="D540" s="939"/>
      <c r="E540" s="215">
        <f t="shared" si="58"/>
        <v>43824</v>
      </c>
      <c r="F540" s="215">
        <f t="shared" si="58"/>
        <v>43827</v>
      </c>
      <c r="G540" s="215">
        <f>F540+8</f>
        <v>43835</v>
      </c>
    </row>
    <row r="541" spans="1:7">
      <c r="B541" s="278"/>
      <c r="C541" s="259"/>
      <c r="D541" s="939"/>
      <c r="E541" s="215">
        <f t="shared" si="58"/>
        <v>43831</v>
      </c>
      <c r="F541" s="215">
        <f t="shared" si="58"/>
        <v>43834</v>
      </c>
      <c r="G541" s="215">
        <f>F541+8</f>
        <v>43842</v>
      </c>
    </row>
    <row r="542" spans="1:7">
      <c r="B542" s="281"/>
      <c r="C542" s="281"/>
      <c r="D542" s="227"/>
      <c r="E542" s="226"/>
      <c r="F542" s="226"/>
      <c r="G542" s="226"/>
    </row>
    <row r="543" spans="1:7">
      <c r="A543" s="231" t="s">
        <v>202</v>
      </c>
      <c r="D543" s="227"/>
      <c r="E543" s="226"/>
      <c r="F543" s="226"/>
      <c r="G543" s="226"/>
    </row>
    <row r="544" spans="1:7">
      <c r="B544" s="947" t="s">
        <v>1676</v>
      </c>
      <c r="C544" s="947" t="s">
        <v>1408</v>
      </c>
      <c r="D544" s="937" t="s">
        <v>1620</v>
      </c>
      <c r="E544" s="217" t="s">
        <v>1406</v>
      </c>
      <c r="F544" s="217" t="s">
        <v>1406</v>
      </c>
      <c r="G544" s="217" t="s">
        <v>202</v>
      </c>
    </row>
    <row r="545" spans="1:7">
      <c r="B545" s="948"/>
      <c r="C545" s="948"/>
      <c r="D545" s="938"/>
      <c r="E545" s="217" t="s">
        <v>1404</v>
      </c>
      <c r="F545" s="217" t="s">
        <v>1403</v>
      </c>
      <c r="G545" s="217" t="s">
        <v>30</v>
      </c>
    </row>
    <row r="546" spans="1:7">
      <c r="B546" s="259" t="s">
        <v>1689</v>
      </c>
      <c r="C546" s="259" t="s">
        <v>1677</v>
      </c>
      <c r="D546" s="939" t="s">
        <v>1688</v>
      </c>
      <c r="E546" s="215">
        <f>F546-3</f>
        <v>43803</v>
      </c>
      <c r="F546" s="215">
        <v>43806</v>
      </c>
      <c r="G546" s="215">
        <f>F546+9</f>
        <v>43815</v>
      </c>
    </row>
    <row r="547" spans="1:7">
      <c r="B547" s="278" t="s">
        <v>1687</v>
      </c>
      <c r="C547" s="259" t="s">
        <v>1677</v>
      </c>
      <c r="D547" s="939"/>
      <c r="E547" s="215">
        <f t="shared" ref="E547:F550" si="59">E546+7</f>
        <v>43810</v>
      </c>
      <c r="F547" s="215">
        <f t="shared" si="59"/>
        <v>43813</v>
      </c>
      <c r="G547" s="215">
        <f>F547+9</f>
        <v>43822</v>
      </c>
    </row>
    <row r="548" spans="1:7" ht="16.5" customHeight="1">
      <c r="B548" s="278" t="s">
        <v>1686</v>
      </c>
      <c r="C548" s="259" t="s">
        <v>1677</v>
      </c>
      <c r="D548" s="939"/>
      <c r="E548" s="215">
        <f t="shared" si="59"/>
        <v>43817</v>
      </c>
      <c r="F548" s="215">
        <f t="shared" si="59"/>
        <v>43820</v>
      </c>
      <c r="G548" s="215">
        <f>F548+9</f>
        <v>43829</v>
      </c>
    </row>
    <row r="549" spans="1:7">
      <c r="B549" s="278" t="s">
        <v>1685</v>
      </c>
      <c r="C549" s="259" t="s">
        <v>1677</v>
      </c>
      <c r="D549" s="939"/>
      <c r="E549" s="215">
        <f t="shared" si="59"/>
        <v>43824</v>
      </c>
      <c r="F549" s="215">
        <f t="shared" si="59"/>
        <v>43827</v>
      </c>
      <c r="G549" s="215">
        <f>F549+9</f>
        <v>43836</v>
      </c>
    </row>
    <row r="550" spans="1:7">
      <c r="B550" s="278"/>
      <c r="C550" s="259"/>
      <c r="D550" s="939"/>
      <c r="E550" s="215">
        <f t="shared" si="59"/>
        <v>43831</v>
      </c>
      <c r="F550" s="215">
        <f t="shared" si="59"/>
        <v>43834</v>
      </c>
      <c r="G550" s="215">
        <f>F550+9</f>
        <v>43843</v>
      </c>
    </row>
    <row r="551" spans="1:7">
      <c r="B551" s="284"/>
      <c r="C551" s="284"/>
      <c r="D551" s="227"/>
      <c r="E551" s="226"/>
      <c r="F551" s="226"/>
      <c r="G551" s="242"/>
    </row>
    <row r="552" spans="1:7">
      <c r="A552" s="231" t="s">
        <v>90</v>
      </c>
      <c r="B552" s="213"/>
    </row>
    <row r="553" spans="1:7">
      <c r="B553" s="947" t="s">
        <v>1676</v>
      </c>
      <c r="C553" s="947" t="s">
        <v>1408</v>
      </c>
      <c r="D553" s="937" t="s">
        <v>1620</v>
      </c>
      <c r="E553" s="217" t="s">
        <v>1406</v>
      </c>
      <c r="F553" s="217" t="s">
        <v>1406</v>
      </c>
      <c r="G553" s="283" t="s">
        <v>1675</v>
      </c>
    </row>
    <row r="554" spans="1:7">
      <c r="B554" s="948"/>
      <c r="C554" s="948"/>
      <c r="D554" s="938"/>
      <c r="E554" s="217" t="s">
        <v>1404</v>
      </c>
      <c r="F554" s="217" t="s">
        <v>1403</v>
      </c>
      <c r="G554" s="283" t="s">
        <v>1447</v>
      </c>
    </row>
    <row r="555" spans="1:7">
      <c r="B555" s="259" t="s">
        <v>1684</v>
      </c>
      <c r="C555" s="259" t="s">
        <v>1668</v>
      </c>
      <c r="D555" s="939" t="s">
        <v>1683</v>
      </c>
      <c r="E555" s="215">
        <f>F555-5</f>
        <v>43798</v>
      </c>
      <c r="F555" s="215">
        <v>43803</v>
      </c>
      <c r="G555" s="215">
        <f>F555+11</f>
        <v>43814</v>
      </c>
    </row>
    <row r="556" spans="1:7">
      <c r="B556" s="278" t="s">
        <v>1682</v>
      </c>
      <c r="C556" s="259" t="s">
        <v>1681</v>
      </c>
      <c r="D556" s="939"/>
      <c r="E556" s="215">
        <f t="shared" ref="E556:F558" si="60">E555+7</f>
        <v>43805</v>
      </c>
      <c r="F556" s="215">
        <f t="shared" si="60"/>
        <v>43810</v>
      </c>
      <c r="G556" s="215">
        <f>F556+11</f>
        <v>43821</v>
      </c>
    </row>
    <row r="557" spans="1:7">
      <c r="B557" s="278" t="s">
        <v>1680</v>
      </c>
      <c r="C557" s="259" t="s">
        <v>1679</v>
      </c>
      <c r="D557" s="939"/>
      <c r="E557" s="215">
        <f t="shared" si="60"/>
        <v>43812</v>
      </c>
      <c r="F557" s="215">
        <f t="shared" si="60"/>
        <v>43817</v>
      </c>
      <c r="G557" s="215">
        <f>F557+11</f>
        <v>43828</v>
      </c>
    </row>
    <row r="558" spans="1:7">
      <c r="B558" s="278" t="s">
        <v>1678</v>
      </c>
      <c r="C558" s="259" t="s">
        <v>1677</v>
      </c>
      <c r="D558" s="939"/>
      <c r="E558" s="215">
        <f t="shared" si="60"/>
        <v>43819</v>
      </c>
      <c r="F558" s="215">
        <f t="shared" si="60"/>
        <v>43824</v>
      </c>
      <c r="G558" s="215">
        <f>F558+11</f>
        <v>43835</v>
      </c>
    </row>
    <row r="559" spans="1:7">
      <c r="B559" s="213"/>
      <c r="C559" s="213"/>
    </row>
    <row r="560" spans="1:7">
      <c r="B560" s="947" t="s">
        <v>1676</v>
      </c>
      <c r="C560" s="947" t="s">
        <v>1408</v>
      </c>
      <c r="D560" s="937" t="s">
        <v>1620</v>
      </c>
      <c r="E560" s="217" t="s">
        <v>1406</v>
      </c>
      <c r="F560" s="217" t="s">
        <v>1406</v>
      </c>
      <c r="G560" s="217" t="s">
        <v>1675</v>
      </c>
    </row>
    <row r="561" spans="1:7">
      <c r="B561" s="948"/>
      <c r="C561" s="948"/>
      <c r="D561" s="938"/>
      <c r="E561" s="217" t="s">
        <v>1404</v>
      </c>
      <c r="F561" s="217" t="s">
        <v>1403</v>
      </c>
      <c r="G561" s="217" t="s">
        <v>1447</v>
      </c>
    </row>
    <row r="562" spans="1:7">
      <c r="B562" s="259" t="s">
        <v>1674</v>
      </c>
      <c r="C562" s="259" t="s">
        <v>1673</v>
      </c>
      <c r="D562" s="939" t="s">
        <v>1672</v>
      </c>
      <c r="E562" s="215">
        <f>F562-4</f>
        <v>43796</v>
      </c>
      <c r="F562" s="215">
        <v>43800</v>
      </c>
      <c r="G562" s="215">
        <f>F562+8</f>
        <v>43808</v>
      </c>
    </row>
    <row r="563" spans="1:7">
      <c r="B563" s="278" t="s">
        <v>1671</v>
      </c>
      <c r="C563" s="259" t="s">
        <v>1668</v>
      </c>
      <c r="D563" s="939"/>
      <c r="E563" s="215">
        <f t="shared" ref="E563:F566" si="61">E562+7</f>
        <v>43803</v>
      </c>
      <c r="F563" s="215">
        <f t="shared" si="61"/>
        <v>43807</v>
      </c>
      <c r="G563" s="215">
        <f>F563+8</f>
        <v>43815</v>
      </c>
    </row>
    <row r="564" spans="1:7">
      <c r="B564" s="278" t="s">
        <v>1670</v>
      </c>
      <c r="C564" s="259" t="s">
        <v>1668</v>
      </c>
      <c r="D564" s="939"/>
      <c r="E564" s="215">
        <f t="shared" si="61"/>
        <v>43810</v>
      </c>
      <c r="F564" s="215">
        <f t="shared" si="61"/>
        <v>43814</v>
      </c>
      <c r="G564" s="215">
        <f>F564+8</f>
        <v>43822</v>
      </c>
    </row>
    <row r="565" spans="1:7">
      <c r="B565" s="278" t="s">
        <v>1669</v>
      </c>
      <c r="C565" s="259" t="s">
        <v>1668</v>
      </c>
      <c r="D565" s="939"/>
      <c r="E565" s="215">
        <f t="shared" si="61"/>
        <v>43817</v>
      </c>
      <c r="F565" s="215">
        <f t="shared" si="61"/>
        <v>43821</v>
      </c>
      <c r="G565" s="215">
        <f>F565+8</f>
        <v>43829</v>
      </c>
    </row>
    <row r="566" spans="1:7">
      <c r="B566" s="278" t="s">
        <v>1667</v>
      </c>
      <c r="C566" s="259" t="s">
        <v>1666</v>
      </c>
      <c r="D566" s="939"/>
      <c r="E566" s="215">
        <f t="shared" si="61"/>
        <v>43824</v>
      </c>
      <c r="F566" s="215">
        <f t="shared" si="61"/>
        <v>43828</v>
      </c>
      <c r="G566" s="215">
        <f>F566+8</f>
        <v>43836</v>
      </c>
    </row>
    <row r="567" spans="1:7">
      <c r="B567" s="303"/>
      <c r="C567" s="301"/>
      <c r="D567" s="227"/>
      <c r="E567" s="226"/>
      <c r="F567" s="226"/>
      <c r="G567" s="226"/>
    </row>
    <row r="568" spans="1:7">
      <c r="A568" s="231" t="s">
        <v>91</v>
      </c>
      <c r="B568" s="213"/>
      <c r="C568" s="213"/>
    </row>
    <row r="569" spans="1:7">
      <c r="B569" s="947" t="s">
        <v>1278</v>
      </c>
      <c r="C569" s="947" t="s">
        <v>26</v>
      </c>
      <c r="D569" s="937" t="s">
        <v>1620</v>
      </c>
      <c r="E569" s="217" t="s">
        <v>157</v>
      </c>
      <c r="F569" s="217" t="s">
        <v>157</v>
      </c>
      <c r="G569" s="217" t="s">
        <v>206</v>
      </c>
    </row>
    <row r="570" spans="1:7">
      <c r="B570" s="948"/>
      <c r="C570" s="948"/>
      <c r="D570" s="938"/>
      <c r="E570" s="217" t="s">
        <v>1099</v>
      </c>
      <c r="F570" s="217" t="s">
        <v>29</v>
      </c>
      <c r="G570" s="217" t="s">
        <v>30</v>
      </c>
    </row>
    <row r="571" spans="1:7">
      <c r="B571" s="259" t="s">
        <v>1674</v>
      </c>
      <c r="C571" s="259" t="s">
        <v>1673</v>
      </c>
      <c r="D571" s="939" t="s">
        <v>1672</v>
      </c>
      <c r="E571" s="215">
        <f>F571-4</f>
        <v>43796</v>
      </c>
      <c r="F571" s="215">
        <v>43800</v>
      </c>
      <c r="G571" s="215">
        <f>F571+11</f>
        <v>43811</v>
      </c>
    </row>
    <row r="572" spans="1:7">
      <c r="B572" s="278" t="s">
        <v>1671</v>
      </c>
      <c r="C572" s="259" t="s">
        <v>1668</v>
      </c>
      <c r="D572" s="939"/>
      <c r="E572" s="215">
        <f t="shared" ref="E572:F575" si="62">E571+7</f>
        <v>43803</v>
      </c>
      <c r="F572" s="215">
        <f t="shared" si="62"/>
        <v>43807</v>
      </c>
      <c r="G572" s="215">
        <f>F572+11</f>
        <v>43818</v>
      </c>
    </row>
    <row r="573" spans="1:7">
      <c r="B573" s="278" t="s">
        <v>1670</v>
      </c>
      <c r="C573" s="259" t="s">
        <v>1668</v>
      </c>
      <c r="D573" s="939"/>
      <c r="E573" s="215">
        <f t="shared" si="62"/>
        <v>43810</v>
      </c>
      <c r="F573" s="215">
        <f t="shared" si="62"/>
        <v>43814</v>
      </c>
      <c r="G573" s="215">
        <f>F573+11</f>
        <v>43825</v>
      </c>
    </row>
    <row r="574" spans="1:7">
      <c r="B574" s="278" t="s">
        <v>1669</v>
      </c>
      <c r="C574" s="259" t="s">
        <v>1668</v>
      </c>
      <c r="D574" s="939"/>
      <c r="E574" s="215">
        <f t="shared" si="62"/>
        <v>43817</v>
      </c>
      <c r="F574" s="215">
        <f t="shared" si="62"/>
        <v>43821</v>
      </c>
      <c r="G574" s="215">
        <f>F574+11</f>
        <v>43832</v>
      </c>
    </row>
    <row r="575" spans="1:7">
      <c r="B575" s="278" t="s">
        <v>1667</v>
      </c>
      <c r="C575" s="259" t="s">
        <v>1666</v>
      </c>
      <c r="D575" s="939"/>
      <c r="E575" s="215">
        <f t="shared" si="62"/>
        <v>43824</v>
      </c>
      <c r="F575" s="215">
        <f t="shared" si="62"/>
        <v>43828</v>
      </c>
      <c r="G575" s="215">
        <f>F575+11</f>
        <v>43839</v>
      </c>
    </row>
    <row r="576" spans="1:7">
      <c r="B576" s="303"/>
      <c r="C576" s="301"/>
      <c r="E576" s="226"/>
      <c r="F576" s="226"/>
    </row>
    <row r="577" spans="1:7">
      <c r="A577" s="231" t="s">
        <v>1665</v>
      </c>
      <c r="B577" s="281"/>
      <c r="C577" s="281"/>
      <c r="D577" s="227"/>
      <c r="E577" s="226"/>
      <c r="F577" s="226"/>
      <c r="G577" s="242"/>
    </row>
    <row r="578" spans="1:7">
      <c r="A578" s="231"/>
      <c r="B578" s="947" t="s">
        <v>1278</v>
      </c>
      <c r="C578" s="947" t="s">
        <v>1408</v>
      </c>
      <c r="D578" s="937" t="s">
        <v>1620</v>
      </c>
      <c r="E578" s="217" t="s">
        <v>1406</v>
      </c>
      <c r="F578" s="217" t="s">
        <v>1406</v>
      </c>
      <c r="G578" s="217" t="s">
        <v>1665</v>
      </c>
    </row>
    <row r="579" spans="1:7">
      <c r="A579" s="231"/>
      <c r="B579" s="948"/>
      <c r="C579" s="948"/>
      <c r="D579" s="938"/>
      <c r="E579" s="217" t="s">
        <v>1404</v>
      </c>
      <c r="F579" s="217" t="s">
        <v>1403</v>
      </c>
      <c r="G579" s="217" t="s">
        <v>1447</v>
      </c>
    </row>
    <row r="580" spans="1:7">
      <c r="A580" s="231"/>
      <c r="B580" s="259" t="s">
        <v>1656</v>
      </c>
      <c r="C580" s="259" t="s">
        <v>1664</v>
      </c>
      <c r="D580" s="939" t="s">
        <v>1663</v>
      </c>
      <c r="E580" s="215">
        <f>F580-4</f>
        <v>43796</v>
      </c>
      <c r="F580" s="215">
        <v>43800</v>
      </c>
      <c r="G580" s="215">
        <f>F580+12</f>
        <v>43812</v>
      </c>
    </row>
    <row r="581" spans="1:7">
      <c r="A581" s="231"/>
      <c r="B581" s="278" t="s">
        <v>1662</v>
      </c>
      <c r="C581" s="259" t="s">
        <v>1661</v>
      </c>
      <c r="D581" s="939"/>
      <c r="E581" s="215">
        <f t="shared" ref="E581:F584" si="63">E580+7</f>
        <v>43803</v>
      </c>
      <c r="F581" s="215">
        <f t="shared" si="63"/>
        <v>43807</v>
      </c>
      <c r="G581" s="215">
        <f>F581+12</f>
        <v>43819</v>
      </c>
    </row>
    <row r="582" spans="1:7">
      <c r="A582" s="231"/>
      <c r="B582" s="278" t="s">
        <v>1660</v>
      </c>
      <c r="C582" s="259" t="s">
        <v>1659</v>
      </c>
      <c r="D582" s="939"/>
      <c r="E582" s="215">
        <f t="shared" si="63"/>
        <v>43810</v>
      </c>
      <c r="F582" s="215">
        <f t="shared" si="63"/>
        <v>43814</v>
      </c>
      <c r="G582" s="215">
        <f>F582+12</f>
        <v>43826</v>
      </c>
    </row>
    <row r="583" spans="1:7">
      <c r="A583" s="231"/>
      <c r="B583" s="278" t="s">
        <v>1658</v>
      </c>
      <c r="C583" s="259" t="s">
        <v>1657</v>
      </c>
      <c r="D583" s="939"/>
      <c r="E583" s="215">
        <f t="shared" si="63"/>
        <v>43817</v>
      </c>
      <c r="F583" s="215">
        <f t="shared" si="63"/>
        <v>43821</v>
      </c>
      <c r="G583" s="215">
        <f>F583+12</f>
        <v>43833</v>
      </c>
    </row>
    <row r="584" spans="1:7">
      <c r="A584" s="231"/>
      <c r="B584" s="278" t="s">
        <v>1656</v>
      </c>
      <c r="C584" s="259" t="s">
        <v>1655</v>
      </c>
      <c r="D584" s="939"/>
      <c r="E584" s="215">
        <f t="shared" si="63"/>
        <v>43824</v>
      </c>
      <c r="F584" s="215">
        <f t="shared" si="63"/>
        <v>43828</v>
      </c>
      <c r="G584" s="215">
        <f>F584+12</f>
        <v>43840</v>
      </c>
    </row>
    <row r="585" spans="1:7">
      <c r="A585" s="231"/>
      <c r="B585" s="302"/>
      <c r="C585" s="301"/>
      <c r="D585" s="227"/>
      <c r="E585" s="226"/>
      <c r="F585" s="226"/>
      <c r="G585" s="242"/>
    </row>
    <row r="586" spans="1:7">
      <c r="A586" s="231" t="s">
        <v>208</v>
      </c>
      <c r="B586" s="256"/>
      <c r="C586" s="256"/>
    </row>
    <row r="587" spans="1:7">
      <c r="B587" s="947" t="s">
        <v>1278</v>
      </c>
      <c r="C587" s="947" t="s">
        <v>26</v>
      </c>
      <c r="D587" s="937" t="s">
        <v>1620</v>
      </c>
      <c r="E587" s="217" t="s">
        <v>157</v>
      </c>
      <c r="F587" s="217" t="s">
        <v>157</v>
      </c>
      <c r="G587" s="217" t="s">
        <v>1654</v>
      </c>
    </row>
    <row r="588" spans="1:7">
      <c r="B588" s="948"/>
      <c r="C588" s="948"/>
      <c r="D588" s="938"/>
      <c r="E588" s="217" t="s">
        <v>1099</v>
      </c>
      <c r="F588" s="217" t="s">
        <v>29</v>
      </c>
      <c r="G588" s="217" t="s">
        <v>30</v>
      </c>
    </row>
    <row r="589" spans="1:7">
      <c r="B589" s="278" t="s">
        <v>1627</v>
      </c>
      <c r="C589" s="259" t="s">
        <v>1611</v>
      </c>
      <c r="D589" s="939" t="s">
        <v>1626</v>
      </c>
      <c r="E589" s="215">
        <f>F589-3</f>
        <v>43802</v>
      </c>
      <c r="F589" s="215">
        <v>43805</v>
      </c>
      <c r="G589" s="215">
        <f>F589+9</f>
        <v>43814</v>
      </c>
    </row>
    <row r="590" spans="1:7">
      <c r="B590" s="278" t="s">
        <v>1625</v>
      </c>
      <c r="C590" s="259" t="s">
        <v>324</v>
      </c>
      <c r="D590" s="939"/>
      <c r="E590" s="215">
        <f t="shared" ref="E590:F593" si="64">E589+7</f>
        <v>43809</v>
      </c>
      <c r="F590" s="215">
        <f t="shared" si="64"/>
        <v>43812</v>
      </c>
      <c r="G590" s="215">
        <f>F590+9</f>
        <v>43821</v>
      </c>
    </row>
    <row r="591" spans="1:7">
      <c r="B591" s="278" t="s">
        <v>1624</v>
      </c>
      <c r="C591" s="259" t="s">
        <v>324</v>
      </c>
      <c r="D591" s="939"/>
      <c r="E591" s="215">
        <f t="shared" si="64"/>
        <v>43816</v>
      </c>
      <c r="F591" s="215">
        <f t="shared" si="64"/>
        <v>43819</v>
      </c>
      <c r="G591" s="215">
        <f>F591+9</f>
        <v>43828</v>
      </c>
    </row>
    <row r="592" spans="1:7">
      <c r="B592" s="278" t="s">
        <v>1623</v>
      </c>
      <c r="C592" s="259" t="s">
        <v>316</v>
      </c>
      <c r="D592" s="939"/>
      <c r="E592" s="215">
        <f t="shared" si="64"/>
        <v>43823</v>
      </c>
      <c r="F592" s="215">
        <f t="shared" si="64"/>
        <v>43826</v>
      </c>
      <c r="G592" s="215">
        <f>F592+9</f>
        <v>43835</v>
      </c>
    </row>
    <row r="593" spans="1:7">
      <c r="B593" s="278" t="s">
        <v>1622</v>
      </c>
      <c r="C593" s="259" t="s">
        <v>1621</v>
      </c>
      <c r="D593" s="939"/>
      <c r="E593" s="215">
        <f t="shared" si="64"/>
        <v>43830</v>
      </c>
      <c r="F593" s="215">
        <f t="shared" si="64"/>
        <v>43833</v>
      </c>
      <c r="G593" s="215">
        <f>F593+9</f>
        <v>43842</v>
      </c>
    </row>
    <row r="594" spans="1:7">
      <c r="B594" s="295"/>
      <c r="C594" s="284"/>
      <c r="D594" s="227"/>
      <c r="E594" s="226"/>
      <c r="F594" s="226"/>
      <c r="G594" s="226"/>
    </row>
    <row r="595" spans="1:7">
      <c r="A595" s="231" t="s">
        <v>94</v>
      </c>
      <c r="B595" s="256"/>
      <c r="C595" s="256"/>
      <c r="D595" s="231"/>
      <c r="E595" s="231"/>
      <c r="F595" s="231"/>
      <c r="G595" s="279"/>
    </row>
    <row r="596" spans="1:7">
      <c r="B596" s="947" t="s">
        <v>1278</v>
      </c>
      <c r="C596" s="947" t="s">
        <v>1408</v>
      </c>
      <c r="D596" s="937" t="s">
        <v>1620</v>
      </c>
      <c r="E596" s="217" t="s">
        <v>1406</v>
      </c>
      <c r="F596" s="217" t="s">
        <v>1406</v>
      </c>
      <c r="G596" s="217" t="s">
        <v>1653</v>
      </c>
    </row>
    <row r="597" spans="1:7">
      <c r="B597" s="948"/>
      <c r="C597" s="948"/>
      <c r="D597" s="938"/>
      <c r="E597" s="217" t="s">
        <v>1404</v>
      </c>
      <c r="F597" s="217" t="s">
        <v>1403</v>
      </c>
      <c r="G597" s="217" t="s">
        <v>1447</v>
      </c>
    </row>
    <row r="598" spans="1:7">
      <c r="B598" s="278" t="s">
        <v>1622</v>
      </c>
      <c r="C598" s="259" t="s">
        <v>1617</v>
      </c>
      <c r="D598" s="939" t="s">
        <v>1631</v>
      </c>
      <c r="E598" s="215">
        <f>F598-5</f>
        <v>43798</v>
      </c>
      <c r="F598" s="215">
        <v>43803</v>
      </c>
      <c r="G598" s="215">
        <f>F598+9</f>
        <v>43812</v>
      </c>
    </row>
    <row r="599" spans="1:7">
      <c r="B599" s="278" t="s">
        <v>1630</v>
      </c>
      <c r="C599" s="259" t="s">
        <v>316</v>
      </c>
      <c r="D599" s="939"/>
      <c r="E599" s="215">
        <f t="shared" ref="E599:F602" si="65">E598+7</f>
        <v>43805</v>
      </c>
      <c r="F599" s="215">
        <f t="shared" si="65"/>
        <v>43810</v>
      </c>
      <c r="G599" s="215">
        <f>F599+9</f>
        <v>43819</v>
      </c>
    </row>
    <row r="600" spans="1:7">
      <c r="B600" s="278" t="s">
        <v>1629</v>
      </c>
      <c r="C600" s="259" t="s">
        <v>1617</v>
      </c>
      <c r="D600" s="939"/>
      <c r="E600" s="215">
        <f t="shared" si="65"/>
        <v>43812</v>
      </c>
      <c r="F600" s="215">
        <f t="shared" si="65"/>
        <v>43817</v>
      </c>
      <c r="G600" s="215">
        <f>F600+9</f>
        <v>43826</v>
      </c>
    </row>
    <row r="601" spans="1:7">
      <c r="B601" s="278" t="s">
        <v>1628</v>
      </c>
      <c r="C601" s="259" t="s">
        <v>1611</v>
      </c>
      <c r="D601" s="939"/>
      <c r="E601" s="215">
        <f t="shared" si="65"/>
        <v>43819</v>
      </c>
      <c r="F601" s="215">
        <f t="shared" si="65"/>
        <v>43824</v>
      </c>
      <c r="G601" s="215">
        <f>F601+9</f>
        <v>43833</v>
      </c>
    </row>
    <row r="602" spans="1:7">
      <c r="B602" s="278" t="s">
        <v>1618</v>
      </c>
      <c r="C602" s="259" t="s">
        <v>1621</v>
      </c>
      <c r="D602" s="939"/>
      <c r="E602" s="215">
        <f t="shared" si="65"/>
        <v>43826</v>
      </c>
      <c r="F602" s="215">
        <f t="shared" si="65"/>
        <v>43831</v>
      </c>
      <c r="G602" s="215">
        <f>F602+9</f>
        <v>43840</v>
      </c>
    </row>
    <row r="603" spans="1:7">
      <c r="B603" s="213"/>
      <c r="C603" s="213"/>
      <c r="F603" s="263"/>
    </row>
    <row r="604" spans="1:7">
      <c r="B604" s="947" t="s">
        <v>1278</v>
      </c>
      <c r="C604" s="947" t="s">
        <v>26</v>
      </c>
      <c r="D604" s="937" t="s">
        <v>1620</v>
      </c>
      <c r="E604" s="217" t="s">
        <v>157</v>
      </c>
      <c r="F604" s="217" t="s">
        <v>157</v>
      </c>
      <c r="G604" s="217" t="s">
        <v>1653</v>
      </c>
    </row>
    <row r="605" spans="1:7">
      <c r="B605" s="948"/>
      <c r="C605" s="948"/>
      <c r="D605" s="938"/>
      <c r="E605" s="217" t="s">
        <v>1099</v>
      </c>
      <c r="F605" s="217" t="s">
        <v>29</v>
      </c>
      <c r="G605" s="217" t="s">
        <v>30</v>
      </c>
    </row>
    <row r="606" spans="1:7">
      <c r="B606" s="278" t="s">
        <v>1627</v>
      </c>
      <c r="C606" s="259" t="s">
        <v>1611</v>
      </c>
      <c r="D606" s="939" t="s">
        <v>1626</v>
      </c>
      <c r="E606" s="215">
        <f>F606-3</f>
        <v>43802</v>
      </c>
      <c r="F606" s="215">
        <v>43805</v>
      </c>
      <c r="G606" s="215">
        <f>F606+10</f>
        <v>43815</v>
      </c>
    </row>
    <row r="607" spans="1:7">
      <c r="B607" s="278" t="s">
        <v>1625</v>
      </c>
      <c r="C607" s="259" t="s">
        <v>324</v>
      </c>
      <c r="D607" s="939"/>
      <c r="E607" s="215">
        <f t="shared" ref="E607:F610" si="66">E606+7</f>
        <v>43809</v>
      </c>
      <c r="F607" s="215">
        <f t="shared" si="66"/>
        <v>43812</v>
      </c>
      <c r="G607" s="215">
        <f>F607+10</f>
        <v>43822</v>
      </c>
    </row>
    <row r="608" spans="1:7">
      <c r="B608" s="278" t="s">
        <v>1624</v>
      </c>
      <c r="C608" s="259" t="s">
        <v>324</v>
      </c>
      <c r="D608" s="939"/>
      <c r="E608" s="215">
        <f t="shared" si="66"/>
        <v>43816</v>
      </c>
      <c r="F608" s="215">
        <f t="shared" si="66"/>
        <v>43819</v>
      </c>
      <c r="G608" s="215">
        <f>F608+10</f>
        <v>43829</v>
      </c>
    </row>
    <row r="609" spans="1:7">
      <c r="B609" s="278" t="s">
        <v>1623</v>
      </c>
      <c r="C609" s="259" t="s">
        <v>316</v>
      </c>
      <c r="D609" s="939"/>
      <c r="E609" s="215">
        <f t="shared" si="66"/>
        <v>43823</v>
      </c>
      <c r="F609" s="215">
        <f t="shared" si="66"/>
        <v>43826</v>
      </c>
      <c r="G609" s="215">
        <f>F609+10</f>
        <v>43836</v>
      </c>
    </row>
    <row r="610" spans="1:7">
      <c r="B610" s="278" t="s">
        <v>1622</v>
      </c>
      <c r="C610" s="259" t="s">
        <v>1621</v>
      </c>
      <c r="D610" s="939"/>
      <c r="E610" s="215">
        <f t="shared" si="66"/>
        <v>43830</v>
      </c>
      <c r="F610" s="215">
        <f t="shared" si="66"/>
        <v>43833</v>
      </c>
      <c r="G610" s="215">
        <f>F610+10</f>
        <v>43843</v>
      </c>
    </row>
    <row r="611" spans="1:7">
      <c r="B611" s="213"/>
      <c r="C611" s="213"/>
    </row>
    <row r="612" spans="1:7">
      <c r="B612" s="947" t="s">
        <v>1278</v>
      </c>
      <c r="C612" s="947" t="s">
        <v>26</v>
      </c>
      <c r="D612" s="937" t="s">
        <v>1620</v>
      </c>
      <c r="E612" s="217" t="s">
        <v>157</v>
      </c>
      <c r="F612" s="217" t="s">
        <v>157</v>
      </c>
      <c r="G612" s="217" t="s">
        <v>1653</v>
      </c>
    </row>
    <row r="613" spans="1:7">
      <c r="B613" s="948"/>
      <c r="C613" s="948"/>
      <c r="D613" s="938"/>
      <c r="E613" s="217" t="s">
        <v>1099</v>
      </c>
      <c r="F613" s="217" t="s">
        <v>29</v>
      </c>
      <c r="G613" s="217" t="s">
        <v>30</v>
      </c>
    </row>
    <row r="614" spans="1:7">
      <c r="B614" s="278" t="s">
        <v>1636</v>
      </c>
      <c r="C614" s="259" t="s">
        <v>1643</v>
      </c>
      <c r="D614" s="939" t="s">
        <v>1642</v>
      </c>
      <c r="E614" s="215">
        <f>F614-4</f>
        <v>43796</v>
      </c>
      <c r="F614" s="215">
        <v>43800</v>
      </c>
      <c r="G614" s="215">
        <f>F614+7</f>
        <v>43807</v>
      </c>
    </row>
    <row r="615" spans="1:7">
      <c r="B615" s="278" t="s">
        <v>1633</v>
      </c>
      <c r="C615" s="259" t="s">
        <v>1641</v>
      </c>
      <c r="D615" s="939" t="s">
        <v>1640</v>
      </c>
      <c r="E615" s="215">
        <f t="shared" ref="E615:F618" si="67">E614+7</f>
        <v>43803</v>
      </c>
      <c r="F615" s="215">
        <f t="shared" si="67"/>
        <v>43807</v>
      </c>
      <c r="G615" s="215">
        <f>F615+7</f>
        <v>43814</v>
      </c>
    </row>
    <row r="616" spans="1:7">
      <c r="B616" s="278" t="s">
        <v>1639</v>
      </c>
      <c r="C616" s="259" t="s">
        <v>1638</v>
      </c>
      <c r="D616" s="939" t="s">
        <v>1637</v>
      </c>
      <c r="E616" s="215">
        <f t="shared" si="67"/>
        <v>43810</v>
      </c>
      <c r="F616" s="215">
        <f t="shared" si="67"/>
        <v>43814</v>
      </c>
      <c r="G616" s="215">
        <f>F616+7</f>
        <v>43821</v>
      </c>
    </row>
    <row r="617" spans="1:7">
      <c r="B617" s="278" t="s">
        <v>1636</v>
      </c>
      <c r="C617" s="259" t="s">
        <v>1635</v>
      </c>
      <c r="D617" s="939" t="s">
        <v>1634</v>
      </c>
      <c r="E617" s="215">
        <f t="shared" si="67"/>
        <v>43817</v>
      </c>
      <c r="F617" s="215">
        <f t="shared" si="67"/>
        <v>43821</v>
      </c>
      <c r="G617" s="215">
        <f>F617+7</f>
        <v>43828</v>
      </c>
    </row>
    <row r="618" spans="1:7">
      <c r="B618" s="278" t="s">
        <v>1633</v>
      </c>
      <c r="C618" s="259" t="s">
        <v>1632</v>
      </c>
      <c r="D618" s="939"/>
      <c r="E618" s="215">
        <f t="shared" si="67"/>
        <v>43824</v>
      </c>
      <c r="F618" s="215">
        <f t="shared" si="67"/>
        <v>43828</v>
      </c>
      <c r="G618" s="215">
        <f>F618+7</f>
        <v>43835</v>
      </c>
    </row>
    <row r="619" spans="1:7">
      <c r="B619" s="300"/>
      <c r="C619" s="299"/>
      <c r="D619" s="298"/>
      <c r="E619" s="226"/>
      <c r="F619" s="226"/>
      <c r="G619" s="263"/>
    </row>
    <row r="620" spans="1:7">
      <c r="A620" s="231" t="s">
        <v>210</v>
      </c>
      <c r="D620" s="231"/>
      <c r="E620" s="231"/>
    </row>
    <row r="621" spans="1:7">
      <c r="B621" s="947" t="s">
        <v>1278</v>
      </c>
      <c r="C621" s="947" t="s">
        <v>1408</v>
      </c>
      <c r="D621" s="937" t="s">
        <v>1620</v>
      </c>
      <c r="E621" s="217" t="s">
        <v>1406</v>
      </c>
      <c r="F621" s="217" t="s">
        <v>1406</v>
      </c>
      <c r="G621" s="217" t="s">
        <v>1644</v>
      </c>
    </row>
    <row r="622" spans="1:7">
      <c r="B622" s="948"/>
      <c r="C622" s="948"/>
      <c r="D622" s="938"/>
      <c r="E622" s="217" t="s">
        <v>1404</v>
      </c>
      <c r="F622" s="217" t="s">
        <v>1403</v>
      </c>
      <c r="G622" s="217" t="s">
        <v>1447</v>
      </c>
    </row>
    <row r="623" spans="1:7">
      <c r="B623" s="278" t="s">
        <v>1646</v>
      </c>
      <c r="C623" s="259" t="s">
        <v>1652</v>
      </c>
      <c r="D623" s="939" t="s">
        <v>1651</v>
      </c>
      <c r="E623" s="215">
        <f>F623-3</f>
        <v>43802</v>
      </c>
      <c r="F623" s="215">
        <v>43805</v>
      </c>
      <c r="G623" s="215">
        <f>F623+6</f>
        <v>43811</v>
      </c>
    </row>
    <row r="624" spans="1:7">
      <c r="B624" s="278" t="s">
        <v>1650</v>
      </c>
      <c r="C624" s="259" t="s">
        <v>1649</v>
      </c>
      <c r="D624" s="939" t="s">
        <v>1640</v>
      </c>
      <c r="E624" s="215">
        <f t="shared" ref="E624:F626" si="68">E623+7</f>
        <v>43809</v>
      </c>
      <c r="F624" s="215">
        <f t="shared" si="68"/>
        <v>43812</v>
      </c>
      <c r="G624" s="215">
        <f>F624+6</f>
        <v>43818</v>
      </c>
    </row>
    <row r="625" spans="1:16">
      <c r="B625" s="278" t="s">
        <v>1648</v>
      </c>
      <c r="C625" s="259" t="s">
        <v>1647</v>
      </c>
      <c r="D625" s="939" t="s">
        <v>1637</v>
      </c>
      <c r="E625" s="215">
        <f t="shared" si="68"/>
        <v>43816</v>
      </c>
      <c r="F625" s="215">
        <f t="shared" si="68"/>
        <v>43819</v>
      </c>
      <c r="G625" s="215">
        <f>F625+6</f>
        <v>43825</v>
      </c>
    </row>
    <row r="626" spans="1:16">
      <c r="B626" s="278" t="s">
        <v>1646</v>
      </c>
      <c r="C626" s="259" t="s">
        <v>1645</v>
      </c>
      <c r="D626" s="939" t="s">
        <v>1634</v>
      </c>
      <c r="E626" s="215">
        <f t="shared" si="68"/>
        <v>43823</v>
      </c>
      <c r="F626" s="215">
        <f t="shared" si="68"/>
        <v>43826</v>
      </c>
      <c r="G626" s="215">
        <f>F626+6</f>
        <v>43832</v>
      </c>
    </row>
    <row r="627" spans="1:16" s="263" customFormat="1">
      <c r="A627" s="213"/>
      <c r="B627" s="213"/>
      <c r="C627" s="213"/>
      <c r="D627" s="213"/>
      <c r="E627" s="226"/>
      <c r="F627" s="226"/>
      <c r="G627" s="213"/>
      <c r="H627" s="213"/>
    </row>
    <row r="628" spans="1:16">
      <c r="B628" s="947" t="s">
        <v>1278</v>
      </c>
      <c r="C628" s="947" t="s">
        <v>26</v>
      </c>
      <c r="D628" s="937" t="s">
        <v>1620</v>
      </c>
      <c r="E628" s="217" t="s">
        <v>157</v>
      </c>
      <c r="F628" s="217" t="s">
        <v>157</v>
      </c>
      <c r="G628" s="217" t="s">
        <v>1644</v>
      </c>
    </row>
    <row r="629" spans="1:16">
      <c r="B629" s="948"/>
      <c r="C629" s="948"/>
      <c r="D629" s="938"/>
      <c r="E629" s="217" t="s">
        <v>1099</v>
      </c>
      <c r="F629" s="217" t="s">
        <v>29</v>
      </c>
      <c r="G629" s="217" t="s">
        <v>30</v>
      </c>
    </row>
    <row r="630" spans="1:16">
      <c r="B630" s="278" t="s">
        <v>1636</v>
      </c>
      <c r="C630" s="259" t="s">
        <v>1643</v>
      </c>
      <c r="D630" s="939" t="s">
        <v>1642</v>
      </c>
      <c r="E630" s="215">
        <f>F630-4</f>
        <v>43796</v>
      </c>
      <c r="F630" s="215">
        <v>43800</v>
      </c>
      <c r="G630" s="215">
        <f>F630+6</f>
        <v>43806</v>
      </c>
    </row>
    <row r="631" spans="1:16">
      <c r="B631" s="278" t="s">
        <v>1633</v>
      </c>
      <c r="C631" s="259" t="s">
        <v>1641</v>
      </c>
      <c r="D631" s="939" t="s">
        <v>1640</v>
      </c>
      <c r="E631" s="215">
        <f t="shared" ref="E631:F634" si="69">E630+7</f>
        <v>43803</v>
      </c>
      <c r="F631" s="215">
        <f t="shared" si="69"/>
        <v>43807</v>
      </c>
      <c r="G631" s="215">
        <f>F631+6</f>
        <v>43813</v>
      </c>
    </row>
    <row r="632" spans="1:16">
      <c r="B632" s="278" t="s">
        <v>1639</v>
      </c>
      <c r="C632" s="259" t="s">
        <v>1638</v>
      </c>
      <c r="D632" s="939" t="s">
        <v>1637</v>
      </c>
      <c r="E632" s="215">
        <f t="shared" si="69"/>
        <v>43810</v>
      </c>
      <c r="F632" s="215">
        <f t="shared" si="69"/>
        <v>43814</v>
      </c>
      <c r="G632" s="215">
        <f>F632+6</f>
        <v>43820</v>
      </c>
    </row>
    <row r="633" spans="1:16">
      <c r="B633" s="278" t="s">
        <v>1636</v>
      </c>
      <c r="C633" s="259" t="s">
        <v>1635</v>
      </c>
      <c r="D633" s="939" t="s">
        <v>1634</v>
      </c>
      <c r="E633" s="215">
        <f t="shared" si="69"/>
        <v>43817</v>
      </c>
      <c r="F633" s="215">
        <f t="shared" si="69"/>
        <v>43821</v>
      </c>
      <c r="G633" s="215">
        <f>F633+6</f>
        <v>43827</v>
      </c>
    </row>
    <row r="634" spans="1:16" s="263" customFormat="1">
      <c r="A634" s="213"/>
      <c r="B634" s="278" t="s">
        <v>1633</v>
      </c>
      <c r="C634" s="259" t="s">
        <v>1632</v>
      </c>
      <c r="D634" s="939"/>
      <c r="E634" s="215">
        <f t="shared" si="69"/>
        <v>43824</v>
      </c>
      <c r="F634" s="215">
        <f t="shared" si="69"/>
        <v>43828</v>
      </c>
      <c r="G634" s="215">
        <f>F634+6</f>
        <v>43834</v>
      </c>
      <c r="H634" s="213"/>
    </row>
    <row r="635" spans="1:16" s="263" customFormat="1">
      <c r="A635" s="213"/>
      <c r="B635" s="295"/>
      <c r="C635" s="284"/>
      <c r="D635" s="227"/>
      <c r="E635" s="226"/>
      <c r="F635" s="226"/>
      <c r="G635" s="213"/>
      <c r="H635" s="213"/>
    </row>
    <row r="636" spans="1:16" s="263" customFormat="1">
      <c r="A636" s="231" t="s">
        <v>86</v>
      </c>
      <c r="B636" s="214"/>
      <c r="C636" s="214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</row>
    <row r="637" spans="1:16" s="263" customFormat="1">
      <c r="A637" s="231"/>
      <c r="B637" s="943" t="s">
        <v>25</v>
      </c>
      <c r="C637" s="943" t="s">
        <v>26</v>
      </c>
      <c r="D637" s="935" t="s">
        <v>27</v>
      </c>
      <c r="E637" s="217" t="s">
        <v>157</v>
      </c>
      <c r="F637" s="217" t="s">
        <v>157</v>
      </c>
      <c r="G637" s="217" t="s">
        <v>1619</v>
      </c>
      <c r="H637" s="213"/>
      <c r="I637" s="213"/>
      <c r="J637" s="213"/>
      <c r="K637" s="213"/>
      <c r="L637" s="213"/>
      <c r="M637" s="213"/>
      <c r="N637" s="213"/>
      <c r="O637" s="213"/>
      <c r="P637" s="213"/>
    </row>
    <row r="638" spans="1:16" s="263" customFormat="1">
      <c r="A638" s="231"/>
      <c r="B638" s="944"/>
      <c r="C638" s="944"/>
      <c r="D638" s="936"/>
      <c r="E638" s="217" t="s">
        <v>1099</v>
      </c>
      <c r="F638" s="217" t="s">
        <v>29</v>
      </c>
      <c r="G638" s="217" t="s">
        <v>30</v>
      </c>
      <c r="H638" s="213"/>
      <c r="I638" s="213"/>
      <c r="J638" s="213"/>
      <c r="K638" s="213"/>
      <c r="L638" s="213"/>
      <c r="M638" s="213"/>
      <c r="N638" s="213"/>
      <c r="O638" s="213"/>
      <c r="P638" s="213"/>
    </row>
    <row r="639" spans="1:16" s="263" customFormat="1" ht="16.5" customHeight="1">
      <c r="A639" s="231"/>
      <c r="B639" s="278" t="s">
        <v>1622</v>
      </c>
      <c r="C639" s="259" t="s">
        <v>1617</v>
      </c>
      <c r="D639" s="939" t="s">
        <v>1631</v>
      </c>
      <c r="E639" s="215">
        <f>F639-5</f>
        <v>43798</v>
      </c>
      <c r="F639" s="215">
        <v>43803</v>
      </c>
      <c r="G639" s="215">
        <f>F639+6</f>
        <v>43809</v>
      </c>
      <c r="H639" s="213"/>
      <c r="I639" s="213"/>
      <c r="J639" s="213"/>
      <c r="K639" s="213"/>
      <c r="L639" s="213"/>
      <c r="M639" s="213"/>
      <c r="N639" s="213"/>
      <c r="O639" s="213"/>
      <c r="P639" s="213"/>
    </row>
    <row r="640" spans="1:16" s="263" customFormat="1">
      <c r="A640" s="231"/>
      <c r="B640" s="278" t="s">
        <v>1630</v>
      </c>
      <c r="C640" s="259" t="s">
        <v>316</v>
      </c>
      <c r="D640" s="939"/>
      <c r="E640" s="215">
        <f t="shared" ref="E640:F643" si="70">E639+7</f>
        <v>43805</v>
      </c>
      <c r="F640" s="215">
        <f t="shared" si="70"/>
        <v>43810</v>
      </c>
      <c r="G640" s="215">
        <f>F640+6</f>
        <v>43816</v>
      </c>
      <c r="H640" s="213"/>
      <c r="I640" s="213"/>
      <c r="J640" s="213"/>
      <c r="K640" s="213"/>
      <c r="L640" s="213"/>
      <c r="M640" s="213"/>
      <c r="N640" s="213"/>
      <c r="O640" s="213"/>
      <c r="P640" s="213"/>
    </row>
    <row r="641" spans="1:16" s="263" customFormat="1" ht="16.5" customHeight="1">
      <c r="A641" s="231"/>
      <c r="B641" s="278" t="s">
        <v>1629</v>
      </c>
      <c r="C641" s="259" t="s">
        <v>1617</v>
      </c>
      <c r="D641" s="939"/>
      <c r="E641" s="215">
        <f t="shared" si="70"/>
        <v>43812</v>
      </c>
      <c r="F641" s="215">
        <f t="shared" si="70"/>
        <v>43817</v>
      </c>
      <c r="G641" s="215">
        <f>F641+6</f>
        <v>43823</v>
      </c>
      <c r="H641" s="213"/>
      <c r="I641" s="213"/>
      <c r="J641" s="213"/>
      <c r="K641" s="213"/>
      <c r="L641" s="213"/>
      <c r="M641" s="213"/>
      <c r="N641" s="213"/>
      <c r="O641" s="213"/>
      <c r="P641" s="213"/>
    </row>
    <row r="642" spans="1:16" s="263" customFormat="1">
      <c r="A642" s="213"/>
      <c r="B642" s="278" t="s">
        <v>1628</v>
      </c>
      <c r="C642" s="259" t="s">
        <v>1611</v>
      </c>
      <c r="D642" s="939"/>
      <c r="E642" s="215">
        <f t="shared" si="70"/>
        <v>43819</v>
      </c>
      <c r="F642" s="215">
        <f t="shared" si="70"/>
        <v>43824</v>
      </c>
      <c r="G642" s="215">
        <f>F642+6</f>
        <v>43830</v>
      </c>
      <c r="H642" s="213"/>
      <c r="I642" s="213"/>
      <c r="J642" s="213"/>
      <c r="K642" s="213"/>
      <c r="L642" s="213"/>
      <c r="M642" s="213"/>
      <c r="N642" s="213"/>
      <c r="O642" s="213"/>
      <c r="P642" s="213"/>
    </row>
    <row r="643" spans="1:16" s="263" customFormat="1">
      <c r="A643" s="213"/>
      <c r="B643" s="278" t="s">
        <v>1618</v>
      </c>
      <c r="C643" s="259" t="s">
        <v>1621</v>
      </c>
      <c r="D643" s="939"/>
      <c r="E643" s="215">
        <f t="shared" si="70"/>
        <v>43826</v>
      </c>
      <c r="F643" s="215">
        <f t="shared" si="70"/>
        <v>43831</v>
      </c>
      <c r="G643" s="215">
        <f>F643+6</f>
        <v>43837</v>
      </c>
      <c r="H643" s="213"/>
      <c r="I643" s="213"/>
      <c r="J643" s="213"/>
      <c r="K643" s="213"/>
      <c r="L643" s="213"/>
      <c r="M643" s="213"/>
      <c r="N643" s="213"/>
      <c r="O643" s="213"/>
      <c r="P643" s="213"/>
    </row>
    <row r="644" spans="1:16" s="263" customFormat="1">
      <c r="A644" s="213"/>
      <c r="B644" s="231"/>
      <c r="C644" s="231"/>
      <c r="D644" s="231"/>
      <c r="E644" s="231"/>
      <c r="F644" s="231"/>
      <c r="G644" s="231"/>
      <c r="H644" s="213"/>
      <c r="I644" s="213"/>
      <c r="J644" s="213"/>
      <c r="K644" s="213"/>
      <c r="L644" s="213"/>
      <c r="M644" s="213"/>
      <c r="N644" s="213"/>
      <c r="O644" s="213"/>
      <c r="P644" s="213"/>
    </row>
    <row r="645" spans="1:16">
      <c r="B645" s="947" t="s">
        <v>1278</v>
      </c>
      <c r="C645" s="947" t="s">
        <v>26</v>
      </c>
      <c r="D645" s="937" t="s">
        <v>1620</v>
      </c>
      <c r="E645" s="217" t="s">
        <v>157</v>
      </c>
      <c r="F645" s="217" t="s">
        <v>157</v>
      </c>
      <c r="G645" s="217" t="s">
        <v>1619</v>
      </c>
    </row>
    <row r="646" spans="1:16" ht="16.5" customHeight="1">
      <c r="B646" s="948"/>
      <c r="C646" s="948"/>
      <c r="D646" s="938"/>
      <c r="E646" s="217" t="s">
        <v>1099</v>
      </c>
      <c r="F646" s="217" t="s">
        <v>29</v>
      </c>
      <c r="G646" s="217" t="s">
        <v>30</v>
      </c>
    </row>
    <row r="647" spans="1:16" ht="16.5" customHeight="1">
      <c r="B647" s="278" t="s">
        <v>1627</v>
      </c>
      <c r="C647" s="259" t="s">
        <v>1611</v>
      </c>
      <c r="D647" s="939" t="s">
        <v>1626</v>
      </c>
      <c r="E647" s="215">
        <f>F647-3</f>
        <v>43802</v>
      </c>
      <c r="F647" s="215">
        <v>43805</v>
      </c>
      <c r="G647" s="215">
        <f>F647+6</f>
        <v>43811</v>
      </c>
    </row>
    <row r="648" spans="1:16">
      <c r="B648" s="278" t="s">
        <v>1625</v>
      </c>
      <c r="C648" s="259" t="s">
        <v>324</v>
      </c>
      <c r="D648" s="939"/>
      <c r="E648" s="215">
        <f t="shared" ref="E648:F651" si="71">E647+7</f>
        <v>43809</v>
      </c>
      <c r="F648" s="215">
        <f t="shared" si="71"/>
        <v>43812</v>
      </c>
      <c r="G648" s="215">
        <f>F648+6</f>
        <v>43818</v>
      </c>
    </row>
    <row r="649" spans="1:16" ht="16.5" customHeight="1">
      <c r="B649" s="278" t="s">
        <v>1624</v>
      </c>
      <c r="C649" s="259" t="s">
        <v>324</v>
      </c>
      <c r="D649" s="939"/>
      <c r="E649" s="215">
        <f t="shared" si="71"/>
        <v>43816</v>
      </c>
      <c r="F649" s="215">
        <f t="shared" si="71"/>
        <v>43819</v>
      </c>
      <c r="G649" s="215">
        <f>F649+6</f>
        <v>43825</v>
      </c>
    </row>
    <row r="650" spans="1:16" ht="16.5" customHeight="1">
      <c r="B650" s="278" t="s">
        <v>1623</v>
      </c>
      <c r="C650" s="259" t="s">
        <v>316</v>
      </c>
      <c r="D650" s="939"/>
      <c r="E650" s="215">
        <f t="shared" si="71"/>
        <v>43823</v>
      </c>
      <c r="F650" s="215">
        <f t="shared" si="71"/>
        <v>43826</v>
      </c>
      <c r="G650" s="215">
        <f>F650+6</f>
        <v>43832</v>
      </c>
    </row>
    <row r="651" spans="1:16" ht="16.5" customHeight="1">
      <c r="B651" s="278" t="s">
        <v>1622</v>
      </c>
      <c r="C651" s="259" t="s">
        <v>1621</v>
      </c>
      <c r="D651" s="939"/>
      <c r="E651" s="215">
        <f t="shared" si="71"/>
        <v>43830</v>
      </c>
      <c r="F651" s="215">
        <f t="shared" si="71"/>
        <v>43833</v>
      </c>
      <c r="G651" s="215">
        <f>F651+6</f>
        <v>43839</v>
      </c>
    </row>
    <row r="652" spans="1:16">
      <c r="B652" s="213"/>
      <c r="C652" s="213"/>
    </row>
    <row r="653" spans="1:16">
      <c r="B653" s="947" t="s">
        <v>1278</v>
      </c>
      <c r="C653" s="947" t="s">
        <v>26</v>
      </c>
      <c r="D653" s="937" t="s">
        <v>1620</v>
      </c>
      <c r="E653" s="217" t="s">
        <v>157</v>
      </c>
      <c r="F653" s="217" t="s">
        <v>157</v>
      </c>
      <c r="G653" s="217" t="s">
        <v>1619</v>
      </c>
    </row>
    <row r="654" spans="1:16">
      <c r="B654" s="948"/>
      <c r="C654" s="948"/>
      <c r="D654" s="938"/>
      <c r="E654" s="217" t="s">
        <v>1099</v>
      </c>
      <c r="F654" s="217" t="s">
        <v>29</v>
      </c>
      <c r="G654" s="217" t="s">
        <v>30</v>
      </c>
    </row>
    <row r="655" spans="1:16" ht="16.5" customHeight="1">
      <c r="B655" s="278" t="s">
        <v>1618</v>
      </c>
      <c r="C655" s="259" t="s">
        <v>1617</v>
      </c>
      <c r="D655" s="939" t="s">
        <v>1616</v>
      </c>
      <c r="E655" s="215">
        <f>F655-3</f>
        <v>43797</v>
      </c>
      <c r="F655" s="215">
        <v>43800</v>
      </c>
      <c r="G655" s="215">
        <f>F655+6</f>
        <v>43806</v>
      </c>
    </row>
    <row r="656" spans="1:16">
      <c r="B656" s="278" t="s">
        <v>1615</v>
      </c>
      <c r="C656" s="259" t="s">
        <v>1611</v>
      </c>
      <c r="D656" s="939"/>
      <c r="E656" s="215">
        <f t="shared" ref="E656:F659" si="72">E655+7</f>
        <v>43804</v>
      </c>
      <c r="F656" s="215">
        <f t="shared" si="72"/>
        <v>43807</v>
      </c>
      <c r="G656" s="215">
        <f>F656+6</f>
        <v>43813</v>
      </c>
    </row>
    <row r="657" spans="1:10">
      <c r="B657" s="278" t="s">
        <v>1614</v>
      </c>
      <c r="C657" s="259" t="s">
        <v>324</v>
      </c>
      <c r="D657" s="939"/>
      <c r="E657" s="215">
        <f t="shared" si="72"/>
        <v>43811</v>
      </c>
      <c r="F657" s="215">
        <f t="shared" si="72"/>
        <v>43814</v>
      </c>
      <c r="G657" s="215">
        <f>F657+6</f>
        <v>43820</v>
      </c>
    </row>
    <row r="658" spans="1:10">
      <c r="B658" s="278" t="s">
        <v>1613</v>
      </c>
      <c r="C658" s="259" t="s">
        <v>324</v>
      </c>
      <c r="D658" s="939"/>
      <c r="E658" s="215">
        <f t="shared" si="72"/>
        <v>43818</v>
      </c>
      <c r="F658" s="215">
        <f t="shared" si="72"/>
        <v>43821</v>
      </c>
      <c r="G658" s="215">
        <f>F658+6</f>
        <v>43827</v>
      </c>
    </row>
    <row r="659" spans="1:10">
      <c r="B659" s="278" t="s">
        <v>1612</v>
      </c>
      <c r="C659" s="259" t="s">
        <v>1611</v>
      </c>
      <c r="D659" s="939"/>
      <c r="E659" s="215">
        <f t="shared" si="72"/>
        <v>43825</v>
      </c>
      <c r="F659" s="215">
        <f t="shared" si="72"/>
        <v>43828</v>
      </c>
      <c r="G659" s="215">
        <f>F659+6</f>
        <v>43834</v>
      </c>
    </row>
    <row r="660" spans="1:10">
      <c r="B660" s="295"/>
      <c r="C660" s="284"/>
      <c r="D660" s="227"/>
      <c r="E660" s="226"/>
      <c r="F660" s="226"/>
      <c r="G660" s="226"/>
    </row>
    <row r="661" spans="1:10">
      <c r="A661" s="231" t="s">
        <v>204</v>
      </c>
    </row>
    <row r="662" spans="1:10" s="263" customFormat="1">
      <c r="A662" s="213"/>
      <c r="B662" s="947" t="s">
        <v>1409</v>
      </c>
      <c r="C662" s="947" t="s">
        <v>1423</v>
      </c>
      <c r="D662" s="937" t="s">
        <v>1407</v>
      </c>
      <c r="E662" s="217" t="s">
        <v>1422</v>
      </c>
      <c r="F662" s="217" t="s">
        <v>1422</v>
      </c>
      <c r="G662" s="217" t="s">
        <v>1598</v>
      </c>
      <c r="H662" s="213"/>
      <c r="I662" s="213"/>
      <c r="J662" s="213"/>
    </row>
    <row r="663" spans="1:10">
      <c r="B663" s="948"/>
      <c r="C663" s="948"/>
      <c r="D663" s="938"/>
      <c r="E663" s="217" t="s">
        <v>1420</v>
      </c>
      <c r="F663" s="217" t="s">
        <v>1419</v>
      </c>
      <c r="G663" s="217" t="s">
        <v>1402</v>
      </c>
    </row>
    <row r="664" spans="1:10">
      <c r="B664" s="278" t="s">
        <v>1607</v>
      </c>
      <c r="C664" s="259" t="s">
        <v>1611</v>
      </c>
      <c r="D664" s="939" t="s">
        <v>1610</v>
      </c>
      <c r="E664" s="215">
        <f>F664-3</f>
        <v>43801</v>
      </c>
      <c r="F664" s="215">
        <v>43804</v>
      </c>
      <c r="G664" s="215">
        <f>F664+5</f>
        <v>43809</v>
      </c>
    </row>
    <row r="665" spans="1:10">
      <c r="B665" s="278" t="s">
        <v>1609</v>
      </c>
      <c r="C665" s="259" t="s">
        <v>1606</v>
      </c>
      <c r="D665" s="939"/>
      <c r="E665" s="215">
        <f t="shared" ref="E665:F667" si="73">E664+7</f>
        <v>43808</v>
      </c>
      <c r="F665" s="215">
        <f t="shared" si="73"/>
        <v>43811</v>
      </c>
      <c r="G665" s="215">
        <f>F665+5</f>
        <v>43816</v>
      </c>
    </row>
    <row r="666" spans="1:10">
      <c r="B666" s="278" t="s">
        <v>1608</v>
      </c>
      <c r="C666" s="259" t="s">
        <v>1597</v>
      </c>
      <c r="D666" s="939"/>
      <c r="E666" s="215">
        <f t="shared" si="73"/>
        <v>43815</v>
      </c>
      <c r="F666" s="215">
        <f t="shared" si="73"/>
        <v>43818</v>
      </c>
      <c r="G666" s="215">
        <f>F666+5</f>
        <v>43823</v>
      </c>
    </row>
    <row r="667" spans="1:10">
      <c r="B667" s="278" t="s">
        <v>1607</v>
      </c>
      <c r="C667" s="259" t="s">
        <v>1606</v>
      </c>
      <c r="D667" s="939"/>
      <c r="E667" s="215">
        <f t="shared" si="73"/>
        <v>43822</v>
      </c>
      <c r="F667" s="215">
        <f t="shared" si="73"/>
        <v>43825</v>
      </c>
      <c r="G667" s="215">
        <f>F667+5</f>
        <v>43830</v>
      </c>
    </row>
    <row r="668" spans="1:10">
      <c r="B668" s="213"/>
      <c r="C668" s="213"/>
    </row>
    <row r="669" spans="1:10">
      <c r="B669" s="947" t="s">
        <v>1409</v>
      </c>
      <c r="C669" s="947" t="s">
        <v>1423</v>
      </c>
      <c r="D669" s="937" t="s">
        <v>1407</v>
      </c>
      <c r="E669" s="217" t="s">
        <v>1422</v>
      </c>
      <c r="F669" s="217" t="s">
        <v>1422</v>
      </c>
      <c r="G669" s="217" t="s">
        <v>1598</v>
      </c>
    </row>
    <row r="670" spans="1:10">
      <c r="B670" s="948"/>
      <c r="C670" s="948"/>
      <c r="D670" s="938"/>
      <c r="E670" s="217" t="s">
        <v>1420</v>
      </c>
      <c r="F670" s="217" t="s">
        <v>1419</v>
      </c>
      <c r="G670" s="217" t="s">
        <v>1402</v>
      </c>
    </row>
    <row r="671" spans="1:10">
      <c r="B671" s="278" t="s">
        <v>1600</v>
      </c>
      <c r="C671" s="259" t="s">
        <v>1605</v>
      </c>
      <c r="D671" s="939" t="s">
        <v>1604</v>
      </c>
      <c r="E671" s="215">
        <f>F671-3</f>
        <v>43802</v>
      </c>
      <c r="F671" s="215">
        <v>43805</v>
      </c>
      <c r="G671" s="215">
        <f>F671+5</f>
        <v>43810</v>
      </c>
    </row>
    <row r="672" spans="1:10">
      <c r="B672" s="278" t="s">
        <v>1601</v>
      </c>
      <c r="C672" s="259" t="s">
        <v>1603</v>
      </c>
      <c r="D672" s="939"/>
      <c r="E672" s="215">
        <f t="shared" ref="E672:F675" si="74">E671+7</f>
        <v>43809</v>
      </c>
      <c r="F672" s="215">
        <f t="shared" si="74"/>
        <v>43812</v>
      </c>
      <c r="G672" s="215">
        <f>F672+5</f>
        <v>43817</v>
      </c>
    </row>
    <row r="673" spans="1:8">
      <c r="B673" s="278" t="s">
        <v>1600</v>
      </c>
      <c r="C673" s="259" t="s">
        <v>1602</v>
      </c>
      <c r="D673" s="939"/>
      <c r="E673" s="215">
        <f t="shared" si="74"/>
        <v>43816</v>
      </c>
      <c r="F673" s="215">
        <f t="shared" si="74"/>
        <v>43819</v>
      </c>
      <c r="G673" s="215">
        <f>F673+5</f>
        <v>43824</v>
      </c>
    </row>
    <row r="674" spans="1:8">
      <c r="B674" s="278" t="s">
        <v>1601</v>
      </c>
      <c r="C674" s="259" t="s">
        <v>1594</v>
      </c>
      <c r="D674" s="939"/>
      <c r="E674" s="215">
        <f t="shared" si="74"/>
        <v>43823</v>
      </c>
      <c r="F674" s="215">
        <f t="shared" si="74"/>
        <v>43826</v>
      </c>
      <c r="G674" s="215">
        <f>F674+5</f>
        <v>43831</v>
      </c>
    </row>
    <row r="675" spans="1:8">
      <c r="B675" s="278" t="s">
        <v>1600</v>
      </c>
      <c r="C675" s="259" t="s">
        <v>1599</v>
      </c>
      <c r="D675" s="939"/>
      <c r="E675" s="215">
        <f t="shared" si="74"/>
        <v>43830</v>
      </c>
      <c r="F675" s="215">
        <f t="shared" si="74"/>
        <v>43833</v>
      </c>
      <c r="G675" s="215">
        <f>F675+5</f>
        <v>43838</v>
      </c>
    </row>
    <row r="676" spans="1:8">
      <c r="B676" s="213"/>
      <c r="C676" s="213"/>
    </row>
    <row r="677" spans="1:8">
      <c r="B677" s="947" t="s">
        <v>1409</v>
      </c>
      <c r="C677" s="947" t="s">
        <v>1423</v>
      </c>
      <c r="D677" s="937" t="s">
        <v>1407</v>
      </c>
      <c r="E677" s="217" t="s">
        <v>1422</v>
      </c>
      <c r="F677" s="217" t="s">
        <v>1422</v>
      </c>
      <c r="G677" s="217" t="s">
        <v>1598</v>
      </c>
    </row>
    <row r="678" spans="1:8">
      <c r="B678" s="948"/>
      <c r="C678" s="948"/>
      <c r="D678" s="938"/>
      <c r="E678" s="217" t="s">
        <v>1420</v>
      </c>
      <c r="F678" s="217" t="s">
        <v>1419</v>
      </c>
      <c r="G678" s="217" t="s">
        <v>1402</v>
      </c>
    </row>
    <row r="679" spans="1:8" s="263" customFormat="1">
      <c r="A679" s="213"/>
      <c r="B679" s="278" t="s">
        <v>1593</v>
      </c>
      <c r="C679" s="259" t="s">
        <v>1597</v>
      </c>
      <c r="D679" s="939" t="s">
        <v>1596</v>
      </c>
      <c r="E679" s="215">
        <f>F679-3</f>
        <v>43803</v>
      </c>
      <c r="F679" s="215">
        <v>43806</v>
      </c>
      <c r="G679" s="215">
        <f>F679+4</f>
        <v>43810</v>
      </c>
      <c r="H679" s="213"/>
    </row>
    <row r="680" spans="1:8">
      <c r="B680" s="278" t="s">
        <v>1592</v>
      </c>
      <c r="C680" s="259" t="s">
        <v>1590</v>
      </c>
      <c r="D680" s="939"/>
      <c r="E680" s="215">
        <f t="shared" ref="E680:F683" si="75">E679+7</f>
        <v>43810</v>
      </c>
      <c r="F680" s="215">
        <f t="shared" si="75"/>
        <v>43813</v>
      </c>
      <c r="G680" s="215">
        <f>F680+4</f>
        <v>43817</v>
      </c>
    </row>
    <row r="681" spans="1:8">
      <c r="B681" s="278" t="s">
        <v>1595</v>
      </c>
      <c r="C681" s="259" t="s">
        <v>1594</v>
      </c>
      <c r="D681" s="939"/>
      <c r="E681" s="215">
        <f t="shared" si="75"/>
        <v>43817</v>
      </c>
      <c r="F681" s="215">
        <f t="shared" si="75"/>
        <v>43820</v>
      </c>
      <c r="G681" s="215">
        <f>F681+4</f>
        <v>43824</v>
      </c>
    </row>
    <row r="682" spans="1:8">
      <c r="B682" s="278" t="s">
        <v>1593</v>
      </c>
      <c r="C682" s="259" t="s">
        <v>1590</v>
      </c>
      <c r="D682" s="939"/>
      <c r="E682" s="215">
        <f t="shared" si="75"/>
        <v>43824</v>
      </c>
      <c r="F682" s="215">
        <f t="shared" si="75"/>
        <v>43827</v>
      </c>
      <c r="G682" s="215">
        <f>F682+4</f>
        <v>43831</v>
      </c>
    </row>
    <row r="683" spans="1:8">
      <c r="B683" s="278" t="s">
        <v>1592</v>
      </c>
      <c r="C683" s="259" t="s">
        <v>1584</v>
      </c>
      <c r="D683" s="939"/>
      <c r="E683" s="215">
        <f t="shared" si="75"/>
        <v>43831</v>
      </c>
      <c r="F683" s="215">
        <f t="shared" si="75"/>
        <v>43834</v>
      </c>
      <c r="G683" s="215">
        <f>F683+4</f>
        <v>43838</v>
      </c>
    </row>
    <row r="684" spans="1:8">
      <c r="B684" s="213"/>
      <c r="C684" s="213"/>
      <c r="E684" s="226"/>
      <c r="F684" s="226"/>
      <c r="G684" s="226"/>
    </row>
    <row r="685" spans="1:8">
      <c r="A685" s="231" t="s">
        <v>1591</v>
      </c>
      <c r="B685" s="226"/>
      <c r="C685" s="226"/>
      <c r="D685" s="226"/>
      <c r="E685" s="226"/>
      <c r="F685" s="226"/>
      <c r="G685" s="226"/>
    </row>
    <row r="686" spans="1:8">
      <c r="B686" s="947" t="s">
        <v>1409</v>
      </c>
      <c r="C686" s="947" t="s">
        <v>1423</v>
      </c>
      <c r="D686" s="937" t="s">
        <v>1407</v>
      </c>
      <c r="E686" s="217" t="s">
        <v>1422</v>
      </c>
      <c r="F686" s="217" t="s">
        <v>1422</v>
      </c>
      <c r="G686" s="217" t="s">
        <v>1591</v>
      </c>
    </row>
    <row r="687" spans="1:8">
      <c r="B687" s="948"/>
      <c r="C687" s="948"/>
      <c r="D687" s="938"/>
      <c r="E687" s="217" t="s">
        <v>1420</v>
      </c>
      <c r="F687" s="217" t="s">
        <v>1419</v>
      </c>
      <c r="G687" s="217" t="s">
        <v>1402</v>
      </c>
    </row>
    <row r="688" spans="1:8">
      <c r="B688" s="278" t="s">
        <v>1585</v>
      </c>
      <c r="C688" s="259" t="s">
        <v>1590</v>
      </c>
      <c r="D688" s="939" t="s">
        <v>1589</v>
      </c>
      <c r="E688" s="215">
        <f>F688-5</f>
        <v>43798</v>
      </c>
      <c r="F688" s="215">
        <v>43803</v>
      </c>
      <c r="G688" s="215">
        <f>F688+11</f>
        <v>43814</v>
      </c>
    </row>
    <row r="689" spans="1:7">
      <c r="B689" s="278" t="s">
        <v>1588</v>
      </c>
      <c r="C689" s="259" t="s">
        <v>1584</v>
      </c>
      <c r="D689" s="939"/>
      <c r="E689" s="215">
        <f t="shared" ref="E689:F691" si="76">E688+7</f>
        <v>43805</v>
      </c>
      <c r="F689" s="215">
        <f t="shared" si="76"/>
        <v>43810</v>
      </c>
      <c r="G689" s="215">
        <f>F689+11</f>
        <v>43821</v>
      </c>
    </row>
    <row r="690" spans="1:7">
      <c r="B690" s="278" t="s">
        <v>1587</v>
      </c>
      <c r="C690" s="259" t="s">
        <v>1586</v>
      </c>
      <c r="D690" s="939"/>
      <c r="E690" s="215">
        <f t="shared" si="76"/>
        <v>43812</v>
      </c>
      <c r="F690" s="215">
        <f t="shared" si="76"/>
        <v>43817</v>
      </c>
      <c r="G690" s="215">
        <f>F690+11</f>
        <v>43828</v>
      </c>
    </row>
    <row r="691" spans="1:7">
      <c r="B691" s="278" t="s">
        <v>1585</v>
      </c>
      <c r="C691" s="259" t="s">
        <v>1584</v>
      </c>
      <c r="D691" s="939"/>
      <c r="E691" s="215">
        <f t="shared" si="76"/>
        <v>43819</v>
      </c>
      <c r="F691" s="215">
        <f t="shared" si="76"/>
        <v>43824</v>
      </c>
      <c r="G691" s="215">
        <f>F691+11</f>
        <v>43835</v>
      </c>
    </row>
    <row r="692" spans="1:7">
      <c r="B692" s="297"/>
      <c r="C692" s="297"/>
      <c r="E692" s="226"/>
      <c r="F692" s="226"/>
    </row>
    <row r="693" spans="1:7">
      <c r="A693" s="231" t="s">
        <v>209</v>
      </c>
      <c r="B693" s="281"/>
      <c r="C693" s="281"/>
      <c r="D693" s="227"/>
      <c r="E693" s="226"/>
      <c r="F693" s="226"/>
      <c r="G693" s="242"/>
    </row>
    <row r="694" spans="1:7">
      <c r="B694" s="947" t="s">
        <v>1409</v>
      </c>
      <c r="C694" s="947" t="s">
        <v>1423</v>
      </c>
      <c r="D694" s="937" t="s">
        <v>1407</v>
      </c>
      <c r="E694" s="217" t="s">
        <v>1422</v>
      </c>
      <c r="F694" s="217" t="s">
        <v>1422</v>
      </c>
      <c r="G694" s="217" t="s">
        <v>1583</v>
      </c>
    </row>
    <row r="695" spans="1:7">
      <c r="B695" s="948"/>
      <c r="C695" s="948"/>
      <c r="D695" s="938"/>
      <c r="E695" s="217" t="s">
        <v>1420</v>
      </c>
      <c r="F695" s="217" t="s">
        <v>1419</v>
      </c>
      <c r="G695" s="217" t="s">
        <v>1402</v>
      </c>
    </row>
    <row r="696" spans="1:7">
      <c r="B696" s="278" t="s">
        <v>1578</v>
      </c>
      <c r="C696" s="259" t="s">
        <v>1582</v>
      </c>
      <c r="D696" s="939" t="s">
        <v>1581</v>
      </c>
      <c r="E696" s="215">
        <f>F696-3</f>
        <v>43803</v>
      </c>
      <c r="F696" s="215">
        <v>43806</v>
      </c>
      <c r="G696" s="215">
        <f>F696+6</f>
        <v>43812</v>
      </c>
    </row>
    <row r="697" spans="1:7">
      <c r="B697" s="278" t="s">
        <v>1576</v>
      </c>
      <c r="C697" s="259" t="s">
        <v>1579</v>
      </c>
      <c r="D697" s="939"/>
      <c r="E697" s="215">
        <f t="shared" ref="E697:F700" si="77">E696+7</f>
        <v>43810</v>
      </c>
      <c r="F697" s="215">
        <f t="shared" si="77"/>
        <v>43813</v>
      </c>
      <c r="G697" s="215">
        <f>F697+6</f>
        <v>43819</v>
      </c>
    </row>
    <row r="698" spans="1:7">
      <c r="B698" s="278" t="s">
        <v>1580</v>
      </c>
      <c r="C698" s="259" t="s">
        <v>1579</v>
      </c>
      <c r="D698" s="939"/>
      <c r="E698" s="215">
        <f t="shared" si="77"/>
        <v>43817</v>
      </c>
      <c r="F698" s="215">
        <f t="shared" si="77"/>
        <v>43820</v>
      </c>
      <c r="G698" s="215">
        <f>F698+6</f>
        <v>43826</v>
      </c>
    </row>
    <row r="699" spans="1:7">
      <c r="B699" s="278" t="s">
        <v>1578</v>
      </c>
      <c r="C699" s="259" t="s">
        <v>1577</v>
      </c>
      <c r="D699" s="939"/>
      <c r="E699" s="215">
        <f t="shared" si="77"/>
        <v>43824</v>
      </c>
      <c r="F699" s="215">
        <f t="shared" si="77"/>
        <v>43827</v>
      </c>
      <c r="G699" s="215">
        <f>F699+6</f>
        <v>43833</v>
      </c>
    </row>
    <row r="700" spans="1:7">
      <c r="B700" s="278" t="s">
        <v>1576</v>
      </c>
      <c r="C700" s="259" t="s">
        <v>1575</v>
      </c>
      <c r="D700" s="939"/>
      <c r="E700" s="215">
        <f t="shared" si="77"/>
        <v>43831</v>
      </c>
      <c r="F700" s="215">
        <f t="shared" si="77"/>
        <v>43834</v>
      </c>
      <c r="G700" s="215">
        <f>F700+6</f>
        <v>43840</v>
      </c>
    </row>
    <row r="701" spans="1:7">
      <c r="B701" s="213"/>
      <c r="C701" s="213"/>
      <c r="E701" s="226"/>
      <c r="F701" s="226"/>
      <c r="G701" s="226"/>
    </row>
    <row r="702" spans="1:7">
      <c r="A702" s="231" t="s">
        <v>1574</v>
      </c>
      <c r="B702" s="281"/>
      <c r="C702" s="281"/>
      <c r="D702" s="227"/>
      <c r="E702" s="226"/>
      <c r="F702" s="226"/>
      <c r="G702" s="242"/>
    </row>
    <row r="703" spans="1:7">
      <c r="B703" s="947" t="s">
        <v>1409</v>
      </c>
      <c r="C703" s="947" t="s">
        <v>1423</v>
      </c>
      <c r="D703" s="937" t="s">
        <v>1407</v>
      </c>
      <c r="E703" s="217" t="s">
        <v>1422</v>
      </c>
      <c r="F703" s="217" t="s">
        <v>1422</v>
      </c>
      <c r="G703" s="217" t="s">
        <v>1573</v>
      </c>
    </row>
    <row r="704" spans="1:7">
      <c r="B704" s="948"/>
      <c r="C704" s="948"/>
      <c r="D704" s="938"/>
      <c r="E704" s="217" t="s">
        <v>1420</v>
      </c>
      <c r="F704" s="217" t="s">
        <v>1419</v>
      </c>
      <c r="G704" s="217" t="s">
        <v>1402</v>
      </c>
    </row>
    <row r="705" spans="1:8">
      <c r="B705" s="278" t="s">
        <v>1572</v>
      </c>
      <c r="C705" s="259" t="s">
        <v>1502</v>
      </c>
      <c r="D705" s="939" t="s">
        <v>1571</v>
      </c>
      <c r="E705" s="215">
        <f>F705-4</f>
        <v>43797</v>
      </c>
      <c r="F705" s="215">
        <v>43801</v>
      </c>
      <c r="G705" s="215">
        <f>F705+12</f>
        <v>43813</v>
      </c>
    </row>
    <row r="706" spans="1:8" ht="16.5" customHeight="1">
      <c r="B706" s="278" t="s">
        <v>1570</v>
      </c>
      <c r="C706" s="259" t="s">
        <v>1287</v>
      </c>
      <c r="D706" s="939"/>
      <c r="E706" s="215">
        <f t="shared" ref="E706:F709" si="78">E705+7</f>
        <v>43804</v>
      </c>
      <c r="F706" s="215">
        <f t="shared" si="78"/>
        <v>43808</v>
      </c>
      <c r="G706" s="215">
        <f>F706+12</f>
        <v>43820</v>
      </c>
    </row>
    <row r="707" spans="1:8">
      <c r="B707" s="278" t="s">
        <v>1569</v>
      </c>
      <c r="C707" s="259" t="s">
        <v>1285</v>
      </c>
      <c r="D707" s="939"/>
      <c r="E707" s="215">
        <f t="shared" si="78"/>
        <v>43811</v>
      </c>
      <c r="F707" s="215">
        <f t="shared" si="78"/>
        <v>43815</v>
      </c>
      <c r="G707" s="215">
        <f>F707+12</f>
        <v>43827</v>
      </c>
    </row>
    <row r="708" spans="1:8">
      <c r="B708" s="278" t="s">
        <v>1568</v>
      </c>
      <c r="C708" s="259" t="s">
        <v>1283</v>
      </c>
      <c r="D708" s="939"/>
      <c r="E708" s="215">
        <f t="shared" si="78"/>
        <v>43818</v>
      </c>
      <c r="F708" s="215">
        <f t="shared" si="78"/>
        <v>43822</v>
      </c>
      <c r="G708" s="215">
        <f>F708+12</f>
        <v>43834</v>
      </c>
    </row>
    <row r="709" spans="1:8">
      <c r="B709" s="278" t="s">
        <v>1567</v>
      </c>
      <c r="C709" s="259" t="s">
        <v>1281</v>
      </c>
      <c r="D709" s="939"/>
      <c r="E709" s="215">
        <f t="shared" si="78"/>
        <v>43825</v>
      </c>
      <c r="F709" s="215">
        <f t="shared" si="78"/>
        <v>43829</v>
      </c>
      <c r="G709" s="215">
        <f>F709+12</f>
        <v>43841</v>
      </c>
    </row>
    <row r="710" spans="1:8">
      <c r="B710" s="290"/>
      <c r="C710" s="289"/>
      <c r="D710" s="227"/>
      <c r="E710" s="226"/>
      <c r="F710" s="226"/>
      <c r="G710" s="242"/>
    </row>
    <row r="711" spans="1:8">
      <c r="A711" s="231" t="s">
        <v>1566</v>
      </c>
      <c r="B711" s="281"/>
      <c r="C711" s="281"/>
      <c r="D711" s="227"/>
      <c r="E711" s="226"/>
      <c r="F711" s="226"/>
      <c r="G711" s="242"/>
    </row>
    <row r="712" spans="1:8">
      <c r="B712" s="947" t="s">
        <v>1409</v>
      </c>
      <c r="C712" s="947" t="s">
        <v>1423</v>
      </c>
      <c r="D712" s="937" t="s">
        <v>1407</v>
      </c>
      <c r="E712" s="217" t="s">
        <v>1422</v>
      </c>
      <c r="F712" s="217" t="s">
        <v>1422</v>
      </c>
      <c r="G712" s="217" t="s">
        <v>1565</v>
      </c>
    </row>
    <row r="713" spans="1:8">
      <c r="B713" s="948"/>
      <c r="C713" s="948"/>
      <c r="D713" s="938"/>
      <c r="E713" s="217" t="s">
        <v>1420</v>
      </c>
      <c r="F713" s="217" t="s">
        <v>1419</v>
      </c>
      <c r="G713" s="217" t="s">
        <v>1402</v>
      </c>
    </row>
    <row r="714" spans="1:8">
      <c r="B714" s="278" t="s">
        <v>1556</v>
      </c>
      <c r="C714" s="259" t="s">
        <v>1564</v>
      </c>
      <c r="D714" s="939" t="s">
        <v>1563</v>
      </c>
      <c r="E714" s="215">
        <f>F714-4</f>
        <v>43798</v>
      </c>
      <c r="F714" s="215">
        <v>43802</v>
      </c>
      <c r="G714" s="215">
        <f>F714+11</f>
        <v>43813</v>
      </c>
    </row>
    <row r="715" spans="1:8">
      <c r="B715" s="278" t="s">
        <v>1562</v>
      </c>
      <c r="C715" s="259" t="s">
        <v>1561</v>
      </c>
      <c r="D715" s="939"/>
      <c r="E715" s="215">
        <f t="shared" ref="E715:F718" si="79">E714+7</f>
        <v>43805</v>
      </c>
      <c r="F715" s="215">
        <f t="shared" si="79"/>
        <v>43809</v>
      </c>
      <c r="G715" s="215">
        <f>F715+11</f>
        <v>43820</v>
      </c>
    </row>
    <row r="716" spans="1:8">
      <c r="B716" s="278" t="s">
        <v>1560</v>
      </c>
      <c r="C716" s="259" t="s">
        <v>1559</v>
      </c>
      <c r="D716" s="939"/>
      <c r="E716" s="215">
        <f t="shared" si="79"/>
        <v>43812</v>
      </c>
      <c r="F716" s="215">
        <f t="shared" si="79"/>
        <v>43816</v>
      </c>
      <c r="G716" s="215">
        <f>F716+11</f>
        <v>43827</v>
      </c>
    </row>
    <row r="717" spans="1:8">
      <c r="B717" s="278" t="s">
        <v>1558</v>
      </c>
      <c r="C717" s="259" t="s">
        <v>1557</v>
      </c>
      <c r="D717" s="939"/>
      <c r="E717" s="215">
        <f t="shared" si="79"/>
        <v>43819</v>
      </c>
      <c r="F717" s="215">
        <f t="shared" si="79"/>
        <v>43823</v>
      </c>
      <c r="G717" s="215">
        <f>F717+11</f>
        <v>43834</v>
      </c>
    </row>
    <row r="718" spans="1:8">
      <c r="B718" s="278" t="s">
        <v>1556</v>
      </c>
      <c r="C718" s="259" t="s">
        <v>1555</v>
      </c>
      <c r="D718" s="939"/>
      <c r="E718" s="215">
        <f t="shared" si="79"/>
        <v>43826</v>
      </c>
      <c r="F718" s="215">
        <f t="shared" si="79"/>
        <v>43830</v>
      </c>
      <c r="G718" s="215">
        <f>F718+11</f>
        <v>43841</v>
      </c>
    </row>
    <row r="719" spans="1:8">
      <c r="B719" s="296"/>
      <c r="C719" s="296"/>
      <c r="D719" s="227"/>
      <c r="E719" s="226"/>
      <c r="F719" s="226"/>
      <c r="G719" s="226"/>
    </row>
    <row r="720" spans="1:8">
      <c r="A720" s="274" t="s">
        <v>189</v>
      </c>
      <c r="B720" s="275"/>
      <c r="C720" s="275"/>
      <c r="D720" s="274"/>
      <c r="E720" s="274"/>
      <c r="F720" s="274"/>
      <c r="G720" s="274"/>
      <c r="H720" s="257"/>
    </row>
    <row r="721" spans="1:7">
      <c r="A721" s="231" t="s">
        <v>1554</v>
      </c>
    </row>
    <row r="722" spans="1:7">
      <c r="B722" s="947" t="s">
        <v>1409</v>
      </c>
      <c r="C722" s="947" t="s">
        <v>1423</v>
      </c>
      <c r="D722" s="937" t="s">
        <v>1407</v>
      </c>
      <c r="E722" s="217" t="s">
        <v>1422</v>
      </c>
      <c r="F722" s="217" t="s">
        <v>1422</v>
      </c>
      <c r="G722" s="217" t="s">
        <v>1553</v>
      </c>
    </row>
    <row r="723" spans="1:7">
      <c r="B723" s="948"/>
      <c r="C723" s="948"/>
      <c r="D723" s="938"/>
      <c r="E723" s="217" t="s">
        <v>1420</v>
      </c>
      <c r="F723" s="217" t="s">
        <v>1419</v>
      </c>
      <c r="G723" s="217" t="s">
        <v>1402</v>
      </c>
    </row>
    <row r="724" spans="1:7">
      <c r="B724" s="278" t="s">
        <v>1550</v>
      </c>
      <c r="C724" s="259" t="s">
        <v>168</v>
      </c>
      <c r="D724" s="939" t="s">
        <v>1549</v>
      </c>
      <c r="E724" s="215">
        <f>F724-5</f>
        <v>43798</v>
      </c>
      <c r="F724" s="215">
        <v>43803</v>
      </c>
      <c r="G724" s="215">
        <f>F724+27</f>
        <v>43830</v>
      </c>
    </row>
    <row r="725" spans="1:7">
      <c r="B725" s="278" t="s">
        <v>1506</v>
      </c>
      <c r="C725" s="259"/>
      <c r="D725" s="939"/>
      <c r="E725" s="215">
        <f t="shared" ref="E725:F728" si="80">E724+7</f>
        <v>43805</v>
      </c>
      <c r="F725" s="215">
        <f t="shared" si="80"/>
        <v>43810</v>
      </c>
      <c r="G725" s="215">
        <f>F725+27</f>
        <v>43837</v>
      </c>
    </row>
    <row r="726" spans="1:7">
      <c r="B726" s="278" t="s">
        <v>1548</v>
      </c>
      <c r="C726" s="259" t="s">
        <v>1547</v>
      </c>
      <c r="D726" s="939"/>
      <c r="E726" s="215">
        <f t="shared" si="80"/>
        <v>43812</v>
      </c>
      <c r="F726" s="215">
        <f t="shared" si="80"/>
        <v>43817</v>
      </c>
      <c r="G726" s="215">
        <f>F726+27</f>
        <v>43844</v>
      </c>
    </row>
    <row r="727" spans="1:7">
      <c r="B727" s="278" t="s">
        <v>1546</v>
      </c>
      <c r="C727" s="259" t="s">
        <v>169</v>
      </c>
      <c r="D727" s="939"/>
      <c r="E727" s="215">
        <f t="shared" si="80"/>
        <v>43819</v>
      </c>
      <c r="F727" s="215">
        <f t="shared" si="80"/>
        <v>43824</v>
      </c>
      <c r="G727" s="215">
        <f>F727+27</f>
        <v>43851</v>
      </c>
    </row>
    <row r="728" spans="1:7">
      <c r="B728" s="278" t="s">
        <v>1545</v>
      </c>
      <c r="C728" s="259" t="s">
        <v>1544</v>
      </c>
      <c r="D728" s="939"/>
      <c r="E728" s="215">
        <f t="shared" si="80"/>
        <v>43826</v>
      </c>
      <c r="F728" s="215">
        <f t="shared" si="80"/>
        <v>43831</v>
      </c>
      <c r="G728" s="215">
        <f>F728+27</f>
        <v>43858</v>
      </c>
    </row>
    <row r="729" spans="1:7">
      <c r="B729" s="213"/>
      <c r="C729" s="213"/>
    </row>
    <row r="730" spans="1:7">
      <c r="A730" s="231" t="s">
        <v>1552</v>
      </c>
      <c r="B730" s="213"/>
      <c r="C730" s="213"/>
    </row>
    <row r="731" spans="1:7">
      <c r="B731" s="947" t="s">
        <v>1409</v>
      </c>
      <c r="C731" s="947" t="s">
        <v>1423</v>
      </c>
      <c r="D731" s="937" t="s">
        <v>1407</v>
      </c>
      <c r="E731" s="217" t="s">
        <v>1422</v>
      </c>
      <c r="F731" s="217" t="s">
        <v>1422</v>
      </c>
      <c r="G731" s="217" t="s">
        <v>1551</v>
      </c>
    </row>
    <row r="732" spans="1:7">
      <c r="B732" s="948"/>
      <c r="C732" s="948"/>
      <c r="D732" s="938"/>
      <c r="E732" s="217" t="s">
        <v>1420</v>
      </c>
      <c r="F732" s="217" t="s">
        <v>1419</v>
      </c>
      <c r="G732" s="217" t="s">
        <v>1402</v>
      </c>
    </row>
    <row r="733" spans="1:7">
      <c r="B733" s="278" t="s">
        <v>1550</v>
      </c>
      <c r="C733" s="259" t="s">
        <v>168</v>
      </c>
      <c r="D733" s="939" t="s">
        <v>1549</v>
      </c>
      <c r="E733" s="215">
        <f>F733-5</f>
        <v>43798</v>
      </c>
      <c r="F733" s="215">
        <v>43803</v>
      </c>
      <c r="G733" s="215">
        <f>F733+22</f>
        <v>43825</v>
      </c>
    </row>
    <row r="734" spans="1:7">
      <c r="B734" s="278" t="s">
        <v>1506</v>
      </c>
      <c r="C734" s="259"/>
      <c r="D734" s="939"/>
      <c r="E734" s="215">
        <f t="shared" ref="E734:F737" si="81">E733+7</f>
        <v>43805</v>
      </c>
      <c r="F734" s="215">
        <f t="shared" si="81"/>
        <v>43810</v>
      </c>
      <c r="G734" s="215">
        <f>F734+22</f>
        <v>43832</v>
      </c>
    </row>
    <row r="735" spans="1:7">
      <c r="B735" s="278" t="s">
        <v>1548</v>
      </c>
      <c r="C735" s="259" t="s">
        <v>1547</v>
      </c>
      <c r="D735" s="939"/>
      <c r="E735" s="215">
        <f t="shared" si="81"/>
        <v>43812</v>
      </c>
      <c r="F735" s="215">
        <f t="shared" si="81"/>
        <v>43817</v>
      </c>
      <c r="G735" s="215">
        <f>F735+22</f>
        <v>43839</v>
      </c>
    </row>
    <row r="736" spans="1:7">
      <c r="B736" s="278" t="s">
        <v>1546</v>
      </c>
      <c r="C736" s="259" t="s">
        <v>169</v>
      </c>
      <c r="D736" s="939"/>
      <c r="E736" s="215">
        <f t="shared" si="81"/>
        <v>43819</v>
      </c>
      <c r="F736" s="215">
        <f t="shared" si="81"/>
        <v>43824</v>
      </c>
      <c r="G736" s="215">
        <f>F736+22</f>
        <v>43846</v>
      </c>
    </row>
    <row r="737" spans="1:8">
      <c r="B737" s="278" t="s">
        <v>1545</v>
      </c>
      <c r="C737" s="259" t="s">
        <v>1544</v>
      </c>
      <c r="D737" s="939"/>
      <c r="E737" s="215">
        <f t="shared" si="81"/>
        <v>43826</v>
      </c>
      <c r="F737" s="215">
        <f t="shared" si="81"/>
        <v>43831</v>
      </c>
      <c r="G737" s="215">
        <f>F737+22</f>
        <v>43853</v>
      </c>
    </row>
    <row r="738" spans="1:8">
      <c r="B738" s="295"/>
      <c r="C738" s="284"/>
      <c r="D738" s="227"/>
      <c r="E738" s="226"/>
      <c r="F738" s="226"/>
    </row>
    <row r="739" spans="1:8">
      <c r="A739" s="231" t="s">
        <v>1543</v>
      </c>
      <c r="B739" s="256"/>
      <c r="C739" s="256"/>
      <c r="E739" s="256"/>
      <c r="F739" s="231"/>
      <c r="G739" s="231"/>
      <c r="H739" s="279"/>
    </row>
    <row r="740" spans="1:8">
      <c r="B740" s="947" t="s">
        <v>1409</v>
      </c>
      <c r="C740" s="947" t="s">
        <v>1423</v>
      </c>
      <c r="D740" s="937" t="s">
        <v>1407</v>
      </c>
      <c r="E740" s="217" t="s">
        <v>1422</v>
      </c>
      <c r="F740" s="217" t="s">
        <v>1422</v>
      </c>
      <c r="G740" s="217" t="s">
        <v>1542</v>
      </c>
    </row>
    <row r="741" spans="1:8">
      <c r="B741" s="948"/>
      <c r="C741" s="948"/>
      <c r="D741" s="938"/>
      <c r="E741" s="217" t="s">
        <v>1420</v>
      </c>
      <c r="F741" s="217" t="s">
        <v>1419</v>
      </c>
      <c r="G741" s="217" t="s">
        <v>1402</v>
      </c>
    </row>
    <row r="742" spans="1:8">
      <c r="B742" s="278" t="s">
        <v>1541</v>
      </c>
      <c r="C742" s="259" t="s">
        <v>60</v>
      </c>
      <c r="D742" s="939" t="s">
        <v>1540</v>
      </c>
      <c r="E742" s="215">
        <f>F742-4</f>
        <v>43799</v>
      </c>
      <c r="F742" s="215">
        <v>43803</v>
      </c>
      <c r="G742" s="215">
        <f>F742+25</f>
        <v>43828</v>
      </c>
    </row>
    <row r="743" spans="1:8">
      <c r="B743" s="278" t="s">
        <v>1539</v>
      </c>
      <c r="C743" s="259" t="s">
        <v>621</v>
      </c>
      <c r="D743" s="939"/>
      <c r="E743" s="215">
        <f t="shared" ref="E743:F746" si="82">E742+7</f>
        <v>43806</v>
      </c>
      <c r="F743" s="215">
        <f t="shared" si="82"/>
        <v>43810</v>
      </c>
      <c r="G743" s="215">
        <f>F743+25</f>
        <v>43835</v>
      </c>
    </row>
    <row r="744" spans="1:8">
      <c r="A744" s="294"/>
      <c r="B744" s="278" t="s">
        <v>1538</v>
      </c>
      <c r="C744" s="259" t="s">
        <v>622</v>
      </c>
      <c r="D744" s="939"/>
      <c r="E744" s="215">
        <f t="shared" si="82"/>
        <v>43813</v>
      </c>
      <c r="F744" s="215">
        <f t="shared" si="82"/>
        <v>43817</v>
      </c>
      <c r="G744" s="215">
        <f>F744+25</f>
        <v>43842</v>
      </c>
    </row>
    <row r="745" spans="1:8">
      <c r="B745" s="278" t="s">
        <v>1242</v>
      </c>
      <c r="C745" s="259"/>
      <c r="D745" s="939"/>
      <c r="E745" s="215">
        <f t="shared" si="82"/>
        <v>43820</v>
      </c>
      <c r="F745" s="215">
        <f t="shared" si="82"/>
        <v>43824</v>
      </c>
      <c r="G745" s="215">
        <f>F745+25</f>
        <v>43849</v>
      </c>
    </row>
    <row r="746" spans="1:8">
      <c r="B746" s="278" t="s">
        <v>1506</v>
      </c>
      <c r="C746" s="259"/>
      <c r="D746" s="939"/>
      <c r="E746" s="215">
        <f t="shared" si="82"/>
        <v>43827</v>
      </c>
      <c r="F746" s="215">
        <f t="shared" si="82"/>
        <v>43831</v>
      </c>
      <c r="G746" s="215">
        <f>F746+25</f>
        <v>43856</v>
      </c>
    </row>
    <row r="747" spans="1:8">
      <c r="B747" s="213"/>
      <c r="C747" s="213"/>
      <c r="F747" s="226"/>
      <c r="G747" s="226"/>
    </row>
    <row r="748" spans="1:8">
      <c r="A748" s="231" t="s">
        <v>1537</v>
      </c>
      <c r="B748" s="213"/>
      <c r="C748" s="213"/>
      <c r="F748" s="293"/>
      <c r="G748" s="293"/>
    </row>
    <row r="749" spans="1:8">
      <c r="B749" s="947" t="s">
        <v>1409</v>
      </c>
      <c r="C749" s="947" t="s">
        <v>1423</v>
      </c>
      <c r="D749" s="937" t="s">
        <v>1407</v>
      </c>
      <c r="E749" s="217" t="s">
        <v>1422</v>
      </c>
      <c r="F749" s="217" t="s">
        <v>1422</v>
      </c>
      <c r="G749" s="217" t="s">
        <v>1536</v>
      </c>
    </row>
    <row r="750" spans="1:8">
      <c r="B750" s="948"/>
      <c r="C750" s="948"/>
      <c r="D750" s="938"/>
      <c r="E750" s="217" t="s">
        <v>1420</v>
      </c>
      <c r="F750" s="217" t="s">
        <v>1419</v>
      </c>
      <c r="G750" s="217" t="s">
        <v>1402</v>
      </c>
    </row>
    <row r="751" spans="1:8">
      <c r="B751" s="278" t="s">
        <v>1533</v>
      </c>
      <c r="C751" s="259" t="s">
        <v>377</v>
      </c>
      <c r="D751" s="939" t="s">
        <v>1532</v>
      </c>
      <c r="E751" s="215">
        <f>F751-5</f>
        <v>43797</v>
      </c>
      <c r="F751" s="215">
        <v>43802</v>
      </c>
      <c r="G751" s="215">
        <f>F751+34</f>
        <v>43836</v>
      </c>
    </row>
    <row r="752" spans="1:8">
      <c r="B752" s="278" t="s">
        <v>1531</v>
      </c>
      <c r="C752" s="259" t="s">
        <v>184</v>
      </c>
      <c r="D752" s="939"/>
      <c r="E752" s="215">
        <f t="shared" ref="E752:F755" si="83">E751+7</f>
        <v>43804</v>
      </c>
      <c r="F752" s="215">
        <f t="shared" si="83"/>
        <v>43809</v>
      </c>
      <c r="G752" s="215">
        <f>F752+34</f>
        <v>43843</v>
      </c>
    </row>
    <row r="753" spans="1:7">
      <c r="B753" s="278" t="s">
        <v>1530</v>
      </c>
      <c r="C753" s="259" t="s">
        <v>614</v>
      </c>
      <c r="D753" s="939"/>
      <c r="E753" s="215">
        <f t="shared" si="83"/>
        <v>43811</v>
      </c>
      <c r="F753" s="215">
        <f t="shared" si="83"/>
        <v>43816</v>
      </c>
      <c r="G753" s="215">
        <f>F753+34</f>
        <v>43850</v>
      </c>
    </row>
    <row r="754" spans="1:7">
      <c r="B754" s="278" t="s">
        <v>1529</v>
      </c>
      <c r="C754" s="259" t="s">
        <v>180</v>
      </c>
      <c r="D754" s="939"/>
      <c r="E754" s="215">
        <f t="shared" si="83"/>
        <v>43818</v>
      </c>
      <c r="F754" s="215">
        <f t="shared" si="83"/>
        <v>43823</v>
      </c>
      <c r="G754" s="215">
        <f>F754+34</f>
        <v>43857</v>
      </c>
    </row>
    <row r="755" spans="1:7">
      <c r="B755" s="278" t="s">
        <v>1528</v>
      </c>
      <c r="C755" s="259" t="s">
        <v>212</v>
      </c>
      <c r="D755" s="939"/>
      <c r="E755" s="215">
        <f t="shared" si="83"/>
        <v>43825</v>
      </c>
      <c r="F755" s="215">
        <f t="shared" si="83"/>
        <v>43830</v>
      </c>
      <c r="G755" s="215">
        <f>F755+34</f>
        <v>43864</v>
      </c>
    </row>
    <row r="756" spans="1:7">
      <c r="B756" s="226"/>
      <c r="C756" s="226"/>
      <c r="F756" s="226"/>
    </row>
    <row r="757" spans="1:7">
      <c r="A757" s="231" t="s">
        <v>1535</v>
      </c>
      <c r="B757" s="213"/>
      <c r="C757" s="213"/>
      <c r="F757" s="293"/>
    </row>
    <row r="758" spans="1:7">
      <c r="B758" s="947" t="s">
        <v>1409</v>
      </c>
      <c r="C758" s="947" t="s">
        <v>1423</v>
      </c>
      <c r="D758" s="937" t="s">
        <v>1407</v>
      </c>
      <c r="E758" s="217" t="s">
        <v>1422</v>
      </c>
      <c r="F758" s="217" t="s">
        <v>1422</v>
      </c>
      <c r="G758" s="217" t="s">
        <v>1534</v>
      </c>
    </row>
    <row r="759" spans="1:7">
      <c r="B759" s="948"/>
      <c r="C759" s="948"/>
      <c r="D759" s="938"/>
      <c r="E759" s="217" t="s">
        <v>1420</v>
      </c>
      <c r="F759" s="217" t="s">
        <v>1419</v>
      </c>
      <c r="G759" s="217" t="s">
        <v>1402</v>
      </c>
    </row>
    <row r="760" spans="1:7">
      <c r="B760" s="278" t="s">
        <v>1533</v>
      </c>
      <c r="C760" s="259" t="s">
        <v>377</v>
      </c>
      <c r="D760" s="939" t="s">
        <v>1532</v>
      </c>
      <c r="E760" s="215">
        <f>F760-5</f>
        <v>43797</v>
      </c>
      <c r="F760" s="215">
        <v>43802</v>
      </c>
      <c r="G760" s="215">
        <f>F760+41</f>
        <v>43843</v>
      </c>
    </row>
    <row r="761" spans="1:7">
      <c r="B761" s="278" t="s">
        <v>1531</v>
      </c>
      <c r="C761" s="259" t="s">
        <v>184</v>
      </c>
      <c r="D761" s="939"/>
      <c r="E761" s="215">
        <f t="shared" ref="E761:F764" si="84">E760+7</f>
        <v>43804</v>
      </c>
      <c r="F761" s="215">
        <f t="shared" si="84"/>
        <v>43809</v>
      </c>
      <c r="G761" s="215">
        <f>F761+41</f>
        <v>43850</v>
      </c>
    </row>
    <row r="762" spans="1:7">
      <c r="B762" s="278" t="s">
        <v>1530</v>
      </c>
      <c r="C762" s="259" t="s">
        <v>614</v>
      </c>
      <c r="D762" s="939"/>
      <c r="E762" s="215">
        <f t="shared" si="84"/>
        <v>43811</v>
      </c>
      <c r="F762" s="215">
        <f t="shared" si="84"/>
        <v>43816</v>
      </c>
      <c r="G762" s="215">
        <f>F762+41</f>
        <v>43857</v>
      </c>
    </row>
    <row r="763" spans="1:7">
      <c r="B763" s="278" t="s">
        <v>1529</v>
      </c>
      <c r="C763" s="259" t="s">
        <v>180</v>
      </c>
      <c r="D763" s="939"/>
      <c r="E763" s="215">
        <f t="shared" si="84"/>
        <v>43818</v>
      </c>
      <c r="F763" s="215">
        <f t="shared" si="84"/>
        <v>43823</v>
      </c>
      <c r="G763" s="215">
        <f>F763+41</f>
        <v>43864</v>
      </c>
    </row>
    <row r="764" spans="1:7">
      <c r="B764" s="278" t="s">
        <v>1528</v>
      </c>
      <c r="C764" s="259" t="s">
        <v>212</v>
      </c>
      <c r="D764" s="939"/>
      <c r="E764" s="215">
        <f t="shared" si="84"/>
        <v>43825</v>
      </c>
      <c r="F764" s="215">
        <f t="shared" si="84"/>
        <v>43830</v>
      </c>
      <c r="G764" s="215">
        <f>F764+41</f>
        <v>43871</v>
      </c>
    </row>
    <row r="765" spans="1:7">
      <c r="B765" s="213"/>
      <c r="C765" s="213"/>
      <c r="D765" s="227"/>
      <c r="E765" s="226"/>
      <c r="F765" s="226"/>
    </row>
    <row r="766" spans="1:7">
      <c r="A766" s="231" t="s">
        <v>1527</v>
      </c>
      <c r="B766" s="213"/>
      <c r="C766" s="213"/>
    </row>
    <row r="767" spans="1:7">
      <c r="B767" s="947" t="s">
        <v>1409</v>
      </c>
      <c r="C767" s="947" t="s">
        <v>1423</v>
      </c>
      <c r="D767" s="937" t="s">
        <v>1407</v>
      </c>
      <c r="E767" s="217" t="s">
        <v>1422</v>
      </c>
      <c r="F767" s="217" t="s">
        <v>1422</v>
      </c>
      <c r="G767" s="217" t="s">
        <v>1526</v>
      </c>
    </row>
    <row r="768" spans="1:7">
      <c r="B768" s="948"/>
      <c r="C768" s="948"/>
      <c r="D768" s="938"/>
      <c r="E768" s="217" t="s">
        <v>1420</v>
      </c>
      <c r="F768" s="217" t="s">
        <v>1419</v>
      </c>
      <c r="G768" s="217" t="s">
        <v>1402</v>
      </c>
    </row>
    <row r="769" spans="1:10">
      <c r="B769" s="278" t="s">
        <v>1242</v>
      </c>
      <c r="C769" s="259"/>
      <c r="D769" s="939" t="s">
        <v>1525</v>
      </c>
      <c r="E769" s="215">
        <f>F769-6</f>
        <v>43797</v>
      </c>
      <c r="F769" s="215">
        <v>43803</v>
      </c>
      <c r="G769" s="215">
        <f>F769+18</f>
        <v>43821</v>
      </c>
    </row>
    <row r="770" spans="1:10">
      <c r="B770" s="278" t="s">
        <v>1524</v>
      </c>
      <c r="C770" s="259" t="s">
        <v>1287</v>
      </c>
      <c r="D770" s="939"/>
      <c r="E770" s="215">
        <f t="shared" ref="E770:F772" si="85">E769+7</f>
        <v>43804</v>
      </c>
      <c r="F770" s="215">
        <f t="shared" si="85"/>
        <v>43810</v>
      </c>
      <c r="G770" s="215">
        <f>F770+18</f>
        <v>43828</v>
      </c>
    </row>
    <row r="771" spans="1:10">
      <c r="B771" s="278" t="s">
        <v>1523</v>
      </c>
      <c r="C771" s="259" t="s">
        <v>493</v>
      </c>
      <c r="D771" s="939"/>
      <c r="E771" s="215">
        <f t="shared" si="85"/>
        <v>43811</v>
      </c>
      <c r="F771" s="215">
        <f t="shared" si="85"/>
        <v>43817</v>
      </c>
      <c r="G771" s="215">
        <f>F771+18</f>
        <v>43835</v>
      </c>
    </row>
    <row r="772" spans="1:10">
      <c r="B772" s="278" t="s">
        <v>1522</v>
      </c>
      <c r="C772" s="259" t="s">
        <v>494</v>
      </c>
      <c r="D772" s="939"/>
      <c r="E772" s="215">
        <f t="shared" si="85"/>
        <v>43818</v>
      </c>
      <c r="F772" s="215">
        <f t="shared" si="85"/>
        <v>43824</v>
      </c>
      <c r="G772" s="215">
        <f>F772+18</f>
        <v>43842</v>
      </c>
    </row>
    <row r="773" spans="1:10">
      <c r="B773" s="292"/>
      <c r="C773" s="292"/>
      <c r="E773" s="226"/>
      <c r="F773" s="226"/>
      <c r="G773" s="226"/>
    </row>
    <row r="774" spans="1:10" s="291" customFormat="1">
      <c r="A774" s="274" t="s">
        <v>215</v>
      </c>
      <c r="B774" s="275"/>
      <c r="C774" s="275"/>
      <c r="D774" s="274"/>
      <c r="E774" s="274"/>
      <c r="F774" s="274"/>
      <c r="G774" s="274"/>
      <c r="H774" s="257"/>
      <c r="I774" s="263"/>
      <c r="J774" s="263"/>
    </row>
    <row r="775" spans="1:10" s="221" customFormat="1">
      <c r="A775" s="231" t="s">
        <v>224</v>
      </c>
      <c r="B775" s="273"/>
      <c r="C775" s="273"/>
      <c r="D775" s="256"/>
      <c r="E775" s="256"/>
      <c r="F775" s="272"/>
      <c r="G775" s="272"/>
      <c r="H775" s="218"/>
      <c r="I775" s="213"/>
      <c r="J775" s="213"/>
    </row>
    <row r="776" spans="1:10" s="221" customFormat="1">
      <c r="A776" s="218"/>
      <c r="B776" s="947" t="s">
        <v>1409</v>
      </c>
      <c r="C776" s="947" t="s">
        <v>1423</v>
      </c>
      <c r="D776" s="937" t="s">
        <v>1407</v>
      </c>
      <c r="E776" s="217" t="s">
        <v>1422</v>
      </c>
      <c r="F776" s="217" t="s">
        <v>1422</v>
      </c>
      <c r="G776" s="217" t="s">
        <v>1520</v>
      </c>
      <c r="H776" s="213"/>
      <c r="I776" s="213"/>
      <c r="J776" s="213"/>
    </row>
    <row r="777" spans="1:10" s="221" customFormat="1">
      <c r="A777" s="218"/>
      <c r="B777" s="948"/>
      <c r="C777" s="948"/>
      <c r="D777" s="938"/>
      <c r="E777" s="217" t="s">
        <v>1420</v>
      </c>
      <c r="F777" s="217" t="s">
        <v>1419</v>
      </c>
      <c r="G777" s="217" t="s">
        <v>1402</v>
      </c>
      <c r="H777" s="213"/>
      <c r="I777" s="213"/>
      <c r="J777" s="213"/>
    </row>
    <row r="778" spans="1:10" s="221" customFormat="1">
      <c r="A778" s="219"/>
      <c r="B778" s="259" t="s">
        <v>1519</v>
      </c>
      <c r="C778" s="259" t="s">
        <v>1518</v>
      </c>
      <c r="D778" s="939" t="s">
        <v>1517</v>
      </c>
      <c r="E778" s="215">
        <f>F778-6</f>
        <v>43797</v>
      </c>
      <c r="F778" s="215">
        <v>43803</v>
      </c>
      <c r="G778" s="215">
        <f>F778+17</f>
        <v>43820</v>
      </c>
      <c r="H778" s="213" t="s">
        <v>1521</v>
      </c>
      <c r="I778" s="213"/>
      <c r="J778" s="213"/>
    </row>
    <row r="779" spans="1:10" s="221" customFormat="1">
      <c r="A779" s="218"/>
      <c r="B779" s="278" t="s">
        <v>568</v>
      </c>
      <c r="C779" s="259" t="s">
        <v>571</v>
      </c>
      <c r="D779" s="939"/>
      <c r="E779" s="215">
        <f t="shared" ref="E779:G782" si="86">E778+7</f>
        <v>43804</v>
      </c>
      <c r="F779" s="215">
        <f t="shared" si="86"/>
        <v>43810</v>
      </c>
      <c r="G779" s="215">
        <f t="shared" si="86"/>
        <v>43827</v>
      </c>
      <c r="H779" s="213" t="s">
        <v>1521</v>
      </c>
      <c r="I779" s="213"/>
      <c r="J779" s="213"/>
    </row>
    <row r="780" spans="1:10" s="221" customFormat="1">
      <c r="A780" s="218"/>
      <c r="B780" s="278" t="s">
        <v>1516</v>
      </c>
      <c r="C780" s="259" t="s">
        <v>214</v>
      </c>
      <c r="D780" s="939"/>
      <c r="E780" s="215">
        <f t="shared" si="86"/>
        <v>43811</v>
      </c>
      <c r="F780" s="215">
        <f t="shared" si="86"/>
        <v>43817</v>
      </c>
      <c r="G780" s="215">
        <f t="shared" si="86"/>
        <v>43834</v>
      </c>
      <c r="H780" s="213" t="s">
        <v>1521</v>
      </c>
      <c r="I780" s="213"/>
      <c r="J780" s="213"/>
    </row>
    <row r="781" spans="1:10" s="221" customFormat="1">
      <c r="A781" s="218"/>
      <c r="B781" s="278" t="s">
        <v>1506</v>
      </c>
      <c r="C781" s="259"/>
      <c r="D781" s="939"/>
      <c r="E781" s="215">
        <f t="shared" si="86"/>
        <v>43818</v>
      </c>
      <c r="F781" s="215">
        <f t="shared" si="86"/>
        <v>43824</v>
      </c>
      <c r="G781" s="215">
        <f t="shared" si="86"/>
        <v>43841</v>
      </c>
      <c r="H781" s="213" t="s">
        <v>1521</v>
      </c>
      <c r="I781" s="213"/>
      <c r="J781" s="213"/>
    </row>
    <row r="782" spans="1:10" s="221" customFormat="1">
      <c r="A782" s="218"/>
      <c r="B782" s="278" t="s">
        <v>1515</v>
      </c>
      <c r="C782" s="259" t="s">
        <v>1344</v>
      </c>
      <c r="D782" s="939"/>
      <c r="E782" s="215">
        <f t="shared" si="86"/>
        <v>43825</v>
      </c>
      <c r="F782" s="215">
        <f t="shared" si="86"/>
        <v>43831</v>
      </c>
      <c r="G782" s="215">
        <f t="shared" si="86"/>
        <v>43848</v>
      </c>
      <c r="H782" s="213"/>
      <c r="I782" s="213"/>
      <c r="J782" s="213"/>
    </row>
    <row r="783" spans="1:10" s="221" customFormat="1">
      <c r="A783" s="218"/>
      <c r="B783" s="219"/>
      <c r="C783" s="219"/>
      <c r="D783" s="219"/>
      <c r="E783" s="226"/>
      <c r="F783" s="226"/>
      <c r="G783" s="226"/>
      <c r="H783" s="213"/>
      <c r="I783" s="213"/>
      <c r="J783" s="213"/>
    </row>
    <row r="784" spans="1:10" s="221" customFormat="1">
      <c r="A784" s="218"/>
      <c r="B784" s="947" t="s">
        <v>1409</v>
      </c>
      <c r="C784" s="947" t="s">
        <v>1423</v>
      </c>
      <c r="D784" s="937" t="s">
        <v>1407</v>
      </c>
      <c r="E784" s="217" t="s">
        <v>1422</v>
      </c>
      <c r="F784" s="217" t="s">
        <v>1422</v>
      </c>
      <c r="G784" s="217" t="s">
        <v>1520</v>
      </c>
      <c r="H784" s="213"/>
      <c r="I784" s="213"/>
      <c r="J784" s="213"/>
    </row>
    <row r="785" spans="1:10" s="221" customFormat="1">
      <c r="A785" s="218"/>
      <c r="B785" s="948"/>
      <c r="C785" s="948"/>
      <c r="D785" s="938"/>
      <c r="E785" s="217" t="s">
        <v>1420</v>
      </c>
      <c r="F785" s="217" t="s">
        <v>1419</v>
      </c>
      <c r="G785" s="217" t="s">
        <v>1402</v>
      </c>
      <c r="H785" s="213"/>
      <c r="I785" s="213"/>
      <c r="J785" s="213"/>
    </row>
    <row r="786" spans="1:10" s="221" customFormat="1">
      <c r="A786" s="218"/>
      <c r="B786" s="259" t="s">
        <v>1513</v>
      </c>
      <c r="C786" s="259" t="s">
        <v>1512</v>
      </c>
      <c r="D786" s="939" t="s">
        <v>1511</v>
      </c>
      <c r="E786" s="215">
        <f>F786-4</f>
        <v>43801</v>
      </c>
      <c r="F786" s="215">
        <v>43805</v>
      </c>
      <c r="G786" s="215">
        <f>F786+18</f>
        <v>43823</v>
      </c>
      <c r="H786" s="213"/>
      <c r="I786" s="213"/>
      <c r="J786" s="213"/>
    </row>
    <row r="787" spans="1:10" s="221" customFormat="1">
      <c r="A787" s="218"/>
      <c r="B787" s="278" t="s">
        <v>1242</v>
      </c>
      <c r="C787" s="259"/>
      <c r="D787" s="939"/>
      <c r="E787" s="215">
        <f t="shared" ref="E787:F790" si="87">E786+7</f>
        <v>43808</v>
      </c>
      <c r="F787" s="215">
        <f t="shared" si="87"/>
        <v>43812</v>
      </c>
      <c r="G787" s="215">
        <f>F787+18</f>
        <v>43830</v>
      </c>
      <c r="H787" s="213"/>
      <c r="I787" s="213"/>
      <c r="J787" s="213"/>
    </row>
    <row r="788" spans="1:10" s="221" customFormat="1">
      <c r="A788" s="218"/>
      <c r="B788" s="278" t="s">
        <v>1510</v>
      </c>
      <c r="C788" s="259" t="s">
        <v>1509</v>
      </c>
      <c r="D788" s="939"/>
      <c r="E788" s="215">
        <f t="shared" si="87"/>
        <v>43815</v>
      </c>
      <c r="F788" s="215">
        <f t="shared" si="87"/>
        <v>43819</v>
      </c>
      <c r="G788" s="215">
        <f>F788+18</f>
        <v>43837</v>
      </c>
      <c r="H788" s="213"/>
      <c r="I788" s="213"/>
      <c r="J788" s="213"/>
    </row>
    <row r="789" spans="1:10" s="221" customFormat="1">
      <c r="A789" s="218"/>
      <c r="B789" s="278" t="s">
        <v>1508</v>
      </c>
      <c r="C789" s="259" t="s">
        <v>1507</v>
      </c>
      <c r="D789" s="939"/>
      <c r="E789" s="215">
        <f t="shared" si="87"/>
        <v>43822</v>
      </c>
      <c r="F789" s="215">
        <f t="shared" si="87"/>
        <v>43826</v>
      </c>
      <c r="G789" s="215">
        <f>F789+18</f>
        <v>43844</v>
      </c>
      <c r="H789" s="213"/>
      <c r="I789" s="213"/>
      <c r="J789" s="213"/>
    </row>
    <row r="790" spans="1:10" s="221" customFormat="1">
      <c r="A790" s="218"/>
      <c r="B790" s="278" t="s">
        <v>1506</v>
      </c>
      <c r="C790" s="259"/>
      <c r="D790" s="939"/>
      <c r="E790" s="215">
        <f t="shared" si="87"/>
        <v>43829</v>
      </c>
      <c r="F790" s="215">
        <f t="shared" si="87"/>
        <v>43833</v>
      </c>
      <c r="G790" s="215">
        <f>F790+18</f>
        <v>43851</v>
      </c>
      <c r="H790" s="213"/>
      <c r="I790" s="213"/>
      <c r="J790" s="213"/>
    </row>
    <row r="791" spans="1:10" s="221" customFormat="1">
      <c r="A791" s="218"/>
      <c r="B791" s="213"/>
      <c r="C791" s="213"/>
      <c r="D791" s="218"/>
      <c r="E791" s="226"/>
      <c r="F791" s="226"/>
      <c r="G791" s="226"/>
      <c r="H791" s="213"/>
      <c r="I791" s="213"/>
      <c r="J791" s="213"/>
    </row>
    <row r="792" spans="1:10" s="221" customFormat="1">
      <c r="A792" s="231" t="s">
        <v>119</v>
      </c>
      <c r="B792" s="219"/>
      <c r="C792" s="219"/>
      <c r="D792" s="218"/>
      <c r="E792" s="218"/>
      <c r="F792" s="218"/>
      <c r="G792" s="218"/>
      <c r="H792" s="218"/>
      <c r="I792" s="213"/>
      <c r="J792" s="213"/>
    </row>
    <row r="793" spans="1:10" s="221" customFormat="1">
      <c r="A793" s="218"/>
      <c r="B793" s="943" t="s">
        <v>1409</v>
      </c>
      <c r="C793" s="943" t="s">
        <v>1408</v>
      </c>
      <c r="D793" s="935" t="s">
        <v>1407</v>
      </c>
      <c r="E793" s="217" t="s">
        <v>1406</v>
      </c>
      <c r="F793" s="217" t="s">
        <v>1406</v>
      </c>
      <c r="G793" s="217" t="s">
        <v>1514</v>
      </c>
      <c r="H793" s="217" t="s">
        <v>1504</v>
      </c>
      <c r="I793" s="213"/>
      <c r="J793" s="213"/>
    </row>
    <row r="794" spans="1:10" s="221" customFormat="1">
      <c r="A794" s="218"/>
      <c r="B794" s="944"/>
      <c r="C794" s="944"/>
      <c r="D794" s="936"/>
      <c r="E794" s="217" t="s">
        <v>1404</v>
      </c>
      <c r="F794" s="217" t="s">
        <v>1403</v>
      </c>
      <c r="G794" s="217" t="s">
        <v>1447</v>
      </c>
      <c r="H794" s="217" t="s">
        <v>30</v>
      </c>
      <c r="I794" s="213"/>
      <c r="J794" s="213"/>
    </row>
    <row r="795" spans="1:10" s="221" customFormat="1" ht="16.5" customHeight="1">
      <c r="A795" s="218"/>
      <c r="B795" s="259" t="s">
        <v>1519</v>
      </c>
      <c r="C795" s="259" t="s">
        <v>1518</v>
      </c>
      <c r="D795" s="939" t="s">
        <v>1517</v>
      </c>
      <c r="E795" s="215">
        <f>F795-6</f>
        <v>43797</v>
      </c>
      <c r="F795" s="215">
        <v>43803</v>
      </c>
      <c r="G795" s="215">
        <f>F795+10</f>
        <v>43813</v>
      </c>
      <c r="H795" s="258" t="s">
        <v>1425</v>
      </c>
      <c r="I795" s="213"/>
      <c r="J795" s="213"/>
    </row>
    <row r="796" spans="1:10" s="221" customFormat="1">
      <c r="A796" s="218"/>
      <c r="B796" s="278" t="s">
        <v>568</v>
      </c>
      <c r="C796" s="259" t="s">
        <v>571</v>
      </c>
      <c r="D796" s="939"/>
      <c r="E796" s="215">
        <f t="shared" ref="E796:F799" si="88">E795+7</f>
        <v>43804</v>
      </c>
      <c r="F796" s="215">
        <f t="shared" si="88"/>
        <v>43810</v>
      </c>
      <c r="G796" s="215">
        <f>F796+10</f>
        <v>43820</v>
      </c>
      <c r="H796" s="258" t="s">
        <v>1425</v>
      </c>
      <c r="I796" s="213"/>
      <c r="J796" s="213"/>
    </row>
    <row r="797" spans="1:10" s="221" customFormat="1">
      <c r="A797" s="218"/>
      <c r="B797" s="278" t="s">
        <v>1516</v>
      </c>
      <c r="C797" s="259" t="s">
        <v>214</v>
      </c>
      <c r="D797" s="939"/>
      <c r="E797" s="215">
        <f t="shared" si="88"/>
        <v>43811</v>
      </c>
      <c r="F797" s="215">
        <f t="shared" si="88"/>
        <v>43817</v>
      </c>
      <c r="G797" s="215">
        <f>F797+10</f>
        <v>43827</v>
      </c>
      <c r="H797" s="258" t="s">
        <v>1425</v>
      </c>
      <c r="I797" s="213"/>
      <c r="J797" s="213"/>
    </row>
    <row r="798" spans="1:10" s="221" customFormat="1">
      <c r="A798" s="218"/>
      <c r="B798" s="278" t="s">
        <v>1506</v>
      </c>
      <c r="C798" s="259"/>
      <c r="D798" s="939"/>
      <c r="E798" s="215">
        <f t="shared" si="88"/>
        <v>43818</v>
      </c>
      <c r="F798" s="215">
        <f t="shared" si="88"/>
        <v>43824</v>
      </c>
      <c r="G798" s="215">
        <f>F798+10</f>
        <v>43834</v>
      </c>
      <c r="H798" s="258" t="s">
        <v>1425</v>
      </c>
      <c r="I798" s="213"/>
      <c r="J798" s="213"/>
    </row>
    <row r="799" spans="1:10" s="221" customFormat="1">
      <c r="A799" s="218"/>
      <c r="B799" s="278" t="s">
        <v>1515</v>
      </c>
      <c r="C799" s="259" t="s">
        <v>1344</v>
      </c>
      <c r="D799" s="939"/>
      <c r="E799" s="215">
        <f t="shared" si="88"/>
        <v>43825</v>
      </c>
      <c r="F799" s="215">
        <f t="shared" si="88"/>
        <v>43831</v>
      </c>
      <c r="G799" s="215">
        <f>F799+10</f>
        <v>43841</v>
      </c>
      <c r="H799" s="258" t="s">
        <v>1425</v>
      </c>
      <c r="I799" s="213"/>
      <c r="J799" s="213"/>
    </row>
    <row r="800" spans="1:10" s="221" customFormat="1">
      <c r="A800" s="218"/>
      <c r="B800" s="218"/>
      <c r="C800" s="218"/>
      <c r="D800" s="218"/>
      <c r="E800" s="218"/>
      <c r="F800" s="218"/>
      <c r="G800" s="218"/>
      <c r="H800" s="218"/>
      <c r="I800" s="213"/>
      <c r="J800" s="213"/>
    </row>
    <row r="801" spans="1:10" s="221" customFormat="1">
      <c r="A801" s="231"/>
      <c r="B801" s="943" t="s">
        <v>1409</v>
      </c>
      <c r="C801" s="943" t="s">
        <v>1408</v>
      </c>
      <c r="D801" s="935" t="s">
        <v>1407</v>
      </c>
      <c r="E801" s="217" t="s">
        <v>1406</v>
      </c>
      <c r="F801" s="217" t="s">
        <v>1406</v>
      </c>
      <c r="G801" s="217" t="s">
        <v>1514</v>
      </c>
      <c r="H801" s="217" t="s">
        <v>1504</v>
      </c>
      <c r="I801" s="213"/>
      <c r="J801" s="213"/>
    </row>
    <row r="802" spans="1:10" s="221" customFormat="1">
      <c r="A802" s="218"/>
      <c r="B802" s="944"/>
      <c r="C802" s="944"/>
      <c r="D802" s="936"/>
      <c r="E802" s="217" t="s">
        <v>1404</v>
      </c>
      <c r="F802" s="217" t="s">
        <v>1403</v>
      </c>
      <c r="G802" s="217" t="s">
        <v>1447</v>
      </c>
      <c r="H802" s="217" t="s">
        <v>30</v>
      </c>
      <c r="I802" s="213"/>
      <c r="J802" s="213"/>
    </row>
    <row r="803" spans="1:10" s="221" customFormat="1">
      <c r="A803" s="218"/>
      <c r="B803" s="259" t="s">
        <v>1513</v>
      </c>
      <c r="C803" s="259" t="s">
        <v>1512</v>
      </c>
      <c r="D803" s="939" t="s">
        <v>1511</v>
      </c>
      <c r="E803" s="215">
        <f>F803-4</f>
        <v>43801</v>
      </c>
      <c r="F803" s="215">
        <v>43805</v>
      </c>
      <c r="G803" s="215">
        <f>F803+10</f>
        <v>43815</v>
      </c>
      <c r="H803" s="258" t="s">
        <v>1425</v>
      </c>
      <c r="I803" s="213"/>
      <c r="J803" s="213"/>
    </row>
    <row r="804" spans="1:10" s="221" customFormat="1">
      <c r="A804" s="218"/>
      <c r="B804" s="278" t="s">
        <v>1242</v>
      </c>
      <c r="C804" s="259"/>
      <c r="D804" s="939"/>
      <c r="E804" s="215">
        <f t="shared" ref="E804:F807" si="89">E803+7</f>
        <v>43808</v>
      </c>
      <c r="F804" s="215">
        <f t="shared" si="89"/>
        <v>43812</v>
      </c>
      <c r="G804" s="215">
        <f>F804+10</f>
        <v>43822</v>
      </c>
      <c r="H804" s="258" t="s">
        <v>1425</v>
      </c>
      <c r="I804" s="213"/>
      <c r="J804" s="213"/>
    </row>
    <row r="805" spans="1:10" s="221" customFormat="1">
      <c r="A805" s="218"/>
      <c r="B805" s="278" t="s">
        <v>1510</v>
      </c>
      <c r="C805" s="259" t="s">
        <v>1509</v>
      </c>
      <c r="D805" s="939"/>
      <c r="E805" s="215">
        <f t="shared" si="89"/>
        <v>43815</v>
      </c>
      <c r="F805" s="215">
        <f t="shared" si="89"/>
        <v>43819</v>
      </c>
      <c r="G805" s="215">
        <f>F805+10</f>
        <v>43829</v>
      </c>
      <c r="H805" s="258" t="s">
        <v>1425</v>
      </c>
      <c r="I805" s="213"/>
      <c r="J805" s="213"/>
    </row>
    <row r="806" spans="1:10" s="221" customFormat="1">
      <c r="A806" s="218"/>
      <c r="B806" s="278" t="s">
        <v>1508</v>
      </c>
      <c r="C806" s="259" t="s">
        <v>1507</v>
      </c>
      <c r="D806" s="939"/>
      <c r="E806" s="215">
        <f t="shared" si="89"/>
        <v>43822</v>
      </c>
      <c r="F806" s="215">
        <f t="shared" si="89"/>
        <v>43826</v>
      </c>
      <c r="G806" s="215">
        <f>F806+10</f>
        <v>43836</v>
      </c>
      <c r="H806" s="258" t="s">
        <v>1425</v>
      </c>
      <c r="I806" s="213"/>
      <c r="J806" s="213"/>
    </row>
    <row r="807" spans="1:10" s="221" customFormat="1">
      <c r="A807" s="218"/>
      <c r="B807" s="278" t="s">
        <v>1506</v>
      </c>
      <c r="C807" s="259"/>
      <c r="D807" s="939"/>
      <c r="E807" s="215">
        <f t="shared" si="89"/>
        <v>43829</v>
      </c>
      <c r="F807" s="215">
        <f t="shared" si="89"/>
        <v>43833</v>
      </c>
      <c r="G807" s="215">
        <f>F807+10</f>
        <v>43843</v>
      </c>
      <c r="H807" s="258" t="s">
        <v>1425</v>
      </c>
      <c r="I807" s="213"/>
      <c r="J807" s="213"/>
    </row>
    <row r="808" spans="1:10" s="221" customFormat="1">
      <c r="A808" s="218"/>
      <c r="B808" s="231"/>
      <c r="C808" s="231"/>
      <c r="D808" s="231"/>
      <c r="E808" s="231"/>
      <c r="F808" s="231"/>
      <c r="G808" s="231"/>
      <c r="H808" s="231"/>
      <c r="I808" s="213"/>
      <c r="J808" s="213"/>
    </row>
    <row r="809" spans="1:10" s="221" customFormat="1">
      <c r="A809" s="218"/>
      <c r="B809" s="943" t="s">
        <v>1409</v>
      </c>
      <c r="C809" s="943" t="s">
        <v>1408</v>
      </c>
      <c r="D809" s="935" t="s">
        <v>1407</v>
      </c>
      <c r="E809" s="217" t="s">
        <v>1406</v>
      </c>
      <c r="F809" s="217" t="s">
        <v>1406</v>
      </c>
      <c r="G809" s="217" t="s">
        <v>1505</v>
      </c>
      <c r="H809" s="217" t="s">
        <v>1504</v>
      </c>
      <c r="I809" s="213"/>
      <c r="J809" s="213"/>
    </row>
    <row r="810" spans="1:10" s="221" customFormat="1">
      <c r="A810" s="218"/>
      <c r="B810" s="944"/>
      <c r="C810" s="944"/>
      <c r="D810" s="936"/>
      <c r="E810" s="217" t="s">
        <v>1404</v>
      </c>
      <c r="F810" s="217" t="s">
        <v>1403</v>
      </c>
      <c r="G810" s="217" t="s">
        <v>1447</v>
      </c>
      <c r="H810" s="217" t="s">
        <v>30</v>
      </c>
      <c r="I810" s="213"/>
      <c r="J810" s="213"/>
    </row>
    <row r="811" spans="1:10" s="221" customFormat="1">
      <c r="A811" s="218"/>
      <c r="B811" s="259" t="s">
        <v>1503</v>
      </c>
      <c r="C811" s="259" t="s">
        <v>1502</v>
      </c>
      <c r="D811" s="939" t="s">
        <v>1501</v>
      </c>
      <c r="E811" s="215">
        <f>F811-2</f>
        <v>43804</v>
      </c>
      <c r="F811" s="215">
        <v>43806</v>
      </c>
      <c r="G811" s="215">
        <f>F811+8</f>
        <v>43814</v>
      </c>
      <c r="H811" s="258" t="s">
        <v>1497</v>
      </c>
      <c r="I811" s="213"/>
      <c r="J811" s="213"/>
    </row>
    <row r="812" spans="1:10" s="221" customFormat="1">
      <c r="A812" s="218"/>
      <c r="B812" s="278" t="s">
        <v>1500</v>
      </c>
      <c r="C812" s="259" t="s">
        <v>1287</v>
      </c>
      <c r="D812" s="939"/>
      <c r="E812" s="215">
        <f t="shared" ref="E812:G814" si="90">E811+7</f>
        <v>43811</v>
      </c>
      <c r="F812" s="215">
        <f t="shared" si="90"/>
        <v>43813</v>
      </c>
      <c r="G812" s="215">
        <f t="shared" si="90"/>
        <v>43821</v>
      </c>
      <c r="H812" s="258" t="s">
        <v>1497</v>
      </c>
      <c r="I812" s="213"/>
      <c r="J812" s="213"/>
    </row>
    <row r="813" spans="1:10" s="221" customFormat="1">
      <c r="A813" s="218"/>
      <c r="B813" s="278" t="s">
        <v>1499</v>
      </c>
      <c r="C813" s="259" t="s">
        <v>1285</v>
      </c>
      <c r="D813" s="939"/>
      <c r="E813" s="215">
        <f t="shared" si="90"/>
        <v>43818</v>
      </c>
      <c r="F813" s="215">
        <f t="shared" si="90"/>
        <v>43820</v>
      </c>
      <c r="G813" s="215">
        <f t="shared" si="90"/>
        <v>43828</v>
      </c>
      <c r="H813" s="258" t="s">
        <v>1497</v>
      </c>
      <c r="I813" s="213"/>
      <c r="J813" s="213"/>
    </row>
    <row r="814" spans="1:10" s="221" customFormat="1">
      <c r="A814" s="218"/>
      <c r="B814" s="278" t="s">
        <v>1498</v>
      </c>
      <c r="C814" s="259" t="s">
        <v>1283</v>
      </c>
      <c r="D814" s="939"/>
      <c r="E814" s="215">
        <f t="shared" si="90"/>
        <v>43825</v>
      </c>
      <c r="F814" s="215">
        <f t="shared" si="90"/>
        <v>43827</v>
      </c>
      <c r="G814" s="215">
        <f t="shared" si="90"/>
        <v>43835</v>
      </c>
      <c r="H814" s="258" t="s">
        <v>1497</v>
      </c>
      <c r="I814" s="213"/>
      <c r="J814" s="213"/>
    </row>
    <row r="815" spans="1:10" s="221" customFormat="1">
      <c r="A815" s="218"/>
      <c r="B815" s="218"/>
      <c r="C815" s="218"/>
      <c r="D815" s="218"/>
      <c r="E815" s="218"/>
      <c r="F815" s="226"/>
      <c r="G815" s="226"/>
      <c r="H815" s="218"/>
      <c r="I815" s="213"/>
      <c r="J815" s="213"/>
    </row>
    <row r="816" spans="1:10" s="221" customFormat="1">
      <c r="A816" s="218"/>
      <c r="B816" s="943" t="s">
        <v>1409</v>
      </c>
      <c r="C816" s="943" t="s">
        <v>1408</v>
      </c>
      <c r="D816" s="935" t="s">
        <v>1407</v>
      </c>
      <c r="E816" s="217" t="s">
        <v>1406</v>
      </c>
      <c r="F816" s="217" t="s">
        <v>1406</v>
      </c>
      <c r="G816" s="217" t="s">
        <v>1485</v>
      </c>
      <c r="H816" s="213"/>
      <c r="I816" s="213"/>
      <c r="J816" s="213"/>
    </row>
    <row r="817" spans="1:10" s="221" customFormat="1">
      <c r="A817" s="218"/>
      <c r="B817" s="944"/>
      <c r="C817" s="944"/>
      <c r="D817" s="936"/>
      <c r="E817" s="217" t="s">
        <v>1404</v>
      </c>
      <c r="F817" s="217" t="s">
        <v>1403</v>
      </c>
      <c r="G817" s="217" t="s">
        <v>1447</v>
      </c>
      <c r="H817" s="213"/>
      <c r="I817" s="213"/>
      <c r="J817" s="213"/>
    </row>
    <row r="818" spans="1:10" s="221" customFormat="1">
      <c r="A818" s="218"/>
      <c r="B818" s="259" t="s">
        <v>1496</v>
      </c>
      <c r="C818" s="259" t="s">
        <v>1495</v>
      </c>
      <c r="D818" s="939" t="s">
        <v>1494</v>
      </c>
      <c r="E818" s="215">
        <f>F818-4</f>
        <v>43797</v>
      </c>
      <c r="F818" s="215">
        <v>43801</v>
      </c>
      <c r="G818" s="215">
        <f>F818+9</f>
        <v>43810</v>
      </c>
      <c r="H818" s="213"/>
      <c r="I818" s="213"/>
      <c r="J818" s="213"/>
    </row>
    <row r="819" spans="1:10" s="221" customFormat="1">
      <c r="A819" s="218"/>
      <c r="B819" s="278" t="s">
        <v>1493</v>
      </c>
      <c r="C819" s="259" t="s">
        <v>1492</v>
      </c>
      <c r="D819" s="939"/>
      <c r="E819" s="215">
        <f t="shared" ref="E819:G822" si="91">E818+7</f>
        <v>43804</v>
      </c>
      <c r="F819" s="215">
        <f t="shared" si="91"/>
        <v>43808</v>
      </c>
      <c r="G819" s="215">
        <f t="shared" si="91"/>
        <v>43817</v>
      </c>
      <c r="H819" s="213"/>
      <c r="I819" s="213"/>
      <c r="J819" s="213"/>
    </row>
    <row r="820" spans="1:10" s="221" customFormat="1">
      <c r="A820" s="218"/>
      <c r="B820" s="278" t="s">
        <v>1491</v>
      </c>
      <c r="C820" s="259" t="s">
        <v>1490</v>
      </c>
      <c r="D820" s="939"/>
      <c r="E820" s="215">
        <f t="shared" si="91"/>
        <v>43811</v>
      </c>
      <c r="F820" s="215">
        <f t="shared" si="91"/>
        <v>43815</v>
      </c>
      <c r="G820" s="215">
        <f t="shared" si="91"/>
        <v>43824</v>
      </c>
      <c r="H820" s="213"/>
      <c r="I820" s="213"/>
      <c r="J820" s="213"/>
    </row>
    <row r="821" spans="1:10" s="221" customFormat="1">
      <c r="A821" s="218"/>
      <c r="B821" s="278" t="s">
        <v>1489</v>
      </c>
      <c r="C821" s="259" t="s">
        <v>1488</v>
      </c>
      <c r="D821" s="939"/>
      <c r="E821" s="215">
        <f t="shared" si="91"/>
        <v>43818</v>
      </c>
      <c r="F821" s="215">
        <f t="shared" si="91"/>
        <v>43822</v>
      </c>
      <c r="G821" s="215">
        <f t="shared" si="91"/>
        <v>43831</v>
      </c>
      <c r="H821" s="213"/>
      <c r="I821" s="213"/>
      <c r="J821" s="213"/>
    </row>
    <row r="822" spans="1:10" s="221" customFormat="1">
      <c r="A822" s="218"/>
      <c r="B822" s="278" t="s">
        <v>1487</v>
      </c>
      <c r="C822" s="259" t="s">
        <v>1486</v>
      </c>
      <c r="D822" s="939"/>
      <c r="E822" s="215">
        <f t="shared" si="91"/>
        <v>43825</v>
      </c>
      <c r="F822" s="215">
        <f t="shared" si="91"/>
        <v>43829</v>
      </c>
      <c r="G822" s="215">
        <f t="shared" si="91"/>
        <v>43838</v>
      </c>
      <c r="H822" s="213"/>
      <c r="I822" s="213"/>
      <c r="J822" s="213"/>
    </row>
    <row r="823" spans="1:10" s="221" customFormat="1">
      <c r="A823" s="218"/>
      <c r="B823" s="218"/>
      <c r="C823" s="218"/>
      <c r="D823" s="218"/>
      <c r="E823" s="226"/>
      <c r="F823" s="226"/>
      <c r="G823" s="226"/>
      <c r="H823" s="213"/>
      <c r="I823" s="213"/>
      <c r="J823" s="213"/>
    </row>
    <row r="824" spans="1:10" s="221" customFormat="1">
      <c r="A824" s="218"/>
      <c r="B824" s="943" t="s">
        <v>1409</v>
      </c>
      <c r="C824" s="943" t="s">
        <v>1408</v>
      </c>
      <c r="D824" s="935" t="s">
        <v>1407</v>
      </c>
      <c r="E824" s="217" t="s">
        <v>1406</v>
      </c>
      <c r="F824" s="217" t="s">
        <v>1406</v>
      </c>
      <c r="G824" s="217" t="s">
        <v>1485</v>
      </c>
      <c r="H824" s="218"/>
      <c r="I824" s="213"/>
      <c r="J824" s="213"/>
    </row>
    <row r="825" spans="1:10" s="221" customFormat="1">
      <c r="A825" s="218"/>
      <c r="B825" s="944"/>
      <c r="C825" s="944"/>
      <c r="D825" s="936"/>
      <c r="E825" s="217" t="s">
        <v>1404</v>
      </c>
      <c r="F825" s="217" t="s">
        <v>1403</v>
      </c>
      <c r="G825" s="217" t="s">
        <v>1447</v>
      </c>
      <c r="H825" s="218"/>
      <c r="I825" s="213"/>
      <c r="J825" s="213"/>
    </row>
    <row r="826" spans="1:10" s="221" customFormat="1">
      <c r="A826" s="218"/>
      <c r="B826" s="259" t="s">
        <v>1484</v>
      </c>
      <c r="C826" s="259" t="s">
        <v>1287</v>
      </c>
      <c r="D826" s="939" t="s">
        <v>1483</v>
      </c>
      <c r="E826" s="215">
        <f>F826-6</f>
        <v>43798</v>
      </c>
      <c r="F826" s="215">
        <v>43804</v>
      </c>
      <c r="G826" s="215">
        <f>F826+13</f>
        <v>43817</v>
      </c>
      <c r="H826" s="218"/>
      <c r="I826" s="213"/>
      <c r="J826" s="213"/>
    </row>
    <row r="827" spans="1:10" s="221" customFormat="1">
      <c r="A827" s="218"/>
      <c r="B827" s="278" t="s">
        <v>1482</v>
      </c>
      <c r="C827" s="259" t="s">
        <v>1285</v>
      </c>
      <c r="D827" s="939"/>
      <c r="E827" s="215">
        <f t="shared" ref="E827:G829" si="92">E826+7</f>
        <v>43805</v>
      </c>
      <c r="F827" s="215">
        <f t="shared" si="92"/>
        <v>43811</v>
      </c>
      <c r="G827" s="215">
        <f t="shared" si="92"/>
        <v>43824</v>
      </c>
      <c r="H827" s="218"/>
      <c r="I827" s="213"/>
      <c r="J827" s="213"/>
    </row>
    <row r="828" spans="1:10" s="221" customFormat="1">
      <c r="A828" s="218"/>
      <c r="B828" s="278" t="s">
        <v>1481</v>
      </c>
      <c r="C828" s="259" t="s">
        <v>1283</v>
      </c>
      <c r="D828" s="939"/>
      <c r="E828" s="215">
        <f t="shared" si="92"/>
        <v>43812</v>
      </c>
      <c r="F828" s="215">
        <f t="shared" si="92"/>
        <v>43818</v>
      </c>
      <c r="G828" s="215">
        <f t="shared" si="92"/>
        <v>43831</v>
      </c>
      <c r="H828" s="218"/>
      <c r="I828" s="213"/>
      <c r="J828" s="213"/>
    </row>
    <row r="829" spans="1:10" s="221" customFormat="1">
      <c r="A829" s="218"/>
      <c r="B829" s="278" t="s">
        <v>1480</v>
      </c>
      <c r="C829" s="259" t="s">
        <v>1281</v>
      </c>
      <c r="D829" s="939"/>
      <c r="E829" s="215">
        <f t="shared" si="92"/>
        <v>43819</v>
      </c>
      <c r="F829" s="215">
        <f t="shared" si="92"/>
        <v>43825</v>
      </c>
      <c r="G829" s="215">
        <f t="shared" si="92"/>
        <v>43838</v>
      </c>
      <c r="H829" s="218"/>
      <c r="I829" s="213"/>
      <c r="J829" s="213"/>
    </row>
    <row r="830" spans="1:10" s="221" customFormat="1">
      <c r="A830" s="218"/>
      <c r="B830" s="290"/>
      <c r="C830" s="289"/>
      <c r="D830" s="227"/>
      <c r="E830" s="226"/>
      <c r="F830" s="226"/>
      <c r="G830" s="226"/>
      <c r="H830" s="218"/>
      <c r="I830" s="213"/>
      <c r="J830" s="213"/>
    </row>
    <row r="831" spans="1:10" s="221" customFormat="1">
      <c r="A831" s="288" t="s">
        <v>217</v>
      </c>
      <c r="B831" s="219"/>
      <c r="C831" s="219"/>
      <c r="D831" s="218"/>
      <c r="E831" s="218"/>
      <c r="F831" s="218"/>
      <c r="G831" s="218"/>
      <c r="H831" s="218"/>
      <c r="I831" s="213"/>
      <c r="J831" s="213"/>
    </row>
    <row r="832" spans="1:10" s="221" customFormat="1">
      <c r="A832" s="218"/>
      <c r="B832" s="947" t="s">
        <v>1409</v>
      </c>
      <c r="C832" s="947" t="s">
        <v>1423</v>
      </c>
      <c r="D832" s="937" t="s">
        <v>1407</v>
      </c>
      <c r="E832" s="217" t="s">
        <v>1422</v>
      </c>
      <c r="F832" s="217" t="s">
        <v>1422</v>
      </c>
      <c r="G832" s="217" t="s">
        <v>1479</v>
      </c>
      <c r="H832" s="217" t="s">
        <v>1478</v>
      </c>
      <c r="I832" s="213"/>
      <c r="J832" s="213"/>
    </row>
    <row r="833" spans="1:16" s="221" customFormat="1">
      <c r="A833" s="218"/>
      <c r="B833" s="948"/>
      <c r="C833" s="948"/>
      <c r="D833" s="938"/>
      <c r="E833" s="217" t="s">
        <v>1420</v>
      </c>
      <c r="F833" s="217" t="s">
        <v>1419</v>
      </c>
      <c r="G833" s="217" t="s">
        <v>1402</v>
      </c>
      <c r="H833" s="217" t="s">
        <v>1402</v>
      </c>
      <c r="I833" s="213"/>
      <c r="J833" s="213"/>
      <c r="K833" s="213"/>
      <c r="L833" s="213"/>
      <c r="M833" s="213"/>
      <c r="N833" s="213"/>
      <c r="O833" s="213"/>
      <c r="P833" s="213"/>
    </row>
    <row r="834" spans="1:16" s="221" customFormat="1" ht="16.5" customHeight="1">
      <c r="A834" s="218"/>
      <c r="B834" s="259" t="s">
        <v>1477</v>
      </c>
      <c r="C834" s="259" t="s">
        <v>1476</v>
      </c>
      <c r="D834" s="939" t="s">
        <v>1475</v>
      </c>
      <c r="E834" s="215">
        <f>F834-5</f>
        <v>43797</v>
      </c>
      <c r="F834" s="215">
        <v>43802</v>
      </c>
      <c r="G834" s="215">
        <f>F834+23</f>
        <v>43825</v>
      </c>
      <c r="H834" s="217" t="s">
        <v>1474</v>
      </c>
      <c r="I834" s="213"/>
      <c r="J834" s="213"/>
      <c r="K834" s="213"/>
      <c r="L834" s="213"/>
      <c r="M834" s="213"/>
      <c r="N834" s="213"/>
      <c r="O834" s="213"/>
      <c r="P834" s="213"/>
    </row>
    <row r="835" spans="1:16" s="221" customFormat="1">
      <c r="A835" s="218"/>
      <c r="B835" s="278" t="s">
        <v>1473</v>
      </c>
      <c r="C835" s="259" t="s">
        <v>1472</v>
      </c>
      <c r="D835" s="939"/>
      <c r="E835" s="215">
        <f t="shared" ref="E835:F838" si="93">E834+7</f>
        <v>43804</v>
      </c>
      <c r="F835" s="215">
        <f t="shared" si="93"/>
        <v>43809</v>
      </c>
      <c r="G835" s="215">
        <f>F835+23</f>
        <v>43832</v>
      </c>
      <c r="H835" s="277" t="s">
        <v>1467</v>
      </c>
      <c r="I835" s="213"/>
      <c r="J835" s="213"/>
      <c r="K835" s="213"/>
      <c r="L835" s="213"/>
      <c r="M835" s="213"/>
      <c r="N835" s="213"/>
      <c r="O835" s="213"/>
      <c r="P835" s="213"/>
    </row>
    <row r="836" spans="1:16" s="221" customFormat="1">
      <c r="A836" s="218"/>
      <c r="B836" s="278" t="s">
        <v>1471</v>
      </c>
      <c r="C836" s="259" t="s">
        <v>1470</v>
      </c>
      <c r="D836" s="939"/>
      <c r="E836" s="215">
        <f t="shared" si="93"/>
        <v>43811</v>
      </c>
      <c r="F836" s="215">
        <f t="shared" si="93"/>
        <v>43816</v>
      </c>
      <c r="G836" s="215">
        <f>F836+23</f>
        <v>43839</v>
      </c>
      <c r="H836" s="277" t="s">
        <v>1467</v>
      </c>
      <c r="I836" s="213"/>
      <c r="J836" s="213"/>
      <c r="K836" s="213"/>
      <c r="L836" s="213"/>
      <c r="M836" s="213"/>
      <c r="N836" s="213"/>
      <c r="O836" s="213"/>
      <c r="P836" s="213"/>
    </row>
    <row r="837" spans="1:16" s="221" customFormat="1">
      <c r="A837" s="218"/>
      <c r="B837" s="278" t="s">
        <v>1469</v>
      </c>
      <c r="C837" s="259" t="s">
        <v>1468</v>
      </c>
      <c r="D837" s="939"/>
      <c r="E837" s="215">
        <f t="shared" si="93"/>
        <v>43818</v>
      </c>
      <c r="F837" s="215">
        <f t="shared" si="93"/>
        <v>43823</v>
      </c>
      <c r="G837" s="215">
        <f>F837+23</f>
        <v>43846</v>
      </c>
      <c r="H837" s="277" t="s">
        <v>1467</v>
      </c>
      <c r="I837" s="213"/>
      <c r="J837" s="213"/>
      <c r="K837" s="213"/>
      <c r="L837" s="213"/>
      <c r="M837" s="213"/>
      <c r="N837" s="213"/>
      <c r="O837" s="213"/>
      <c r="P837" s="213"/>
    </row>
    <row r="838" spans="1:16" s="221" customFormat="1">
      <c r="A838" s="218"/>
      <c r="B838" s="278" t="s">
        <v>1236</v>
      </c>
      <c r="C838" s="259"/>
      <c r="D838" s="939"/>
      <c r="E838" s="215">
        <f t="shared" si="93"/>
        <v>43825</v>
      </c>
      <c r="F838" s="215">
        <f t="shared" si="93"/>
        <v>43830</v>
      </c>
      <c r="G838" s="215">
        <f>F838+23</f>
        <v>43853</v>
      </c>
      <c r="H838" s="277" t="s">
        <v>1467</v>
      </c>
      <c r="I838" s="213"/>
      <c r="J838" s="213"/>
      <c r="K838" s="213"/>
      <c r="L838" s="213"/>
      <c r="M838" s="213"/>
      <c r="N838" s="213"/>
      <c r="O838" s="213"/>
      <c r="P838" s="213"/>
    </row>
    <row r="839" spans="1:16" s="221" customFormat="1">
      <c r="A839" s="218"/>
      <c r="B839" s="218"/>
      <c r="C839" s="218"/>
      <c r="D839" s="213"/>
      <c r="E839" s="226"/>
      <c r="F839" s="226"/>
      <c r="G839" s="226"/>
      <c r="H839" s="260"/>
      <c r="I839" s="213"/>
      <c r="J839" s="213"/>
      <c r="K839" s="213"/>
      <c r="L839" s="213"/>
      <c r="M839" s="213"/>
      <c r="N839" s="213"/>
      <c r="O839" s="213"/>
      <c r="P839" s="213"/>
    </row>
    <row r="840" spans="1:16" s="221" customFormat="1">
      <c r="A840" s="231" t="s">
        <v>1466</v>
      </c>
      <c r="B840" s="218"/>
      <c r="C840" s="218"/>
      <c r="D840" s="213"/>
      <c r="E840" s="218"/>
      <c r="F840" s="218"/>
      <c r="G840" s="218"/>
      <c r="H840" s="218"/>
      <c r="I840" s="213"/>
      <c r="J840" s="213"/>
    </row>
    <row r="841" spans="1:16" s="221" customFormat="1">
      <c r="A841" s="218"/>
      <c r="B841" s="943" t="s">
        <v>1409</v>
      </c>
      <c r="C841" s="943" t="s">
        <v>1408</v>
      </c>
      <c r="D841" s="935" t="s">
        <v>1407</v>
      </c>
      <c r="E841" s="217" t="s">
        <v>1406</v>
      </c>
      <c r="F841" s="217" t="s">
        <v>1406</v>
      </c>
      <c r="G841" s="217" t="s">
        <v>1466</v>
      </c>
      <c r="H841" s="218"/>
      <c r="I841" s="213"/>
      <c r="J841" s="213"/>
    </row>
    <row r="842" spans="1:16" s="221" customFormat="1">
      <c r="A842" s="218"/>
      <c r="B842" s="944"/>
      <c r="C842" s="944"/>
      <c r="D842" s="936"/>
      <c r="E842" s="217" t="s">
        <v>1404</v>
      </c>
      <c r="F842" s="217" t="s">
        <v>1403</v>
      </c>
      <c r="G842" s="217" t="s">
        <v>1447</v>
      </c>
      <c r="H842" s="218"/>
      <c r="I842" s="213"/>
      <c r="J842" s="213"/>
    </row>
    <row r="843" spans="1:16" s="221" customFormat="1">
      <c r="A843" s="218"/>
      <c r="B843" s="259" t="s">
        <v>1434</v>
      </c>
      <c r="C843" s="259" t="s">
        <v>1433</v>
      </c>
      <c r="D843" s="940" t="s">
        <v>1432</v>
      </c>
      <c r="E843" s="215">
        <f>F843-3</f>
        <v>43803</v>
      </c>
      <c r="F843" s="215">
        <v>43806</v>
      </c>
      <c r="G843" s="215">
        <f>F843+12</f>
        <v>43818</v>
      </c>
      <c r="H843" s="218"/>
      <c r="I843" s="213"/>
      <c r="J843" s="213"/>
    </row>
    <row r="844" spans="1:16" s="221" customFormat="1">
      <c r="A844" s="218"/>
      <c r="B844" s="278" t="s">
        <v>1431</v>
      </c>
      <c r="C844" s="277" t="s">
        <v>1430</v>
      </c>
      <c r="D844" s="941"/>
      <c r="E844" s="215">
        <f t="shared" ref="E844:F846" si="94">E843+7</f>
        <v>43810</v>
      </c>
      <c r="F844" s="215">
        <f t="shared" si="94"/>
        <v>43813</v>
      </c>
      <c r="G844" s="215">
        <f>F844+12</f>
        <v>43825</v>
      </c>
      <c r="H844" s="218"/>
      <c r="I844" s="213"/>
      <c r="J844" s="213"/>
    </row>
    <row r="845" spans="1:16" s="221" customFormat="1">
      <c r="A845" s="218"/>
      <c r="B845" s="259" t="s">
        <v>1429</v>
      </c>
      <c r="C845" s="277" t="s">
        <v>1428</v>
      </c>
      <c r="D845" s="941"/>
      <c r="E845" s="215">
        <f t="shared" si="94"/>
        <v>43817</v>
      </c>
      <c r="F845" s="215">
        <f t="shared" si="94"/>
        <v>43820</v>
      </c>
      <c r="G845" s="215">
        <f>F845+12</f>
        <v>43832</v>
      </c>
      <c r="H845" s="218"/>
      <c r="I845" s="213"/>
      <c r="J845" s="213"/>
    </row>
    <row r="846" spans="1:16" s="221" customFormat="1">
      <c r="A846" s="218"/>
      <c r="B846" s="278" t="s">
        <v>1427</v>
      </c>
      <c r="C846" s="277" t="s">
        <v>1426</v>
      </c>
      <c r="D846" s="942"/>
      <c r="E846" s="215">
        <f t="shared" si="94"/>
        <v>43824</v>
      </c>
      <c r="F846" s="215">
        <f t="shared" si="94"/>
        <v>43827</v>
      </c>
      <c r="G846" s="215">
        <f>F846+12</f>
        <v>43839</v>
      </c>
      <c r="H846" s="218"/>
      <c r="I846" s="213"/>
      <c r="J846" s="213"/>
    </row>
    <row r="847" spans="1:16" s="221" customFormat="1">
      <c r="A847" s="218"/>
      <c r="B847" s="259"/>
      <c r="C847" s="259"/>
      <c r="D847" s="939"/>
      <c r="E847" s="215"/>
      <c r="F847" s="215"/>
      <c r="G847" s="215"/>
      <c r="H847" s="218"/>
      <c r="I847" s="213"/>
      <c r="J847" s="213"/>
    </row>
    <row r="848" spans="1:16" s="221" customFormat="1">
      <c r="A848" s="218"/>
      <c r="B848" s="218"/>
      <c r="C848" s="218"/>
      <c r="D848" s="218"/>
      <c r="E848" s="226"/>
      <c r="F848" s="226"/>
      <c r="G848" s="226"/>
      <c r="H848" s="218"/>
      <c r="I848" s="213"/>
      <c r="J848" s="213"/>
    </row>
    <row r="849" spans="1:10" s="221" customFormat="1">
      <c r="A849" s="218"/>
      <c r="B849" s="943" t="s">
        <v>1409</v>
      </c>
      <c r="C849" s="943" t="s">
        <v>1408</v>
      </c>
      <c r="D849" s="935" t="s">
        <v>1407</v>
      </c>
      <c r="E849" s="217" t="s">
        <v>1406</v>
      </c>
      <c r="F849" s="217" t="s">
        <v>1406</v>
      </c>
      <c r="G849" s="217" t="s">
        <v>1466</v>
      </c>
      <c r="H849" s="218"/>
      <c r="I849" s="213"/>
      <c r="J849" s="213"/>
    </row>
    <row r="850" spans="1:10" s="221" customFormat="1">
      <c r="A850" s="218"/>
      <c r="B850" s="944"/>
      <c r="C850" s="944"/>
      <c r="D850" s="936"/>
      <c r="E850" s="217" t="s">
        <v>1404</v>
      </c>
      <c r="F850" s="217" t="s">
        <v>1403</v>
      </c>
      <c r="G850" s="217" t="s">
        <v>1447</v>
      </c>
      <c r="H850" s="218"/>
      <c r="I850" s="213"/>
      <c r="J850" s="213"/>
    </row>
    <row r="851" spans="1:10" s="221" customFormat="1" ht="16.5" customHeight="1">
      <c r="A851" s="218"/>
      <c r="B851" s="259" t="s">
        <v>1242</v>
      </c>
      <c r="C851" s="259"/>
      <c r="D851" s="940" t="s">
        <v>1465</v>
      </c>
      <c r="E851" s="215">
        <f>F851-6</f>
        <v>43798</v>
      </c>
      <c r="F851" s="215">
        <v>43804</v>
      </c>
      <c r="G851" s="215">
        <f>F851+11</f>
        <v>43815</v>
      </c>
      <c r="H851" s="218"/>
      <c r="I851" s="213"/>
      <c r="J851" s="213"/>
    </row>
    <row r="852" spans="1:10" s="221" customFormat="1">
      <c r="A852" s="218"/>
      <c r="B852" s="278" t="s">
        <v>1464</v>
      </c>
      <c r="C852" s="277" t="s">
        <v>1463</v>
      </c>
      <c r="D852" s="941"/>
      <c r="E852" s="215">
        <f t="shared" ref="E852:G855" si="95">E851+7</f>
        <v>43805</v>
      </c>
      <c r="F852" s="215">
        <f t="shared" si="95"/>
        <v>43811</v>
      </c>
      <c r="G852" s="215">
        <f t="shared" si="95"/>
        <v>43822</v>
      </c>
      <c r="H852" s="218"/>
      <c r="I852" s="213"/>
      <c r="J852" s="213"/>
    </row>
    <row r="853" spans="1:10" s="221" customFormat="1">
      <c r="A853" s="218"/>
      <c r="B853" s="259" t="s">
        <v>1242</v>
      </c>
      <c r="C853" s="277"/>
      <c r="D853" s="941"/>
      <c r="E853" s="215">
        <f t="shared" si="95"/>
        <v>43812</v>
      </c>
      <c r="F853" s="215">
        <f t="shared" si="95"/>
        <v>43818</v>
      </c>
      <c r="G853" s="215">
        <f t="shared" si="95"/>
        <v>43829</v>
      </c>
      <c r="H853" s="218"/>
      <c r="I853" s="213"/>
      <c r="J853" s="213"/>
    </row>
    <row r="854" spans="1:10" s="221" customFormat="1">
      <c r="A854" s="218"/>
      <c r="B854" s="278" t="s">
        <v>1462</v>
      </c>
      <c r="C854" s="277" t="s">
        <v>1461</v>
      </c>
      <c r="D854" s="942"/>
      <c r="E854" s="215">
        <f t="shared" si="95"/>
        <v>43819</v>
      </c>
      <c r="F854" s="215">
        <f t="shared" si="95"/>
        <v>43825</v>
      </c>
      <c r="G854" s="215">
        <f t="shared" si="95"/>
        <v>43836</v>
      </c>
      <c r="H854" s="218"/>
      <c r="I854" s="213"/>
      <c r="J854" s="213"/>
    </row>
    <row r="855" spans="1:10" s="221" customFormat="1">
      <c r="A855" s="218"/>
      <c r="B855" s="259" t="s">
        <v>1460</v>
      </c>
      <c r="C855" s="259" t="s">
        <v>1459</v>
      </c>
      <c r="D855" s="939"/>
      <c r="E855" s="215">
        <f t="shared" si="95"/>
        <v>43826</v>
      </c>
      <c r="F855" s="215">
        <f t="shared" si="95"/>
        <v>43832</v>
      </c>
      <c r="G855" s="215">
        <f t="shared" si="95"/>
        <v>43843</v>
      </c>
      <c r="H855" s="218"/>
      <c r="I855" s="213"/>
      <c r="J855" s="213"/>
    </row>
    <row r="856" spans="1:10" s="221" customFormat="1">
      <c r="A856" s="218"/>
      <c r="B856" s="284"/>
      <c r="C856" s="284"/>
      <c r="D856" s="227"/>
      <c r="E856" s="226"/>
      <c r="F856" s="226"/>
      <c r="G856" s="287"/>
      <c r="H856" s="218"/>
      <c r="I856" s="213"/>
      <c r="J856" s="213"/>
    </row>
    <row r="857" spans="1:10" s="221" customFormat="1">
      <c r="A857" s="231" t="s">
        <v>1458</v>
      </c>
      <c r="B857" s="219"/>
      <c r="C857" s="219"/>
      <c r="D857" s="218"/>
      <c r="E857" s="218"/>
      <c r="F857" s="218"/>
      <c r="G857" s="218"/>
      <c r="H857" s="218"/>
      <c r="I857" s="213"/>
      <c r="J857" s="213"/>
    </row>
    <row r="858" spans="1:10" s="221" customFormat="1">
      <c r="A858" s="231"/>
      <c r="B858" s="943" t="s">
        <v>1409</v>
      </c>
      <c r="C858" s="943" t="s">
        <v>1408</v>
      </c>
      <c r="D858" s="935" t="s">
        <v>1407</v>
      </c>
      <c r="E858" s="217" t="s">
        <v>1406</v>
      </c>
      <c r="F858" s="217" t="s">
        <v>1406</v>
      </c>
      <c r="G858" s="217" t="s">
        <v>1448</v>
      </c>
      <c r="H858" s="218"/>
      <c r="I858" s="213"/>
      <c r="J858" s="213"/>
    </row>
    <row r="859" spans="1:10" s="221" customFormat="1">
      <c r="A859" s="231"/>
      <c r="B859" s="944"/>
      <c r="C859" s="944"/>
      <c r="D859" s="936"/>
      <c r="E859" s="217" t="s">
        <v>1404</v>
      </c>
      <c r="F859" s="217" t="s">
        <v>1403</v>
      </c>
      <c r="G859" s="217" t="s">
        <v>1447</v>
      </c>
      <c r="H859" s="218"/>
      <c r="I859" s="213"/>
      <c r="J859" s="213"/>
    </row>
    <row r="860" spans="1:10" s="221" customFormat="1">
      <c r="A860" s="219"/>
      <c r="B860" s="259" t="s">
        <v>1457</v>
      </c>
      <c r="C860" s="259" t="s">
        <v>60</v>
      </c>
      <c r="D860" s="940" t="s">
        <v>1456</v>
      </c>
      <c r="E860" s="215">
        <f>F860-5</f>
        <v>43799</v>
      </c>
      <c r="F860" s="215">
        <v>43804</v>
      </c>
      <c r="G860" s="215">
        <f>F860+17</f>
        <v>43821</v>
      </c>
      <c r="H860" s="218"/>
      <c r="I860" s="213"/>
      <c r="J860" s="213"/>
    </row>
    <row r="861" spans="1:10" s="221" customFormat="1">
      <c r="A861" s="231"/>
      <c r="B861" s="278" t="s">
        <v>1455</v>
      </c>
      <c r="C861" s="277" t="s">
        <v>1454</v>
      </c>
      <c r="D861" s="941"/>
      <c r="E861" s="215">
        <f t="shared" ref="E861:G864" si="96">E860+7</f>
        <v>43806</v>
      </c>
      <c r="F861" s="215">
        <f t="shared" si="96"/>
        <v>43811</v>
      </c>
      <c r="G861" s="215">
        <f t="shared" si="96"/>
        <v>43828</v>
      </c>
      <c r="H861" s="218"/>
      <c r="I861" s="213"/>
      <c r="J861" s="213"/>
    </row>
    <row r="862" spans="1:10" s="221" customFormat="1">
      <c r="A862" s="231"/>
      <c r="B862" s="259" t="s">
        <v>1453</v>
      </c>
      <c r="C862" s="277" t="s">
        <v>1452</v>
      </c>
      <c r="D862" s="941"/>
      <c r="E862" s="215">
        <f t="shared" si="96"/>
        <v>43813</v>
      </c>
      <c r="F862" s="215">
        <f t="shared" si="96"/>
        <v>43818</v>
      </c>
      <c r="G862" s="215">
        <f t="shared" si="96"/>
        <v>43835</v>
      </c>
      <c r="H862" s="218"/>
      <c r="I862" s="213"/>
      <c r="J862" s="213"/>
    </row>
    <row r="863" spans="1:10" s="221" customFormat="1">
      <c r="A863" s="231"/>
      <c r="B863" s="278" t="s">
        <v>1451</v>
      </c>
      <c r="C863" s="277" t="s">
        <v>1450</v>
      </c>
      <c r="D863" s="942"/>
      <c r="E863" s="215">
        <f t="shared" si="96"/>
        <v>43820</v>
      </c>
      <c r="F863" s="215">
        <f t="shared" si="96"/>
        <v>43825</v>
      </c>
      <c r="G863" s="215">
        <f t="shared" si="96"/>
        <v>43842</v>
      </c>
      <c r="H863" s="218"/>
      <c r="I863" s="213"/>
      <c r="J863" s="213"/>
    </row>
    <row r="864" spans="1:10" s="221" customFormat="1">
      <c r="A864" s="231"/>
      <c r="B864" s="259" t="s">
        <v>1449</v>
      </c>
      <c r="C864" s="259" t="s">
        <v>601</v>
      </c>
      <c r="D864" s="939"/>
      <c r="E864" s="215">
        <f t="shared" si="96"/>
        <v>43827</v>
      </c>
      <c r="F864" s="215">
        <f t="shared" si="96"/>
        <v>43832</v>
      </c>
      <c r="G864" s="215">
        <f t="shared" si="96"/>
        <v>43849</v>
      </c>
      <c r="H864" s="218"/>
      <c r="I864" s="213"/>
      <c r="J864" s="213"/>
    </row>
    <row r="865" spans="1:16" s="221" customFormat="1">
      <c r="A865" s="231"/>
      <c r="B865" s="231"/>
      <c r="C865" s="231"/>
      <c r="D865" s="231"/>
      <c r="E865" s="218"/>
      <c r="F865" s="218"/>
      <c r="G865" s="218"/>
      <c r="H865" s="218"/>
      <c r="I865" s="213"/>
      <c r="J865" s="213"/>
    </row>
    <row r="866" spans="1:16" s="221" customFormat="1">
      <c r="A866" s="218"/>
      <c r="B866" s="943" t="s">
        <v>1409</v>
      </c>
      <c r="C866" s="943" t="s">
        <v>1408</v>
      </c>
      <c r="D866" s="935" t="s">
        <v>1407</v>
      </c>
      <c r="E866" s="217" t="s">
        <v>1406</v>
      </c>
      <c r="F866" s="217" t="s">
        <v>1406</v>
      </c>
      <c r="G866" s="217" t="s">
        <v>1448</v>
      </c>
      <c r="H866" s="218"/>
      <c r="I866" s="213"/>
      <c r="J866" s="213"/>
    </row>
    <row r="867" spans="1:16" s="221" customFormat="1">
      <c r="A867" s="218"/>
      <c r="B867" s="944"/>
      <c r="C867" s="944"/>
      <c r="D867" s="936"/>
      <c r="E867" s="217" t="s">
        <v>1404</v>
      </c>
      <c r="F867" s="217" t="s">
        <v>1403</v>
      </c>
      <c r="G867" s="217" t="s">
        <v>1447</v>
      </c>
      <c r="H867" s="218"/>
      <c r="I867" s="213"/>
      <c r="J867" s="213"/>
    </row>
    <row r="868" spans="1:16" s="221" customFormat="1">
      <c r="A868" s="218"/>
      <c r="B868" s="259" t="s">
        <v>1434</v>
      </c>
      <c r="C868" s="259" t="s">
        <v>1433</v>
      </c>
      <c r="D868" s="940" t="s">
        <v>1432</v>
      </c>
      <c r="E868" s="215">
        <f>F868-3</f>
        <v>43803</v>
      </c>
      <c r="F868" s="215">
        <v>43806</v>
      </c>
      <c r="G868" s="215">
        <f>F868+20</f>
        <v>43826</v>
      </c>
      <c r="H868" s="218"/>
      <c r="I868" s="213"/>
      <c r="J868" s="213"/>
    </row>
    <row r="869" spans="1:16" s="221" customFormat="1">
      <c r="A869" s="218"/>
      <c r="B869" s="278" t="s">
        <v>1431</v>
      </c>
      <c r="C869" s="277" t="s">
        <v>1430</v>
      </c>
      <c r="D869" s="941"/>
      <c r="E869" s="215">
        <f t="shared" ref="E869:G871" si="97">E868+7</f>
        <v>43810</v>
      </c>
      <c r="F869" s="215">
        <f t="shared" si="97"/>
        <v>43813</v>
      </c>
      <c r="G869" s="215">
        <f t="shared" si="97"/>
        <v>43833</v>
      </c>
      <c r="H869" s="218"/>
      <c r="I869" s="213"/>
      <c r="J869" s="213"/>
    </row>
    <row r="870" spans="1:16" s="221" customFormat="1">
      <c r="A870" s="218"/>
      <c r="B870" s="259" t="s">
        <v>1429</v>
      </c>
      <c r="C870" s="277" t="s">
        <v>1428</v>
      </c>
      <c r="D870" s="941"/>
      <c r="E870" s="215">
        <f t="shared" si="97"/>
        <v>43817</v>
      </c>
      <c r="F870" s="215">
        <f t="shared" si="97"/>
        <v>43820</v>
      </c>
      <c r="G870" s="215">
        <f t="shared" si="97"/>
        <v>43840</v>
      </c>
      <c r="H870" s="218"/>
      <c r="I870" s="213"/>
      <c r="J870" s="213"/>
    </row>
    <row r="871" spans="1:16" s="221" customFormat="1">
      <c r="A871" s="218"/>
      <c r="B871" s="278" t="s">
        <v>1427</v>
      </c>
      <c r="C871" s="277" t="s">
        <v>1426</v>
      </c>
      <c r="D871" s="942"/>
      <c r="E871" s="215">
        <f t="shared" si="97"/>
        <v>43824</v>
      </c>
      <c r="F871" s="215">
        <f t="shared" si="97"/>
        <v>43827</v>
      </c>
      <c r="G871" s="215">
        <f t="shared" si="97"/>
        <v>43847</v>
      </c>
      <c r="H871" s="218"/>
      <c r="I871" s="213"/>
      <c r="J871" s="213"/>
    </row>
    <row r="872" spans="1:16" s="221" customFormat="1">
      <c r="A872" s="218"/>
      <c r="B872" s="259"/>
      <c r="C872" s="259"/>
      <c r="D872" s="939"/>
      <c r="E872" s="215"/>
      <c r="F872" s="215"/>
      <c r="G872" s="215">
        <f>G871+7</f>
        <v>43854</v>
      </c>
      <c r="H872" s="218"/>
      <c r="I872" s="213"/>
      <c r="J872" s="213"/>
    </row>
    <row r="873" spans="1:16" s="221" customFormat="1">
      <c r="A873" s="218"/>
      <c r="B873" s="213"/>
      <c r="C873" s="213"/>
      <c r="D873" s="218"/>
      <c r="E873" s="218"/>
      <c r="F873" s="218"/>
      <c r="G873" s="218"/>
      <c r="H873" s="218"/>
      <c r="I873" s="213"/>
      <c r="J873" s="213"/>
    </row>
    <row r="874" spans="1:16" s="221" customFormat="1">
      <c r="A874" s="218"/>
      <c r="B874" s="943" t="s">
        <v>1409</v>
      </c>
      <c r="C874" s="943" t="s">
        <v>1408</v>
      </c>
      <c r="D874" s="935" t="s">
        <v>1407</v>
      </c>
      <c r="E874" s="217" t="s">
        <v>1406</v>
      </c>
      <c r="F874" s="217" t="s">
        <v>1406</v>
      </c>
      <c r="G874" s="217" t="s">
        <v>1448</v>
      </c>
      <c r="H874" s="213"/>
      <c r="I874" s="213"/>
      <c r="J874" s="213"/>
      <c r="K874" s="213"/>
      <c r="L874" s="213"/>
      <c r="M874" s="213"/>
      <c r="N874" s="213"/>
      <c r="O874" s="213"/>
      <c r="P874" s="213"/>
    </row>
    <row r="875" spans="1:16" s="221" customFormat="1">
      <c r="A875" s="218"/>
      <c r="B875" s="944"/>
      <c r="C875" s="944"/>
      <c r="D875" s="936"/>
      <c r="E875" s="217" t="s">
        <v>1404</v>
      </c>
      <c r="F875" s="217" t="s">
        <v>1403</v>
      </c>
      <c r="G875" s="217" t="s">
        <v>1447</v>
      </c>
      <c r="H875" s="218"/>
      <c r="I875" s="213"/>
      <c r="J875" s="213"/>
    </row>
    <row r="876" spans="1:16" s="221" customFormat="1" ht="16.5" customHeight="1">
      <c r="A876" s="218"/>
      <c r="B876" s="259" t="s">
        <v>1446</v>
      </c>
      <c r="C876" s="259" t="s">
        <v>1445</v>
      </c>
      <c r="D876" s="940" t="s">
        <v>1444</v>
      </c>
      <c r="E876" s="215">
        <f>F876-4</f>
        <v>43797</v>
      </c>
      <c r="F876" s="215">
        <v>43801</v>
      </c>
      <c r="G876" s="215">
        <f>F876+17</f>
        <v>43818</v>
      </c>
      <c r="H876" s="218"/>
      <c r="I876" s="213"/>
      <c r="J876" s="213"/>
    </row>
    <row r="877" spans="1:16" s="221" customFormat="1">
      <c r="A877" s="218"/>
      <c r="B877" s="278" t="s">
        <v>1443</v>
      </c>
      <c r="C877" s="277" t="s">
        <v>1442</v>
      </c>
      <c r="D877" s="941"/>
      <c r="E877" s="215">
        <f t="shared" ref="E877:F880" si="98">E876+7</f>
        <v>43804</v>
      </c>
      <c r="F877" s="215">
        <f t="shared" si="98"/>
        <v>43808</v>
      </c>
      <c r="G877" s="215">
        <f>F877+17</f>
        <v>43825</v>
      </c>
      <c r="H877" s="218"/>
      <c r="I877" s="213"/>
      <c r="J877" s="213"/>
    </row>
    <row r="878" spans="1:16" s="221" customFormat="1">
      <c r="A878" s="218"/>
      <c r="B878" s="259" t="s">
        <v>1441</v>
      </c>
      <c r="C878" s="277" t="s">
        <v>1440</v>
      </c>
      <c r="D878" s="941"/>
      <c r="E878" s="215">
        <f t="shared" si="98"/>
        <v>43811</v>
      </c>
      <c r="F878" s="215">
        <f t="shared" si="98"/>
        <v>43815</v>
      </c>
      <c r="G878" s="215">
        <f>F878+17</f>
        <v>43832</v>
      </c>
      <c r="H878" s="218"/>
      <c r="I878" s="213"/>
      <c r="J878" s="213"/>
    </row>
    <row r="879" spans="1:16" s="221" customFormat="1">
      <c r="A879" s="218"/>
      <c r="B879" s="278" t="s">
        <v>1439</v>
      </c>
      <c r="C879" s="277" t="s">
        <v>1438</v>
      </c>
      <c r="D879" s="942"/>
      <c r="E879" s="215">
        <f t="shared" si="98"/>
        <v>43818</v>
      </c>
      <c r="F879" s="215">
        <f t="shared" si="98"/>
        <v>43822</v>
      </c>
      <c r="G879" s="215">
        <f>F879+17</f>
        <v>43839</v>
      </c>
      <c r="H879" s="218"/>
      <c r="I879" s="213"/>
      <c r="J879" s="213"/>
    </row>
    <row r="880" spans="1:16" s="221" customFormat="1">
      <c r="A880" s="218"/>
      <c r="B880" s="259" t="s">
        <v>1437</v>
      </c>
      <c r="C880" s="259" t="s">
        <v>1436</v>
      </c>
      <c r="D880" s="939"/>
      <c r="E880" s="215">
        <f t="shared" si="98"/>
        <v>43825</v>
      </c>
      <c r="F880" s="215">
        <f t="shared" si="98"/>
        <v>43829</v>
      </c>
      <c r="G880" s="215">
        <f>F880+17</f>
        <v>43846</v>
      </c>
      <c r="H880" s="213"/>
      <c r="I880" s="213"/>
      <c r="J880" s="213"/>
      <c r="K880" s="213"/>
      <c r="L880" s="213"/>
      <c r="M880" s="213"/>
      <c r="N880" s="213"/>
      <c r="O880" s="213"/>
      <c r="P880" s="213"/>
    </row>
    <row r="881" spans="1:16" s="221" customFormat="1">
      <c r="A881" s="218"/>
      <c r="B881" s="218"/>
      <c r="C881" s="218"/>
      <c r="D881" s="218"/>
      <c r="E881" s="218"/>
      <c r="F881" s="226"/>
      <c r="G881" s="226"/>
      <c r="H881" s="213"/>
      <c r="I881" s="213"/>
      <c r="J881" s="213"/>
      <c r="K881" s="213"/>
      <c r="L881" s="213"/>
      <c r="M881" s="213"/>
      <c r="N881" s="213"/>
      <c r="O881" s="213"/>
      <c r="P881" s="213"/>
    </row>
    <row r="882" spans="1:16" s="221" customFormat="1">
      <c r="A882" s="231" t="s">
        <v>113</v>
      </c>
      <c r="B882" s="218"/>
      <c r="C882" s="218"/>
      <c r="D882" s="218"/>
      <c r="E882" s="218"/>
      <c r="F882" s="231"/>
      <c r="G882" s="231"/>
      <c r="H882" s="254"/>
      <c r="I882" s="213"/>
      <c r="J882" s="213"/>
    </row>
    <row r="883" spans="1:16" s="221" customFormat="1">
      <c r="A883" s="218"/>
      <c r="B883" s="947" t="s">
        <v>1409</v>
      </c>
      <c r="C883" s="947" t="s">
        <v>1423</v>
      </c>
      <c r="D883" s="937" t="s">
        <v>1407</v>
      </c>
      <c r="E883" s="217" t="s">
        <v>1422</v>
      </c>
      <c r="F883" s="217" t="s">
        <v>1422</v>
      </c>
      <c r="G883" s="283" t="s">
        <v>1435</v>
      </c>
      <c r="H883" s="217" t="s">
        <v>216</v>
      </c>
      <c r="I883" s="213"/>
      <c r="J883" s="213"/>
    </row>
    <row r="884" spans="1:16" s="221" customFormat="1">
      <c r="A884" s="219"/>
      <c r="B884" s="948"/>
      <c r="C884" s="948"/>
      <c r="D884" s="938"/>
      <c r="E884" s="217" t="s">
        <v>1420</v>
      </c>
      <c r="F884" s="217" t="s">
        <v>1419</v>
      </c>
      <c r="G884" s="283" t="s">
        <v>1402</v>
      </c>
      <c r="H884" s="217" t="s">
        <v>30</v>
      </c>
      <c r="I884" s="213"/>
      <c r="J884" s="213"/>
    </row>
    <row r="885" spans="1:16" s="221" customFormat="1" ht="16.5" customHeight="1">
      <c r="A885" s="218"/>
      <c r="B885" s="277" t="s">
        <v>1418</v>
      </c>
      <c r="C885" s="277" t="s">
        <v>1417</v>
      </c>
      <c r="D885" s="939" t="s">
        <v>1416</v>
      </c>
      <c r="E885" s="215">
        <f>F885-5</f>
        <v>43798</v>
      </c>
      <c r="F885" s="215">
        <v>43803</v>
      </c>
      <c r="G885" s="215">
        <f>F885+10</f>
        <v>43813</v>
      </c>
      <c r="H885" s="217" t="s">
        <v>1425</v>
      </c>
      <c r="I885" s="213"/>
      <c r="J885" s="213"/>
    </row>
    <row r="886" spans="1:16" s="221" customFormat="1">
      <c r="A886" s="218"/>
      <c r="B886" s="277" t="s">
        <v>1415</v>
      </c>
      <c r="C886" s="277" t="s">
        <v>1414</v>
      </c>
      <c r="D886" s="939"/>
      <c r="E886" s="215">
        <f t="shared" ref="E886:F888" si="99">E885+7</f>
        <v>43805</v>
      </c>
      <c r="F886" s="215">
        <f t="shared" si="99"/>
        <v>43810</v>
      </c>
      <c r="G886" s="215">
        <f>F886+10</f>
        <v>43820</v>
      </c>
      <c r="H886" s="217" t="s">
        <v>1425</v>
      </c>
      <c r="I886" s="213"/>
      <c r="J886" s="213"/>
    </row>
    <row r="887" spans="1:16" s="221" customFormat="1">
      <c r="A887" s="218"/>
      <c r="B887" s="278" t="s">
        <v>1413</v>
      </c>
      <c r="C887" s="277" t="s">
        <v>1412</v>
      </c>
      <c r="D887" s="939"/>
      <c r="E887" s="215">
        <f t="shared" si="99"/>
        <v>43812</v>
      </c>
      <c r="F887" s="215">
        <f t="shared" si="99"/>
        <v>43817</v>
      </c>
      <c r="G887" s="215">
        <f>F887+10</f>
        <v>43827</v>
      </c>
      <c r="H887" s="217" t="s">
        <v>1425</v>
      </c>
      <c r="I887" s="213"/>
      <c r="J887" s="213"/>
    </row>
    <row r="888" spans="1:16" s="221" customFormat="1">
      <c r="A888" s="218"/>
      <c r="B888" s="278" t="s">
        <v>1411</v>
      </c>
      <c r="C888" s="277" t="s">
        <v>1410</v>
      </c>
      <c r="D888" s="939"/>
      <c r="E888" s="215">
        <f t="shared" si="99"/>
        <v>43819</v>
      </c>
      <c r="F888" s="215">
        <f t="shared" si="99"/>
        <v>43824</v>
      </c>
      <c r="G888" s="215">
        <f>F888+10</f>
        <v>43834</v>
      </c>
      <c r="H888" s="217" t="s">
        <v>1425</v>
      </c>
      <c r="I888" s="213"/>
      <c r="J888" s="213"/>
    </row>
    <row r="889" spans="1:16" s="221" customFormat="1">
      <c r="A889" s="218"/>
      <c r="B889" s="284"/>
      <c r="C889" s="284"/>
      <c r="D889" s="227"/>
      <c r="E889" s="226"/>
      <c r="F889" s="226"/>
      <c r="G889" s="218"/>
      <c r="H889" s="218"/>
      <c r="I889" s="213"/>
      <c r="J889" s="213"/>
    </row>
    <row r="890" spans="1:16" s="221" customFormat="1">
      <c r="A890" s="218"/>
      <c r="B890" s="943" t="s">
        <v>1409</v>
      </c>
      <c r="C890" s="943" t="s">
        <v>1408</v>
      </c>
      <c r="D890" s="935" t="s">
        <v>1407</v>
      </c>
      <c r="E890" s="217" t="s">
        <v>1406</v>
      </c>
      <c r="F890" s="217" t="s">
        <v>1406</v>
      </c>
      <c r="G890" s="283" t="s">
        <v>1435</v>
      </c>
      <c r="H890" s="217" t="s">
        <v>216</v>
      </c>
      <c r="I890" s="213"/>
      <c r="J890" s="213"/>
    </row>
    <row r="891" spans="1:16" s="221" customFormat="1">
      <c r="A891" s="218"/>
      <c r="B891" s="944"/>
      <c r="C891" s="944"/>
      <c r="D891" s="936"/>
      <c r="E891" s="217" t="s">
        <v>1404</v>
      </c>
      <c r="F891" s="217" t="s">
        <v>1403</v>
      </c>
      <c r="G891" s="283" t="s">
        <v>1402</v>
      </c>
      <c r="H891" s="217" t="s">
        <v>30</v>
      </c>
      <c r="I891" s="213"/>
      <c r="J891" s="213"/>
    </row>
    <row r="892" spans="1:16" s="221" customFormat="1">
      <c r="A892" s="218"/>
      <c r="B892" s="259" t="s">
        <v>1434</v>
      </c>
      <c r="C892" s="259" t="s">
        <v>1433</v>
      </c>
      <c r="D892" s="940" t="s">
        <v>1432</v>
      </c>
      <c r="E892" s="215">
        <f>F892-3</f>
        <v>43803</v>
      </c>
      <c r="F892" s="215">
        <v>43806</v>
      </c>
      <c r="G892" s="215">
        <f>F892+10</f>
        <v>43816</v>
      </c>
      <c r="H892" s="217" t="s">
        <v>1425</v>
      </c>
      <c r="I892" s="213"/>
      <c r="J892" s="213"/>
    </row>
    <row r="893" spans="1:16" s="221" customFormat="1">
      <c r="A893" s="218"/>
      <c r="B893" s="278" t="s">
        <v>1431</v>
      </c>
      <c r="C893" s="277" t="s">
        <v>1430</v>
      </c>
      <c r="D893" s="941"/>
      <c r="E893" s="215">
        <f t="shared" ref="E893:F895" si="100">E892+7</f>
        <v>43810</v>
      </c>
      <c r="F893" s="215">
        <f t="shared" si="100"/>
        <v>43813</v>
      </c>
      <c r="G893" s="215">
        <f>F893+10</f>
        <v>43823</v>
      </c>
      <c r="H893" s="217" t="s">
        <v>1425</v>
      </c>
      <c r="I893" s="213"/>
      <c r="J893" s="213"/>
    </row>
    <row r="894" spans="1:16" s="221" customFormat="1">
      <c r="A894" s="218"/>
      <c r="B894" s="259" t="s">
        <v>1429</v>
      </c>
      <c r="C894" s="277" t="s">
        <v>1428</v>
      </c>
      <c r="D894" s="941"/>
      <c r="E894" s="215">
        <f t="shared" si="100"/>
        <v>43817</v>
      </c>
      <c r="F894" s="215">
        <f t="shared" si="100"/>
        <v>43820</v>
      </c>
      <c r="G894" s="215">
        <f>F894+10</f>
        <v>43830</v>
      </c>
      <c r="H894" s="217" t="s">
        <v>1425</v>
      </c>
      <c r="I894" s="213"/>
      <c r="J894" s="213"/>
    </row>
    <row r="895" spans="1:16" s="221" customFormat="1">
      <c r="A895" s="218"/>
      <c r="B895" s="278" t="s">
        <v>1427</v>
      </c>
      <c r="C895" s="277" t="s">
        <v>1426</v>
      </c>
      <c r="D895" s="942"/>
      <c r="E895" s="215">
        <f t="shared" si="100"/>
        <v>43824</v>
      </c>
      <c r="F895" s="215">
        <f t="shared" si="100"/>
        <v>43827</v>
      </c>
      <c r="G895" s="215">
        <f>F895+10</f>
        <v>43837</v>
      </c>
      <c r="H895" s="217" t="s">
        <v>1425</v>
      </c>
      <c r="I895" s="213"/>
      <c r="J895" s="213"/>
    </row>
    <row r="896" spans="1:16" s="221" customFormat="1">
      <c r="A896" s="218"/>
      <c r="B896" s="259"/>
      <c r="C896" s="259"/>
      <c r="D896" s="939"/>
      <c r="E896" s="215"/>
      <c r="F896" s="215"/>
      <c r="G896" s="215">
        <f>F896+10</f>
        <v>10</v>
      </c>
      <c r="H896" s="217" t="s">
        <v>1425</v>
      </c>
      <c r="I896" s="213"/>
      <c r="J896" s="213"/>
    </row>
    <row r="897" spans="1:16" s="221" customFormat="1">
      <c r="A897" s="218"/>
      <c r="B897" s="284"/>
      <c r="C897" s="284"/>
      <c r="D897" s="227"/>
      <c r="E897" s="226"/>
      <c r="F897" s="226"/>
      <c r="G897" s="226"/>
      <c r="H897" s="218"/>
      <c r="I897" s="213"/>
      <c r="J897" s="213"/>
    </row>
    <row r="898" spans="1:16" s="221" customFormat="1">
      <c r="A898" s="950" t="s">
        <v>1424</v>
      </c>
      <c r="B898" s="950"/>
      <c r="C898" s="256"/>
      <c r="D898" s="231"/>
      <c r="E898" s="231"/>
      <c r="F898" s="231"/>
      <c r="G898" s="254"/>
      <c r="H898" s="218"/>
      <c r="I898" s="213"/>
      <c r="J898" s="213"/>
      <c r="K898" s="213"/>
      <c r="L898" s="213"/>
      <c r="M898" s="213"/>
      <c r="N898" s="213"/>
      <c r="O898" s="213"/>
      <c r="P898" s="213"/>
    </row>
    <row r="899" spans="1:16" s="221" customFormat="1">
      <c r="A899" s="218"/>
      <c r="B899" s="947" t="s">
        <v>1409</v>
      </c>
      <c r="C899" s="947" t="s">
        <v>1423</v>
      </c>
      <c r="D899" s="937" t="s">
        <v>1407</v>
      </c>
      <c r="E899" s="217" t="s">
        <v>1422</v>
      </c>
      <c r="F899" s="217" t="s">
        <v>1422</v>
      </c>
      <c r="G899" s="283" t="s">
        <v>1421</v>
      </c>
      <c r="H899" s="218"/>
      <c r="I899" s="213"/>
      <c r="J899" s="213"/>
      <c r="K899" s="213"/>
      <c r="L899" s="213"/>
      <c r="M899" s="213"/>
      <c r="N899" s="213"/>
      <c r="O899" s="213"/>
      <c r="P899" s="213"/>
    </row>
    <row r="900" spans="1:16" s="221" customFormat="1">
      <c r="A900" s="218"/>
      <c r="B900" s="948"/>
      <c r="C900" s="948"/>
      <c r="D900" s="938"/>
      <c r="E900" s="217" t="s">
        <v>1420</v>
      </c>
      <c r="F900" s="217" t="s">
        <v>1419</v>
      </c>
      <c r="G900" s="283" t="s">
        <v>1402</v>
      </c>
      <c r="H900" s="218"/>
      <c r="I900" s="213"/>
      <c r="J900" s="213"/>
    </row>
    <row r="901" spans="1:16" s="221" customFormat="1">
      <c r="A901" s="218"/>
      <c r="B901" s="277" t="s">
        <v>1418</v>
      </c>
      <c r="C901" s="277" t="s">
        <v>1417</v>
      </c>
      <c r="D901" s="939" t="s">
        <v>1416</v>
      </c>
      <c r="E901" s="215">
        <f>F901-5</f>
        <v>43798</v>
      </c>
      <c r="F901" s="215">
        <v>43803</v>
      </c>
      <c r="G901" s="215">
        <f>F901+14</f>
        <v>43817</v>
      </c>
      <c r="H901" s="218"/>
      <c r="I901" s="213"/>
      <c r="J901" s="213"/>
    </row>
    <row r="902" spans="1:16" s="221" customFormat="1">
      <c r="A902" s="218"/>
      <c r="B902" s="277" t="s">
        <v>1415</v>
      </c>
      <c r="C902" s="277" t="s">
        <v>1414</v>
      </c>
      <c r="D902" s="939"/>
      <c r="E902" s="215">
        <f t="shared" ref="E902:G904" si="101">E901+7</f>
        <v>43805</v>
      </c>
      <c r="F902" s="215">
        <f t="shared" si="101"/>
        <v>43810</v>
      </c>
      <c r="G902" s="215">
        <f t="shared" si="101"/>
        <v>43824</v>
      </c>
      <c r="H902" s="218"/>
      <c r="I902" s="213"/>
      <c r="J902" s="213"/>
    </row>
    <row r="903" spans="1:16" s="221" customFormat="1">
      <c r="A903" s="218"/>
      <c r="B903" s="278" t="s">
        <v>1413</v>
      </c>
      <c r="C903" s="277" t="s">
        <v>1412</v>
      </c>
      <c r="D903" s="939"/>
      <c r="E903" s="215">
        <f t="shared" si="101"/>
        <v>43812</v>
      </c>
      <c r="F903" s="215">
        <f t="shared" si="101"/>
        <v>43817</v>
      </c>
      <c r="G903" s="215">
        <f t="shared" si="101"/>
        <v>43831</v>
      </c>
      <c r="H903" s="218"/>
      <c r="I903" s="213"/>
      <c r="J903" s="213"/>
    </row>
    <row r="904" spans="1:16" s="221" customFormat="1">
      <c r="A904" s="218"/>
      <c r="B904" s="278" t="s">
        <v>1411</v>
      </c>
      <c r="C904" s="277" t="s">
        <v>1410</v>
      </c>
      <c r="D904" s="939"/>
      <c r="E904" s="215">
        <f t="shared" si="101"/>
        <v>43819</v>
      </c>
      <c r="F904" s="215">
        <f t="shared" si="101"/>
        <v>43824</v>
      </c>
      <c r="G904" s="215">
        <f t="shared" si="101"/>
        <v>43838</v>
      </c>
      <c r="H904" s="218"/>
      <c r="I904" s="213"/>
      <c r="J904" s="213"/>
    </row>
    <row r="905" spans="1:16" s="221" customFormat="1">
      <c r="A905" s="218"/>
      <c r="B905" s="286"/>
      <c r="C905" s="218"/>
      <c r="D905" s="218"/>
      <c r="E905" s="226"/>
      <c r="F905" s="226"/>
      <c r="G905" s="226"/>
      <c r="H905" s="218"/>
      <c r="I905" s="213"/>
      <c r="J905" s="213"/>
    </row>
    <row r="906" spans="1:16" s="221" customFormat="1">
      <c r="A906" s="218"/>
      <c r="B906" s="943" t="s">
        <v>1409</v>
      </c>
      <c r="C906" s="943" t="s">
        <v>1408</v>
      </c>
      <c r="D906" s="935" t="s">
        <v>1407</v>
      </c>
      <c r="E906" s="217" t="s">
        <v>1406</v>
      </c>
      <c r="F906" s="217" t="s">
        <v>1406</v>
      </c>
      <c r="G906" s="283" t="s">
        <v>1405</v>
      </c>
      <c r="H906" s="218"/>
      <c r="I906" s="213"/>
      <c r="J906" s="213"/>
    </row>
    <row r="907" spans="1:16" s="221" customFormat="1">
      <c r="A907" s="218"/>
      <c r="B907" s="944"/>
      <c r="C907" s="944"/>
      <c r="D907" s="936"/>
      <c r="E907" s="217" t="s">
        <v>1404</v>
      </c>
      <c r="F907" s="217" t="s">
        <v>1403</v>
      </c>
      <c r="G907" s="283" t="s">
        <v>1402</v>
      </c>
      <c r="H907" s="218"/>
      <c r="I907" s="213"/>
      <c r="J907" s="213"/>
    </row>
    <row r="908" spans="1:16" s="221" customFormat="1">
      <c r="A908" s="218"/>
      <c r="B908" s="259" t="s">
        <v>1242</v>
      </c>
      <c r="C908" s="277"/>
      <c r="D908" s="940" t="s">
        <v>1401</v>
      </c>
      <c r="E908" s="215">
        <f>F908-3</f>
        <v>43803</v>
      </c>
      <c r="F908" s="215">
        <v>43806</v>
      </c>
      <c r="G908" s="215">
        <f>F908+14</f>
        <v>43820</v>
      </c>
      <c r="H908" s="218"/>
      <c r="I908" s="213"/>
      <c r="J908" s="213"/>
    </row>
    <row r="909" spans="1:16" s="221" customFormat="1">
      <c r="A909" s="218"/>
      <c r="B909" s="259" t="s">
        <v>1242</v>
      </c>
      <c r="C909" s="277"/>
      <c r="D909" s="941"/>
      <c r="E909" s="215">
        <f t="shared" ref="E909:G912" si="102">E908+7</f>
        <v>43810</v>
      </c>
      <c r="F909" s="215">
        <f t="shared" si="102"/>
        <v>43813</v>
      </c>
      <c r="G909" s="215">
        <f t="shared" si="102"/>
        <v>43827</v>
      </c>
      <c r="H909" s="218"/>
      <c r="I909" s="213"/>
      <c r="J909" s="213"/>
    </row>
    <row r="910" spans="1:16" s="221" customFormat="1">
      <c r="A910" s="218"/>
      <c r="B910" s="259" t="s">
        <v>1242</v>
      </c>
      <c r="C910" s="277"/>
      <c r="D910" s="941"/>
      <c r="E910" s="215">
        <f t="shared" si="102"/>
        <v>43817</v>
      </c>
      <c r="F910" s="215">
        <f t="shared" si="102"/>
        <v>43820</v>
      </c>
      <c r="G910" s="215">
        <f t="shared" si="102"/>
        <v>43834</v>
      </c>
      <c r="H910" s="218"/>
      <c r="I910" s="213"/>
      <c r="J910" s="213"/>
    </row>
    <row r="911" spans="1:16" s="221" customFormat="1">
      <c r="A911" s="218"/>
      <c r="B911" s="278" t="s">
        <v>1242</v>
      </c>
      <c r="C911" s="277"/>
      <c r="D911" s="942"/>
      <c r="E911" s="215">
        <f t="shared" si="102"/>
        <v>43824</v>
      </c>
      <c r="F911" s="215">
        <f t="shared" si="102"/>
        <v>43827</v>
      </c>
      <c r="G911" s="215">
        <f t="shared" si="102"/>
        <v>43841</v>
      </c>
      <c r="H911" s="218"/>
      <c r="I911" s="213"/>
      <c r="J911" s="213"/>
    </row>
    <row r="912" spans="1:16" s="221" customFormat="1">
      <c r="A912" s="218"/>
      <c r="B912" s="259" t="s">
        <v>1242</v>
      </c>
      <c r="C912" s="259"/>
      <c r="D912" s="939"/>
      <c r="E912" s="215">
        <f t="shared" si="102"/>
        <v>43831</v>
      </c>
      <c r="F912" s="215">
        <f t="shared" si="102"/>
        <v>43834</v>
      </c>
      <c r="G912" s="215">
        <f t="shared" si="102"/>
        <v>43848</v>
      </c>
      <c r="H912" s="218"/>
      <c r="I912" s="213"/>
      <c r="J912" s="213"/>
    </row>
    <row r="913" spans="1:10" s="221" customFormat="1">
      <c r="A913" s="218"/>
      <c r="B913" s="285"/>
      <c r="C913" s="284"/>
      <c r="D913" s="227"/>
      <c r="E913" s="226"/>
      <c r="F913" s="226"/>
      <c r="G913" s="226"/>
      <c r="H913" s="218"/>
      <c r="I913" s="213"/>
      <c r="J913" s="213"/>
    </row>
    <row r="914" spans="1:10" s="263" customFormat="1">
      <c r="A914" s="949" t="s">
        <v>190</v>
      </c>
      <c r="B914" s="949"/>
      <c r="C914" s="949"/>
      <c r="D914" s="949"/>
      <c r="E914" s="949"/>
      <c r="F914" s="949"/>
      <c r="G914" s="949"/>
      <c r="H914" s="257"/>
    </row>
    <row r="915" spans="1:10">
      <c r="A915" s="231" t="s">
        <v>78</v>
      </c>
      <c r="B915" s="213"/>
      <c r="C915" s="213"/>
    </row>
    <row r="916" spans="1:10">
      <c r="B916" s="955" t="s">
        <v>25</v>
      </c>
      <c r="C916" s="955" t="s">
        <v>26</v>
      </c>
      <c r="D916" s="956" t="s">
        <v>27</v>
      </c>
      <c r="E916" s="217" t="s">
        <v>157</v>
      </c>
      <c r="F916" s="217" t="s">
        <v>157</v>
      </c>
      <c r="G916" s="283" t="s">
        <v>198</v>
      </c>
    </row>
    <row r="917" spans="1:10">
      <c r="B917" s="955"/>
      <c r="C917" s="955"/>
      <c r="D917" s="956"/>
      <c r="E917" s="217" t="s">
        <v>1099</v>
      </c>
      <c r="F917" s="217" t="s">
        <v>29</v>
      </c>
      <c r="G917" s="283" t="s">
        <v>30</v>
      </c>
    </row>
    <row r="918" spans="1:10">
      <c r="B918" s="277" t="s">
        <v>1242</v>
      </c>
      <c r="C918" s="277" t="s">
        <v>1400</v>
      </c>
      <c r="D918" s="939" t="s">
        <v>1399</v>
      </c>
      <c r="E918" s="215">
        <v>43801</v>
      </c>
      <c r="F918" s="215">
        <v>43805</v>
      </c>
      <c r="G918" s="215">
        <f>F918+13</f>
        <v>43818</v>
      </c>
    </row>
    <row r="919" spans="1:10">
      <c r="B919" s="277" t="s">
        <v>1398</v>
      </c>
      <c r="C919" s="277" t="s">
        <v>1397</v>
      </c>
      <c r="D919" s="939"/>
      <c r="E919" s="215">
        <f t="shared" ref="E919:G921" si="103">E918+7</f>
        <v>43808</v>
      </c>
      <c r="F919" s="215">
        <f t="shared" si="103"/>
        <v>43812</v>
      </c>
      <c r="G919" s="215">
        <f t="shared" si="103"/>
        <v>43825</v>
      </c>
    </row>
    <row r="920" spans="1:10">
      <c r="B920" s="278" t="s">
        <v>1396</v>
      </c>
      <c r="C920" s="277" t="s">
        <v>1395</v>
      </c>
      <c r="D920" s="939"/>
      <c r="E920" s="215">
        <f t="shared" si="103"/>
        <v>43815</v>
      </c>
      <c r="F920" s="215">
        <f t="shared" si="103"/>
        <v>43819</v>
      </c>
      <c r="G920" s="215">
        <f t="shared" si="103"/>
        <v>43832</v>
      </c>
    </row>
    <row r="921" spans="1:10">
      <c r="B921" s="278" t="s">
        <v>1394</v>
      </c>
      <c r="C921" s="277" t="s">
        <v>197</v>
      </c>
      <c r="D921" s="939"/>
      <c r="E921" s="215">
        <f t="shared" si="103"/>
        <v>43822</v>
      </c>
      <c r="F921" s="215">
        <f t="shared" si="103"/>
        <v>43826</v>
      </c>
      <c r="G921" s="215">
        <f t="shared" si="103"/>
        <v>43839</v>
      </c>
    </row>
    <row r="922" spans="1:10">
      <c r="B922" s="213"/>
      <c r="C922" s="213"/>
    </row>
    <row r="923" spans="1:10">
      <c r="A923" s="231"/>
      <c r="B923" s="947" t="s">
        <v>25</v>
      </c>
      <c r="C923" s="947" t="s">
        <v>26</v>
      </c>
      <c r="D923" s="937" t="s">
        <v>27</v>
      </c>
      <c r="E923" s="217" t="s">
        <v>157</v>
      </c>
      <c r="F923" s="217" t="s">
        <v>157</v>
      </c>
      <c r="G923" s="283" t="s">
        <v>198</v>
      </c>
    </row>
    <row r="924" spans="1:10">
      <c r="A924" s="231"/>
      <c r="B924" s="948"/>
      <c r="C924" s="948"/>
      <c r="D924" s="938"/>
      <c r="E924" s="217" t="s">
        <v>1099</v>
      </c>
      <c r="F924" s="217" t="s">
        <v>29</v>
      </c>
      <c r="G924" s="283" t="s">
        <v>30</v>
      </c>
    </row>
    <row r="925" spans="1:10">
      <c r="A925" s="231"/>
      <c r="B925" s="277" t="s">
        <v>1393</v>
      </c>
      <c r="C925" s="277" t="s">
        <v>1392</v>
      </c>
      <c r="D925" s="939" t="s">
        <v>1391</v>
      </c>
      <c r="E925" s="215">
        <v>43797</v>
      </c>
      <c r="F925" s="215">
        <v>43802</v>
      </c>
      <c r="G925" s="215">
        <f>F925+17</f>
        <v>43819</v>
      </c>
    </row>
    <row r="926" spans="1:10">
      <c r="A926" s="231"/>
      <c r="B926" s="277" t="s">
        <v>1390</v>
      </c>
      <c r="C926" s="277" t="s">
        <v>1389</v>
      </c>
      <c r="D926" s="939"/>
      <c r="E926" s="215">
        <f t="shared" ref="E926:G929" si="104">E925+7</f>
        <v>43804</v>
      </c>
      <c r="F926" s="215">
        <f t="shared" si="104"/>
        <v>43809</v>
      </c>
      <c r="G926" s="215">
        <f t="shared" si="104"/>
        <v>43826</v>
      </c>
    </row>
    <row r="927" spans="1:10">
      <c r="A927" s="231"/>
      <c r="B927" s="277" t="s">
        <v>1388</v>
      </c>
      <c r="C927" s="277" t="s">
        <v>1387</v>
      </c>
      <c r="D927" s="939"/>
      <c r="E927" s="215">
        <f t="shared" si="104"/>
        <v>43811</v>
      </c>
      <c r="F927" s="215">
        <f t="shared" si="104"/>
        <v>43816</v>
      </c>
      <c r="G927" s="215">
        <f t="shared" si="104"/>
        <v>43833</v>
      </c>
    </row>
    <row r="928" spans="1:10">
      <c r="A928" s="231"/>
      <c r="B928" s="277" t="s">
        <v>1386</v>
      </c>
      <c r="C928" s="277" t="s">
        <v>1384</v>
      </c>
      <c r="D928" s="939"/>
      <c r="E928" s="215">
        <f t="shared" si="104"/>
        <v>43818</v>
      </c>
      <c r="F928" s="215">
        <f t="shared" si="104"/>
        <v>43823</v>
      </c>
      <c r="G928" s="215">
        <f t="shared" si="104"/>
        <v>43840</v>
      </c>
    </row>
    <row r="929" spans="1:7">
      <c r="A929" s="231"/>
      <c r="B929" s="278" t="s">
        <v>1385</v>
      </c>
      <c r="C929" s="277" t="s">
        <v>1384</v>
      </c>
      <c r="D929" s="939"/>
      <c r="E929" s="215">
        <f t="shared" si="104"/>
        <v>43825</v>
      </c>
      <c r="F929" s="215">
        <f t="shared" si="104"/>
        <v>43830</v>
      </c>
      <c r="G929" s="215">
        <f t="shared" si="104"/>
        <v>43847</v>
      </c>
    </row>
    <row r="930" spans="1:7">
      <c r="B930" s="213"/>
      <c r="C930" s="282"/>
    </row>
    <row r="931" spans="1:7">
      <c r="A931" s="231" t="s">
        <v>76</v>
      </c>
    </row>
    <row r="932" spans="1:7">
      <c r="B932" s="943" t="s">
        <v>25</v>
      </c>
      <c r="C932" s="943" t="s">
        <v>26</v>
      </c>
      <c r="D932" s="935" t="s">
        <v>27</v>
      </c>
      <c r="E932" s="217" t="s">
        <v>157</v>
      </c>
      <c r="F932" s="217" t="s">
        <v>157</v>
      </c>
      <c r="G932" s="269" t="s">
        <v>194</v>
      </c>
    </row>
    <row r="933" spans="1:7">
      <c r="B933" s="944"/>
      <c r="C933" s="944"/>
      <c r="D933" s="936"/>
      <c r="E933" s="217" t="s">
        <v>1099</v>
      </c>
      <c r="F933" s="217" t="s">
        <v>29</v>
      </c>
      <c r="G933" s="217" t="s">
        <v>30</v>
      </c>
    </row>
    <row r="934" spans="1:7">
      <c r="B934" s="277" t="s">
        <v>1242</v>
      </c>
      <c r="C934" s="277" t="s">
        <v>1400</v>
      </c>
      <c r="D934" s="939" t="s">
        <v>1399</v>
      </c>
      <c r="E934" s="215">
        <v>43801</v>
      </c>
      <c r="F934" s="215">
        <v>43805</v>
      </c>
      <c r="G934" s="215">
        <f>F934+17</f>
        <v>43822</v>
      </c>
    </row>
    <row r="935" spans="1:7">
      <c r="B935" s="277" t="s">
        <v>1398</v>
      </c>
      <c r="C935" s="277" t="s">
        <v>1397</v>
      </c>
      <c r="D935" s="939"/>
      <c r="E935" s="215">
        <f t="shared" ref="E935:G937" si="105">E934+7</f>
        <v>43808</v>
      </c>
      <c r="F935" s="215">
        <f t="shared" si="105"/>
        <v>43812</v>
      </c>
      <c r="G935" s="215">
        <f t="shared" si="105"/>
        <v>43829</v>
      </c>
    </row>
    <row r="936" spans="1:7">
      <c r="B936" s="278" t="s">
        <v>1396</v>
      </c>
      <c r="C936" s="277" t="s">
        <v>1395</v>
      </c>
      <c r="D936" s="939"/>
      <c r="E936" s="215">
        <f t="shared" si="105"/>
        <v>43815</v>
      </c>
      <c r="F936" s="215">
        <f t="shared" si="105"/>
        <v>43819</v>
      </c>
      <c r="G936" s="215">
        <f t="shared" si="105"/>
        <v>43836</v>
      </c>
    </row>
    <row r="937" spans="1:7">
      <c r="B937" s="278" t="s">
        <v>1394</v>
      </c>
      <c r="C937" s="277" t="s">
        <v>197</v>
      </c>
      <c r="D937" s="939"/>
      <c r="E937" s="215">
        <f t="shared" si="105"/>
        <v>43822</v>
      </c>
      <c r="F937" s="215">
        <f t="shared" si="105"/>
        <v>43826</v>
      </c>
      <c r="G937" s="215">
        <f t="shared" si="105"/>
        <v>43843</v>
      </c>
    </row>
    <row r="938" spans="1:7">
      <c r="B938" s="213"/>
      <c r="C938" s="213"/>
    </row>
    <row r="939" spans="1:7">
      <c r="B939" s="943" t="s">
        <v>25</v>
      </c>
      <c r="C939" s="943" t="s">
        <v>26</v>
      </c>
      <c r="D939" s="935" t="s">
        <v>27</v>
      </c>
      <c r="E939" s="217" t="s">
        <v>157</v>
      </c>
      <c r="F939" s="217" t="s">
        <v>157</v>
      </c>
      <c r="G939" s="269" t="s">
        <v>194</v>
      </c>
    </row>
    <row r="940" spans="1:7">
      <c r="B940" s="944"/>
      <c r="C940" s="944"/>
      <c r="D940" s="936"/>
      <c r="E940" s="217" t="s">
        <v>1099</v>
      </c>
      <c r="F940" s="217" t="s">
        <v>29</v>
      </c>
      <c r="G940" s="217" t="s">
        <v>30</v>
      </c>
    </row>
    <row r="941" spans="1:7">
      <c r="B941" s="277" t="s">
        <v>1393</v>
      </c>
      <c r="C941" s="277" t="s">
        <v>1392</v>
      </c>
      <c r="D941" s="939" t="s">
        <v>1391</v>
      </c>
      <c r="E941" s="215">
        <v>43797</v>
      </c>
      <c r="F941" s="215">
        <v>43802</v>
      </c>
      <c r="G941" s="215">
        <f>F941+14</f>
        <v>43816</v>
      </c>
    </row>
    <row r="942" spans="1:7">
      <c r="B942" s="277" t="s">
        <v>1390</v>
      </c>
      <c r="C942" s="277" t="s">
        <v>1389</v>
      </c>
      <c r="D942" s="939"/>
      <c r="E942" s="215">
        <f t="shared" ref="E942:G945" si="106">E941+7</f>
        <v>43804</v>
      </c>
      <c r="F942" s="215">
        <f t="shared" si="106"/>
        <v>43809</v>
      </c>
      <c r="G942" s="215">
        <f t="shared" si="106"/>
        <v>43823</v>
      </c>
    </row>
    <row r="943" spans="1:7">
      <c r="B943" s="277" t="s">
        <v>1388</v>
      </c>
      <c r="C943" s="277" t="s">
        <v>1387</v>
      </c>
      <c r="D943" s="939"/>
      <c r="E943" s="215">
        <f t="shared" si="106"/>
        <v>43811</v>
      </c>
      <c r="F943" s="215">
        <f t="shared" si="106"/>
        <v>43816</v>
      </c>
      <c r="G943" s="215">
        <f t="shared" si="106"/>
        <v>43830</v>
      </c>
    </row>
    <row r="944" spans="1:7">
      <c r="B944" s="277" t="s">
        <v>1386</v>
      </c>
      <c r="C944" s="277" t="s">
        <v>1384</v>
      </c>
      <c r="D944" s="939"/>
      <c r="E944" s="215">
        <f t="shared" si="106"/>
        <v>43818</v>
      </c>
      <c r="F944" s="215">
        <f t="shared" si="106"/>
        <v>43823</v>
      </c>
      <c r="G944" s="215">
        <f t="shared" si="106"/>
        <v>43837</v>
      </c>
    </row>
    <row r="945" spans="1:10">
      <c r="B945" s="278" t="s">
        <v>1385</v>
      </c>
      <c r="C945" s="277" t="s">
        <v>1384</v>
      </c>
      <c r="D945" s="939"/>
      <c r="E945" s="215">
        <f t="shared" si="106"/>
        <v>43825</v>
      </c>
      <c r="F945" s="215">
        <f t="shared" si="106"/>
        <v>43830</v>
      </c>
      <c r="G945" s="215">
        <f t="shared" si="106"/>
        <v>43844</v>
      </c>
    </row>
    <row r="946" spans="1:10">
      <c r="B946" s="281"/>
      <c r="C946" s="281"/>
      <c r="D946" s="227"/>
      <c r="E946" s="226"/>
      <c r="F946" s="226"/>
      <c r="G946" s="226"/>
    </row>
    <row r="947" spans="1:10">
      <c r="A947" s="231" t="s">
        <v>73</v>
      </c>
      <c r="B947" s="256"/>
      <c r="C947" s="256"/>
      <c r="D947" s="231"/>
      <c r="E947" s="231"/>
      <c r="F947" s="231"/>
      <c r="G947" s="279"/>
    </row>
    <row r="948" spans="1:10">
      <c r="B948" s="943" t="s">
        <v>25</v>
      </c>
      <c r="C948" s="943" t="s">
        <v>26</v>
      </c>
      <c r="D948" s="935" t="s">
        <v>27</v>
      </c>
      <c r="E948" s="217" t="s">
        <v>157</v>
      </c>
      <c r="F948" s="217" t="s">
        <v>157</v>
      </c>
      <c r="G948" s="269" t="s">
        <v>191</v>
      </c>
    </row>
    <row r="949" spans="1:10">
      <c r="B949" s="944"/>
      <c r="C949" s="944"/>
      <c r="D949" s="936"/>
      <c r="E949" s="217" t="s">
        <v>1099</v>
      </c>
      <c r="F949" s="217" t="s">
        <v>29</v>
      </c>
      <c r="G949" s="217" t="s">
        <v>30</v>
      </c>
    </row>
    <row r="950" spans="1:10">
      <c r="B950" s="277" t="s">
        <v>1383</v>
      </c>
      <c r="C950" s="277" t="s">
        <v>1382</v>
      </c>
      <c r="D950" s="939" t="s">
        <v>1381</v>
      </c>
      <c r="E950" s="215">
        <v>43797</v>
      </c>
      <c r="F950" s="215">
        <v>43801</v>
      </c>
      <c r="G950" s="215">
        <f>F950+13</f>
        <v>43814</v>
      </c>
    </row>
    <row r="951" spans="1:10">
      <c r="B951" s="278" t="s">
        <v>193</v>
      </c>
      <c r="C951" s="277" t="s">
        <v>1380</v>
      </c>
      <c r="D951" s="939"/>
      <c r="E951" s="215">
        <f t="shared" ref="E951:F954" si="107">E950+7</f>
        <v>43804</v>
      </c>
      <c r="F951" s="215">
        <f t="shared" si="107"/>
        <v>43808</v>
      </c>
      <c r="G951" s="215">
        <f>F951+13</f>
        <v>43821</v>
      </c>
    </row>
    <row r="952" spans="1:10">
      <c r="B952" s="278" t="s">
        <v>1379</v>
      </c>
      <c r="C952" s="277" t="s">
        <v>493</v>
      </c>
      <c r="D952" s="939"/>
      <c r="E952" s="215">
        <f t="shared" si="107"/>
        <v>43811</v>
      </c>
      <c r="F952" s="215">
        <f t="shared" si="107"/>
        <v>43815</v>
      </c>
      <c r="G952" s="215">
        <f>F952+13</f>
        <v>43828</v>
      </c>
    </row>
    <row r="953" spans="1:10">
      <c r="B953" s="278" t="s">
        <v>1378</v>
      </c>
      <c r="C953" s="277" t="s">
        <v>13</v>
      </c>
      <c r="D953" s="939"/>
      <c r="E953" s="215">
        <f t="shared" si="107"/>
        <v>43818</v>
      </c>
      <c r="F953" s="215">
        <f t="shared" si="107"/>
        <v>43822</v>
      </c>
      <c r="G953" s="215">
        <f>F953+13</f>
        <v>43835</v>
      </c>
    </row>
    <row r="954" spans="1:10">
      <c r="B954" s="278" t="s">
        <v>1377</v>
      </c>
      <c r="C954" s="277" t="s">
        <v>1376</v>
      </c>
      <c r="D954" s="939"/>
      <c r="E954" s="215">
        <f t="shared" si="107"/>
        <v>43825</v>
      </c>
      <c r="F954" s="215">
        <f t="shared" si="107"/>
        <v>43829</v>
      </c>
      <c r="G954" s="215">
        <f>F954+13</f>
        <v>43842</v>
      </c>
    </row>
    <row r="955" spans="1:10">
      <c r="B955" s="280"/>
      <c r="C955" s="280"/>
      <c r="D955" s="227"/>
      <c r="E955" s="226"/>
      <c r="F955" s="226"/>
    </row>
    <row r="956" spans="1:10">
      <c r="A956" s="231" t="s">
        <v>72</v>
      </c>
      <c r="B956" s="256"/>
      <c r="C956" s="256"/>
      <c r="D956" s="256"/>
      <c r="E956" s="256"/>
      <c r="F956" s="231"/>
      <c r="G956" s="231"/>
      <c r="H956" s="279"/>
      <c r="I956" s="263"/>
      <c r="J956" s="263"/>
    </row>
    <row r="957" spans="1:10">
      <c r="B957" s="947" t="s">
        <v>25</v>
      </c>
      <c r="C957" s="947" t="s">
        <v>26</v>
      </c>
      <c r="D957" s="937" t="s">
        <v>27</v>
      </c>
      <c r="E957" s="217" t="s">
        <v>157</v>
      </c>
      <c r="F957" s="217" t="s">
        <v>157</v>
      </c>
      <c r="G957" s="217" t="s">
        <v>72</v>
      </c>
    </row>
    <row r="958" spans="1:10">
      <c r="B958" s="948"/>
      <c r="C958" s="948"/>
      <c r="D958" s="938"/>
      <c r="E958" s="217" t="s">
        <v>1099</v>
      </c>
      <c r="F958" s="217" t="s">
        <v>29</v>
      </c>
      <c r="G958" s="217" t="s">
        <v>30</v>
      </c>
    </row>
    <row r="959" spans="1:10">
      <c r="B959" s="277" t="s">
        <v>1383</v>
      </c>
      <c r="C959" s="277" t="s">
        <v>1382</v>
      </c>
      <c r="D959" s="939" t="s">
        <v>1381</v>
      </c>
      <c r="E959" s="215">
        <v>43797</v>
      </c>
      <c r="F959" s="215">
        <v>43801</v>
      </c>
      <c r="G959" s="215">
        <f>F959+18</f>
        <v>43819</v>
      </c>
    </row>
    <row r="960" spans="1:10">
      <c r="B960" s="278" t="s">
        <v>193</v>
      </c>
      <c r="C960" s="277" t="s">
        <v>1380</v>
      </c>
      <c r="D960" s="939"/>
      <c r="E960" s="215">
        <f t="shared" ref="E960:F963" si="108">E959+7</f>
        <v>43804</v>
      </c>
      <c r="F960" s="215">
        <f t="shared" si="108"/>
        <v>43808</v>
      </c>
      <c r="G960" s="215">
        <f>F960+18</f>
        <v>43826</v>
      </c>
    </row>
    <row r="961" spans="1:10">
      <c r="B961" s="278" t="s">
        <v>1379</v>
      </c>
      <c r="C961" s="277" t="s">
        <v>493</v>
      </c>
      <c r="D961" s="939"/>
      <c r="E961" s="215">
        <f t="shared" si="108"/>
        <v>43811</v>
      </c>
      <c r="F961" s="215">
        <f t="shared" si="108"/>
        <v>43815</v>
      </c>
      <c r="G961" s="215">
        <f>F961+18</f>
        <v>43833</v>
      </c>
    </row>
    <row r="962" spans="1:10">
      <c r="B962" s="278" t="s">
        <v>1378</v>
      </c>
      <c r="C962" s="277" t="s">
        <v>13</v>
      </c>
      <c r="D962" s="939"/>
      <c r="E962" s="215">
        <f t="shared" si="108"/>
        <v>43818</v>
      </c>
      <c r="F962" s="215">
        <f t="shared" si="108"/>
        <v>43822</v>
      </c>
      <c r="G962" s="215">
        <f>F962+18</f>
        <v>43840</v>
      </c>
    </row>
    <row r="963" spans="1:10">
      <c r="B963" s="278" t="s">
        <v>1377</v>
      </c>
      <c r="C963" s="277" t="s">
        <v>1376</v>
      </c>
      <c r="D963" s="939"/>
      <c r="E963" s="215">
        <f t="shared" si="108"/>
        <v>43825</v>
      </c>
      <c r="F963" s="215">
        <f t="shared" si="108"/>
        <v>43829</v>
      </c>
      <c r="G963" s="215">
        <f>F963+18</f>
        <v>43847</v>
      </c>
    </row>
    <row r="964" spans="1:10">
      <c r="B964" s="213"/>
      <c r="C964" s="213"/>
    </row>
    <row r="965" spans="1:10">
      <c r="A965" s="950" t="s">
        <v>1375</v>
      </c>
      <c r="B965" s="950"/>
      <c r="C965" s="266"/>
      <c r="D965" s="226"/>
      <c r="E965" s="227"/>
      <c r="F965" s="226"/>
      <c r="G965" s="226"/>
    </row>
    <row r="966" spans="1:10">
      <c r="B966" s="947" t="s">
        <v>25</v>
      </c>
      <c r="C966" s="947" t="s">
        <v>26</v>
      </c>
      <c r="D966" s="937" t="s">
        <v>27</v>
      </c>
      <c r="E966" s="217" t="s">
        <v>157</v>
      </c>
      <c r="F966" s="217" t="s">
        <v>157</v>
      </c>
      <c r="G966" s="217" t="s">
        <v>69</v>
      </c>
      <c r="H966" s="217" t="s">
        <v>1374</v>
      </c>
    </row>
    <row r="967" spans="1:10">
      <c r="B967" s="948"/>
      <c r="C967" s="948"/>
      <c r="D967" s="938"/>
      <c r="E967" s="217" t="s">
        <v>1099</v>
      </c>
      <c r="F967" s="217" t="s">
        <v>29</v>
      </c>
      <c r="G967" s="217" t="s">
        <v>30</v>
      </c>
      <c r="H967" s="217" t="s">
        <v>30</v>
      </c>
    </row>
    <row r="968" spans="1:10">
      <c r="B968" s="224" t="s">
        <v>269</v>
      </c>
      <c r="C968" s="224" t="s">
        <v>1373</v>
      </c>
      <c r="D968" s="940" t="s">
        <v>1372</v>
      </c>
      <c r="E968" s="215">
        <v>43801</v>
      </c>
      <c r="F968" s="215">
        <v>43804</v>
      </c>
      <c r="G968" s="215">
        <f>F968+11</f>
        <v>43815</v>
      </c>
      <c r="H968" s="258" t="s">
        <v>67</v>
      </c>
    </row>
    <row r="969" spans="1:10">
      <c r="B969" s="224" t="s">
        <v>1371</v>
      </c>
      <c r="C969" s="224" t="s">
        <v>211</v>
      </c>
      <c r="D969" s="941"/>
      <c r="E969" s="215">
        <f t="shared" ref="E969:G971" si="109">E968+7</f>
        <v>43808</v>
      </c>
      <c r="F969" s="215">
        <f t="shared" si="109"/>
        <v>43811</v>
      </c>
      <c r="G969" s="215">
        <f t="shared" si="109"/>
        <v>43822</v>
      </c>
      <c r="H969" s="258" t="s">
        <v>67</v>
      </c>
    </row>
    <row r="970" spans="1:10">
      <c r="B970" s="224" t="s">
        <v>1366</v>
      </c>
      <c r="C970" s="224" t="s">
        <v>1241</v>
      </c>
      <c r="D970" s="941"/>
      <c r="E970" s="215">
        <f t="shared" si="109"/>
        <v>43815</v>
      </c>
      <c r="F970" s="215">
        <f t="shared" si="109"/>
        <v>43818</v>
      </c>
      <c r="G970" s="215">
        <f t="shared" si="109"/>
        <v>43829</v>
      </c>
      <c r="H970" s="258" t="s">
        <v>67</v>
      </c>
    </row>
    <row r="971" spans="1:10">
      <c r="B971" s="224" t="s">
        <v>1366</v>
      </c>
      <c r="C971" s="224" t="s">
        <v>1241</v>
      </c>
      <c r="D971" s="942"/>
      <c r="E971" s="215">
        <f t="shared" si="109"/>
        <v>43822</v>
      </c>
      <c r="F971" s="215">
        <f t="shared" si="109"/>
        <v>43825</v>
      </c>
      <c r="G971" s="215">
        <f t="shared" si="109"/>
        <v>43836</v>
      </c>
      <c r="H971" s="258" t="s">
        <v>67</v>
      </c>
    </row>
    <row r="972" spans="1:10">
      <c r="B972" s="213"/>
      <c r="C972" s="213"/>
      <c r="E972" s="226"/>
      <c r="F972" s="276"/>
      <c r="G972" s="226"/>
      <c r="H972" s="260"/>
    </row>
    <row r="973" spans="1:10">
      <c r="A973" s="274" t="s">
        <v>120</v>
      </c>
      <c r="B973" s="275"/>
      <c r="C973" s="275"/>
      <c r="D973" s="274"/>
      <c r="E973" s="274"/>
      <c r="F973" s="274"/>
      <c r="G973" s="274"/>
      <c r="H973" s="274"/>
      <c r="I973" s="252"/>
      <c r="J973" s="252"/>
    </row>
    <row r="974" spans="1:10">
      <c r="A974" s="231" t="s">
        <v>121</v>
      </c>
      <c r="B974" s="256"/>
      <c r="C974" s="273"/>
      <c r="D974" s="256"/>
      <c r="E974" s="256"/>
      <c r="F974" s="231"/>
      <c r="G974" s="272"/>
      <c r="H974" s="254"/>
    </row>
    <row r="975" spans="1:10">
      <c r="A975" s="218"/>
      <c r="B975" s="943" t="s">
        <v>25</v>
      </c>
      <c r="C975" s="943" t="s">
        <v>26</v>
      </c>
      <c r="D975" s="935" t="s">
        <v>27</v>
      </c>
      <c r="E975" s="217" t="s">
        <v>157</v>
      </c>
      <c r="F975" s="217" t="s">
        <v>157</v>
      </c>
      <c r="G975" s="269" t="s">
        <v>225</v>
      </c>
      <c r="H975" s="218"/>
    </row>
    <row r="976" spans="1:10">
      <c r="A976" s="218"/>
      <c r="B976" s="944"/>
      <c r="C976" s="944"/>
      <c r="D976" s="936"/>
      <c r="E976" s="217" t="s">
        <v>1099</v>
      </c>
      <c r="F976" s="217" t="s">
        <v>29</v>
      </c>
      <c r="G976" s="269" t="s">
        <v>30</v>
      </c>
      <c r="H976" s="218"/>
    </row>
    <row r="977" spans="1:8">
      <c r="A977" s="218"/>
      <c r="B977" s="216" t="s">
        <v>563</v>
      </c>
      <c r="C977" s="262" t="s">
        <v>1370</v>
      </c>
      <c r="D977" s="940" t="s">
        <v>1369</v>
      </c>
      <c r="E977" s="215">
        <v>43797</v>
      </c>
      <c r="F977" s="215">
        <v>43801</v>
      </c>
      <c r="G977" s="215">
        <f>F977+21</f>
        <v>43822</v>
      </c>
      <c r="H977" s="218"/>
    </row>
    <row r="978" spans="1:8">
      <c r="A978" s="218"/>
      <c r="B978" s="238"/>
      <c r="C978" s="262"/>
      <c r="D978" s="941"/>
      <c r="E978" s="215">
        <f t="shared" ref="E978:G981" si="110">E977+7</f>
        <v>43804</v>
      </c>
      <c r="F978" s="215">
        <f t="shared" si="110"/>
        <v>43808</v>
      </c>
      <c r="G978" s="215">
        <f t="shared" si="110"/>
        <v>43829</v>
      </c>
      <c r="H978" s="218"/>
    </row>
    <row r="979" spans="1:8">
      <c r="A979" s="218"/>
      <c r="B979" s="216" t="s">
        <v>173</v>
      </c>
      <c r="C979" s="262" t="s">
        <v>1368</v>
      </c>
      <c r="D979" s="941"/>
      <c r="E979" s="215">
        <f t="shared" si="110"/>
        <v>43811</v>
      </c>
      <c r="F979" s="215">
        <f t="shared" si="110"/>
        <v>43815</v>
      </c>
      <c r="G979" s="215">
        <f t="shared" si="110"/>
        <v>43836</v>
      </c>
      <c r="H979" s="218"/>
    </row>
    <row r="980" spans="1:8">
      <c r="A980" s="218"/>
      <c r="B980" s="216" t="s">
        <v>360</v>
      </c>
      <c r="C980" s="262" t="s">
        <v>1367</v>
      </c>
      <c r="D980" s="941"/>
      <c r="E980" s="215">
        <f t="shared" si="110"/>
        <v>43818</v>
      </c>
      <c r="F980" s="215">
        <f t="shared" si="110"/>
        <v>43822</v>
      </c>
      <c r="G980" s="215">
        <f t="shared" si="110"/>
        <v>43843</v>
      </c>
      <c r="H980" s="218"/>
    </row>
    <row r="981" spans="1:8">
      <c r="A981" s="218"/>
      <c r="B981" s="216" t="s">
        <v>1366</v>
      </c>
      <c r="C981" s="262" t="s">
        <v>244</v>
      </c>
      <c r="D981" s="942"/>
      <c r="E981" s="215">
        <f t="shared" si="110"/>
        <v>43825</v>
      </c>
      <c r="F981" s="215">
        <f t="shared" si="110"/>
        <v>43829</v>
      </c>
      <c r="G981" s="215">
        <f t="shared" si="110"/>
        <v>43850</v>
      </c>
      <c r="H981" s="218"/>
    </row>
    <row r="982" spans="1:8">
      <c r="A982" s="218"/>
      <c r="B982" s="219"/>
      <c r="C982" s="219"/>
      <c r="D982" s="218"/>
      <c r="E982" s="218"/>
      <c r="F982" s="218"/>
      <c r="G982" s="218"/>
      <c r="H982" s="218"/>
    </row>
    <row r="983" spans="1:8">
      <c r="A983" s="218"/>
      <c r="B983" s="943" t="s">
        <v>25</v>
      </c>
      <c r="C983" s="943" t="s">
        <v>26</v>
      </c>
      <c r="D983" s="935" t="s">
        <v>27</v>
      </c>
      <c r="E983" s="217" t="s">
        <v>157</v>
      </c>
      <c r="F983" s="217" t="s">
        <v>157</v>
      </c>
      <c r="G983" s="269" t="s">
        <v>225</v>
      </c>
      <c r="H983" s="218"/>
    </row>
    <row r="984" spans="1:8">
      <c r="A984" s="218"/>
      <c r="B984" s="944"/>
      <c r="C984" s="944"/>
      <c r="D984" s="936"/>
      <c r="E984" s="217" t="s">
        <v>1099</v>
      </c>
      <c r="F984" s="217" t="s">
        <v>29</v>
      </c>
      <c r="G984" s="217" t="s">
        <v>30</v>
      </c>
      <c r="H984" s="218"/>
    </row>
    <row r="985" spans="1:8">
      <c r="A985" s="218"/>
      <c r="B985" s="224" t="s">
        <v>1242</v>
      </c>
      <c r="C985" s="224" t="s">
        <v>1365</v>
      </c>
      <c r="D985" s="940" t="s">
        <v>1364</v>
      </c>
      <c r="E985" s="215">
        <v>43801</v>
      </c>
      <c r="F985" s="215">
        <v>43805</v>
      </c>
      <c r="G985" s="215">
        <f>F985+22</f>
        <v>43827</v>
      </c>
      <c r="H985" s="218"/>
    </row>
    <row r="986" spans="1:8">
      <c r="A986" s="218"/>
      <c r="B986" s="216" t="s">
        <v>421</v>
      </c>
      <c r="C986" s="262" t="s">
        <v>1363</v>
      </c>
      <c r="D986" s="941"/>
      <c r="E986" s="215">
        <f t="shared" ref="E986:G988" si="111">E985+7</f>
        <v>43808</v>
      </c>
      <c r="F986" s="215">
        <f t="shared" si="111"/>
        <v>43812</v>
      </c>
      <c r="G986" s="215">
        <f t="shared" si="111"/>
        <v>43834</v>
      </c>
      <c r="H986" s="218"/>
    </row>
    <row r="987" spans="1:8">
      <c r="A987" s="218"/>
      <c r="B987" s="236" t="s">
        <v>227</v>
      </c>
      <c r="C987" s="271" t="s">
        <v>1362</v>
      </c>
      <c r="D987" s="941"/>
      <c r="E987" s="215">
        <f t="shared" si="111"/>
        <v>43815</v>
      </c>
      <c r="F987" s="215">
        <f t="shared" si="111"/>
        <v>43819</v>
      </c>
      <c r="G987" s="215">
        <f t="shared" si="111"/>
        <v>43841</v>
      </c>
      <c r="H987" s="218"/>
    </row>
    <row r="988" spans="1:8">
      <c r="A988" s="218"/>
      <c r="B988" s="236" t="s">
        <v>334</v>
      </c>
      <c r="C988" s="271" t="s">
        <v>1361</v>
      </c>
      <c r="D988" s="942"/>
      <c r="E988" s="215">
        <f t="shared" si="111"/>
        <v>43822</v>
      </c>
      <c r="F988" s="215">
        <f t="shared" si="111"/>
        <v>43826</v>
      </c>
      <c r="G988" s="215">
        <f t="shared" si="111"/>
        <v>43848</v>
      </c>
      <c r="H988" s="218"/>
    </row>
    <row r="989" spans="1:8">
      <c r="A989" s="218"/>
      <c r="B989" s="218"/>
      <c r="C989" s="219"/>
      <c r="D989" s="218"/>
      <c r="E989" s="218"/>
      <c r="F989" s="218"/>
      <c r="G989" s="218"/>
      <c r="H989" s="218"/>
    </row>
    <row r="990" spans="1:8">
      <c r="A990" s="231"/>
      <c r="B990" s="943" t="s">
        <v>25</v>
      </c>
      <c r="C990" s="943" t="s">
        <v>26</v>
      </c>
      <c r="D990" s="935" t="s">
        <v>27</v>
      </c>
      <c r="E990" s="217" t="s">
        <v>157</v>
      </c>
      <c r="F990" s="217" t="s">
        <v>157</v>
      </c>
      <c r="G990" s="217" t="s">
        <v>226</v>
      </c>
      <c r="H990" s="254"/>
    </row>
    <row r="991" spans="1:8">
      <c r="A991" s="231"/>
      <c r="B991" s="944"/>
      <c r="C991" s="944"/>
      <c r="D991" s="936"/>
      <c r="E991" s="217" t="s">
        <v>1099</v>
      </c>
      <c r="F991" s="217" t="s">
        <v>29</v>
      </c>
      <c r="G991" s="217" t="s">
        <v>30</v>
      </c>
      <c r="H991" s="254"/>
    </row>
    <row r="992" spans="1:8">
      <c r="A992" s="231"/>
      <c r="B992" s="224" t="s">
        <v>556</v>
      </c>
      <c r="C992" s="224" t="s">
        <v>114</v>
      </c>
      <c r="D992" s="940" t="s">
        <v>1348</v>
      </c>
      <c r="E992" s="215">
        <v>43802</v>
      </c>
      <c r="F992" s="215">
        <v>43806</v>
      </c>
      <c r="G992" s="215">
        <f>F992+18</f>
        <v>43824</v>
      </c>
      <c r="H992" s="254"/>
    </row>
    <row r="993" spans="1:8">
      <c r="A993" s="231"/>
      <c r="B993" s="224" t="s">
        <v>15</v>
      </c>
      <c r="C993" s="224" t="s">
        <v>557</v>
      </c>
      <c r="D993" s="941"/>
      <c r="E993" s="215">
        <f t="shared" ref="E993:G995" si="112">E992+7</f>
        <v>43809</v>
      </c>
      <c r="F993" s="215">
        <f t="shared" si="112"/>
        <v>43813</v>
      </c>
      <c r="G993" s="215">
        <f t="shared" si="112"/>
        <v>43831</v>
      </c>
      <c r="H993" s="254"/>
    </row>
    <row r="994" spans="1:8">
      <c r="A994" s="231"/>
      <c r="B994" s="224" t="s">
        <v>307</v>
      </c>
      <c r="C994" s="224" t="s">
        <v>35</v>
      </c>
      <c r="D994" s="941"/>
      <c r="E994" s="215">
        <f t="shared" si="112"/>
        <v>43816</v>
      </c>
      <c r="F994" s="215">
        <f t="shared" si="112"/>
        <v>43820</v>
      </c>
      <c r="G994" s="215">
        <f t="shared" si="112"/>
        <v>43838</v>
      </c>
      <c r="H994" s="254"/>
    </row>
    <row r="995" spans="1:8">
      <c r="A995" s="231"/>
      <c r="B995" s="224" t="s">
        <v>357</v>
      </c>
      <c r="C995" s="224" t="s">
        <v>256</v>
      </c>
      <c r="D995" s="942"/>
      <c r="E995" s="215">
        <f t="shared" si="112"/>
        <v>43823</v>
      </c>
      <c r="F995" s="215">
        <f t="shared" si="112"/>
        <v>43827</v>
      </c>
      <c r="G995" s="215">
        <f t="shared" si="112"/>
        <v>43845</v>
      </c>
      <c r="H995" s="254"/>
    </row>
    <row r="996" spans="1:8">
      <c r="A996" s="231"/>
      <c r="B996" s="256"/>
      <c r="C996" s="266"/>
      <c r="D996" s="227"/>
      <c r="E996" s="227"/>
      <c r="F996" s="218"/>
      <c r="G996" s="226"/>
      <c r="H996" s="254"/>
    </row>
    <row r="997" spans="1:8">
      <c r="A997" s="231" t="s">
        <v>1360</v>
      </c>
      <c r="B997" s="273"/>
      <c r="C997" s="273"/>
      <c r="D997" s="256"/>
      <c r="E997" s="256"/>
      <c r="F997" s="231"/>
      <c r="G997" s="272"/>
      <c r="H997" s="254"/>
    </row>
    <row r="998" spans="1:8">
      <c r="A998" s="231"/>
      <c r="B998" s="943" t="s">
        <v>25</v>
      </c>
      <c r="C998" s="943" t="s">
        <v>26</v>
      </c>
      <c r="D998" s="935" t="s">
        <v>27</v>
      </c>
      <c r="E998" s="217" t="s">
        <v>157</v>
      </c>
      <c r="F998" s="217" t="s">
        <v>157</v>
      </c>
      <c r="G998" s="217" t="s">
        <v>1359</v>
      </c>
    </row>
    <row r="999" spans="1:8">
      <c r="A999" s="231"/>
      <c r="B999" s="944"/>
      <c r="C999" s="944"/>
      <c r="D999" s="936"/>
      <c r="E999" s="217" t="s">
        <v>1099</v>
      </c>
      <c r="F999" s="217" t="s">
        <v>29</v>
      </c>
      <c r="G999" s="217" t="s">
        <v>30</v>
      </c>
    </row>
    <row r="1000" spans="1:8">
      <c r="A1000" s="231"/>
      <c r="B1000" s="224" t="s">
        <v>1242</v>
      </c>
      <c r="C1000" s="224"/>
      <c r="D1000" s="940" t="s">
        <v>1358</v>
      </c>
      <c r="E1000" s="215">
        <v>43802</v>
      </c>
      <c r="F1000" s="215">
        <v>43806</v>
      </c>
      <c r="G1000" s="215">
        <f>F1000+26</f>
        <v>43832</v>
      </c>
    </row>
    <row r="1001" spans="1:8">
      <c r="A1001" s="231"/>
      <c r="B1001" s="216" t="s">
        <v>1357</v>
      </c>
      <c r="C1001" s="262" t="s">
        <v>1356</v>
      </c>
      <c r="D1001" s="941"/>
      <c r="E1001" s="215">
        <f t="shared" ref="E1001:G1004" si="113">E1000+7</f>
        <v>43809</v>
      </c>
      <c r="F1001" s="215">
        <f t="shared" si="113"/>
        <v>43813</v>
      </c>
      <c r="G1001" s="215">
        <f t="shared" si="113"/>
        <v>43839</v>
      </c>
    </row>
    <row r="1002" spans="1:8">
      <c r="A1002" s="231"/>
      <c r="B1002" s="236" t="s">
        <v>1355</v>
      </c>
      <c r="C1002" s="271" t="s">
        <v>1354</v>
      </c>
      <c r="D1002" s="941"/>
      <c r="E1002" s="215">
        <f t="shared" si="113"/>
        <v>43816</v>
      </c>
      <c r="F1002" s="215">
        <f t="shared" si="113"/>
        <v>43820</v>
      </c>
      <c r="G1002" s="215">
        <f t="shared" si="113"/>
        <v>43846</v>
      </c>
    </row>
    <row r="1003" spans="1:8">
      <c r="A1003" s="231"/>
      <c r="B1003" s="237" t="s">
        <v>1353</v>
      </c>
      <c r="C1003" s="271" t="s">
        <v>1352</v>
      </c>
      <c r="D1003" s="941"/>
      <c r="E1003" s="215">
        <f t="shared" si="113"/>
        <v>43823</v>
      </c>
      <c r="F1003" s="215">
        <f t="shared" si="113"/>
        <v>43827</v>
      </c>
      <c r="G1003" s="215">
        <f t="shared" si="113"/>
        <v>43853</v>
      </c>
    </row>
    <row r="1004" spans="1:8">
      <c r="A1004" s="231"/>
      <c r="B1004" s="237" t="s">
        <v>1351</v>
      </c>
      <c r="C1004" s="271" t="s">
        <v>1350</v>
      </c>
      <c r="D1004" s="942"/>
      <c r="E1004" s="215">
        <f t="shared" si="113"/>
        <v>43830</v>
      </c>
      <c r="F1004" s="215">
        <f t="shared" si="113"/>
        <v>43834</v>
      </c>
      <c r="G1004" s="215">
        <f t="shared" si="113"/>
        <v>43860</v>
      </c>
    </row>
    <row r="1005" spans="1:8">
      <c r="A1005" s="231"/>
      <c r="B1005" s="228"/>
      <c r="C1005" s="235"/>
      <c r="D1005" s="227"/>
      <c r="E1005" s="227"/>
      <c r="F1005" s="226"/>
      <c r="G1005" s="226"/>
      <c r="H1005" s="254"/>
    </row>
    <row r="1006" spans="1:8">
      <c r="A1006" s="231" t="s">
        <v>124</v>
      </c>
      <c r="B1006" s="273"/>
      <c r="C1006" s="273"/>
      <c r="D1006" s="256"/>
      <c r="E1006" s="256"/>
      <c r="F1006" s="231"/>
      <c r="G1006" s="272"/>
      <c r="H1006" s="254"/>
    </row>
    <row r="1007" spans="1:8">
      <c r="A1007" s="231"/>
      <c r="B1007" s="943" t="s">
        <v>25</v>
      </c>
      <c r="C1007" s="943" t="s">
        <v>26</v>
      </c>
      <c r="D1007" s="935" t="s">
        <v>27</v>
      </c>
      <c r="E1007" s="217" t="s">
        <v>157</v>
      </c>
      <c r="F1007" s="217" t="s">
        <v>157</v>
      </c>
      <c r="G1007" s="217" t="s">
        <v>226</v>
      </c>
      <c r="H1007" s="217" t="s">
        <v>124</v>
      </c>
    </row>
    <row r="1008" spans="1:8">
      <c r="A1008" s="231"/>
      <c r="B1008" s="944"/>
      <c r="C1008" s="944"/>
      <c r="D1008" s="936"/>
      <c r="E1008" s="217" t="s">
        <v>1099</v>
      </c>
      <c r="F1008" s="217" t="s">
        <v>29</v>
      </c>
      <c r="G1008" s="217" t="s">
        <v>30</v>
      </c>
      <c r="H1008" s="217" t="s">
        <v>30</v>
      </c>
    </row>
    <row r="1009" spans="1:9" ht="16.5" customHeight="1">
      <c r="A1009" s="231"/>
      <c r="B1009" s="224" t="s">
        <v>1242</v>
      </c>
      <c r="C1009" s="224"/>
      <c r="D1009" s="940" t="s">
        <v>1358</v>
      </c>
      <c r="E1009" s="215">
        <v>43802</v>
      </c>
      <c r="F1009" s="215">
        <v>43806</v>
      </c>
      <c r="G1009" s="215">
        <f>F1009+22</f>
        <v>43828</v>
      </c>
      <c r="H1009" s="224" t="s">
        <v>1349</v>
      </c>
    </row>
    <row r="1010" spans="1:9">
      <c r="A1010" s="231"/>
      <c r="B1010" s="216" t="s">
        <v>1357</v>
      </c>
      <c r="C1010" s="262" t="s">
        <v>1356</v>
      </c>
      <c r="D1010" s="941"/>
      <c r="E1010" s="215">
        <f t="shared" ref="E1010:G1013" si="114">E1009+7</f>
        <v>43809</v>
      </c>
      <c r="F1010" s="215">
        <f t="shared" si="114"/>
        <v>43813</v>
      </c>
      <c r="G1010" s="215">
        <f t="shared" si="114"/>
        <v>43835</v>
      </c>
      <c r="H1010" s="216" t="s">
        <v>1349</v>
      </c>
    </row>
    <row r="1011" spans="1:9">
      <c r="A1011" s="231"/>
      <c r="B1011" s="236" t="s">
        <v>1355</v>
      </c>
      <c r="C1011" s="271" t="s">
        <v>1354</v>
      </c>
      <c r="D1011" s="941"/>
      <c r="E1011" s="215">
        <f t="shared" si="114"/>
        <v>43816</v>
      </c>
      <c r="F1011" s="215">
        <f t="shared" si="114"/>
        <v>43820</v>
      </c>
      <c r="G1011" s="215">
        <f t="shared" si="114"/>
        <v>43842</v>
      </c>
      <c r="H1011" s="236" t="s">
        <v>1349</v>
      </c>
    </row>
    <row r="1012" spans="1:9">
      <c r="A1012" s="231"/>
      <c r="B1012" s="237" t="s">
        <v>1353</v>
      </c>
      <c r="C1012" s="271" t="s">
        <v>1352</v>
      </c>
      <c r="D1012" s="941"/>
      <c r="E1012" s="215">
        <f t="shared" si="114"/>
        <v>43823</v>
      </c>
      <c r="F1012" s="215">
        <f t="shared" si="114"/>
        <v>43827</v>
      </c>
      <c r="G1012" s="215">
        <f t="shared" si="114"/>
        <v>43849</v>
      </c>
      <c r="H1012" s="236" t="s">
        <v>1349</v>
      </c>
    </row>
    <row r="1013" spans="1:9">
      <c r="A1013" s="231"/>
      <c r="B1013" s="237" t="s">
        <v>1351</v>
      </c>
      <c r="C1013" s="271" t="s">
        <v>1350</v>
      </c>
      <c r="D1013" s="942"/>
      <c r="E1013" s="215">
        <f t="shared" si="114"/>
        <v>43830</v>
      </c>
      <c r="F1013" s="215">
        <f t="shared" si="114"/>
        <v>43834</v>
      </c>
      <c r="G1013" s="215">
        <f t="shared" si="114"/>
        <v>43856</v>
      </c>
      <c r="H1013" s="236" t="s">
        <v>1349</v>
      </c>
    </row>
    <row r="1014" spans="1:9">
      <c r="A1014" s="231" t="s">
        <v>232</v>
      </c>
      <c r="B1014" s="219"/>
      <c r="C1014" s="219"/>
      <c r="D1014" s="218"/>
      <c r="E1014" s="218"/>
      <c r="F1014" s="218"/>
      <c r="G1014" s="218"/>
      <c r="H1014" s="218"/>
    </row>
    <row r="1015" spans="1:9">
      <c r="A1015" s="218"/>
      <c r="B1015" s="943" t="s">
        <v>25</v>
      </c>
      <c r="C1015" s="943" t="s">
        <v>26</v>
      </c>
      <c r="D1015" s="935" t="s">
        <v>27</v>
      </c>
      <c r="E1015" s="217" t="s">
        <v>157</v>
      </c>
      <c r="F1015" s="217" t="s">
        <v>157</v>
      </c>
      <c r="G1015" s="217" t="s">
        <v>232</v>
      </c>
      <c r="H1015" s="218"/>
      <c r="I1015" s="263"/>
    </row>
    <row r="1016" spans="1:9">
      <c r="A1016" s="218"/>
      <c r="B1016" s="944"/>
      <c r="C1016" s="944"/>
      <c r="D1016" s="936"/>
      <c r="E1016" s="217" t="s">
        <v>1099</v>
      </c>
      <c r="F1016" s="217" t="s">
        <v>29</v>
      </c>
      <c r="G1016" s="217" t="s">
        <v>30</v>
      </c>
      <c r="H1016" s="218"/>
    </row>
    <row r="1017" spans="1:9" ht="16.5" customHeight="1">
      <c r="A1017" s="218"/>
      <c r="B1017" s="224" t="s">
        <v>556</v>
      </c>
      <c r="C1017" s="224" t="s">
        <v>114</v>
      </c>
      <c r="D1017" s="940" t="s">
        <v>1348</v>
      </c>
      <c r="E1017" s="215">
        <v>43802</v>
      </c>
      <c r="F1017" s="215">
        <v>43806</v>
      </c>
      <c r="G1017" s="215">
        <f>F1017+21</f>
        <v>43827</v>
      </c>
      <c r="H1017" s="218"/>
    </row>
    <row r="1018" spans="1:9">
      <c r="A1018" s="218"/>
      <c r="B1018" s="224" t="s">
        <v>15</v>
      </c>
      <c r="C1018" s="224" t="s">
        <v>557</v>
      </c>
      <c r="D1018" s="941"/>
      <c r="E1018" s="215">
        <f t="shared" ref="E1018:G1020" si="115">E1017+7</f>
        <v>43809</v>
      </c>
      <c r="F1018" s="215">
        <f t="shared" si="115"/>
        <v>43813</v>
      </c>
      <c r="G1018" s="215">
        <f t="shared" si="115"/>
        <v>43834</v>
      </c>
      <c r="H1018" s="218"/>
    </row>
    <row r="1019" spans="1:9">
      <c r="A1019" s="218"/>
      <c r="B1019" s="224" t="s">
        <v>307</v>
      </c>
      <c r="C1019" s="224" t="s">
        <v>35</v>
      </c>
      <c r="D1019" s="941"/>
      <c r="E1019" s="215">
        <f t="shared" si="115"/>
        <v>43816</v>
      </c>
      <c r="F1019" s="215">
        <f t="shared" si="115"/>
        <v>43820</v>
      </c>
      <c r="G1019" s="215">
        <f t="shared" si="115"/>
        <v>43841</v>
      </c>
      <c r="H1019" s="218"/>
    </row>
    <row r="1020" spans="1:9">
      <c r="A1020" s="218"/>
      <c r="B1020" s="224" t="s">
        <v>357</v>
      </c>
      <c r="C1020" s="224" t="s">
        <v>256</v>
      </c>
      <c r="D1020" s="942"/>
      <c r="E1020" s="215">
        <f t="shared" si="115"/>
        <v>43823</v>
      </c>
      <c r="F1020" s="215">
        <f t="shared" si="115"/>
        <v>43827</v>
      </c>
      <c r="G1020" s="215">
        <f t="shared" si="115"/>
        <v>43848</v>
      </c>
      <c r="H1020" s="218"/>
    </row>
    <row r="1021" spans="1:9">
      <c r="A1021" s="218"/>
      <c r="B1021" s="228"/>
      <c r="C1021" s="235"/>
      <c r="D1021" s="227"/>
      <c r="E1021" s="226"/>
      <c r="F1021" s="226"/>
      <c r="G1021" s="226"/>
      <c r="H1021" s="218"/>
    </row>
    <row r="1022" spans="1:9">
      <c r="A1022" s="231" t="s">
        <v>233</v>
      </c>
      <c r="B1022" s="219"/>
      <c r="C1022" s="219"/>
      <c r="D1022" s="218"/>
      <c r="E1022" s="218"/>
      <c r="F1022" s="218"/>
      <c r="G1022" s="218"/>
      <c r="H1022" s="218"/>
    </row>
    <row r="1023" spans="1:9">
      <c r="A1023" s="218"/>
      <c r="B1023" s="943" t="s">
        <v>25</v>
      </c>
      <c r="C1023" s="943" t="s">
        <v>26</v>
      </c>
      <c r="D1023" s="935" t="s">
        <v>27</v>
      </c>
      <c r="E1023" s="217" t="s">
        <v>157</v>
      </c>
      <c r="F1023" s="217" t="s">
        <v>157</v>
      </c>
      <c r="G1023" s="217" t="s">
        <v>232</v>
      </c>
      <c r="H1023" s="217" t="s">
        <v>233</v>
      </c>
    </row>
    <row r="1024" spans="1:9">
      <c r="A1024" s="218"/>
      <c r="B1024" s="944"/>
      <c r="C1024" s="944"/>
      <c r="D1024" s="936"/>
      <c r="E1024" s="217" t="s">
        <v>1099</v>
      </c>
      <c r="F1024" s="217" t="s">
        <v>29</v>
      </c>
      <c r="G1024" s="217" t="s">
        <v>30</v>
      </c>
      <c r="H1024" s="217" t="s">
        <v>30</v>
      </c>
    </row>
    <row r="1025" spans="1:10" ht="16.5" customHeight="1">
      <c r="A1025" s="218"/>
      <c r="B1025" s="224" t="s">
        <v>556</v>
      </c>
      <c r="C1025" s="224" t="s">
        <v>114</v>
      </c>
      <c r="D1025" s="940" t="s">
        <v>1348</v>
      </c>
      <c r="E1025" s="215">
        <v>43802</v>
      </c>
      <c r="F1025" s="215">
        <v>43806</v>
      </c>
      <c r="G1025" s="215">
        <f>F1025+21</f>
        <v>43827</v>
      </c>
      <c r="H1025" s="270" t="s">
        <v>1347</v>
      </c>
    </row>
    <row r="1026" spans="1:10">
      <c r="A1026" s="218"/>
      <c r="B1026" s="224" t="s">
        <v>15</v>
      </c>
      <c r="C1026" s="224" t="s">
        <v>557</v>
      </c>
      <c r="D1026" s="941"/>
      <c r="E1026" s="215">
        <f t="shared" ref="E1026:G1028" si="116">E1025+7</f>
        <v>43809</v>
      </c>
      <c r="F1026" s="215">
        <f t="shared" si="116"/>
        <v>43813</v>
      </c>
      <c r="G1026" s="215">
        <f t="shared" si="116"/>
        <v>43834</v>
      </c>
      <c r="H1026" s="270" t="s">
        <v>1347</v>
      </c>
    </row>
    <row r="1027" spans="1:10">
      <c r="A1027" s="218"/>
      <c r="B1027" s="224" t="s">
        <v>307</v>
      </c>
      <c r="C1027" s="224" t="s">
        <v>35</v>
      </c>
      <c r="D1027" s="941"/>
      <c r="E1027" s="215">
        <f t="shared" si="116"/>
        <v>43816</v>
      </c>
      <c r="F1027" s="215">
        <f t="shared" si="116"/>
        <v>43820</v>
      </c>
      <c r="G1027" s="215">
        <f t="shared" si="116"/>
        <v>43841</v>
      </c>
      <c r="H1027" s="270" t="s">
        <v>1347</v>
      </c>
    </row>
    <row r="1028" spans="1:10">
      <c r="A1028" s="218"/>
      <c r="B1028" s="224" t="s">
        <v>357</v>
      </c>
      <c r="C1028" s="224" t="s">
        <v>256</v>
      </c>
      <c r="D1028" s="942"/>
      <c r="E1028" s="215">
        <f t="shared" si="116"/>
        <v>43823</v>
      </c>
      <c r="F1028" s="215">
        <f t="shared" si="116"/>
        <v>43827</v>
      </c>
      <c r="G1028" s="215">
        <f t="shared" si="116"/>
        <v>43848</v>
      </c>
      <c r="H1028" s="270" t="s">
        <v>1347</v>
      </c>
    </row>
    <row r="1029" spans="1:10">
      <c r="A1029" s="218"/>
      <c r="B1029" s="228"/>
      <c r="C1029" s="235"/>
      <c r="D1029" s="227"/>
      <c r="E1029" s="226"/>
      <c r="F1029" s="226"/>
      <c r="G1029" s="226"/>
      <c r="H1029" s="218"/>
    </row>
    <row r="1030" spans="1:10">
      <c r="A1030" s="231" t="s">
        <v>126</v>
      </c>
      <c r="B1030" s="219"/>
      <c r="C1030" s="219"/>
      <c r="D1030" s="218"/>
      <c r="E1030" s="218"/>
      <c r="F1030" s="218"/>
      <c r="G1030" s="218"/>
      <c r="H1030" s="218"/>
    </row>
    <row r="1031" spans="1:10">
      <c r="A1031" s="218"/>
      <c r="B1031" s="943" t="s">
        <v>25</v>
      </c>
      <c r="C1031" s="943" t="s">
        <v>26</v>
      </c>
      <c r="D1031" s="935" t="s">
        <v>27</v>
      </c>
      <c r="E1031" s="217" t="s">
        <v>157</v>
      </c>
      <c r="F1031" s="217" t="s">
        <v>157</v>
      </c>
      <c r="G1031" s="269" t="s">
        <v>229</v>
      </c>
      <c r="H1031" s="218"/>
    </row>
    <row r="1032" spans="1:10">
      <c r="A1032" s="218"/>
      <c r="B1032" s="944"/>
      <c r="C1032" s="944"/>
      <c r="D1032" s="936"/>
      <c r="E1032" s="217" t="s">
        <v>1099</v>
      </c>
      <c r="F1032" s="217" t="s">
        <v>29</v>
      </c>
      <c r="G1032" s="217" t="s">
        <v>30</v>
      </c>
      <c r="H1032" s="218"/>
    </row>
    <row r="1033" spans="1:10">
      <c r="A1033" s="218"/>
      <c r="B1033" s="224" t="s">
        <v>1346</v>
      </c>
      <c r="C1033" s="262" t="s">
        <v>34</v>
      </c>
      <c r="D1033" s="940" t="s">
        <v>1345</v>
      </c>
      <c r="E1033" s="215">
        <v>43797</v>
      </c>
      <c r="F1033" s="215">
        <v>43800</v>
      </c>
      <c r="G1033" s="215">
        <f>F1033+22</f>
        <v>43822</v>
      </c>
      <c r="H1033" s="218"/>
    </row>
    <row r="1034" spans="1:10">
      <c r="A1034" s="218"/>
      <c r="B1034" s="216" t="s">
        <v>1242</v>
      </c>
      <c r="C1034" s="262"/>
      <c r="D1034" s="941"/>
      <c r="E1034" s="215">
        <f t="shared" ref="E1034:G1037" si="117">E1033+7</f>
        <v>43804</v>
      </c>
      <c r="F1034" s="215">
        <f t="shared" si="117"/>
        <v>43807</v>
      </c>
      <c r="G1034" s="215">
        <f t="shared" si="117"/>
        <v>43829</v>
      </c>
      <c r="H1034" s="218"/>
    </row>
    <row r="1035" spans="1:10">
      <c r="A1035" s="218"/>
      <c r="B1035" s="216" t="s">
        <v>253</v>
      </c>
      <c r="C1035" s="262" t="s">
        <v>96</v>
      </c>
      <c r="D1035" s="941"/>
      <c r="E1035" s="215">
        <f t="shared" si="117"/>
        <v>43811</v>
      </c>
      <c r="F1035" s="215">
        <f t="shared" si="117"/>
        <v>43814</v>
      </c>
      <c r="G1035" s="215">
        <f t="shared" si="117"/>
        <v>43836</v>
      </c>
      <c r="H1035" s="218"/>
    </row>
    <row r="1036" spans="1:10">
      <c r="A1036" s="218"/>
      <c r="B1036" s="236" t="s">
        <v>228</v>
      </c>
      <c r="C1036" s="262" t="s">
        <v>1344</v>
      </c>
      <c r="D1036" s="941"/>
      <c r="E1036" s="215">
        <f t="shared" si="117"/>
        <v>43818</v>
      </c>
      <c r="F1036" s="215">
        <f t="shared" si="117"/>
        <v>43821</v>
      </c>
      <c r="G1036" s="215">
        <f t="shared" si="117"/>
        <v>43843</v>
      </c>
      <c r="H1036" s="218"/>
    </row>
    <row r="1037" spans="1:10">
      <c r="A1037" s="218"/>
      <c r="B1037" s="236" t="s">
        <v>1343</v>
      </c>
      <c r="C1037" s="262" t="s">
        <v>1342</v>
      </c>
      <c r="D1037" s="942"/>
      <c r="E1037" s="215">
        <f t="shared" si="117"/>
        <v>43825</v>
      </c>
      <c r="F1037" s="215">
        <f t="shared" si="117"/>
        <v>43828</v>
      </c>
      <c r="G1037" s="215">
        <f t="shared" si="117"/>
        <v>43850</v>
      </c>
      <c r="H1037" s="218"/>
    </row>
    <row r="1038" spans="1:10">
      <c r="A1038" s="218"/>
      <c r="B1038" s="228"/>
      <c r="C1038" s="228"/>
      <c r="D1038" s="264"/>
      <c r="E1038" s="226"/>
      <c r="F1038" s="226"/>
      <c r="G1038" s="226"/>
      <c r="H1038" s="218"/>
    </row>
    <row r="1039" spans="1:10">
      <c r="A1039" s="231" t="s">
        <v>125</v>
      </c>
      <c r="B1039" s="219"/>
      <c r="C1039" s="219"/>
      <c r="D1039" s="218"/>
      <c r="E1039" s="218"/>
      <c r="F1039" s="218"/>
      <c r="G1039" s="218"/>
      <c r="H1039" s="218"/>
    </row>
    <row r="1040" spans="1:10">
      <c r="A1040" s="218"/>
      <c r="B1040" s="943" t="s">
        <v>25</v>
      </c>
      <c r="C1040" s="943" t="s">
        <v>26</v>
      </c>
      <c r="D1040" s="935" t="s">
        <v>27</v>
      </c>
      <c r="E1040" s="217" t="s">
        <v>157</v>
      </c>
      <c r="F1040" s="217" t="s">
        <v>157</v>
      </c>
      <c r="G1040" s="269" t="s">
        <v>125</v>
      </c>
      <c r="H1040" s="218"/>
      <c r="J1040" s="231"/>
    </row>
    <row r="1041" spans="1:10">
      <c r="A1041" s="218"/>
      <c r="B1041" s="944"/>
      <c r="C1041" s="944"/>
      <c r="D1041" s="936"/>
      <c r="E1041" s="217" t="s">
        <v>1099</v>
      </c>
      <c r="F1041" s="217" t="s">
        <v>29</v>
      </c>
      <c r="G1041" s="217" t="s">
        <v>30</v>
      </c>
      <c r="H1041" s="218"/>
    </row>
    <row r="1042" spans="1:10">
      <c r="A1042" s="218"/>
      <c r="B1042" s="224" t="s">
        <v>1346</v>
      </c>
      <c r="C1042" s="262" t="s">
        <v>34</v>
      </c>
      <c r="D1042" s="940" t="s">
        <v>1345</v>
      </c>
      <c r="E1042" s="215">
        <v>43797</v>
      </c>
      <c r="F1042" s="215">
        <v>43800</v>
      </c>
      <c r="G1042" s="215">
        <f>F1042+18</f>
        <v>43818</v>
      </c>
      <c r="H1042" s="218"/>
    </row>
    <row r="1043" spans="1:10">
      <c r="A1043" s="218"/>
      <c r="B1043" s="216" t="s">
        <v>1242</v>
      </c>
      <c r="C1043" s="262"/>
      <c r="D1043" s="941"/>
      <c r="E1043" s="215">
        <f t="shared" ref="E1043:G1046" si="118">E1042+7</f>
        <v>43804</v>
      </c>
      <c r="F1043" s="215">
        <f t="shared" si="118"/>
        <v>43807</v>
      </c>
      <c r="G1043" s="215">
        <f t="shared" si="118"/>
        <v>43825</v>
      </c>
      <c r="H1043" s="218"/>
    </row>
    <row r="1044" spans="1:10">
      <c r="A1044" s="218"/>
      <c r="B1044" s="216" t="s">
        <v>253</v>
      </c>
      <c r="C1044" s="262" t="s">
        <v>96</v>
      </c>
      <c r="D1044" s="941"/>
      <c r="E1044" s="215">
        <f t="shared" si="118"/>
        <v>43811</v>
      </c>
      <c r="F1044" s="215">
        <f t="shared" si="118"/>
        <v>43814</v>
      </c>
      <c r="G1044" s="215">
        <f t="shared" si="118"/>
        <v>43832</v>
      </c>
      <c r="H1044" s="218"/>
    </row>
    <row r="1045" spans="1:10">
      <c r="A1045" s="218"/>
      <c r="B1045" s="236" t="s">
        <v>228</v>
      </c>
      <c r="C1045" s="262" t="s">
        <v>1344</v>
      </c>
      <c r="D1045" s="941"/>
      <c r="E1045" s="215">
        <f t="shared" si="118"/>
        <v>43818</v>
      </c>
      <c r="F1045" s="215">
        <f t="shared" si="118"/>
        <v>43821</v>
      </c>
      <c r="G1045" s="215">
        <f t="shared" si="118"/>
        <v>43839</v>
      </c>
      <c r="H1045" s="218"/>
    </row>
    <row r="1046" spans="1:10">
      <c r="A1046" s="218"/>
      <c r="B1046" s="236" t="s">
        <v>1343</v>
      </c>
      <c r="C1046" s="262" t="s">
        <v>1342</v>
      </c>
      <c r="D1046" s="942"/>
      <c r="E1046" s="215">
        <f t="shared" si="118"/>
        <v>43825</v>
      </c>
      <c r="F1046" s="215">
        <f t="shared" si="118"/>
        <v>43828</v>
      </c>
      <c r="G1046" s="215">
        <f t="shared" si="118"/>
        <v>43846</v>
      </c>
      <c r="H1046" s="218"/>
    </row>
    <row r="1047" spans="1:10">
      <c r="A1047" s="218"/>
      <c r="B1047" s="228"/>
      <c r="C1047" s="228"/>
      <c r="D1047" s="264"/>
      <c r="E1047" s="226"/>
      <c r="F1047" s="226"/>
      <c r="G1047" s="226"/>
      <c r="H1047" s="218"/>
    </row>
    <row r="1048" spans="1:10">
      <c r="B1048" s="213"/>
      <c r="I1048" s="218"/>
    </row>
    <row r="1049" spans="1:10">
      <c r="B1049" s="268"/>
      <c r="C1049" s="268"/>
      <c r="E1049" s="226"/>
      <c r="F1049" s="226"/>
      <c r="G1049" s="226"/>
    </row>
    <row r="1050" spans="1:10">
      <c r="A1050" s="949" t="s">
        <v>127</v>
      </c>
      <c r="B1050" s="949"/>
      <c r="C1050" s="949"/>
      <c r="D1050" s="949"/>
      <c r="E1050" s="949"/>
      <c r="F1050" s="949"/>
      <c r="G1050" s="949"/>
      <c r="H1050" s="257"/>
      <c r="I1050" s="263"/>
      <c r="J1050" s="263"/>
    </row>
    <row r="1051" spans="1:10">
      <c r="A1051" s="231" t="s">
        <v>140</v>
      </c>
      <c r="B1051" s="267"/>
      <c r="C1051" s="266"/>
      <c r="D1051" s="265"/>
      <c r="E1051" s="265"/>
      <c r="F1051" s="226"/>
      <c r="G1051" s="226"/>
      <c r="H1051" s="254"/>
    </row>
    <row r="1052" spans="1:10">
      <c r="A1052" s="231"/>
      <c r="B1052" s="947" t="s">
        <v>25</v>
      </c>
      <c r="C1052" s="947" t="s">
        <v>26</v>
      </c>
      <c r="D1052" s="937" t="s">
        <v>27</v>
      </c>
      <c r="E1052" s="217" t="s">
        <v>157</v>
      </c>
      <c r="F1052" s="217" t="s">
        <v>157</v>
      </c>
      <c r="G1052" s="217" t="s">
        <v>140</v>
      </c>
      <c r="H1052" s="254"/>
    </row>
    <row r="1053" spans="1:10">
      <c r="A1053" s="231"/>
      <c r="B1053" s="948"/>
      <c r="C1053" s="948"/>
      <c r="D1053" s="938"/>
      <c r="E1053" s="217" t="s">
        <v>1099</v>
      </c>
      <c r="F1053" s="217" t="s">
        <v>29</v>
      </c>
      <c r="G1053" s="217" t="s">
        <v>30</v>
      </c>
      <c r="H1053" s="254"/>
    </row>
    <row r="1054" spans="1:10">
      <c r="A1054" s="231"/>
      <c r="B1054" s="216" t="s">
        <v>408</v>
      </c>
      <c r="C1054" s="262" t="s">
        <v>376</v>
      </c>
      <c r="D1054" s="940" t="s">
        <v>1341</v>
      </c>
      <c r="E1054" s="215">
        <v>43798</v>
      </c>
      <c r="F1054" s="215">
        <v>43803</v>
      </c>
      <c r="G1054" s="215">
        <f>F1054+38</f>
        <v>43841</v>
      </c>
      <c r="H1054" s="254"/>
    </row>
    <row r="1055" spans="1:10">
      <c r="A1055" s="231"/>
      <c r="B1055" s="216" t="s">
        <v>409</v>
      </c>
      <c r="C1055" s="262" t="s">
        <v>413</v>
      </c>
      <c r="D1055" s="941"/>
      <c r="E1055" s="215">
        <f t="shared" ref="E1055:G1057" si="119">E1054+7</f>
        <v>43805</v>
      </c>
      <c r="F1055" s="215">
        <f t="shared" si="119"/>
        <v>43810</v>
      </c>
      <c r="G1055" s="215">
        <f t="shared" si="119"/>
        <v>43848</v>
      </c>
      <c r="H1055" s="254"/>
    </row>
    <row r="1056" spans="1:10">
      <c r="A1056" s="231"/>
      <c r="B1056" s="216" t="s">
        <v>410</v>
      </c>
      <c r="C1056" s="262" t="s">
        <v>414</v>
      </c>
      <c r="D1056" s="941"/>
      <c r="E1056" s="215">
        <f t="shared" si="119"/>
        <v>43812</v>
      </c>
      <c r="F1056" s="215">
        <f t="shared" si="119"/>
        <v>43817</v>
      </c>
      <c r="G1056" s="215">
        <f t="shared" si="119"/>
        <v>43855</v>
      </c>
      <c r="H1056" s="254"/>
    </row>
    <row r="1057" spans="1:8">
      <c r="A1057" s="231"/>
      <c r="B1057" s="216" t="s">
        <v>411</v>
      </c>
      <c r="C1057" s="262" t="s">
        <v>1293</v>
      </c>
      <c r="D1057" s="942"/>
      <c r="E1057" s="215">
        <f t="shared" si="119"/>
        <v>43819</v>
      </c>
      <c r="F1057" s="215">
        <f t="shared" si="119"/>
        <v>43824</v>
      </c>
      <c r="G1057" s="215">
        <f t="shared" si="119"/>
        <v>43862</v>
      </c>
      <c r="H1057" s="254"/>
    </row>
    <row r="1058" spans="1:8">
      <c r="A1058" s="231"/>
      <c r="B1058" s="228"/>
      <c r="C1058" s="235"/>
      <c r="D1058" s="227"/>
      <c r="E1058" s="226"/>
      <c r="F1058" s="226"/>
      <c r="G1058" s="226"/>
      <c r="H1058" s="254"/>
    </row>
    <row r="1059" spans="1:8">
      <c r="A1059" s="231"/>
      <c r="B1059" s="947" t="s">
        <v>25</v>
      </c>
      <c r="C1059" s="947" t="s">
        <v>26</v>
      </c>
      <c r="D1059" s="937" t="s">
        <v>27</v>
      </c>
      <c r="E1059" s="217" t="s">
        <v>157</v>
      </c>
      <c r="F1059" s="217" t="s">
        <v>157</v>
      </c>
      <c r="G1059" s="217" t="s">
        <v>140</v>
      </c>
      <c r="H1059" s="254"/>
    </row>
    <row r="1060" spans="1:8">
      <c r="A1060" s="231"/>
      <c r="B1060" s="948"/>
      <c r="C1060" s="948"/>
      <c r="D1060" s="938"/>
      <c r="E1060" s="217" t="s">
        <v>1099</v>
      </c>
      <c r="F1060" s="217" t="s">
        <v>29</v>
      </c>
      <c r="G1060" s="217" t="s">
        <v>30</v>
      </c>
      <c r="H1060" s="254"/>
    </row>
    <row r="1061" spans="1:8">
      <c r="A1061" s="231"/>
      <c r="B1061" s="216" t="s">
        <v>1340</v>
      </c>
      <c r="C1061" s="262" t="s">
        <v>1339</v>
      </c>
      <c r="D1061" s="940" t="s">
        <v>1338</v>
      </c>
      <c r="E1061" s="215">
        <v>43798</v>
      </c>
      <c r="F1061" s="215">
        <v>43803</v>
      </c>
      <c r="G1061" s="215">
        <f>F1061+38</f>
        <v>43841</v>
      </c>
      <c r="H1061" s="254"/>
    </row>
    <row r="1062" spans="1:8">
      <c r="A1062" s="231"/>
      <c r="B1062" s="216" t="s">
        <v>1337</v>
      </c>
      <c r="C1062" s="262" t="s">
        <v>1336</v>
      </c>
      <c r="D1062" s="941"/>
      <c r="E1062" s="215">
        <f t="shared" ref="E1062:G1064" si="120">E1061+7</f>
        <v>43805</v>
      </c>
      <c r="F1062" s="215">
        <f t="shared" si="120"/>
        <v>43810</v>
      </c>
      <c r="G1062" s="215">
        <f t="shared" si="120"/>
        <v>43848</v>
      </c>
      <c r="H1062" s="254"/>
    </row>
    <row r="1063" spans="1:8">
      <c r="A1063" s="231"/>
      <c r="B1063" s="216" t="s">
        <v>1335</v>
      </c>
      <c r="C1063" s="262" t="s">
        <v>1334</v>
      </c>
      <c r="D1063" s="941"/>
      <c r="E1063" s="215">
        <f t="shared" si="120"/>
        <v>43812</v>
      </c>
      <c r="F1063" s="215">
        <f t="shared" si="120"/>
        <v>43817</v>
      </c>
      <c r="G1063" s="215">
        <f t="shared" si="120"/>
        <v>43855</v>
      </c>
      <c r="H1063" s="254"/>
    </row>
    <row r="1064" spans="1:8">
      <c r="A1064" s="231"/>
      <c r="B1064" s="216" t="s">
        <v>1333</v>
      </c>
      <c r="C1064" s="262" t="s">
        <v>1332</v>
      </c>
      <c r="D1064" s="942"/>
      <c r="E1064" s="215">
        <f t="shared" si="120"/>
        <v>43819</v>
      </c>
      <c r="F1064" s="215">
        <f t="shared" si="120"/>
        <v>43824</v>
      </c>
      <c r="G1064" s="215">
        <f t="shared" si="120"/>
        <v>43862</v>
      </c>
      <c r="H1064" s="254"/>
    </row>
    <row r="1065" spans="1:8">
      <c r="A1065" s="231" t="s">
        <v>236</v>
      </c>
      <c r="B1065" s="256"/>
      <c r="C1065" s="256"/>
      <c r="D1065" s="231"/>
      <c r="E1065" s="231"/>
      <c r="F1065" s="231"/>
      <c r="G1065" s="254"/>
      <c r="H1065" s="218"/>
    </row>
    <row r="1066" spans="1:8">
      <c r="A1066" s="218"/>
      <c r="B1066" s="947" t="s">
        <v>25</v>
      </c>
      <c r="C1066" s="947" t="s">
        <v>26</v>
      </c>
      <c r="D1066" s="937" t="s">
        <v>27</v>
      </c>
      <c r="E1066" s="217" t="s">
        <v>157</v>
      </c>
      <c r="F1066" s="217" t="s">
        <v>157</v>
      </c>
      <c r="G1066" s="217" t="s">
        <v>236</v>
      </c>
      <c r="H1066" s="218"/>
    </row>
    <row r="1067" spans="1:8">
      <c r="A1067" s="218"/>
      <c r="B1067" s="948"/>
      <c r="C1067" s="948"/>
      <c r="D1067" s="938"/>
      <c r="E1067" s="217" t="s">
        <v>1099</v>
      </c>
      <c r="F1067" s="217" t="s">
        <v>29</v>
      </c>
      <c r="G1067" s="217" t="s">
        <v>30</v>
      </c>
      <c r="H1067" s="218"/>
    </row>
    <row r="1068" spans="1:8">
      <c r="A1068" s="218"/>
      <c r="B1068" s="216" t="s">
        <v>408</v>
      </c>
      <c r="C1068" s="262" t="s">
        <v>376</v>
      </c>
      <c r="D1068" s="940" t="s">
        <v>1325</v>
      </c>
      <c r="E1068" s="215">
        <v>43797</v>
      </c>
      <c r="F1068" s="215">
        <v>43803</v>
      </c>
      <c r="G1068" s="215">
        <f>F1068+30</f>
        <v>43833</v>
      </c>
      <c r="H1068" s="218"/>
    </row>
    <row r="1069" spans="1:8">
      <c r="A1069" s="218"/>
      <c r="B1069" s="216" t="s">
        <v>409</v>
      </c>
      <c r="C1069" s="262" t="s">
        <v>413</v>
      </c>
      <c r="D1069" s="941"/>
      <c r="E1069" s="215">
        <f t="shared" ref="E1069:G1071" si="121">E1068+7</f>
        <v>43804</v>
      </c>
      <c r="F1069" s="215">
        <f t="shared" si="121"/>
        <v>43810</v>
      </c>
      <c r="G1069" s="215">
        <f t="shared" si="121"/>
        <v>43840</v>
      </c>
      <c r="H1069" s="218"/>
    </row>
    <row r="1070" spans="1:8">
      <c r="A1070" s="218"/>
      <c r="B1070" s="216" t="s">
        <v>410</v>
      </c>
      <c r="C1070" s="262" t="s">
        <v>414</v>
      </c>
      <c r="D1070" s="941"/>
      <c r="E1070" s="215">
        <f t="shared" si="121"/>
        <v>43811</v>
      </c>
      <c r="F1070" s="215">
        <f t="shared" si="121"/>
        <v>43817</v>
      </c>
      <c r="G1070" s="215">
        <f t="shared" si="121"/>
        <v>43847</v>
      </c>
      <c r="H1070" s="218"/>
    </row>
    <row r="1071" spans="1:8">
      <c r="A1071" s="218"/>
      <c r="B1071" s="216" t="s">
        <v>411</v>
      </c>
      <c r="C1071" s="262" t="s">
        <v>1293</v>
      </c>
      <c r="D1071" s="942"/>
      <c r="E1071" s="215">
        <f t="shared" si="121"/>
        <v>43818</v>
      </c>
      <c r="F1071" s="215">
        <f t="shared" si="121"/>
        <v>43824</v>
      </c>
      <c r="G1071" s="215">
        <f t="shared" si="121"/>
        <v>43854</v>
      </c>
      <c r="H1071" s="218"/>
    </row>
    <row r="1072" spans="1:8">
      <c r="A1072" s="218"/>
      <c r="B1072" s="228"/>
      <c r="C1072" s="235"/>
      <c r="D1072" s="227"/>
      <c r="E1072" s="226"/>
      <c r="F1072" s="226"/>
      <c r="G1072" s="226"/>
      <c r="H1072" s="218"/>
    </row>
    <row r="1073" spans="1:10">
      <c r="A1073" s="218"/>
      <c r="B1073" s="947" t="s">
        <v>25</v>
      </c>
      <c r="C1073" s="947" t="s">
        <v>26</v>
      </c>
      <c r="D1073" s="937" t="s">
        <v>27</v>
      </c>
      <c r="E1073" s="217" t="s">
        <v>157</v>
      </c>
      <c r="F1073" s="217" t="s">
        <v>157</v>
      </c>
      <c r="G1073" s="217" t="s">
        <v>236</v>
      </c>
      <c r="H1073" s="218"/>
    </row>
    <row r="1074" spans="1:10">
      <c r="A1074" s="218"/>
      <c r="B1074" s="948"/>
      <c r="C1074" s="948"/>
      <c r="D1074" s="938"/>
      <c r="E1074" s="217" t="s">
        <v>1099</v>
      </c>
      <c r="F1074" s="217" t="s">
        <v>29</v>
      </c>
      <c r="G1074" s="217" t="s">
        <v>30</v>
      </c>
      <c r="H1074" s="218"/>
    </row>
    <row r="1075" spans="1:10">
      <c r="A1075" s="218"/>
      <c r="B1075" s="216" t="s">
        <v>542</v>
      </c>
      <c r="C1075" s="259" t="s">
        <v>1315</v>
      </c>
      <c r="D1075" s="940" t="s">
        <v>1314</v>
      </c>
      <c r="E1075" s="215">
        <v>43802</v>
      </c>
      <c r="F1075" s="215">
        <v>43806</v>
      </c>
      <c r="G1075" s="215">
        <f>F1075+29</f>
        <v>43835</v>
      </c>
      <c r="H1075" s="218"/>
    </row>
    <row r="1076" spans="1:10">
      <c r="A1076" s="218"/>
      <c r="B1076" s="216" t="s">
        <v>543</v>
      </c>
      <c r="C1076" s="262" t="s">
        <v>235</v>
      </c>
      <c r="D1076" s="941"/>
      <c r="E1076" s="215">
        <f t="shared" ref="E1076:G1078" si="122">E1075+7</f>
        <v>43809</v>
      </c>
      <c r="F1076" s="215">
        <f t="shared" si="122"/>
        <v>43813</v>
      </c>
      <c r="G1076" s="215">
        <f t="shared" si="122"/>
        <v>43842</v>
      </c>
      <c r="H1076" s="218"/>
      <c r="J1076" s="218"/>
    </row>
    <row r="1077" spans="1:10">
      <c r="A1077" s="218"/>
      <c r="B1077" s="216" t="s">
        <v>1313</v>
      </c>
      <c r="C1077" s="262" t="s">
        <v>1312</v>
      </c>
      <c r="D1077" s="941"/>
      <c r="E1077" s="215">
        <f t="shared" si="122"/>
        <v>43816</v>
      </c>
      <c r="F1077" s="215">
        <f t="shared" si="122"/>
        <v>43820</v>
      </c>
      <c r="G1077" s="215">
        <f t="shared" si="122"/>
        <v>43849</v>
      </c>
      <c r="H1077" s="218"/>
      <c r="J1077" s="218"/>
    </row>
    <row r="1078" spans="1:10">
      <c r="A1078" s="218"/>
      <c r="B1078" s="216" t="s">
        <v>1311</v>
      </c>
      <c r="C1078" s="262" t="s">
        <v>1310</v>
      </c>
      <c r="D1078" s="942"/>
      <c r="E1078" s="215">
        <f t="shared" si="122"/>
        <v>43823</v>
      </c>
      <c r="F1078" s="215">
        <f t="shared" si="122"/>
        <v>43827</v>
      </c>
      <c r="G1078" s="215">
        <f t="shared" si="122"/>
        <v>43856</v>
      </c>
      <c r="H1078" s="218"/>
      <c r="J1078" s="218"/>
    </row>
    <row r="1079" spans="1:10">
      <c r="A1079" s="218"/>
      <c r="B1079" s="228"/>
      <c r="C1079" s="235"/>
      <c r="D1079" s="227"/>
      <c r="E1079" s="226"/>
      <c r="F1079" s="226"/>
      <c r="G1079" s="226"/>
      <c r="H1079" s="218"/>
      <c r="J1079" s="218"/>
    </row>
    <row r="1080" spans="1:10">
      <c r="A1080" s="231" t="s">
        <v>1331</v>
      </c>
      <c r="B1080" s="228"/>
      <c r="C1080" s="235"/>
      <c r="D1080" s="227"/>
      <c r="E1080" s="226"/>
      <c r="F1080" s="226"/>
      <c r="G1080" s="226"/>
      <c r="H1080" s="218"/>
      <c r="J1080" s="218"/>
    </row>
    <row r="1081" spans="1:10">
      <c r="A1081" s="218"/>
      <c r="B1081" s="947" t="s">
        <v>25</v>
      </c>
      <c r="C1081" s="947" t="s">
        <v>26</v>
      </c>
      <c r="D1081" s="937" t="s">
        <v>27</v>
      </c>
      <c r="E1081" s="217" t="s">
        <v>157</v>
      </c>
      <c r="F1081" s="217" t="s">
        <v>157</v>
      </c>
      <c r="G1081" s="217" t="s">
        <v>1331</v>
      </c>
      <c r="H1081" s="218"/>
      <c r="J1081" s="218"/>
    </row>
    <row r="1082" spans="1:10">
      <c r="A1082" s="218"/>
      <c r="B1082" s="948"/>
      <c r="C1082" s="948"/>
      <c r="D1082" s="938"/>
      <c r="E1082" s="217" t="s">
        <v>1099</v>
      </c>
      <c r="F1082" s="217" t="s">
        <v>29</v>
      </c>
      <c r="G1082" s="217" t="s">
        <v>30</v>
      </c>
      <c r="H1082" s="218"/>
      <c r="J1082" s="218"/>
    </row>
    <row r="1083" spans="1:10">
      <c r="A1083" s="218"/>
      <c r="B1083" s="216" t="s">
        <v>542</v>
      </c>
      <c r="C1083" s="259" t="s">
        <v>1315</v>
      </c>
      <c r="D1083" s="940" t="s">
        <v>1314</v>
      </c>
      <c r="E1083" s="215">
        <v>43802</v>
      </c>
      <c r="F1083" s="215">
        <v>43806</v>
      </c>
      <c r="G1083" s="215">
        <f>F1083+37</f>
        <v>43843</v>
      </c>
      <c r="H1083" s="218"/>
      <c r="J1083" s="218"/>
    </row>
    <row r="1084" spans="1:10">
      <c r="A1084" s="218"/>
      <c r="B1084" s="216" t="s">
        <v>543</v>
      </c>
      <c r="C1084" s="262" t="s">
        <v>235</v>
      </c>
      <c r="D1084" s="941"/>
      <c r="E1084" s="215">
        <f t="shared" ref="E1084:G1086" si="123">E1083+7</f>
        <v>43809</v>
      </c>
      <c r="F1084" s="215">
        <f t="shared" si="123"/>
        <v>43813</v>
      </c>
      <c r="G1084" s="215">
        <f t="shared" si="123"/>
        <v>43850</v>
      </c>
      <c r="H1084" s="218"/>
      <c r="J1084" s="218"/>
    </row>
    <row r="1085" spans="1:10">
      <c r="A1085" s="218"/>
      <c r="B1085" s="216" t="s">
        <v>1313</v>
      </c>
      <c r="C1085" s="262" t="s">
        <v>1312</v>
      </c>
      <c r="D1085" s="941"/>
      <c r="E1085" s="215">
        <f t="shared" si="123"/>
        <v>43816</v>
      </c>
      <c r="F1085" s="215">
        <f t="shared" si="123"/>
        <v>43820</v>
      </c>
      <c r="G1085" s="215">
        <f t="shared" si="123"/>
        <v>43857</v>
      </c>
      <c r="H1085" s="218"/>
      <c r="J1085" s="218"/>
    </row>
    <row r="1086" spans="1:10">
      <c r="A1086" s="218"/>
      <c r="B1086" s="216" t="s">
        <v>1311</v>
      </c>
      <c r="C1086" s="262" t="s">
        <v>1310</v>
      </c>
      <c r="D1086" s="942"/>
      <c r="E1086" s="215">
        <f t="shared" si="123"/>
        <v>43823</v>
      </c>
      <c r="F1086" s="215">
        <f t="shared" si="123"/>
        <v>43827</v>
      </c>
      <c r="G1086" s="215">
        <f t="shared" si="123"/>
        <v>43864</v>
      </c>
      <c r="H1086" s="218"/>
      <c r="J1086" s="218"/>
    </row>
    <row r="1087" spans="1:10">
      <c r="A1087" s="218"/>
      <c r="B1087" s="218"/>
      <c r="C1087" s="218"/>
      <c r="D1087" s="218"/>
      <c r="E1087" s="218"/>
      <c r="F1087" s="218"/>
      <c r="G1087" s="218"/>
      <c r="H1087" s="218"/>
      <c r="J1087" s="218"/>
    </row>
    <row r="1088" spans="1:10">
      <c r="A1088" s="231" t="s">
        <v>1330</v>
      </c>
      <c r="B1088" s="228"/>
      <c r="C1088" s="235"/>
      <c r="D1088" s="227"/>
      <c r="E1088" s="227"/>
      <c r="F1088" s="226"/>
      <c r="G1088" s="241"/>
      <c r="H1088" s="218"/>
      <c r="J1088" s="218"/>
    </row>
    <row r="1089" spans="1:10">
      <c r="A1089" s="231"/>
      <c r="B1089" s="943" t="s">
        <v>25</v>
      </c>
      <c r="C1089" s="943" t="s">
        <v>26</v>
      </c>
      <c r="D1089" s="935" t="s">
        <v>27</v>
      </c>
      <c r="E1089" s="217" t="s">
        <v>157</v>
      </c>
      <c r="F1089" s="217" t="s">
        <v>157</v>
      </c>
      <c r="G1089" s="217" t="s">
        <v>1330</v>
      </c>
      <c r="H1089" s="218"/>
      <c r="J1089" s="218"/>
    </row>
    <row r="1090" spans="1:10">
      <c r="A1090" s="231"/>
      <c r="B1090" s="944"/>
      <c r="C1090" s="944"/>
      <c r="D1090" s="936"/>
      <c r="E1090" s="217" t="s">
        <v>1099</v>
      </c>
      <c r="F1090" s="217" t="s">
        <v>29</v>
      </c>
      <c r="G1090" s="217" t="s">
        <v>30</v>
      </c>
      <c r="H1090" s="218"/>
      <c r="J1090" s="218"/>
    </row>
    <row r="1091" spans="1:10">
      <c r="A1091" s="231"/>
      <c r="B1091" s="216" t="s">
        <v>549</v>
      </c>
      <c r="C1091" s="259" t="s">
        <v>1329</v>
      </c>
      <c r="D1091" s="940" t="s">
        <v>1328</v>
      </c>
      <c r="E1091" s="215">
        <v>43802</v>
      </c>
      <c r="F1091" s="215">
        <v>43806</v>
      </c>
      <c r="G1091" s="215">
        <f>F1091+31</f>
        <v>43837</v>
      </c>
      <c r="H1091" s="218"/>
      <c r="J1091" s="218"/>
    </row>
    <row r="1092" spans="1:10">
      <c r="A1092" s="231"/>
      <c r="B1092" s="216" t="s">
        <v>1327</v>
      </c>
      <c r="C1092" s="262" t="s">
        <v>1326</v>
      </c>
      <c r="D1092" s="941"/>
      <c r="E1092" s="215">
        <f t="shared" ref="E1092:G1094" si="124">E1091+7</f>
        <v>43809</v>
      </c>
      <c r="F1092" s="215">
        <f t="shared" si="124"/>
        <v>43813</v>
      </c>
      <c r="G1092" s="215">
        <f t="shared" si="124"/>
        <v>43844</v>
      </c>
      <c r="H1092" s="218"/>
      <c r="J1092" s="218"/>
    </row>
    <row r="1093" spans="1:10">
      <c r="A1093" s="231"/>
      <c r="B1093" s="216" t="s">
        <v>551</v>
      </c>
      <c r="C1093" s="262" t="s">
        <v>554</v>
      </c>
      <c r="D1093" s="941"/>
      <c r="E1093" s="215">
        <f t="shared" si="124"/>
        <v>43816</v>
      </c>
      <c r="F1093" s="215">
        <f t="shared" si="124"/>
        <v>43820</v>
      </c>
      <c r="G1093" s="215">
        <f t="shared" si="124"/>
        <v>43851</v>
      </c>
      <c r="H1093" s="218"/>
      <c r="J1093" s="218"/>
    </row>
    <row r="1094" spans="1:10">
      <c r="A1094" s="231"/>
      <c r="B1094" s="216" t="s">
        <v>552</v>
      </c>
      <c r="C1094" s="262" t="s">
        <v>555</v>
      </c>
      <c r="D1094" s="942"/>
      <c r="E1094" s="215">
        <f t="shared" si="124"/>
        <v>43823</v>
      </c>
      <c r="F1094" s="215">
        <f t="shared" si="124"/>
        <v>43827</v>
      </c>
      <c r="G1094" s="215">
        <f t="shared" si="124"/>
        <v>43858</v>
      </c>
      <c r="H1094" s="218"/>
      <c r="J1094" s="218"/>
    </row>
    <row r="1095" spans="1:10">
      <c r="A1095" s="218"/>
      <c r="B1095" s="228"/>
      <c r="C1095" s="228"/>
      <c r="D1095" s="264"/>
      <c r="E1095" s="226"/>
      <c r="F1095" s="226"/>
      <c r="G1095" s="226"/>
      <c r="H1095" s="218"/>
      <c r="J1095" s="218"/>
    </row>
    <row r="1096" spans="1:10">
      <c r="A1096" s="231" t="s">
        <v>237</v>
      </c>
      <c r="B1096" s="219"/>
      <c r="C1096" s="219"/>
      <c r="D1096" s="218"/>
      <c r="E1096" s="218"/>
      <c r="F1096" s="218"/>
      <c r="G1096" s="218"/>
      <c r="H1096" s="218"/>
      <c r="J1096" s="218"/>
    </row>
    <row r="1097" spans="1:10">
      <c r="A1097" s="218"/>
      <c r="B1097" s="943" t="s">
        <v>25</v>
      </c>
      <c r="C1097" s="943" t="s">
        <v>26</v>
      </c>
      <c r="D1097" s="935" t="s">
        <v>27</v>
      </c>
      <c r="E1097" s="217" t="s">
        <v>157</v>
      </c>
      <c r="F1097" s="217" t="s">
        <v>157</v>
      </c>
      <c r="G1097" s="217" t="s">
        <v>238</v>
      </c>
      <c r="H1097" s="218"/>
      <c r="I1097" s="263"/>
      <c r="J1097" s="218"/>
    </row>
    <row r="1098" spans="1:10">
      <c r="A1098" s="218"/>
      <c r="B1098" s="944"/>
      <c r="C1098" s="944"/>
      <c r="D1098" s="936"/>
      <c r="E1098" s="217" t="s">
        <v>1099</v>
      </c>
      <c r="F1098" s="217" t="s">
        <v>29</v>
      </c>
      <c r="G1098" s="215" t="s">
        <v>30</v>
      </c>
      <c r="H1098" s="218"/>
      <c r="J1098" s="218"/>
    </row>
    <row r="1099" spans="1:10">
      <c r="A1099" s="218"/>
      <c r="B1099" s="216" t="s">
        <v>542</v>
      </c>
      <c r="C1099" s="259" t="s">
        <v>1315</v>
      </c>
      <c r="D1099" s="940" t="s">
        <v>1314</v>
      </c>
      <c r="E1099" s="215">
        <v>43802</v>
      </c>
      <c r="F1099" s="215">
        <v>43806</v>
      </c>
      <c r="G1099" s="215">
        <f>F1099+28</f>
        <v>43834</v>
      </c>
      <c r="H1099" s="218"/>
      <c r="J1099" s="218"/>
    </row>
    <row r="1100" spans="1:10">
      <c r="A1100" s="218"/>
      <c r="B1100" s="216" t="s">
        <v>543</v>
      </c>
      <c r="C1100" s="262" t="s">
        <v>235</v>
      </c>
      <c r="D1100" s="941"/>
      <c r="E1100" s="215">
        <f t="shared" ref="E1100:G1102" si="125">E1099+7</f>
        <v>43809</v>
      </c>
      <c r="F1100" s="215">
        <f t="shared" si="125"/>
        <v>43813</v>
      </c>
      <c r="G1100" s="215">
        <f t="shared" si="125"/>
        <v>43841</v>
      </c>
      <c r="H1100" s="218"/>
      <c r="J1100" s="218"/>
    </row>
    <row r="1101" spans="1:10">
      <c r="A1101" s="218"/>
      <c r="B1101" s="216" t="s">
        <v>1313</v>
      </c>
      <c r="C1101" s="262" t="s">
        <v>1312</v>
      </c>
      <c r="D1101" s="941"/>
      <c r="E1101" s="215">
        <f t="shared" si="125"/>
        <v>43816</v>
      </c>
      <c r="F1101" s="215">
        <f t="shared" si="125"/>
        <v>43820</v>
      </c>
      <c r="G1101" s="215">
        <f t="shared" si="125"/>
        <v>43848</v>
      </c>
      <c r="H1101" s="218"/>
      <c r="J1101" s="218"/>
    </row>
    <row r="1102" spans="1:10">
      <c r="A1102" s="218"/>
      <c r="B1102" s="216" t="s">
        <v>1311</v>
      </c>
      <c r="C1102" s="262" t="s">
        <v>1310</v>
      </c>
      <c r="D1102" s="942"/>
      <c r="E1102" s="215">
        <f t="shared" si="125"/>
        <v>43823</v>
      </c>
      <c r="F1102" s="215">
        <f t="shared" si="125"/>
        <v>43827</v>
      </c>
      <c r="G1102" s="215">
        <f t="shared" si="125"/>
        <v>43855</v>
      </c>
      <c r="H1102" s="218"/>
      <c r="J1102" s="218"/>
    </row>
    <row r="1103" spans="1:10">
      <c r="A1103" s="218"/>
      <c r="B1103" s="228"/>
      <c r="C1103" s="235"/>
      <c r="D1103" s="227"/>
      <c r="E1103" s="226"/>
      <c r="F1103" s="226"/>
      <c r="G1103" s="218"/>
      <c r="H1103" s="218"/>
      <c r="J1103" s="218"/>
    </row>
    <row r="1104" spans="1:10">
      <c r="A1104" s="231" t="s">
        <v>239</v>
      </c>
      <c r="B1104" s="256"/>
      <c r="C1104" s="256"/>
      <c r="D1104" s="231"/>
      <c r="E1104" s="231"/>
      <c r="F1104" s="231"/>
      <c r="G1104" s="254"/>
      <c r="H1104" s="218"/>
      <c r="J1104" s="218"/>
    </row>
    <row r="1105" spans="1:10">
      <c r="A1105" s="218"/>
      <c r="B1105" s="943" t="s">
        <v>25</v>
      </c>
      <c r="C1105" s="943" t="s">
        <v>26</v>
      </c>
      <c r="D1105" s="935" t="s">
        <v>27</v>
      </c>
      <c r="E1105" s="217" t="s">
        <v>157</v>
      </c>
      <c r="F1105" s="217" t="s">
        <v>157</v>
      </c>
      <c r="G1105" s="217" t="s">
        <v>239</v>
      </c>
      <c r="H1105" s="218"/>
      <c r="J1105" s="218"/>
    </row>
    <row r="1106" spans="1:10">
      <c r="A1106" s="218"/>
      <c r="B1106" s="944"/>
      <c r="C1106" s="944"/>
      <c r="D1106" s="936"/>
      <c r="E1106" s="217" t="s">
        <v>1099</v>
      </c>
      <c r="F1106" s="217" t="s">
        <v>29</v>
      </c>
      <c r="G1106" s="217" t="s">
        <v>30</v>
      </c>
      <c r="H1106" s="218"/>
      <c r="J1106" s="218"/>
    </row>
    <row r="1107" spans="1:10">
      <c r="A1107" s="218"/>
      <c r="B1107" s="216" t="s">
        <v>408</v>
      </c>
      <c r="C1107" s="262" t="s">
        <v>376</v>
      </c>
      <c r="D1107" s="940" t="s">
        <v>1325</v>
      </c>
      <c r="E1107" s="215">
        <v>43797</v>
      </c>
      <c r="F1107" s="215">
        <v>43803</v>
      </c>
      <c r="G1107" s="215">
        <f>F1107+19</f>
        <v>43822</v>
      </c>
      <c r="H1107" s="218"/>
      <c r="J1107" s="218"/>
    </row>
    <row r="1108" spans="1:10">
      <c r="A1108" s="218"/>
      <c r="B1108" s="216" t="s">
        <v>409</v>
      </c>
      <c r="C1108" s="262" t="s">
        <v>413</v>
      </c>
      <c r="D1108" s="941"/>
      <c r="E1108" s="215">
        <f t="shared" ref="E1108:G1110" si="126">E1107+7</f>
        <v>43804</v>
      </c>
      <c r="F1108" s="215">
        <f t="shared" si="126"/>
        <v>43810</v>
      </c>
      <c r="G1108" s="215">
        <f t="shared" si="126"/>
        <v>43829</v>
      </c>
      <c r="H1108" s="218"/>
      <c r="J1108" s="218"/>
    </row>
    <row r="1109" spans="1:10">
      <c r="A1109" s="218"/>
      <c r="B1109" s="216" t="s">
        <v>410</v>
      </c>
      <c r="C1109" s="262" t="s">
        <v>414</v>
      </c>
      <c r="D1109" s="941"/>
      <c r="E1109" s="215">
        <f t="shared" si="126"/>
        <v>43811</v>
      </c>
      <c r="F1109" s="215">
        <f t="shared" si="126"/>
        <v>43817</v>
      </c>
      <c r="G1109" s="215">
        <f t="shared" si="126"/>
        <v>43836</v>
      </c>
      <c r="H1109" s="218"/>
      <c r="J1109" s="218"/>
    </row>
    <row r="1110" spans="1:10">
      <c r="A1110" s="218"/>
      <c r="B1110" s="216" t="s">
        <v>411</v>
      </c>
      <c r="C1110" s="262" t="s">
        <v>1293</v>
      </c>
      <c r="D1110" s="942"/>
      <c r="E1110" s="215">
        <f t="shared" si="126"/>
        <v>43818</v>
      </c>
      <c r="F1110" s="215">
        <f t="shared" si="126"/>
        <v>43824</v>
      </c>
      <c r="G1110" s="215">
        <f t="shared" si="126"/>
        <v>43843</v>
      </c>
      <c r="H1110" s="218"/>
      <c r="J1110" s="218"/>
    </row>
    <row r="1111" spans="1:10">
      <c r="A1111" s="218"/>
      <c r="B1111" s="228"/>
      <c r="C1111" s="235"/>
      <c r="D1111" s="227"/>
      <c r="E1111" s="226"/>
      <c r="F1111" s="226"/>
      <c r="G1111" s="226"/>
      <c r="H1111" s="218"/>
      <c r="J1111" s="218"/>
    </row>
    <row r="1112" spans="1:10">
      <c r="A1112" s="218"/>
      <c r="B1112" s="947" t="s">
        <v>25</v>
      </c>
      <c r="C1112" s="947" t="s">
        <v>26</v>
      </c>
      <c r="D1112" s="937" t="s">
        <v>27</v>
      </c>
      <c r="E1112" s="217" t="s">
        <v>157</v>
      </c>
      <c r="F1112" s="217" t="s">
        <v>157</v>
      </c>
      <c r="G1112" s="217" t="s">
        <v>239</v>
      </c>
      <c r="H1112" s="218"/>
      <c r="J1112" s="218"/>
    </row>
    <row r="1113" spans="1:10">
      <c r="A1113" s="218"/>
      <c r="B1113" s="948"/>
      <c r="C1113" s="948"/>
      <c r="D1113" s="938"/>
      <c r="E1113" s="217" t="s">
        <v>1099</v>
      </c>
      <c r="F1113" s="217" t="s">
        <v>29</v>
      </c>
      <c r="G1113" s="217" t="s">
        <v>30</v>
      </c>
      <c r="H1113" s="218"/>
      <c r="J1113" s="218"/>
    </row>
    <row r="1114" spans="1:10">
      <c r="A1114" s="218"/>
      <c r="B1114" s="216" t="s">
        <v>1324</v>
      </c>
      <c r="C1114" s="259" t="s">
        <v>1323</v>
      </c>
      <c r="D1114" s="940" t="s">
        <v>1322</v>
      </c>
      <c r="E1114" s="215">
        <v>43801</v>
      </c>
      <c r="F1114" s="215">
        <v>43805</v>
      </c>
      <c r="G1114" s="215">
        <f>F1114+19</f>
        <v>43824</v>
      </c>
      <c r="H1114" s="218"/>
      <c r="J1114" s="218"/>
    </row>
    <row r="1115" spans="1:10">
      <c r="A1115" s="218"/>
      <c r="B1115" s="216" t="s">
        <v>1321</v>
      </c>
      <c r="C1115" s="259" t="s">
        <v>1320</v>
      </c>
      <c r="D1115" s="941"/>
      <c r="E1115" s="215">
        <f t="shared" ref="E1115:G1117" si="127">E1114+7</f>
        <v>43808</v>
      </c>
      <c r="F1115" s="215">
        <f t="shared" si="127"/>
        <v>43812</v>
      </c>
      <c r="G1115" s="215">
        <f t="shared" si="127"/>
        <v>43831</v>
      </c>
      <c r="H1115" s="218"/>
      <c r="J1115" s="218"/>
    </row>
    <row r="1116" spans="1:10">
      <c r="A1116" s="218"/>
      <c r="B1116" s="216" t="s">
        <v>1319</v>
      </c>
      <c r="C1116" s="262" t="s">
        <v>1318</v>
      </c>
      <c r="D1116" s="941"/>
      <c r="E1116" s="215">
        <f t="shared" si="127"/>
        <v>43815</v>
      </c>
      <c r="F1116" s="215">
        <f t="shared" si="127"/>
        <v>43819</v>
      </c>
      <c r="G1116" s="215">
        <f t="shared" si="127"/>
        <v>43838</v>
      </c>
      <c r="H1116" s="218"/>
      <c r="J1116" s="218"/>
    </row>
    <row r="1117" spans="1:10">
      <c r="A1117" s="218"/>
      <c r="B1117" s="216" t="s">
        <v>1317</v>
      </c>
      <c r="C1117" s="262" t="s">
        <v>1316</v>
      </c>
      <c r="D1117" s="942"/>
      <c r="E1117" s="215">
        <f t="shared" si="127"/>
        <v>43822</v>
      </c>
      <c r="F1117" s="215">
        <f t="shared" si="127"/>
        <v>43826</v>
      </c>
      <c r="G1117" s="215">
        <f t="shared" si="127"/>
        <v>43845</v>
      </c>
      <c r="H1117" s="218"/>
      <c r="J1117" s="218"/>
    </row>
    <row r="1118" spans="1:10">
      <c r="A1118" s="218"/>
      <c r="B1118" s="218"/>
      <c r="C1118" s="218"/>
      <c r="D1118" s="218"/>
      <c r="E1118" s="218"/>
      <c r="F1118" s="218"/>
      <c r="G1118" s="218"/>
      <c r="H1118" s="218"/>
      <c r="J1118" s="218"/>
    </row>
    <row r="1119" spans="1:10">
      <c r="A1119" s="218"/>
      <c r="B1119" s="943" t="s">
        <v>25</v>
      </c>
      <c r="C1119" s="943" t="s">
        <v>26</v>
      </c>
      <c r="D1119" s="935" t="s">
        <v>27</v>
      </c>
      <c r="E1119" s="217" t="s">
        <v>157</v>
      </c>
      <c r="F1119" s="217" t="s">
        <v>157</v>
      </c>
      <c r="G1119" s="217" t="s">
        <v>239</v>
      </c>
      <c r="H1119" s="218"/>
      <c r="J1119" s="218"/>
    </row>
    <row r="1120" spans="1:10">
      <c r="A1120" s="218"/>
      <c r="B1120" s="944"/>
      <c r="C1120" s="944"/>
      <c r="D1120" s="936"/>
      <c r="E1120" s="217" t="s">
        <v>1099</v>
      </c>
      <c r="F1120" s="217" t="s">
        <v>29</v>
      </c>
      <c r="G1120" s="215" t="s">
        <v>30</v>
      </c>
      <c r="H1120" s="218"/>
      <c r="J1120" s="218"/>
    </row>
    <row r="1121" spans="1:10">
      <c r="A1121" s="218"/>
      <c r="B1121" s="216" t="s">
        <v>542</v>
      </c>
      <c r="C1121" s="259" t="s">
        <v>1315</v>
      </c>
      <c r="D1121" s="940" t="s">
        <v>1314</v>
      </c>
      <c r="E1121" s="215">
        <v>43802</v>
      </c>
      <c r="F1121" s="215">
        <v>43806</v>
      </c>
      <c r="G1121" s="215">
        <f>F1121+19</f>
        <v>43825</v>
      </c>
      <c r="H1121" s="218"/>
      <c r="J1121" s="218"/>
    </row>
    <row r="1122" spans="1:10">
      <c r="A1122" s="218"/>
      <c r="B1122" s="216" t="s">
        <v>543</v>
      </c>
      <c r="C1122" s="262" t="s">
        <v>235</v>
      </c>
      <c r="D1122" s="941"/>
      <c r="E1122" s="215">
        <f t="shared" ref="E1122:G1124" si="128">E1121+7</f>
        <v>43809</v>
      </c>
      <c r="F1122" s="215">
        <f t="shared" si="128"/>
        <v>43813</v>
      </c>
      <c r="G1122" s="215">
        <f t="shared" si="128"/>
        <v>43832</v>
      </c>
      <c r="H1122" s="218"/>
      <c r="J1122" s="218"/>
    </row>
    <row r="1123" spans="1:10">
      <c r="A1123" s="218"/>
      <c r="B1123" s="216" t="s">
        <v>1313</v>
      </c>
      <c r="C1123" s="262" t="s">
        <v>1312</v>
      </c>
      <c r="D1123" s="941"/>
      <c r="E1123" s="215">
        <f t="shared" si="128"/>
        <v>43816</v>
      </c>
      <c r="F1123" s="215">
        <f t="shared" si="128"/>
        <v>43820</v>
      </c>
      <c r="G1123" s="215">
        <f t="shared" si="128"/>
        <v>43839</v>
      </c>
      <c r="H1123" s="218"/>
      <c r="J1123" s="218"/>
    </row>
    <row r="1124" spans="1:10">
      <c r="A1124" s="218"/>
      <c r="B1124" s="216" t="s">
        <v>1311</v>
      </c>
      <c r="C1124" s="262" t="s">
        <v>1310</v>
      </c>
      <c r="D1124" s="942"/>
      <c r="E1124" s="215">
        <f t="shared" si="128"/>
        <v>43823</v>
      </c>
      <c r="F1124" s="215">
        <f t="shared" si="128"/>
        <v>43827</v>
      </c>
      <c r="G1124" s="215">
        <f t="shared" si="128"/>
        <v>43846</v>
      </c>
      <c r="H1124" s="218"/>
      <c r="J1124" s="218"/>
    </row>
    <row r="1125" spans="1:10">
      <c r="A1125" s="218"/>
      <c r="B1125" s="218"/>
      <c r="C1125" s="235"/>
      <c r="D1125" s="227"/>
      <c r="E1125" s="226"/>
      <c r="F1125" s="226"/>
      <c r="G1125" s="226"/>
      <c r="H1125" s="218"/>
      <c r="J1125" s="218"/>
    </row>
    <row r="1126" spans="1:10">
      <c r="A1126" s="231" t="s">
        <v>134</v>
      </c>
      <c r="B1126" s="256"/>
      <c r="C1126" s="256"/>
      <c r="D1126" s="231"/>
      <c r="E1126" s="231"/>
      <c r="F1126" s="231"/>
      <c r="G1126" s="254"/>
      <c r="H1126" s="218"/>
      <c r="J1126" s="218"/>
    </row>
    <row r="1127" spans="1:10">
      <c r="A1127" s="218"/>
      <c r="B1127" s="943" t="s">
        <v>25</v>
      </c>
      <c r="C1127" s="943" t="s">
        <v>26</v>
      </c>
      <c r="D1127" s="935" t="s">
        <v>27</v>
      </c>
      <c r="E1127" s="217" t="s">
        <v>157</v>
      </c>
      <c r="F1127" s="217" t="s">
        <v>157</v>
      </c>
      <c r="G1127" s="217" t="s">
        <v>134</v>
      </c>
      <c r="H1127" s="218"/>
      <c r="J1127" s="218"/>
    </row>
    <row r="1128" spans="1:10">
      <c r="A1128" s="218"/>
      <c r="B1128" s="944"/>
      <c r="C1128" s="944"/>
      <c r="D1128" s="936"/>
      <c r="E1128" s="217" t="s">
        <v>1099</v>
      </c>
      <c r="F1128" s="217" t="s">
        <v>29</v>
      </c>
      <c r="G1128" s="217" t="s">
        <v>30</v>
      </c>
      <c r="H1128" s="218"/>
      <c r="J1128" s="218"/>
    </row>
    <row r="1129" spans="1:10">
      <c r="A1129" s="218"/>
      <c r="B1129" s="224" t="s">
        <v>596</v>
      </c>
      <c r="C1129" s="224" t="s">
        <v>475</v>
      </c>
      <c r="D1129" s="940" t="s">
        <v>1299</v>
      </c>
      <c r="E1129" s="215">
        <v>43801</v>
      </c>
      <c r="F1129" s="215">
        <v>43806</v>
      </c>
      <c r="G1129" s="215">
        <f>F1129+33</f>
        <v>43839</v>
      </c>
      <c r="H1129" s="218"/>
      <c r="J1129" s="218"/>
    </row>
    <row r="1130" spans="1:10">
      <c r="A1130" s="218"/>
      <c r="B1130" s="224" t="s">
        <v>597</v>
      </c>
      <c r="C1130" s="224" t="s">
        <v>1298</v>
      </c>
      <c r="D1130" s="941"/>
      <c r="E1130" s="215">
        <f t="shared" ref="E1130:G1132" si="129">E1129+7</f>
        <v>43808</v>
      </c>
      <c r="F1130" s="215">
        <f t="shared" si="129"/>
        <v>43813</v>
      </c>
      <c r="G1130" s="215">
        <f t="shared" si="129"/>
        <v>43846</v>
      </c>
      <c r="H1130" s="218"/>
      <c r="J1130" s="218"/>
    </row>
    <row r="1131" spans="1:10">
      <c r="A1131" s="218"/>
      <c r="B1131" s="224" t="s">
        <v>598</v>
      </c>
      <c r="C1131" s="224" t="s">
        <v>601</v>
      </c>
      <c r="D1131" s="941"/>
      <c r="E1131" s="215">
        <f t="shared" si="129"/>
        <v>43815</v>
      </c>
      <c r="F1131" s="215">
        <f t="shared" si="129"/>
        <v>43820</v>
      </c>
      <c r="G1131" s="215">
        <f t="shared" si="129"/>
        <v>43853</v>
      </c>
      <c r="H1131" s="218"/>
      <c r="J1131" s="218"/>
    </row>
    <row r="1132" spans="1:10">
      <c r="A1132" s="218"/>
      <c r="B1132" s="224" t="s">
        <v>599</v>
      </c>
      <c r="C1132" s="224" t="s">
        <v>1297</v>
      </c>
      <c r="D1132" s="942"/>
      <c r="E1132" s="215">
        <f t="shared" si="129"/>
        <v>43822</v>
      </c>
      <c r="F1132" s="215">
        <f t="shared" si="129"/>
        <v>43827</v>
      </c>
      <c r="G1132" s="215">
        <f t="shared" si="129"/>
        <v>43860</v>
      </c>
      <c r="H1132" s="218"/>
      <c r="J1132" s="218"/>
    </row>
    <row r="1133" spans="1:10">
      <c r="A1133" s="218"/>
      <c r="B1133" s="228"/>
      <c r="C1133" s="235"/>
      <c r="D1133" s="227"/>
      <c r="E1133" s="226"/>
      <c r="F1133" s="226"/>
      <c r="G1133" s="226"/>
      <c r="H1133" s="218"/>
      <c r="J1133" s="218"/>
    </row>
    <row r="1134" spans="1:10">
      <c r="A1134" s="218"/>
      <c r="B1134" s="943" t="s">
        <v>25</v>
      </c>
      <c r="C1134" s="943" t="s">
        <v>26</v>
      </c>
      <c r="D1134" s="935" t="s">
        <v>27</v>
      </c>
      <c r="E1134" s="217" t="s">
        <v>157</v>
      </c>
      <c r="F1134" s="217" t="s">
        <v>157</v>
      </c>
      <c r="G1134" s="217" t="s">
        <v>1309</v>
      </c>
      <c r="H1134" s="218"/>
      <c r="J1134" s="218"/>
    </row>
    <row r="1135" spans="1:10">
      <c r="A1135" s="218"/>
      <c r="B1135" s="944"/>
      <c r="C1135" s="944"/>
      <c r="D1135" s="936"/>
      <c r="E1135" s="217" t="s">
        <v>1099</v>
      </c>
      <c r="F1135" s="217" t="s">
        <v>29</v>
      </c>
      <c r="G1135" s="215" t="s">
        <v>30</v>
      </c>
      <c r="H1135" s="218"/>
      <c r="J1135" s="218"/>
    </row>
    <row r="1136" spans="1:10">
      <c r="A1136" s="218"/>
      <c r="B1136" s="216" t="s">
        <v>1308</v>
      </c>
      <c r="C1136" s="262" t="s">
        <v>1307</v>
      </c>
      <c r="D1136" s="940" t="s">
        <v>1306</v>
      </c>
      <c r="E1136" s="215">
        <v>43797</v>
      </c>
      <c r="F1136" s="215">
        <v>43802</v>
      </c>
      <c r="G1136" s="215">
        <f>F1136+32</f>
        <v>43834</v>
      </c>
      <c r="H1136" s="218"/>
      <c r="J1136" s="218"/>
    </row>
    <row r="1137" spans="1:10">
      <c r="A1137" s="218"/>
      <c r="B1137" s="216" t="s">
        <v>1305</v>
      </c>
      <c r="C1137" s="262" t="s">
        <v>1304</v>
      </c>
      <c r="D1137" s="941"/>
      <c r="E1137" s="215">
        <f t="shared" ref="E1137:G1139" si="130">E1136+7</f>
        <v>43804</v>
      </c>
      <c r="F1137" s="215">
        <f t="shared" si="130"/>
        <v>43809</v>
      </c>
      <c r="G1137" s="215">
        <f t="shared" si="130"/>
        <v>43841</v>
      </c>
      <c r="H1137" s="218"/>
      <c r="J1137" s="218"/>
    </row>
    <row r="1138" spans="1:10">
      <c r="A1138" s="218"/>
      <c r="B1138" s="216" t="s">
        <v>1303</v>
      </c>
      <c r="C1138" s="262" t="s">
        <v>1302</v>
      </c>
      <c r="D1138" s="941"/>
      <c r="E1138" s="215">
        <f t="shared" si="130"/>
        <v>43811</v>
      </c>
      <c r="F1138" s="215">
        <f t="shared" si="130"/>
        <v>43816</v>
      </c>
      <c r="G1138" s="215">
        <f t="shared" si="130"/>
        <v>43848</v>
      </c>
      <c r="H1138" s="218"/>
      <c r="J1138" s="218"/>
    </row>
    <row r="1139" spans="1:10">
      <c r="A1139" s="218"/>
      <c r="B1139" s="216" t="s">
        <v>1301</v>
      </c>
      <c r="C1139" s="262" t="s">
        <v>1300</v>
      </c>
      <c r="D1139" s="942"/>
      <c r="E1139" s="215">
        <f t="shared" si="130"/>
        <v>43818</v>
      </c>
      <c r="F1139" s="215">
        <f t="shared" si="130"/>
        <v>43823</v>
      </c>
      <c r="G1139" s="215">
        <f t="shared" si="130"/>
        <v>43855</v>
      </c>
      <c r="H1139" s="218"/>
      <c r="J1139" s="218"/>
    </row>
    <row r="1140" spans="1:10">
      <c r="A1140" s="218"/>
      <c r="B1140" s="228"/>
      <c r="C1140" s="235"/>
      <c r="D1140" s="227"/>
      <c r="E1140" s="226"/>
      <c r="F1140" s="226"/>
      <c r="G1140" s="226"/>
      <c r="H1140" s="218"/>
      <c r="J1140" s="218"/>
    </row>
    <row r="1141" spans="1:10">
      <c r="A1141" s="231" t="s">
        <v>135</v>
      </c>
      <c r="B1141" s="256"/>
      <c r="C1141" s="256"/>
      <c r="D1141" s="231"/>
      <c r="E1141" s="231"/>
      <c r="F1141" s="231"/>
      <c r="G1141" s="254"/>
      <c r="H1141" s="218"/>
      <c r="J1141" s="218"/>
    </row>
    <row r="1142" spans="1:10">
      <c r="A1142" s="231"/>
      <c r="B1142" s="943" t="s">
        <v>25</v>
      </c>
      <c r="C1142" s="943" t="s">
        <v>26</v>
      </c>
      <c r="D1142" s="935" t="s">
        <v>27</v>
      </c>
      <c r="E1142" s="217" t="s">
        <v>157</v>
      </c>
      <c r="F1142" s="217" t="s">
        <v>157</v>
      </c>
      <c r="G1142" s="217" t="s">
        <v>135</v>
      </c>
      <c r="H1142" s="218"/>
      <c r="J1142" s="218"/>
    </row>
    <row r="1143" spans="1:10">
      <c r="A1143" s="231"/>
      <c r="B1143" s="944"/>
      <c r="C1143" s="944"/>
      <c r="D1143" s="936"/>
      <c r="E1143" s="217" t="s">
        <v>1099</v>
      </c>
      <c r="F1143" s="217" t="s">
        <v>29</v>
      </c>
      <c r="G1143" s="215" t="s">
        <v>30</v>
      </c>
      <c r="H1143" s="218"/>
      <c r="J1143" s="218"/>
    </row>
    <row r="1144" spans="1:10">
      <c r="A1144" s="231"/>
      <c r="B1144" s="224" t="s">
        <v>596</v>
      </c>
      <c r="C1144" s="224" t="s">
        <v>475</v>
      </c>
      <c r="D1144" s="940" t="s">
        <v>1299</v>
      </c>
      <c r="E1144" s="215">
        <v>43801</v>
      </c>
      <c r="F1144" s="215">
        <v>43806</v>
      </c>
      <c r="G1144" s="215">
        <f>F1144+37</f>
        <v>43843</v>
      </c>
      <c r="H1144" s="218"/>
      <c r="J1144" s="218"/>
    </row>
    <row r="1145" spans="1:10">
      <c r="A1145" s="231"/>
      <c r="B1145" s="224" t="s">
        <v>597</v>
      </c>
      <c r="C1145" s="224" t="s">
        <v>1298</v>
      </c>
      <c r="D1145" s="941"/>
      <c r="E1145" s="215">
        <f t="shared" ref="E1145:G1147" si="131">E1144+7</f>
        <v>43808</v>
      </c>
      <c r="F1145" s="215">
        <f t="shared" si="131"/>
        <v>43813</v>
      </c>
      <c r="G1145" s="215">
        <f t="shared" si="131"/>
        <v>43850</v>
      </c>
      <c r="H1145" s="218"/>
      <c r="J1145" s="218"/>
    </row>
    <row r="1146" spans="1:10">
      <c r="A1146" s="231"/>
      <c r="B1146" s="224" t="s">
        <v>598</v>
      </c>
      <c r="C1146" s="224" t="s">
        <v>601</v>
      </c>
      <c r="D1146" s="941"/>
      <c r="E1146" s="215">
        <f t="shared" si="131"/>
        <v>43815</v>
      </c>
      <c r="F1146" s="215">
        <f t="shared" si="131"/>
        <v>43820</v>
      </c>
      <c r="G1146" s="215">
        <f t="shared" si="131"/>
        <v>43857</v>
      </c>
      <c r="H1146" s="218"/>
      <c r="J1146" s="218"/>
    </row>
    <row r="1147" spans="1:10">
      <c r="A1147" s="231"/>
      <c r="B1147" s="224" t="s">
        <v>599</v>
      </c>
      <c r="C1147" s="224" t="s">
        <v>1297</v>
      </c>
      <c r="D1147" s="942"/>
      <c r="E1147" s="215">
        <f t="shared" si="131"/>
        <v>43822</v>
      </c>
      <c r="F1147" s="215">
        <f t="shared" si="131"/>
        <v>43827</v>
      </c>
      <c r="G1147" s="215">
        <f t="shared" si="131"/>
        <v>43864</v>
      </c>
      <c r="H1147" s="218"/>
      <c r="J1147" s="218"/>
    </row>
    <row r="1148" spans="1:10">
      <c r="A1148" s="231"/>
      <c r="B1148" s="240"/>
      <c r="C1148" s="235"/>
      <c r="D1148" s="227"/>
      <c r="E1148" s="226"/>
      <c r="F1148" s="226"/>
      <c r="G1148" s="226"/>
      <c r="H1148" s="218"/>
      <c r="J1148" s="218"/>
    </row>
    <row r="1149" spans="1:10">
      <c r="A1149" s="231" t="s">
        <v>136</v>
      </c>
      <c r="B1149" s="243"/>
      <c r="C1149" s="243"/>
      <c r="D1149" s="242"/>
      <c r="E1149" s="242"/>
      <c r="F1149" s="241"/>
      <c r="G1149" s="241"/>
      <c r="H1149" s="218"/>
      <c r="J1149" s="218"/>
    </row>
    <row r="1150" spans="1:10">
      <c r="A1150" s="231"/>
      <c r="B1150" s="943" t="s">
        <v>25</v>
      </c>
      <c r="C1150" s="943" t="s">
        <v>26</v>
      </c>
      <c r="D1150" s="935" t="s">
        <v>27</v>
      </c>
      <c r="E1150" s="217" t="s">
        <v>157</v>
      </c>
      <c r="F1150" s="217" t="s">
        <v>157</v>
      </c>
      <c r="G1150" s="217" t="s">
        <v>136</v>
      </c>
      <c r="H1150" s="245"/>
      <c r="J1150" s="218"/>
    </row>
    <row r="1151" spans="1:10">
      <c r="A1151" s="231"/>
      <c r="B1151" s="944"/>
      <c r="C1151" s="944"/>
      <c r="D1151" s="936"/>
      <c r="E1151" s="217" t="s">
        <v>1099</v>
      </c>
      <c r="F1151" s="217" t="s">
        <v>29</v>
      </c>
      <c r="G1151" s="217" t="s">
        <v>30</v>
      </c>
      <c r="H1151" s="245"/>
      <c r="J1151" s="218"/>
    </row>
    <row r="1152" spans="1:10">
      <c r="A1152" s="231"/>
      <c r="B1152" s="224" t="s">
        <v>596</v>
      </c>
      <c r="C1152" s="224" t="s">
        <v>475</v>
      </c>
      <c r="D1152" s="940" t="s">
        <v>1299</v>
      </c>
      <c r="E1152" s="215">
        <v>43801</v>
      </c>
      <c r="F1152" s="215">
        <v>43806</v>
      </c>
      <c r="G1152" s="215">
        <f>F1152+36</f>
        <v>43842</v>
      </c>
      <c r="H1152" s="245"/>
      <c r="J1152" s="218"/>
    </row>
    <row r="1153" spans="1:10">
      <c r="A1153" s="231"/>
      <c r="B1153" s="224" t="s">
        <v>597</v>
      </c>
      <c r="C1153" s="224" t="s">
        <v>1298</v>
      </c>
      <c r="D1153" s="941"/>
      <c r="E1153" s="215">
        <f t="shared" ref="E1153:G1155" si="132">E1152+7</f>
        <v>43808</v>
      </c>
      <c r="F1153" s="215">
        <f t="shared" si="132"/>
        <v>43813</v>
      </c>
      <c r="G1153" s="215">
        <f t="shared" si="132"/>
        <v>43849</v>
      </c>
      <c r="H1153" s="260"/>
      <c r="J1153" s="218"/>
    </row>
    <row r="1154" spans="1:10">
      <c r="A1154" s="231"/>
      <c r="B1154" s="224" t="s">
        <v>598</v>
      </c>
      <c r="C1154" s="224" t="s">
        <v>601</v>
      </c>
      <c r="D1154" s="941"/>
      <c r="E1154" s="215">
        <f t="shared" si="132"/>
        <v>43815</v>
      </c>
      <c r="F1154" s="215">
        <f t="shared" si="132"/>
        <v>43820</v>
      </c>
      <c r="G1154" s="215">
        <f t="shared" si="132"/>
        <v>43856</v>
      </c>
      <c r="H1154" s="260"/>
      <c r="J1154" s="218"/>
    </row>
    <row r="1155" spans="1:10">
      <c r="A1155" s="231"/>
      <c r="B1155" s="224" t="s">
        <v>599</v>
      </c>
      <c r="C1155" s="224" t="s">
        <v>1297</v>
      </c>
      <c r="D1155" s="942"/>
      <c r="E1155" s="215">
        <f t="shared" si="132"/>
        <v>43822</v>
      </c>
      <c r="F1155" s="215">
        <f t="shared" si="132"/>
        <v>43827</v>
      </c>
      <c r="G1155" s="215">
        <f t="shared" si="132"/>
        <v>43863</v>
      </c>
      <c r="H1155" s="260"/>
      <c r="J1155" s="218"/>
    </row>
    <row r="1156" spans="1:10">
      <c r="A1156" s="231"/>
      <c r="B1156" s="228"/>
      <c r="C1156" s="235"/>
      <c r="D1156" s="227"/>
      <c r="E1156" s="226"/>
      <c r="F1156" s="226"/>
      <c r="G1156" s="218"/>
      <c r="H1156" s="218"/>
      <c r="J1156" s="218"/>
    </row>
    <row r="1157" spans="1:10">
      <c r="A1157" s="231" t="s">
        <v>132</v>
      </c>
      <c r="B1157" s="219"/>
      <c r="C1157" s="219"/>
      <c r="D1157" s="218"/>
      <c r="E1157" s="218"/>
      <c r="F1157" s="218"/>
      <c r="G1157" s="218"/>
      <c r="H1157" s="218"/>
      <c r="J1157" s="218"/>
    </row>
    <row r="1158" spans="1:10">
      <c r="A1158" s="218"/>
      <c r="B1158" s="943" t="s">
        <v>25</v>
      </c>
      <c r="C1158" s="943" t="s">
        <v>26</v>
      </c>
      <c r="D1158" s="935" t="s">
        <v>27</v>
      </c>
      <c r="E1158" s="217" t="s">
        <v>157</v>
      </c>
      <c r="F1158" s="217" t="s">
        <v>157</v>
      </c>
      <c r="G1158" s="217" t="s">
        <v>132</v>
      </c>
      <c r="H1158" s="218"/>
      <c r="J1158" s="218"/>
    </row>
    <row r="1159" spans="1:10">
      <c r="A1159" s="218"/>
      <c r="B1159" s="944"/>
      <c r="C1159" s="944"/>
      <c r="D1159" s="936"/>
      <c r="E1159" s="217" t="s">
        <v>1099</v>
      </c>
      <c r="F1159" s="217" t="s">
        <v>29</v>
      </c>
      <c r="G1159" s="215" t="s">
        <v>30</v>
      </c>
      <c r="H1159" s="218"/>
      <c r="J1159" s="218"/>
    </row>
    <row r="1160" spans="1:10">
      <c r="A1160" s="218"/>
      <c r="B1160" s="224" t="s">
        <v>596</v>
      </c>
      <c r="C1160" s="224" t="s">
        <v>475</v>
      </c>
      <c r="D1160" s="940" t="s">
        <v>1299</v>
      </c>
      <c r="E1160" s="215">
        <v>43801</v>
      </c>
      <c r="F1160" s="215">
        <v>43806</v>
      </c>
      <c r="G1160" s="215">
        <f>F1160+40</f>
        <v>43846</v>
      </c>
      <c r="H1160" s="218"/>
      <c r="J1160" s="218"/>
    </row>
    <row r="1161" spans="1:10">
      <c r="A1161" s="218"/>
      <c r="B1161" s="224" t="s">
        <v>597</v>
      </c>
      <c r="C1161" s="224" t="s">
        <v>1298</v>
      </c>
      <c r="D1161" s="941"/>
      <c r="E1161" s="215">
        <f t="shared" ref="E1161:G1163" si="133">E1160+7</f>
        <v>43808</v>
      </c>
      <c r="F1161" s="215">
        <f t="shared" si="133"/>
        <v>43813</v>
      </c>
      <c r="G1161" s="215">
        <f t="shared" si="133"/>
        <v>43853</v>
      </c>
      <c r="H1161" s="218"/>
      <c r="J1161" s="218"/>
    </row>
    <row r="1162" spans="1:10">
      <c r="A1162" s="218"/>
      <c r="B1162" s="224" t="s">
        <v>598</v>
      </c>
      <c r="C1162" s="224" t="s">
        <v>601</v>
      </c>
      <c r="D1162" s="941"/>
      <c r="E1162" s="215">
        <f t="shared" si="133"/>
        <v>43815</v>
      </c>
      <c r="F1162" s="215">
        <f t="shared" si="133"/>
        <v>43820</v>
      </c>
      <c r="G1162" s="215">
        <f t="shared" si="133"/>
        <v>43860</v>
      </c>
      <c r="H1162" s="218"/>
      <c r="J1162" s="218"/>
    </row>
    <row r="1163" spans="1:10">
      <c r="A1163" s="218"/>
      <c r="B1163" s="224" t="s">
        <v>599</v>
      </c>
      <c r="C1163" s="224" t="s">
        <v>1297</v>
      </c>
      <c r="D1163" s="942"/>
      <c r="E1163" s="215">
        <f t="shared" si="133"/>
        <v>43822</v>
      </c>
      <c r="F1163" s="215">
        <f t="shared" si="133"/>
        <v>43827</v>
      </c>
      <c r="G1163" s="215">
        <f t="shared" si="133"/>
        <v>43867</v>
      </c>
      <c r="H1163" s="218"/>
      <c r="J1163" s="218"/>
    </row>
    <row r="1164" spans="1:10">
      <c r="A1164" s="218"/>
      <c r="B1164" s="228"/>
      <c r="C1164" s="235"/>
      <c r="D1164" s="227"/>
      <c r="E1164" s="226"/>
      <c r="F1164" s="226"/>
      <c r="G1164" s="226"/>
      <c r="H1164" s="218"/>
      <c r="J1164" s="218"/>
    </row>
    <row r="1165" spans="1:10">
      <c r="A1165" s="218"/>
      <c r="B1165" s="943" t="s">
        <v>25</v>
      </c>
      <c r="C1165" s="943" t="s">
        <v>26</v>
      </c>
      <c r="D1165" s="935" t="s">
        <v>27</v>
      </c>
      <c r="E1165" s="217" t="s">
        <v>157</v>
      </c>
      <c r="F1165" s="217" t="s">
        <v>157</v>
      </c>
      <c r="G1165" s="217" t="s">
        <v>132</v>
      </c>
      <c r="H1165" s="218"/>
      <c r="J1165" s="218"/>
    </row>
    <row r="1166" spans="1:10">
      <c r="A1166" s="218"/>
      <c r="B1166" s="944"/>
      <c r="C1166" s="944"/>
      <c r="D1166" s="936"/>
      <c r="E1166" s="217" t="s">
        <v>1099</v>
      </c>
      <c r="F1166" s="217" t="s">
        <v>29</v>
      </c>
      <c r="G1166" s="215" t="s">
        <v>30</v>
      </c>
      <c r="H1166" s="218"/>
      <c r="J1166" s="218"/>
    </row>
    <row r="1167" spans="1:10">
      <c r="A1167" s="218"/>
      <c r="B1167" s="216" t="s">
        <v>1308</v>
      </c>
      <c r="C1167" s="262" t="s">
        <v>1307</v>
      </c>
      <c r="D1167" s="940" t="s">
        <v>1306</v>
      </c>
      <c r="E1167" s="215">
        <v>43797</v>
      </c>
      <c r="F1167" s="215">
        <v>43802</v>
      </c>
      <c r="G1167" s="215">
        <f>F1167+40</f>
        <v>43842</v>
      </c>
      <c r="H1167" s="218"/>
      <c r="J1167" s="218"/>
    </row>
    <row r="1168" spans="1:10">
      <c r="A1168" s="218"/>
      <c r="B1168" s="216" t="s">
        <v>1305</v>
      </c>
      <c r="C1168" s="262" t="s">
        <v>1304</v>
      </c>
      <c r="D1168" s="941"/>
      <c r="E1168" s="215">
        <f t="shared" ref="E1168:G1170" si="134">E1167+7</f>
        <v>43804</v>
      </c>
      <c r="F1168" s="215">
        <f t="shared" si="134"/>
        <v>43809</v>
      </c>
      <c r="G1168" s="215">
        <f t="shared" si="134"/>
        <v>43849</v>
      </c>
      <c r="H1168" s="218"/>
      <c r="J1168" s="218"/>
    </row>
    <row r="1169" spans="1:10">
      <c r="A1169" s="218"/>
      <c r="B1169" s="216" t="s">
        <v>1303</v>
      </c>
      <c r="C1169" s="262" t="s">
        <v>1302</v>
      </c>
      <c r="D1169" s="941"/>
      <c r="E1169" s="215">
        <f t="shared" si="134"/>
        <v>43811</v>
      </c>
      <c r="F1169" s="215">
        <f t="shared" si="134"/>
        <v>43816</v>
      </c>
      <c r="G1169" s="215">
        <f t="shared" si="134"/>
        <v>43856</v>
      </c>
      <c r="H1169" s="218"/>
      <c r="J1169" s="218"/>
    </row>
    <row r="1170" spans="1:10">
      <c r="A1170" s="218"/>
      <c r="B1170" s="216" t="s">
        <v>1301</v>
      </c>
      <c r="C1170" s="262" t="s">
        <v>1300</v>
      </c>
      <c r="D1170" s="942"/>
      <c r="E1170" s="215">
        <f t="shared" si="134"/>
        <v>43818</v>
      </c>
      <c r="F1170" s="215">
        <f t="shared" si="134"/>
        <v>43823</v>
      </c>
      <c r="G1170" s="215">
        <f t="shared" si="134"/>
        <v>43863</v>
      </c>
      <c r="H1170" s="218"/>
      <c r="J1170" s="218"/>
    </row>
    <row r="1171" spans="1:10">
      <c r="A1171" s="218"/>
      <c r="B1171" s="218"/>
      <c r="C1171" s="218"/>
      <c r="D1171" s="218"/>
      <c r="E1171" s="226"/>
      <c r="F1171" s="226"/>
      <c r="G1171" s="226"/>
      <c r="H1171" s="218"/>
      <c r="J1171" s="218"/>
    </row>
    <row r="1172" spans="1:10">
      <c r="A1172" s="231" t="s">
        <v>130</v>
      </c>
      <c r="B1172" s="218"/>
      <c r="C1172" s="218"/>
      <c r="D1172" s="218"/>
      <c r="E1172" s="218"/>
      <c r="F1172" s="218"/>
      <c r="G1172" s="218"/>
      <c r="H1172" s="218"/>
      <c r="J1172" s="218"/>
    </row>
    <row r="1173" spans="1:10">
      <c r="A1173" s="218"/>
      <c r="B1173" s="943" t="s">
        <v>25</v>
      </c>
      <c r="C1173" s="943" t="s">
        <v>26</v>
      </c>
      <c r="D1173" s="935" t="s">
        <v>27</v>
      </c>
      <c r="E1173" s="217" t="s">
        <v>157</v>
      </c>
      <c r="F1173" s="217" t="s">
        <v>157</v>
      </c>
      <c r="G1173" s="215" t="s">
        <v>130</v>
      </c>
      <c r="H1173" s="218"/>
      <c r="J1173" s="218"/>
    </row>
    <row r="1174" spans="1:10">
      <c r="A1174" s="218"/>
      <c r="B1174" s="944"/>
      <c r="C1174" s="944"/>
      <c r="D1174" s="936"/>
      <c r="E1174" s="217" t="s">
        <v>1099</v>
      </c>
      <c r="F1174" s="217" t="s">
        <v>29</v>
      </c>
      <c r="G1174" s="217" t="s">
        <v>30</v>
      </c>
      <c r="H1174" s="218"/>
      <c r="J1174" s="218"/>
    </row>
    <row r="1175" spans="1:10">
      <c r="A1175" s="218"/>
      <c r="B1175" s="224" t="s">
        <v>596</v>
      </c>
      <c r="C1175" s="224" t="s">
        <v>475</v>
      </c>
      <c r="D1175" s="940" t="s">
        <v>1299</v>
      </c>
      <c r="E1175" s="215">
        <v>43801</v>
      </c>
      <c r="F1175" s="215">
        <v>43806</v>
      </c>
      <c r="G1175" s="215">
        <f>F1175+42</f>
        <v>43848</v>
      </c>
      <c r="H1175" s="218"/>
      <c r="J1175" s="218"/>
    </row>
    <row r="1176" spans="1:10">
      <c r="A1176" s="218"/>
      <c r="B1176" s="224" t="s">
        <v>597</v>
      </c>
      <c r="C1176" s="224" t="s">
        <v>1298</v>
      </c>
      <c r="D1176" s="941"/>
      <c r="E1176" s="215">
        <f t="shared" ref="E1176:G1178" si="135">E1175+7</f>
        <v>43808</v>
      </c>
      <c r="F1176" s="215">
        <f t="shared" si="135"/>
        <v>43813</v>
      </c>
      <c r="G1176" s="215">
        <f t="shared" si="135"/>
        <v>43855</v>
      </c>
      <c r="H1176" s="218"/>
      <c r="J1176" s="218"/>
    </row>
    <row r="1177" spans="1:10">
      <c r="A1177" s="218"/>
      <c r="B1177" s="224" t="s">
        <v>598</v>
      </c>
      <c r="C1177" s="224" t="s">
        <v>601</v>
      </c>
      <c r="D1177" s="941"/>
      <c r="E1177" s="215">
        <f t="shared" si="135"/>
        <v>43815</v>
      </c>
      <c r="F1177" s="215">
        <f t="shared" si="135"/>
        <v>43820</v>
      </c>
      <c r="G1177" s="215">
        <f t="shared" si="135"/>
        <v>43862</v>
      </c>
      <c r="H1177" s="218"/>
      <c r="J1177" s="218"/>
    </row>
    <row r="1178" spans="1:10">
      <c r="A1178" s="218"/>
      <c r="B1178" s="224" t="s">
        <v>599</v>
      </c>
      <c r="C1178" s="224" t="s">
        <v>1297</v>
      </c>
      <c r="D1178" s="942"/>
      <c r="E1178" s="215">
        <f t="shared" si="135"/>
        <v>43822</v>
      </c>
      <c r="F1178" s="215">
        <f t="shared" si="135"/>
        <v>43827</v>
      </c>
      <c r="G1178" s="215">
        <f t="shared" si="135"/>
        <v>43869</v>
      </c>
      <c r="H1178" s="218"/>
      <c r="J1178" s="218"/>
    </row>
    <row r="1179" spans="1:10">
      <c r="A1179" s="218"/>
      <c r="B1179" s="228"/>
      <c r="C1179" s="235"/>
      <c r="D1179" s="227"/>
      <c r="E1179" s="226"/>
      <c r="F1179" s="226"/>
      <c r="G1179" s="226"/>
      <c r="H1179" s="218"/>
      <c r="J1179" s="218"/>
    </row>
    <row r="1180" spans="1:10">
      <c r="A1180" s="950" t="s">
        <v>1295</v>
      </c>
      <c r="B1180" s="950"/>
      <c r="C1180" s="235"/>
      <c r="D1180" s="227"/>
      <c r="E1180" s="226"/>
      <c r="F1180" s="226"/>
      <c r="G1180" s="226"/>
      <c r="H1180" s="218"/>
      <c r="J1180" s="218"/>
    </row>
    <row r="1181" spans="1:10">
      <c r="A1181" s="218"/>
      <c r="B1181" s="943" t="s">
        <v>25</v>
      </c>
      <c r="C1181" s="943" t="s">
        <v>26</v>
      </c>
      <c r="D1181" s="935" t="s">
        <v>27</v>
      </c>
      <c r="E1181" s="217" t="s">
        <v>157</v>
      </c>
      <c r="F1181" s="217" t="s">
        <v>157</v>
      </c>
      <c r="G1181" s="217" t="s">
        <v>1296</v>
      </c>
      <c r="H1181" s="217" t="s">
        <v>1295</v>
      </c>
      <c r="J1181" s="218"/>
    </row>
    <row r="1182" spans="1:10">
      <c r="A1182" s="218"/>
      <c r="B1182" s="944"/>
      <c r="C1182" s="944"/>
      <c r="D1182" s="936"/>
      <c r="E1182" s="217" t="s">
        <v>1099</v>
      </c>
      <c r="F1182" s="217" t="s">
        <v>29</v>
      </c>
      <c r="G1182" s="217" t="s">
        <v>30</v>
      </c>
      <c r="H1182" s="258"/>
      <c r="J1182" s="252"/>
    </row>
    <row r="1183" spans="1:10">
      <c r="A1183" s="218"/>
      <c r="B1183" s="216" t="s">
        <v>408</v>
      </c>
      <c r="C1183" s="262" t="s">
        <v>376</v>
      </c>
      <c r="D1183" s="940" t="s">
        <v>1294</v>
      </c>
      <c r="E1183" s="215">
        <v>43797</v>
      </c>
      <c r="F1183" s="215">
        <v>43803</v>
      </c>
      <c r="G1183" s="215">
        <f>F1183+19</f>
        <v>43822</v>
      </c>
      <c r="H1183" s="258" t="s">
        <v>1292</v>
      </c>
      <c r="J1183" s="218"/>
    </row>
    <row r="1184" spans="1:10">
      <c r="A1184" s="218"/>
      <c r="B1184" s="216" t="s">
        <v>409</v>
      </c>
      <c r="C1184" s="262" t="s">
        <v>413</v>
      </c>
      <c r="D1184" s="941"/>
      <c r="E1184" s="215">
        <f t="shared" ref="E1184:G1186" si="136">E1183+7</f>
        <v>43804</v>
      </c>
      <c r="F1184" s="215">
        <f t="shared" si="136"/>
        <v>43810</v>
      </c>
      <c r="G1184" s="215">
        <f t="shared" si="136"/>
        <v>43829</v>
      </c>
      <c r="H1184" s="258" t="s">
        <v>1292</v>
      </c>
      <c r="J1184" s="218"/>
    </row>
    <row r="1185" spans="1:10">
      <c r="A1185" s="218"/>
      <c r="B1185" s="216" t="s">
        <v>410</v>
      </c>
      <c r="C1185" s="262" t="s">
        <v>414</v>
      </c>
      <c r="D1185" s="941"/>
      <c r="E1185" s="215">
        <f t="shared" si="136"/>
        <v>43811</v>
      </c>
      <c r="F1185" s="215">
        <f t="shared" si="136"/>
        <v>43817</v>
      </c>
      <c r="G1185" s="215">
        <f t="shared" si="136"/>
        <v>43836</v>
      </c>
      <c r="H1185" s="258" t="s">
        <v>1292</v>
      </c>
      <c r="J1185" s="218"/>
    </row>
    <row r="1186" spans="1:10">
      <c r="A1186" s="218"/>
      <c r="B1186" s="216" t="s">
        <v>411</v>
      </c>
      <c r="C1186" s="262" t="s">
        <v>1293</v>
      </c>
      <c r="D1186" s="942"/>
      <c r="E1186" s="215">
        <f t="shared" si="136"/>
        <v>43818</v>
      </c>
      <c r="F1186" s="215">
        <f t="shared" si="136"/>
        <v>43824</v>
      </c>
      <c r="G1186" s="215">
        <f t="shared" si="136"/>
        <v>43843</v>
      </c>
      <c r="H1186" s="258" t="s">
        <v>1292</v>
      </c>
      <c r="J1186" s="218"/>
    </row>
    <row r="1187" spans="1:10">
      <c r="A1187" s="218"/>
      <c r="B1187" s="228"/>
      <c r="C1187" s="235"/>
      <c r="D1187" s="227"/>
      <c r="E1187" s="226"/>
      <c r="F1187" s="226"/>
      <c r="G1187" s="226"/>
      <c r="H1187" s="218"/>
      <c r="J1187" s="218"/>
    </row>
    <row r="1188" spans="1:10">
      <c r="A1188" s="950" t="s">
        <v>1291</v>
      </c>
      <c r="B1188" s="950"/>
      <c r="C1188" s="219"/>
      <c r="D1188" s="218"/>
      <c r="E1188" s="218"/>
      <c r="F1188" s="218"/>
      <c r="G1188" s="218"/>
      <c r="H1188" s="218"/>
      <c r="J1188" s="218"/>
    </row>
    <row r="1189" spans="1:10">
      <c r="A1189" s="218"/>
      <c r="B1189" s="943" t="s">
        <v>25</v>
      </c>
      <c r="C1189" s="943" t="s">
        <v>26</v>
      </c>
      <c r="D1189" s="935" t="s">
        <v>27</v>
      </c>
      <c r="E1189" s="217" t="s">
        <v>157</v>
      </c>
      <c r="F1189" s="217" t="s">
        <v>157</v>
      </c>
      <c r="G1189" s="217" t="s">
        <v>1280</v>
      </c>
      <c r="H1189" s="217" t="s">
        <v>1291</v>
      </c>
      <c r="J1189" s="218"/>
    </row>
    <row r="1190" spans="1:10">
      <c r="A1190" s="218"/>
      <c r="B1190" s="944"/>
      <c r="C1190" s="944"/>
      <c r="D1190" s="936"/>
      <c r="E1190" s="217" t="s">
        <v>1099</v>
      </c>
      <c r="F1190" s="217" t="s">
        <v>29</v>
      </c>
      <c r="G1190" s="217" t="s">
        <v>30</v>
      </c>
      <c r="H1190" s="258"/>
      <c r="J1190" s="218"/>
    </row>
    <row r="1191" spans="1:10">
      <c r="A1191" s="218"/>
      <c r="B1191" s="216" t="s">
        <v>1290</v>
      </c>
      <c r="C1191" s="259" t="s">
        <v>1272</v>
      </c>
      <c r="D1191" s="940" t="s">
        <v>1289</v>
      </c>
      <c r="E1191" s="215">
        <v>43798</v>
      </c>
      <c r="F1191" s="215">
        <v>43802</v>
      </c>
      <c r="G1191" s="215">
        <f>F1191+20</f>
        <v>43822</v>
      </c>
      <c r="H1191" s="258" t="s">
        <v>1280</v>
      </c>
      <c r="J1191" s="218"/>
    </row>
    <row r="1192" spans="1:10">
      <c r="A1192" s="218"/>
      <c r="B1192" s="216" t="s">
        <v>1288</v>
      </c>
      <c r="C1192" s="259" t="s">
        <v>1287</v>
      </c>
      <c r="D1192" s="941"/>
      <c r="E1192" s="215">
        <f t="shared" ref="E1192:G1195" si="137">E1191+7</f>
        <v>43805</v>
      </c>
      <c r="F1192" s="215">
        <f t="shared" si="137"/>
        <v>43809</v>
      </c>
      <c r="G1192" s="215">
        <f t="shared" si="137"/>
        <v>43829</v>
      </c>
      <c r="H1192" s="258" t="s">
        <v>1280</v>
      </c>
      <c r="J1192" s="218"/>
    </row>
    <row r="1193" spans="1:10">
      <c r="A1193" s="218"/>
      <c r="B1193" s="216" t="s">
        <v>1286</v>
      </c>
      <c r="C1193" s="259" t="s">
        <v>1285</v>
      </c>
      <c r="D1193" s="941"/>
      <c r="E1193" s="215">
        <f t="shared" si="137"/>
        <v>43812</v>
      </c>
      <c r="F1193" s="215">
        <f t="shared" si="137"/>
        <v>43816</v>
      </c>
      <c r="G1193" s="215">
        <f t="shared" si="137"/>
        <v>43836</v>
      </c>
      <c r="H1193" s="258" t="s">
        <v>1280</v>
      </c>
      <c r="J1193" s="218"/>
    </row>
    <row r="1194" spans="1:10">
      <c r="A1194" s="218"/>
      <c r="B1194" s="216" t="s">
        <v>1284</v>
      </c>
      <c r="C1194" s="259" t="s">
        <v>1283</v>
      </c>
      <c r="D1194" s="941"/>
      <c r="E1194" s="215">
        <f t="shared" si="137"/>
        <v>43819</v>
      </c>
      <c r="F1194" s="215">
        <f t="shared" si="137"/>
        <v>43823</v>
      </c>
      <c r="G1194" s="215">
        <f t="shared" si="137"/>
        <v>43843</v>
      </c>
      <c r="H1194" s="258" t="s">
        <v>1280</v>
      </c>
      <c r="J1194" s="218"/>
    </row>
    <row r="1195" spans="1:10">
      <c r="A1195" s="218"/>
      <c r="B1195" s="216" t="s">
        <v>1282</v>
      </c>
      <c r="C1195" s="259" t="s">
        <v>1281</v>
      </c>
      <c r="D1195" s="942"/>
      <c r="E1195" s="215">
        <f t="shared" si="137"/>
        <v>43826</v>
      </c>
      <c r="F1195" s="215">
        <f t="shared" si="137"/>
        <v>43830</v>
      </c>
      <c r="G1195" s="215">
        <f t="shared" si="137"/>
        <v>43850</v>
      </c>
      <c r="H1195" s="258" t="s">
        <v>1280</v>
      </c>
      <c r="J1195" s="218"/>
    </row>
    <row r="1196" spans="1:10">
      <c r="A1196" s="218"/>
      <c r="B1196" s="261"/>
      <c r="C1196" s="261"/>
      <c r="D1196" s="227"/>
      <c r="E1196" s="226"/>
      <c r="F1196" s="226"/>
      <c r="G1196" s="226"/>
      <c r="H1196" s="254"/>
      <c r="J1196" s="218"/>
    </row>
    <row r="1197" spans="1:10">
      <c r="A1197" s="218"/>
      <c r="B1197" s="228"/>
      <c r="C1197" s="235"/>
      <c r="D1197" s="227"/>
      <c r="E1197" s="226"/>
      <c r="F1197" s="226"/>
      <c r="G1197" s="226"/>
      <c r="H1197" s="260"/>
      <c r="J1197" s="218"/>
    </row>
    <row r="1198" spans="1:10">
      <c r="A1198" s="950" t="s">
        <v>1279</v>
      </c>
      <c r="B1198" s="950"/>
      <c r="C1198" s="243"/>
      <c r="D1198" s="242"/>
      <c r="E1198" s="242"/>
      <c r="F1198" s="241"/>
      <c r="G1198" s="241"/>
      <c r="H1198" s="254"/>
      <c r="J1198" s="218"/>
    </row>
    <row r="1199" spans="1:10">
      <c r="A1199" s="218"/>
      <c r="B1199" s="943" t="s">
        <v>1278</v>
      </c>
      <c r="C1199" s="943" t="s">
        <v>26</v>
      </c>
      <c r="D1199" s="935" t="s">
        <v>27</v>
      </c>
      <c r="E1199" s="217" t="s">
        <v>157</v>
      </c>
      <c r="F1199" s="217" t="s">
        <v>157</v>
      </c>
      <c r="G1199" s="217" t="s">
        <v>1277</v>
      </c>
      <c r="H1199" s="218"/>
      <c r="J1199" s="218"/>
    </row>
    <row r="1200" spans="1:10">
      <c r="A1200" s="218"/>
      <c r="B1200" s="944"/>
      <c r="C1200" s="944"/>
      <c r="D1200" s="936"/>
      <c r="E1200" s="217" t="s">
        <v>1099</v>
      </c>
      <c r="F1200" s="217" t="s">
        <v>29</v>
      </c>
      <c r="G1200" s="217" t="s">
        <v>30</v>
      </c>
      <c r="H1200" s="218"/>
      <c r="J1200" s="218"/>
    </row>
    <row r="1201" spans="1:10">
      <c r="A1201" s="218"/>
      <c r="B1201" s="216" t="s">
        <v>1276</v>
      </c>
      <c r="C1201" s="259" t="s">
        <v>1275</v>
      </c>
      <c r="D1201" s="940" t="s">
        <v>1274</v>
      </c>
      <c r="E1201" s="215">
        <v>43796</v>
      </c>
      <c r="F1201" s="215">
        <v>43800</v>
      </c>
      <c r="G1201" s="215">
        <f>F1201+36</f>
        <v>43836</v>
      </c>
      <c r="H1201" s="218"/>
      <c r="J1201" s="218"/>
    </row>
    <row r="1202" spans="1:10">
      <c r="A1202" s="218"/>
      <c r="B1202" s="216" t="s">
        <v>1273</v>
      </c>
      <c r="C1202" s="259" t="s">
        <v>1272</v>
      </c>
      <c r="D1202" s="941"/>
      <c r="E1202" s="215">
        <f t="shared" ref="E1202:G1205" si="138">E1201+7</f>
        <v>43803</v>
      </c>
      <c r="F1202" s="215">
        <f t="shared" si="138"/>
        <v>43807</v>
      </c>
      <c r="G1202" s="215">
        <f t="shared" si="138"/>
        <v>43843</v>
      </c>
      <c r="H1202" s="218"/>
      <c r="J1202" s="218"/>
    </row>
    <row r="1203" spans="1:10">
      <c r="A1203" s="218"/>
      <c r="B1203" s="216" t="s">
        <v>1271</v>
      </c>
      <c r="C1203" s="259" t="s">
        <v>1270</v>
      </c>
      <c r="D1203" s="941"/>
      <c r="E1203" s="215">
        <f t="shared" si="138"/>
        <v>43810</v>
      </c>
      <c r="F1203" s="215">
        <f t="shared" si="138"/>
        <v>43814</v>
      </c>
      <c r="G1203" s="215">
        <f t="shared" si="138"/>
        <v>43850</v>
      </c>
      <c r="H1203" s="218"/>
      <c r="J1203" s="218"/>
    </row>
    <row r="1204" spans="1:10">
      <c r="A1204" s="218"/>
      <c r="B1204" s="216" t="s">
        <v>1269</v>
      </c>
      <c r="C1204" s="259" t="s">
        <v>1268</v>
      </c>
      <c r="D1204" s="941"/>
      <c r="E1204" s="215">
        <f t="shared" si="138"/>
        <v>43817</v>
      </c>
      <c r="F1204" s="215">
        <f t="shared" si="138"/>
        <v>43821</v>
      </c>
      <c r="G1204" s="215">
        <f t="shared" si="138"/>
        <v>43857</v>
      </c>
      <c r="H1204" s="218"/>
      <c r="J1204" s="218"/>
    </row>
    <row r="1205" spans="1:10">
      <c r="A1205" s="218"/>
      <c r="B1205" s="216" t="s">
        <v>1267</v>
      </c>
      <c r="C1205" s="259" t="s">
        <v>1266</v>
      </c>
      <c r="D1205" s="942"/>
      <c r="E1205" s="215">
        <f t="shared" si="138"/>
        <v>43824</v>
      </c>
      <c r="F1205" s="215">
        <f t="shared" si="138"/>
        <v>43828</v>
      </c>
      <c r="G1205" s="215">
        <f t="shared" si="138"/>
        <v>43864</v>
      </c>
      <c r="H1205" s="218"/>
      <c r="J1205" s="218"/>
    </row>
    <row r="1206" spans="1:10">
      <c r="A1206" s="218"/>
      <c r="B1206" s="228"/>
      <c r="C1206" s="235"/>
      <c r="D1206" s="227"/>
      <c r="E1206" s="226"/>
      <c r="F1206" s="226"/>
      <c r="G1206" s="226"/>
      <c r="H1206" s="254"/>
      <c r="J1206" s="218"/>
    </row>
    <row r="1207" spans="1:10">
      <c r="A1207" s="950" t="s">
        <v>246</v>
      </c>
      <c r="B1207" s="950"/>
      <c r="C1207" s="219"/>
      <c r="D1207" s="218"/>
      <c r="E1207" s="218"/>
      <c r="F1207" s="218"/>
      <c r="G1207" s="218"/>
      <c r="H1207" s="218"/>
      <c r="J1207" s="218"/>
    </row>
    <row r="1208" spans="1:10">
      <c r="A1208" s="218"/>
      <c r="B1208" s="943" t="s">
        <v>25</v>
      </c>
      <c r="C1208" s="943" t="s">
        <v>26</v>
      </c>
      <c r="D1208" s="935" t="s">
        <v>27</v>
      </c>
      <c r="E1208" s="217" t="s">
        <v>157</v>
      </c>
      <c r="F1208" s="217" t="s">
        <v>157</v>
      </c>
      <c r="G1208" s="217" t="s">
        <v>1265</v>
      </c>
      <c r="H1208" s="217" t="s">
        <v>1264</v>
      </c>
      <c r="J1208" s="218"/>
    </row>
    <row r="1209" spans="1:10">
      <c r="A1209" s="218"/>
      <c r="B1209" s="944"/>
      <c r="C1209" s="944"/>
      <c r="D1209" s="936"/>
      <c r="E1209" s="217" t="s">
        <v>1099</v>
      </c>
      <c r="F1209" s="217" t="s">
        <v>29</v>
      </c>
      <c r="G1209" s="217" t="s">
        <v>30</v>
      </c>
      <c r="H1209" s="217" t="s">
        <v>30</v>
      </c>
      <c r="J1209" s="218"/>
    </row>
    <row r="1210" spans="1:10">
      <c r="A1210" s="218"/>
      <c r="B1210" s="216" t="s">
        <v>1263</v>
      </c>
      <c r="C1210" s="216" t="s">
        <v>1262</v>
      </c>
      <c r="D1210" s="940" t="s">
        <v>1261</v>
      </c>
      <c r="E1210" s="215">
        <v>43797</v>
      </c>
      <c r="F1210" s="215">
        <v>43801</v>
      </c>
      <c r="G1210" s="215">
        <f>F1210+22</f>
        <v>43823</v>
      </c>
      <c r="H1210" s="258" t="s">
        <v>1253</v>
      </c>
      <c r="J1210" s="218"/>
    </row>
    <row r="1211" spans="1:10">
      <c r="A1211" s="218"/>
      <c r="B1211" s="216" t="s">
        <v>1260</v>
      </c>
      <c r="C1211" s="216" t="s">
        <v>1259</v>
      </c>
      <c r="D1211" s="941"/>
      <c r="E1211" s="215">
        <f t="shared" ref="E1211:G1214" si="139">E1210+7</f>
        <v>43804</v>
      </c>
      <c r="F1211" s="215">
        <f t="shared" si="139"/>
        <v>43808</v>
      </c>
      <c r="G1211" s="215">
        <f t="shared" si="139"/>
        <v>43830</v>
      </c>
      <c r="H1211" s="258" t="s">
        <v>1253</v>
      </c>
      <c r="J1211" s="218"/>
    </row>
    <row r="1212" spans="1:10">
      <c r="A1212" s="218"/>
      <c r="B1212" s="216" t="s">
        <v>1258</v>
      </c>
      <c r="C1212" s="216" t="s">
        <v>1216</v>
      </c>
      <c r="D1212" s="941"/>
      <c r="E1212" s="215">
        <f t="shared" si="139"/>
        <v>43811</v>
      </c>
      <c r="F1212" s="215">
        <f t="shared" si="139"/>
        <v>43815</v>
      </c>
      <c r="G1212" s="215">
        <f t="shared" si="139"/>
        <v>43837</v>
      </c>
      <c r="H1212" s="258" t="s">
        <v>1253</v>
      </c>
      <c r="J1212" s="218"/>
    </row>
    <row r="1213" spans="1:10">
      <c r="A1213" s="218"/>
      <c r="B1213" s="216" t="s">
        <v>1257</v>
      </c>
      <c r="C1213" s="216" t="s">
        <v>1256</v>
      </c>
      <c r="D1213" s="941"/>
      <c r="E1213" s="215">
        <f t="shared" si="139"/>
        <v>43818</v>
      </c>
      <c r="F1213" s="215">
        <f t="shared" si="139"/>
        <v>43822</v>
      </c>
      <c r="G1213" s="215">
        <f t="shared" si="139"/>
        <v>43844</v>
      </c>
      <c r="H1213" s="258" t="s">
        <v>1253</v>
      </c>
      <c r="J1213" s="218"/>
    </row>
    <row r="1214" spans="1:10">
      <c r="A1214" s="218"/>
      <c r="B1214" s="216" t="s">
        <v>1255</v>
      </c>
      <c r="C1214" s="216" t="s">
        <v>1254</v>
      </c>
      <c r="D1214" s="942"/>
      <c r="E1214" s="215">
        <f t="shared" si="139"/>
        <v>43825</v>
      </c>
      <c r="F1214" s="215">
        <f t="shared" si="139"/>
        <v>43829</v>
      </c>
      <c r="G1214" s="215">
        <f t="shared" si="139"/>
        <v>43851</v>
      </c>
      <c r="H1214" s="258" t="s">
        <v>1253</v>
      </c>
      <c r="J1214" s="218"/>
    </row>
    <row r="1215" spans="1:10">
      <c r="A1215" s="218"/>
      <c r="B1215" s="219"/>
      <c r="C1215" s="219"/>
      <c r="D1215" s="218"/>
      <c r="E1215" s="218"/>
      <c r="F1215" s="218"/>
      <c r="G1215" s="218"/>
      <c r="H1215" s="218"/>
      <c r="J1215" s="218"/>
    </row>
    <row r="1216" spans="1:10">
      <c r="A1216" s="949" t="s">
        <v>144</v>
      </c>
      <c r="B1216" s="949"/>
      <c r="C1216" s="949"/>
      <c r="D1216" s="949"/>
      <c r="E1216" s="949"/>
      <c r="F1216" s="949"/>
      <c r="G1216" s="949"/>
      <c r="H1216" s="257"/>
      <c r="J1216" s="218"/>
    </row>
    <row r="1217" spans="1:10">
      <c r="A1217" s="231" t="s">
        <v>146</v>
      </c>
      <c r="B1217" s="256"/>
      <c r="C1217" s="256"/>
      <c r="D1217" s="256"/>
      <c r="E1217" s="256"/>
      <c r="F1217" s="255"/>
      <c r="G1217" s="231"/>
      <c r="H1217" s="254"/>
      <c r="J1217" s="218"/>
    </row>
    <row r="1218" spans="1:10">
      <c r="A1218" s="231"/>
      <c r="B1218" s="256"/>
      <c r="C1218" s="256"/>
      <c r="D1218" s="256"/>
      <c r="E1218" s="256"/>
      <c r="F1218" s="255"/>
      <c r="G1218" s="231"/>
      <c r="H1218" s="254"/>
      <c r="J1218" s="218"/>
    </row>
    <row r="1219" spans="1:10">
      <c r="A1219" s="218"/>
      <c r="B1219" s="943" t="s">
        <v>25</v>
      </c>
      <c r="C1219" s="943" t="s">
        <v>26</v>
      </c>
      <c r="D1219" s="935" t="s">
        <v>27</v>
      </c>
      <c r="E1219" s="217" t="s">
        <v>157</v>
      </c>
      <c r="F1219" s="217" t="s">
        <v>157</v>
      </c>
      <c r="G1219" s="217" t="s">
        <v>1220</v>
      </c>
      <c r="H1219" s="218"/>
      <c r="I1219" s="252"/>
      <c r="J1219" s="218"/>
    </row>
    <row r="1220" spans="1:10">
      <c r="A1220" s="218"/>
      <c r="B1220" s="944"/>
      <c r="C1220" s="944"/>
      <c r="D1220" s="936"/>
      <c r="E1220" s="217" t="s">
        <v>1099</v>
      </c>
      <c r="F1220" s="217" t="s">
        <v>29</v>
      </c>
      <c r="G1220" s="217" t="s">
        <v>30</v>
      </c>
      <c r="H1220" s="218"/>
      <c r="I1220" s="252"/>
      <c r="J1220" s="218"/>
    </row>
    <row r="1221" spans="1:10" ht="18" customHeight="1">
      <c r="A1221" s="218"/>
      <c r="B1221" s="253" t="s">
        <v>1252</v>
      </c>
      <c r="C1221" s="224" t="s">
        <v>1249</v>
      </c>
      <c r="D1221" s="940" t="s">
        <v>1251</v>
      </c>
      <c r="E1221" s="215">
        <v>43797</v>
      </c>
      <c r="F1221" s="215">
        <v>43802</v>
      </c>
      <c r="G1221" s="215">
        <f>F1221+14</f>
        <v>43816</v>
      </c>
      <c r="H1221" s="218"/>
      <c r="I1221" s="252"/>
      <c r="J1221" s="218"/>
    </row>
    <row r="1222" spans="1:10">
      <c r="A1222" s="218"/>
      <c r="B1222" s="224" t="s">
        <v>1250</v>
      </c>
      <c r="C1222" s="224" t="s">
        <v>1249</v>
      </c>
      <c r="D1222" s="941"/>
      <c r="E1222" s="215">
        <f t="shared" ref="E1222:G1225" si="140">E1221+7</f>
        <v>43804</v>
      </c>
      <c r="F1222" s="215">
        <f t="shared" si="140"/>
        <v>43809</v>
      </c>
      <c r="G1222" s="215">
        <f t="shared" si="140"/>
        <v>43823</v>
      </c>
      <c r="H1222" s="218"/>
      <c r="I1222" s="252"/>
      <c r="J1222" s="218"/>
    </row>
    <row r="1223" spans="1:10">
      <c r="A1223" s="218"/>
      <c r="B1223" s="238" t="s">
        <v>1248</v>
      </c>
      <c r="C1223" s="224" t="s">
        <v>1247</v>
      </c>
      <c r="D1223" s="941"/>
      <c r="E1223" s="215">
        <f t="shared" si="140"/>
        <v>43811</v>
      </c>
      <c r="F1223" s="215">
        <f t="shared" si="140"/>
        <v>43816</v>
      </c>
      <c r="G1223" s="215">
        <f t="shared" si="140"/>
        <v>43830</v>
      </c>
      <c r="H1223" s="218"/>
      <c r="I1223" s="252"/>
      <c r="J1223" s="218"/>
    </row>
    <row r="1224" spans="1:10">
      <c r="A1224" s="218"/>
      <c r="B1224" s="238" t="s">
        <v>1246</v>
      </c>
      <c r="C1224" s="224" t="s">
        <v>1245</v>
      </c>
      <c r="D1224" s="941"/>
      <c r="E1224" s="215">
        <f t="shared" si="140"/>
        <v>43818</v>
      </c>
      <c r="F1224" s="215">
        <f t="shared" si="140"/>
        <v>43823</v>
      </c>
      <c r="G1224" s="215">
        <f t="shared" si="140"/>
        <v>43837</v>
      </c>
      <c r="H1224" s="218"/>
      <c r="I1224" s="252"/>
      <c r="J1224" s="218"/>
    </row>
    <row r="1225" spans="1:10">
      <c r="A1225" s="218"/>
      <c r="B1225" s="238" t="s">
        <v>1244</v>
      </c>
      <c r="C1225" s="224" t="s">
        <v>1243</v>
      </c>
      <c r="D1225" s="942"/>
      <c r="E1225" s="215">
        <f t="shared" si="140"/>
        <v>43825</v>
      </c>
      <c r="F1225" s="215">
        <f t="shared" si="140"/>
        <v>43830</v>
      </c>
      <c r="G1225" s="215">
        <f t="shared" si="140"/>
        <v>43844</v>
      </c>
      <c r="H1225" s="218"/>
      <c r="I1225" s="252"/>
      <c r="J1225" s="218"/>
    </row>
    <row r="1226" spans="1:10">
      <c r="A1226" s="218"/>
      <c r="B1226" s="228"/>
      <c r="C1226" s="251"/>
      <c r="D1226" s="227"/>
      <c r="E1226" s="226"/>
      <c r="F1226" s="226"/>
      <c r="G1226" s="226"/>
      <c r="H1226" s="218"/>
      <c r="I1226" s="252"/>
      <c r="J1226" s="218"/>
    </row>
    <row r="1227" spans="1:10">
      <c r="A1227" s="218"/>
      <c r="B1227" s="943" t="s">
        <v>25</v>
      </c>
      <c r="C1227" s="943" t="s">
        <v>26</v>
      </c>
      <c r="D1227" s="935" t="s">
        <v>27</v>
      </c>
      <c r="E1227" s="217" t="s">
        <v>157</v>
      </c>
      <c r="F1227" s="217" t="s">
        <v>157</v>
      </c>
      <c r="G1227" s="217" t="s">
        <v>1202</v>
      </c>
      <c r="H1227" s="218"/>
      <c r="I1227" s="252"/>
      <c r="J1227" s="218"/>
    </row>
    <row r="1228" spans="1:10">
      <c r="A1228" s="218"/>
      <c r="B1228" s="944"/>
      <c r="C1228" s="944"/>
      <c r="D1228" s="936"/>
      <c r="E1228" s="217" t="s">
        <v>1099</v>
      </c>
      <c r="F1228" s="217" t="s">
        <v>29</v>
      </c>
      <c r="G1228" s="217" t="s">
        <v>30</v>
      </c>
      <c r="H1228" s="218"/>
      <c r="I1228" s="252"/>
      <c r="J1228" s="218"/>
    </row>
    <row r="1229" spans="1:10">
      <c r="A1229" s="218"/>
      <c r="B1229" s="224" t="s">
        <v>1242</v>
      </c>
      <c r="C1229" s="224" t="s">
        <v>1241</v>
      </c>
      <c r="D1229" s="940" t="s">
        <v>1240</v>
      </c>
      <c r="E1229" s="215">
        <v>43797</v>
      </c>
      <c r="F1229" s="215">
        <v>43802</v>
      </c>
      <c r="G1229" s="215">
        <f>F1229+13</f>
        <v>43815</v>
      </c>
      <c r="H1229" s="218"/>
      <c r="I1229" s="218"/>
      <c r="J1229" s="218"/>
    </row>
    <row r="1230" spans="1:10">
      <c r="A1230" s="218"/>
      <c r="B1230" s="224" t="s">
        <v>57</v>
      </c>
      <c r="C1230" s="224" t="s">
        <v>1239</v>
      </c>
      <c r="D1230" s="941"/>
      <c r="E1230" s="215">
        <f t="shared" ref="E1230:G1233" si="141">E1229+7</f>
        <v>43804</v>
      </c>
      <c r="F1230" s="215">
        <f t="shared" si="141"/>
        <v>43809</v>
      </c>
      <c r="G1230" s="215">
        <f t="shared" si="141"/>
        <v>43822</v>
      </c>
      <c r="H1230" s="218"/>
      <c r="I1230" s="218"/>
      <c r="J1230" s="218"/>
    </row>
    <row r="1231" spans="1:10">
      <c r="A1231" s="218"/>
      <c r="B1231" s="224" t="s">
        <v>1238</v>
      </c>
      <c r="C1231" s="224" t="s">
        <v>1237</v>
      </c>
      <c r="D1231" s="941"/>
      <c r="E1231" s="215">
        <f t="shared" si="141"/>
        <v>43811</v>
      </c>
      <c r="F1231" s="215">
        <f t="shared" si="141"/>
        <v>43816</v>
      </c>
      <c r="G1231" s="215">
        <f t="shared" si="141"/>
        <v>43829</v>
      </c>
      <c r="H1231" s="218"/>
      <c r="I1231" s="218"/>
      <c r="J1231" s="218"/>
    </row>
    <row r="1232" spans="1:10">
      <c r="A1232" s="218"/>
      <c r="B1232" s="224" t="s">
        <v>1236</v>
      </c>
      <c r="C1232" s="224"/>
      <c r="D1232" s="941"/>
      <c r="E1232" s="215">
        <f t="shared" si="141"/>
        <v>43818</v>
      </c>
      <c r="F1232" s="215">
        <f t="shared" si="141"/>
        <v>43823</v>
      </c>
      <c r="G1232" s="215">
        <f t="shared" si="141"/>
        <v>43836</v>
      </c>
      <c r="H1232" s="218"/>
      <c r="I1232" s="218"/>
      <c r="J1232" s="218"/>
    </row>
    <row r="1233" spans="1:10">
      <c r="A1233" s="218"/>
      <c r="B1233" s="224" t="s">
        <v>1235</v>
      </c>
      <c r="C1233" s="224" t="s">
        <v>234</v>
      </c>
      <c r="D1233" s="942"/>
      <c r="E1233" s="215">
        <f t="shared" si="141"/>
        <v>43825</v>
      </c>
      <c r="F1233" s="215">
        <f t="shared" si="141"/>
        <v>43830</v>
      </c>
      <c r="G1233" s="215">
        <f t="shared" si="141"/>
        <v>43843</v>
      </c>
      <c r="H1233" s="218"/>
      <c r="I1233" s="218"/>
      <c r="J1233" s="218"/>
    </row>
    <row r="1234" spans="1:10">
      <c r="A1234" s="218"/>
      <c r="B1234" s="228"/>
      <c r="C1234" s="251"/>
      <c r="D1234" s="227"/>
      <c r="E1234" s="226"/>
      <c r="F1234" s="226"/>
      <c r="G1234" s="226"/>
      <c r="H1234" s="218"/>
      <c r="I1234" s="218"/>
      <c r="J1234" s="218"/>
    </row>
    <row r="1235" spans="1:10">
      <c r="A1235" s="218"/>
      <c r="B1235" s="943" t="s">
        <v>25</v>
      </c>
      <c r="C1235" s="943" t="s">
        <v>26</v>
      </c>
      <c r="D1235" s="935" t="s">
        <v>27</v>
      </c>
      <c r="E1235" s="217" t="s">
        <v>157</v>
      </c>
      <c r="F1235" s="217" t="s">
        <v>157</v>
      </c>
      <c r="G1235" s="217" t="s">
        <v>1220</v>
      </c>
      <c r="H1235" s="218"/>
      <c r="I1235" s="218"/>
      <c r="J1235" s="218"/>
    </row>
    <row r="1236" spans="1:10">
      <c r="A1236" s="218"/>
      <c r="B1236" s="944"/>
      <c r="C1236" s="944"/>
      <c r="D1236" s="936"/>
      <c r="E1236" s="217" t="s">
        <v>1099</v>
      </c>
      <c r="F1236" s="217" t="s">
        <v>29</v>
      </c>
      <c r="G1236" s="217" t="s">
        <v>30</v>
      </c>
      <c r="H1236" s="218"/>
      <c r="I1236" s="218"/>
      <c r="J1236" s="218"/>
    </row>
    <row r="1237" spans="1:10">
      <c r="A1237" s="218"/>
      <c r="B1237" s="238" t="s">
        <v>1234</v>
      </c>
      <c r="C1237" s="216" t="s">
        <v>548</v>
      </c>
      <c r="D1237" s="940" t="s">
        <v>1233</v>
      </c>
      <c r="E1237" s="215">
        <v>43798</v>
      </c>
      <c r="F1237" s="215">
        <v>43803</v>
      </c>
      <c r="G1237" s="215">
        <f>F1237+11</f>
        <v>43814</v>
      </c>
      <c r="H1237" s="218"/>
      <c r="I1237" s="218"/>
      <c r="J1237" s="218"/>
    </row>
    <row r="1238" spans="1:10">
      <c r="A1238" s="218"/>
      <c r="B1238" s="216" t="s">
        <v>1232</v>
      </c>
      <c r="C1238" s="216" t="s">
        <v>1231</v>
      </c>
      <c r="D1238" s="941"/>
      <c r="E1238" s="215">
        <f t="shared" ref="E1238:G1240" si="142">E1237+7</f>
        <v>43805</v>
      </c>
      <c r="F1238" s="215">
        <f t="shared" si="142"/>
        <v>43810</v>
      </c>
      <c r="G1238" s="215">
        <f t="shared" si="142"/>
        <v>43821</v>
      </c>
      <c r="H1238" s="218"/>
      <c r="I1238" s="218"/>
      <c r="J1238" s="218"/>
    </row>
    <row r="1239" spans="1:10">
      <c r="A1239" s="218"/>
      <c r="B1239" s="216" t="s">
        <v>1230</v>
      </c>
      <c r="C1239" s="216" t="s">
        <v>1229</v>
      </c>
      <c r="D1239" s="941"/>
      <c r="E1239" s="215">
        <f t="shared" si="142"/>
        <v>43812</v>
      </c>
      <c r="F1239" s="215">
        <f t="shared" si="142"/>
        <v>43817</v>
      </c>
      <c r="G1239" s="215">
        <f t="shared" si="142"/>
        <v>43828</v>
      </c>
      <c r="H1239" s="218"/>
      <c r="I1239" s="218"/>
      <c r="J1239" s="218"/>
    </row>
    <row r="1240" spans="1:10">
      <c r="A1240" s="218"/>
      <c r="B1240" s="216" t="s">
        <v>1228</v>
      </c>
      <c r="C1240" s="216" t="s">
        <v>1227</v>
      </c>
      <c r="D1240" s="942"/>
      <c r="E1240" s="215">
        <f t="shared" si="142"/>
        <v>43819</v>
      </c>
      <c r="F1240" s="215">
        <f t="shared" si="142"/>
        <v>43824</v>
      </c>
      <c r="G1240" s="215">
        <f t="shared" si="142"/>
        <v>43835</v>
      </c>
      <c r="H1240" s="218"/>
      <c r="I1240" s="218"/>
      <c r="J1240" s="218"/>
    </row>
    <row r="1241" spans="1:10">
      <c r="A1241" s="218"/>
      <c r="B1241" s="228"/>
      <c r="C1241" s="228"/>
      <c r="D1241" s="227"/>
      <c r="E1241" s="226"/>
      <c r="F1241" s="226"/>
      <c r="G1241" s="226"/>
      <c r="H1241" s="218"/>
      <c r="I1241" s="218"/>
      <c r="J1241" s="218"/>
    </row>
    <row r="1242" spans="1:10">
      <c r="A1242" s="218"/>
      <c r="B1242" s="943" t="s">
        <v>25</v>
      </c>
      <c r="C1242" s="943" t="s">
        <v>26</v>
      </c>
      <c r="D1242" s="935" t="s">
        <v>27</v>
      </c>
      <c r="E1242" s="217" t="s">
        <v>157</v>
      </c>
      <c r="F1242" s="217" t="s">
        <v>157</v>
      </c>
      <c r="G1242" s="217" t="s">
        <v>1220</v>
      </c>
      <c r="H1242" s="218"/>
      <c r="I1242" s="218"/>
      <c r="J1242" s="218"/>
    </row>
    <row r="1243" spans="1:10">
      <c r="A1243" s="218"/>
      <c r="B1243" s="944"/>
      <c r="C1243" s="944"/>
      <c r="D1243" s="936"/>
      <c r="E1243" s="217" t="s">
        <v>1099</v>
      </c>
      <c r="F1243" s="217" t="s">
        <v>29</v>
      </c>
      <c r="G1243" s="217" t="s">
        <v>30</v>
      </c>
      <c r="H1243" s="218"/>
      <c r="I1243" s="218"/>
      <c r="J1243" s="218"/>
    </row>
    <row r="1244" spans="1:10">
      <c r="A1244" s="218"/>
      <c r="B1244" s="224" t="s">
        <v>1200</v>
      </c>
      <c r="C1244" s="216" t="s">
        <v>1194</v>
      </c>
      <c r="D1244" s="940" t="s">
        <v>1199</v>
      </c>
      <c r="E1244" s="215">
        <v>43798</v>
      </c>
      <c r="F1244" s="215">
        <v>43803</v>
      </c>
      <c r="G1244" s="215">
        <f>F1244+14</f>
        <v>43817</v>
      </c>
      <c r="H1244" s="218"/>
      <c r="I1244" s="218"/>
      <c r="J1244" s="218"/>
    </row>
    <row r="1245" spans="1:10">
      <c r="A1245" s="218"/>
      <c r="B1245" s="216" t="s">
        <v>1198</v>
      </c>
      <c r="C1245" s="216" t="s">
        <v>1196</v>
      </c>
      <c r="D1245" s="941"/>
      <c r="E1245" s="215">
        <f t="shared" ref="E1245:G1247" si="143">E1244+7</f>
        <v>43805</v>
      </c>
      <c r="F1245" s="215">
        <f t="shared" si="143"/>
        <v>43810</v>
      </c>
      <c r="G1245" s="215">
        <f t="shared" si="143"/>
        <v>43824</v>
      </c>
      <c r="H1245" s="218"/>
      <c r="I1245" s="218"/>
      <c r="J1245" s="218"/>
    </row>
    <row r="1246" spans="1:10">
      <c r="A1246" s="218"/>
      <c r="B1246" s="216" t="s">
        <v>1197</v>
      </c>
      <c r="C1246" s="216" t="s">
        <v>1196</v>
      </c>
      <c r="D1246" s="941"/>
      <c r="E1246" s="215">
        <f t="shared" si="143"/>
        <v>43812</v>
      </c>
      <c r="F1246" s="215">
        <f t="shared" si="143"/>
        <v>43817</v>
      </c>
      <c r="G1246" s="215">
        <f t="shared" si="143"/>
        <v>43831</v>
      </c>
      <c r="H1246" s="218"/>
      <c r="I1246" s="218"/>
      <c r="J1246" s="218"/>
    </row>
    <row r="1247" spans="1:10">
      <c r="A1247" s="218"/>
      <c r="B1247" s="216" t="s">
        <v>1195</v>
      </c>
      <c r="C1247" s="216" t="s">
        <v>1194</v>
      </c>
      <c r="D1247" s="942"/>
      <c r="E1247" s="215">
        <f t="shared" si="143"/>
        <v>43819</v>
      </c>
      <c r="F1247" s="215">
        <f t="shared" si="143"/>
        <v>43824</v>
      </c>
      <c r="G1247" s="215">
        <f t="shared" si="143"/>
        <v>43838</v>
      </c>
      <c r="H1247" s="218"/>
      <c r="I1247" s="218"/>
      <c r="J1247" s="218"/>
    </row>
    <row r="1248" spans="1:10">
      <c r="A1248" s="218"/>
      <c r="B1248" s="219"/>
      <c r="C1248" s="219"/>
      <c r="D1248" s="218"/>
      <c r="E1248" s="218"/>
      <c r="F1248" s="218"/>
      <c r="G1248" s="218"/>
      <c r="H1248" s="218"/>
      <c r="I1248" s="218"/>
      <c r="J1248" s="218"/>
    </row>
    <row r="1249" spans="1:10">
      <c r="A1249" s="218"/>
      <c r="B1249" s="943" t="s">
        <v>25</v>
      </c>
      <c r="C1249" s="943" t="s">
        <v>26</v>
      </c>
      <c r="D1249" s="935" t="s">
        <v>27</v>
      </c>
      <c r="E1249" s="217" t="s">
        <v>157</v>
      </c>
      <c r="F1249" s="217" t="s">
        <v>157</v>
      </c>
      <c r="G1249" s="217" t="s">
        <v>247</v>
      </c>
      <c r="H1249" s="218"/>
      <c r="I1249" s="218"/>
      <c r="J1249" s="218"/>
    </row>
    <row r="1250" spans="1:10">
      <c r="A1250" s="218"/>
      <c r="B1250" s="944"/>
      <c r="C1250" s="944"/>
      <c r="D1250" s="936"/>
      <c r="E1250" s="217" t="s">
        <v>1099</v>
      </c>
      <c r="F1250" s="217" t="s">
        <v>29</v>
      </c>
      <c r="G1250" s="217" t="s">
        <v>30</v>
      </c>
      <c r="H1250" s="218"/>
      <c r="I1250" s="218"/>
      <c r="J1250" s="218"/>
    </row>
    <row r="1251" spans="1:10">
      <c r="A1251" s="218"/>
      <c r="B1251" s="224" t="s">
        <v>405</v>
      </c>
      <c r="C1251" s="224" t="s">
        <v>1216</v>
      </c>
      <c r="D1251" s="940" t="s">
        <v>1215</v>
      </c>
      <c r="E1251" s="215">
        <v>43801</v>
      </c>
      <c r="F1251" s="215">
        <v>43804</v>
      </c>
      <c r="G1251" s="215">
        <f>F1251+14</f>
        <v>43818</v>
      </c>
      <c r="H1251" s="218"/>
      <c r="I1251" s="218"/>
      <c r="J1251" s="218"/>
    </row>
    <row r="1252" spans="1:10">
      <c r="A1252" s="218"/>
      <c r="B1252" s="216" t="s">
        <v>330</v>
      </c>
      <c r="C1252" s="216" t="s">
        <v>1214</v>
      </c>
      <c r="D1252" s="941"/>
      <c r="E1252" s="215">
        <f t="shared" ref="E1252:G1254" si="144">E1251+7</f>
        <v>43808</v>
      </c>
      <c r="F1252" s="215">
        <f t="shared" si="144"/>
        <v>43811</v>
      </c>
      <c r="G1252" s="215">
        <f t="shared" si="144"/>
        <v>43825</v>
      </c>
      <c r="H1252" s="218"/>
      <c r="I1252" s="218"/>
      <c r="J1252" s="218"/>
    </row>
    <row r="1253" spans="1:10">
      <c r="A1253" s="218"/>
      <c r="B1253" s="238" t="s">
        <v>406</v>
      </c>
      <c r="C1253" s="216" t="s">
        <v>1213</v>
      </c>
      <c r="D1253" s="941"/>
      <c r="E1253" s="215">
        <f t="shared" si="144"/>
        <v>43815</v>
      </c>
      <c r="F1253" s="215">
        <f t="shared" si="144"/>
        <v>43818</v>
      </c>
      <c r="G1253" s="215">
        <f t="shared" si="144"/>
        <v>43832</v>
      </c>
      <c r="H1253" s="218"/>
      <c r="I1253" s="218"/>
      <c r="J1253" s="218"/>
    </row>
    <row r="1254" spans="1:10">
      <c r="A1254" s="218"/>
      <c r="B1254" s="237" t="s">
        <v>1212</v>
      </c>
      <c r="C1254" s="236" t="s">
        <v>1211</v>
      </c>
      <c r="D1254" s="942"/>
      <c r="E1254" s="215">
        <f t="shared" si="144"/>
        <v>43822</v>
      </c>
      <c r="F1254" s="215">
        <f t="shared" si="144"/>
        <v>43825</v>
      </c>
      <c r="G1254" s="215">
        <f t="shared" si="144"/>
        <v>43839</v>
      </c>
      <c r="H1254" s="218"/>
      <c r="I1254" s="218"/>
      <c r="J1254" s="218"/>
    </row>
    <row r="1255" spans="1:10">
      <c r="A1255" s="218"/>
      <c r="B1255" s="219"/>
      <c r="C1255" s="219"/>
      <c r="D1255" s="218"/>
      <c r="E1255" s="218"/>
      <c r="F1255" s="218"/>
      <c r="G1255" s="218"/>
      <c r="H1255" s="218"/>
      <c r="I1255" s="218"/>
    </row>
    <row r="1256" spans="1:10">
      <c r="A1256" s="218"/>
      <c r="B1256" s="943" t="s">
        <v>25</v>
      </c>
      <c r="C1256" s="943" t="s">
        <v>26</v>
      </c>
      <c r="D1256" s="935" t="s">
        <v>27</v>
      </c>
      <c r="E1256" s="217" t="s">
        <v>157</v>
      </c>
      <c r="F1256" s="217" t="s">
        <v>157</v>
      </c>
      <c r="G1256" s="217" t="s">
        <v>1192</v>
      </c>
      <c r="H1256" s="218"/>
      <c r="I1256" s="218"/>
    </row>
    <row r="1257" spans="1:10">
      <c r="A1257" s="218"/>
      <c r="B1257" s="944"/>
      <c r="C1257" s="944"/>
      <c r="D1257" s="936"/>
      <c r="E1257" s="217" t="s">
        <v>1099</v>
      </c>
      <c r="F1257" s="217" t="s">
        <v>29</v>
      </c>
      <c r="G1257" s="217" t="s">
        <v>30</v>
      </c>
      <c r="H1257" s="218"/>
      <c r="I1257" s="218"/>
    </row>
    <row r="1258" spans="1:10">
      <c r="A1258" s="218"/>
      <c r="B1258" s="224" t="s">
        <v>2</v>
      </c>
      <c r="C1258" s="224" t="s">
        <v>1226</v>
      </c>
      <c r="D1258" s="940" t="s">
        <v>1225</v>
      </c>
      <c r="E1258" s="215">
        <v>43797</v>
      </c>
      <c r="F1258" s="215">
        <v>43800</v>
      </c>
      <c r="G1258" s="215">
        <f>F1258+14</f>
        <v>43814</v>
      </c>
      <c r="H1258" s="218"/>
      <c r="I1258" s="218"/>
    </row>
    <row r="1259" spans="1:10">
      <c r="A1259" s="218"/>
      <c r="B1259" s="224" t="s">
        <v>540</v>
      </c>
      <c r="C1259" s="224" t="s">
        <v>1224</v>
      </c>
      <c r="D1259" s="941"/>
      <c r="E1259" s="215">
        <f t="shared" ref="E1259:G1262" si="145">E1258+7</f>
        <v>43804</v>
      </c>
      <c r="F1259" s="215">
        <f t="shared" si="145"/>
        <v>43807</v>
      </c>
      <c r="G1259" s="215">
        <f t="shared" si="145"/>
        <v>43821</v>
      </c>
      <c r="H1259" s="218"/>
      <c r="I1259" s="218"/>
    </row>
    <row r="1260" spans="1:10">
      <c r="A1260" s="218"/>
      <c r="B1260" s="224" t="s">
        <v>353</v>
      </c>
      <c r="C1260" s="224" t="s">
        <v>1223</v>
      </c>
      <c r="D1260" s="941"/>
      <c r="E1260" s="215">
        <f t="shared" si="145"/>
        <v>43811</v>
      </c>
      <c r="F1260" s="215">
        <f t="shared" si="145"/>
        <v>43814</v>
      </c>
      <c r="G1260" s="215">
        <f t="shared" si="145"/>
        <v>43828</v>
      </c>
      <c r="H1260" s="218"/>
      <c r="I1260" s="218"/>
    </row>
    <row r="1261" spans="1:10">
      <c r="A1261" s="218"/>
      <c r="B1261" s="224" t="s">
        <v>159</v>
      </c>
      <c r="C1261" s="224" t="s">
        <v>1222</v>
      </c>
      <c r="D1261" s="941"/>
      <c r="E1261" s="215">
        <f t="shared" si="145"/>
        <v>43818</v>
      </c>
      <c r="F1261" s="215">
        <f t="shared" si="145"/>
        <v>43821</v>
      </c>
      <c r="G1261" s="215">
        <f t="shared" si="145"/>
        <v>43835</v>
      </c>
      <c r="H1261" s="218"/>
      <c r="I1261" s="218"/>
    </row>
    <row r="1262" spans="1:10">
      <c r="A1262" s="218"/>
      <c r="B1262" s="224" t="s">
        <v>287</v>
      </c>
      <c r="C1262" s="224" t="s">
        <v>1221</v>
      </c>
      <c r="D1262" s="942"/>
      <c r="E1262" s="215">
        <f t="shared" si="145"/>
        <v>43825</v>
      </c>
      <c r="F1262" s="215">
        <f t="shared" si="145"/>
        <v>43828</v>
      </c>
      <c r="G1262" s="215">
        <f t="shared" si="145"/>
        <v>43842</v>
      </c>
      <c r="H1262" s="218"/>
      <c r="I1262" s="218"/>
    </row>
    <row r="1263" spans="1:10">
      <c r="A1263" s="218"/>
      <c r="B1263" s="228"/>
      <c r="C1263" s="228"/>
      <c r="D1263" s="227"/>
      <c r="E1263" s="226"/>
      <c r="F1263" s="226"/>
      <c r="G1263" s="226"/>
      <c r="H1263" s="218"/>
      <c r="I1263" s="218"/>
    </row>
    <row r="1264" spans="1:10">
      <c r="A1264" s="218"/>
      <c r="B1264" s="943" t="s">
        <v>25</v>
      </c>
      <c r="C1264" s="943" t="s">
        <v>26</v>
      </c>
      <c r="D1264" s="935" t="s">
        <v>27</v>
      </c>
      <c r="E1264" s="217" t="s">
        <v>157</v>
      </c>
      <c r="F1264" s="217" t="s">
        <v>157</v>
      </c>
      <c r="G1264" s="217" t="s">
        <v>1220</v>
      </c>
      <c r="H1264" s="218"/>
      <c r="I1264" s="218"/>
    </row>
    <row r="1265" spans="1:9">
      <c r="A1265" s="218"/>
      <c r="B1265" s="944"/>
      <c r="C1265" s="944"/>
      <c r="D1265" s="936"/>
      <c r="E1265" s="217" t="s">
        <v>1099</v>
      </c>
      <c r="F1265" s="217" t="s">
        <v>29</v>
      </c>
      <c r="G1265" s="217" t="s">
        <v>30</v>
      </c>
      <c r="H1265" s="218"/>
      <c r="I1265" s="218"/>
    </row>
    <row r="1266" spans="1:9">
      <c r="A1266" s="218"/>
      <c r="B1266" s="224" t="s">
        <v>505</v>
      </c>
      <c r="C1266" s="224" t="s">
        <v>508</v>
      </c>
      <c r="D1266" s="250"/>
      <c r="E1266" s="215">
        <v>43796</v>
      </c>
      <c r="F1266" s="215">
        <v>43800</v>
      </c>
      <c r="G1266" s="215">
        <f>F1266+14</f>
        <v>43814</v>
      </c>
      <c r="H1266" s="218"/>
      <c r="I1266" s="218"/>
    </row>
    <row r="1267" spans="1:9">
      <c r="A1267" s="218"/>
      <c r="B1267" s="224" t="s">
        <v>506</v>
      </c>
      <c r="C1267" s="224" t="s">
        <v>1214</v>
      </c>
      <c r="D1267" s="941" t="s">
        <v>1219</v>
      </c>
      <c r="E1267" s="215">
        <f t="shared" ref="E1267:G1270" si="146">E1266+7</f>
        <v>43803</v>
      </c>
      <c r="F1267" s="215">
        <f t="shared" si="146"/>
        <v>43807</v>
      </c>
      <c r="G1267" s="215">
        <f t="shared" si="146"/>
        <v>43821</v>
      </c>
      <c r="H1267" s="218"/>
      <c r="I1267" s="218"/>
    </row>
    <row r="1268" spans="1:9">
      <c r="A1268" s="218"/>
      <c r="B1268" s="216" t="s">
        <v>290</v>
      </c>
      <c r="C1268" s="249" t="s">
        <v>1185</v>
      </c>
      <c r="D1268" s="941"/>
      <c r="E1268" s="215">
        <f t="shared" si="146"/>
        <v>43810</v>
      </c>
      <c r="F1268" s="215">
        <f t="shared" si="146"/>
        <v>43814</v>
      </c>
      <c r="G1268" s="215">
        <f t="shared" si="146"/>
        <v>43828</v>
      </c>
      <c r="H1268" s="218"/>
      <c r="I1268" s="218"/>
    </row>
    <row r="1269" spans="1:9">
      <c r="A1269" s="218"/>
      <c r="B1269" s="236" t="s">
        <v>115</v>
      </c>
      <c r="C1269" s="248" t="s">
        <v>1214</v>
      </c>
      <c r="D1269" s="941"/>
      <c r="E1269" s="215">
        <f t="shared" si="146"/>
        <v>43817</v>
      </c>
      <c r="F1269" s="215">
        <f t="shared" si="146"/>
        <v>43821</v>
      </c>
      <c r="G1269" s="215">
        <f t="shared" si="146"/>
        <v>43835</v>
      </c>
      <c r="H1269" s="218"/>
      <c r="I1269" s="218"/>
    </row>
    <row r="1270" spans="1:9">
      <c r="A1270" s="218"/>
      <c r="B1270" s="236" t="s">
        <v>507</v>
      </c>
      <c r="C1270" s="248" t="s">
        <v>1218</v>
      </c>
      <c r="D1270" s="942"/>
      <c r="E1270" s="215">
        <f t="shared" si="146"/>
        <v>43824</v>
      </c>
      <c r="F1270" s="215">
        <f t="shared" si="146"/>
        <v>43828</v>
      </c>
      <c r="G1270" s="215">
        <f t="shared" si="146"/>
        <v>43842</v>
      </c>
      <c r="H1270" s="218"/>
      <c r="I1270" s="218"/>
    </row>
    <row r="1271" spans="1:9">
      <c r="A1271" s="218"/>
      <c r="B1271" s="247"/>
      <c r="C1271" s="247"/>
      <c r="D1271" s="242"/>
      <c r="E1271" s="242"/>
      <c r="F1271" s="241"/>
      <c r="G1271" s="241"/>
      <c r="H1271" s="218"/>
      <c r="I1271" s="218"/>
    </row>
    <row r="1272" spans="1:9">
      <c r="A1272" s="231" t="s">
        <v>1217</v>
      </c>
      <c r="B1272" s="219"/>
      <c r="C1272" s="243"/>
      <c r="D1272" s="242"/>
      <c r="E1272" s="242"/>
      <c r="F1272" s="246"/>
      <c r="G1272" s="246"/>
      <c r="H1272" s="218"/>
      <c r="I1272" s="218"/>
    </row>
    <row r="1273" spans="1:9">
      <c r="A1273" s="218"/>
      <c r="B1273" s="943" t="s">
        <v>25</v>
      </c>
      <c r="C1273" s="943" t="s">
        <v>26</v>
      </c>
      <c r="D1273" s="935" t="s">
        <v>27</v>
      </c>
      <c r="E1273" s="217" t="s">
        <v>157</v>
      </c>
      <c r="F1273" s="217" t="s">
        <v>157</v>
      </c>
      <c r="G1273" s="217" t="s">
        <v>1217</v>
      </c>
      <c r="H1273" s="218"/>
      <c r="I1273" s="218"/>
    </row>
    <row r="1274" spans="1:9">
      <c r="A1274" s="218"/>
      <c r="B1274" s="944"/>
      <c r="C1274" s="944"/>
      <c r="D1274" s="936"/>
      <c r="E1274" s="217" t="s">
        <v>1099</v>
      </c>
      <c r="F1274" s="217" t="s">
        <v>29</v>
      </c>
      <c r="G1274" s="217" t="s">
        <v>30</v>
      </c>
      <c r="H1274" s="218"/>
      <c r="I1274" s="218"/>
    </row>
    <row r="1275" spans="1:9">
      <c r="A1275" s="218"/>
      <c r="B1275" s="224" t="s">
        <v>405</v>
      </c>
      <c r="C1275" s="224" t="s">
        <v>1216</v>
      </c>
      <c r="D1275" s="940" t="s">
        <v>1215</v>
      </c>
      <c r="E1275" s="215">
        <v>43801</v>
      </c>
      <c r="F1275" s="215">
        <v>43804</v>
      </c>
      <c r="G1275" s="215">
        <f>F1275+19</f>
        <v>43823</v>
      </c>
      <c r="H1275" s="218"/>
      <c r="I1275" s="218"/>
    </row>
    <row r="1276" spans="1:9">
      <c r="A1276" s="218"/>
      <c r="B1276" s="216" t="s">
        <v>330</v>
      </c>
      <c r="C1276" s="216" t="s">
        <v>1214</v>
      </c>
      <c r="D1276" s="941"/>
      <c r="E1276" s="215">
        <f t="shared" ref="E1276:G1278" si="147">E1275+7</f>
        <v>43808</v>
      </c>
      <c r="F1276" s="215">
        <f t="shared" si="147"/>
        <v>43811</v>
      </c>
      <c r="G1276" s="215">
        <f t="shared" si="147"/>
        <v>43830</v>
      </c>
      <c r="H1276" s="218"/>
      <c r="I1276" s="218"/>
    </row>
    <row r="1277" spans="1:9">
      <c r="A1277" s="218"/>
      <c r="B1277" s="238" t="s">
        <v>406</v>
      </c>
      <c r="C1277" s="216" t="s">
        <v>1213</v>
      </c>
      <c r="D1277" s="941"/>
      <c r="E1277" s="215">
        <f t="shared" si="147"/>
        <v>43815</v>
      </c>
      <c r="F1277" s="215">
        <f t="shared" si="147"/>
        <v>43818</v>
      </c>
      <c r="G1277" s="215">
        <f t="shared" si="147"/>
        <v>43837</v>
      </c>
      <c r="H1277" s="218"/>
      <c r="I1277" s="218"/>
    </row>
    <row r="1278" spans="1:9">
      <c r="A1278" s="218"/>
      <c r="B1278" s="237" t="s">
        <v>1212</v>
      </c>
      <c r="C1278" s="236" t="s">
        <v>1211</v>
      </c>
      <c r="D1278" s="942"/>
      <c r="E1278" s="215">
        <f t="shared" si="147"/>
        <v>43822</v>
      </c>
      <c r="F1278" s="215">
        <f t="shared" si="147"/>
        <v>43825</v>
      </c>
      <c r="G1278" s="215">
        <f t="shared" si="147"/>
        <v>43844</v>
      </c>
      <c r="H1278" s="218"/>
      <c r="I1278" s="218"/>
    </row>
    <row r="1279" spans="1:9">
      <c r="A1279" s="218"/>
      <c r="B1279" s="228"/>
      <c r="C1279" s="235"/>
      <c r="D1279" s="227"/>
      <c r="E1279" s="226"/>
      <c r="F1279" s="226"/>
      <c r="G1279" s="226"/>
      <c r="H1279" s="245"/>
      <c r="I1279" s="218"/>
    </row>
    <row r="1280" spans="1:9">
      <c r="A1280" s="223" t="s">
        <v>1210</v>
      </c>
      <c r="B1280" s="228"/>
      <c r="C1280" s="228"/>
      <c r="D1280" s="227"/>
      <c r="E1280" s="226"/>
      <c r="F1280" s="226"/>
      <c r="G1280" s="226"/>
      <c r="H1280" s="226"/>
      <c r="I1280" s="218"/>
    </row>
    <row r="1281" spans="1:9">
      <c r="A1281" s="218"/>
      <c r="B1281" s="943" t="s">
        <v>25</v>
      </c>
      <c r="C1281" s="943" t="s">
        <v>26</v>
      </c>
      <c r="D1281" s="935" t="s">
        <v>27</v>
      </c>
      <c r="E1281" s="217" t="s">
        <v>157</v>
      </c>
      <c r="F1281" s="217" t="s">
        <v>157</v>
      </c>
      <c r="G1281" s="217" t="s">
        <v>1210</v>
      </c>
      <c r="H1281" s="226"/>
      <c r="I1281" s="218"/>
    </row>
    <row r="1282" spans="1:9">
      <c r="A1282" s="218"/>
      <c r="B1282" s="944"/>
      <c r="C1282" s="944"/>
      <c r="D1282" s="936"/>
      <c r="E1282" s="217" t="s">
        <v>1099</v>
      </c>
      <c r="F1282" s="217" t="s">
        <v>29</v>
      </c>
      <c r="G1282" s="217" t="s">
        <v>30</v>
      </c>
      <c r="H1282" s="226"/>
      <c r="I1282" s="218"/>
    </row>
    <row r="1283" spans="1:9">
      <c r="A1283" s="218"/>
      <c r="B1283" s="224" t="s">
        <v>1209</v>
      </c>
      <c r="C1283" s="224" t="s">
        <v>1208</v>
      </c>
      <c r="D1283" s="940" t="s">
        <v>1207</v>
      </c>
      <c r="E1283" s="215">
        <v>43801</v>
      </c>
      <c r="F1283" s="215">
        <v>43804</v>
      </c>
      <c r="G1283" s="215">
        <f>F1283+12</f>
        <v>43816</v>
      </c>
      <c r="H1283" s="226"/>
      <c r="I1283" s="218"/>
    </row>
    <row r="1284" spans="1:9">
      <c r="A1284" s="231"/>
      <c r="B1284" s="216"/>
      <c r="C1284" s="216"/>
      <c r="D1284" s="941"/>
      <c r="E1284" s="215">
        <f t="shared" ref="E1284:G1286" si="148">E1283+7</f>
        <v>43808</v>
      </c>
      <c r="F1284" s="215">
        <f t="shared" si="148"/>
        <v>43811</v>
      </c>
      <c r="G1284" s="215">
        <f t="shared" si="148"/>
        <v>43823</v>
      </c>
      <c r="H1284" s="241"/>
      <c r="I1284" s="218"/>
    </row>
    <row r="1285" spans="1:9">
      <c r="A1285" s="231"/>
      <c r="B1285" s="237" t="s">
        <v>1206</v>
      </c>
      <c r="C1285" s="236" t="s">
        <v>1205</v>
      </c>
      <c r="D1285" s="941"/>
      <c r="E1285" s="215">
        <f t="shared" si="148"/>
        <v>43815</v>
      </c>
      <c r="F1285" s="215">
        <f t="shared" si="148"/>
        <v>43818</v>
      </c>
      <c r="G1285" s="215">
        <f t="shared" si="148"/>
        <v>43830</v>
      </c>
      <c r="H1285" s="245"/>
      <c r="I1285" s="218"/>
    </row>
    <row r="1286" spans="1:9">
      <c r="A1286" s="231"/>
      <c r="B1286" s="237" t="s">
        <v>1204</v>
      </c>
      <c r="C1286" s="236" t="s">
        <v>1203</v>
      </c>
      <c r="D1286" s="942"/>
      <c r="E1286" s="215">
        <f t="shared" si="148"/>
        <v>43822</v>
      </c>
      <c r="F1286" s="215">
        <f t="shared" si="148"/>
        <v>43825</v>
      </c>
      <c r="G1286" s="215">
        <f t="shared" si="148"/>
        <v>43837</v>
      </c>
      <c r="H1286" s="245"/>
      <c r="I1286" s="218"/>
    </row>
    <row r="1287" spans="1:9">
      <c r="A1287" s="231"/>
      <c r="B1287" s="219"/>
      <c r="C1287" s="219"/>
      <c r="D1287" s="227"/>
      <c r="E1287" s="226"/>
      <c r="F1287" s="226"/>
      <c r="G1287" s="219"/>
      <c r="H1287" s="227"/>
      <c r="I1287" s="218"/>
    </row>
    <row r="1288" spans="1:9">
      <c r="A1288" s="231" t="s">
        <v>1201</v>
      </c>
      <c r="B1288" s="219"/>
      <c r="C1288" s="219"/>
      <c r="D1288" s="227"/>
      <c r="E1288" s="226"/>
      <c r="F1288" s="226"/>
      <c r="G1288" s="219"/>
      <c r="H1288" s="227"/>
      <c r="I1288" s="218"/>
    </row>
    <row r="1289" spans="1:9">
      <c r="A1289" s="231"/>
      <c r="B1289" s="943" t="s">
        <v>25</v>
      </c>
      <c r="C1289" s="943" t="s">
        <v>26</v>
      </c>
      <c r="D1289" s="935" t="s">
        <v>27</v>
      </c>
      <c r="E1289" s="217" t="s">
        <v>157</v>
      </c>
      <c r="F1289" s="217" t="s">
        <v>157</v>
      </c>
      <c r="G1289" s="217" t="s">
        <v>1202</v>
      </c>
      <c r="H1289" s="217" t="s">
        <v>1201</v>
      </c>
      <c r="I1289" s="218"/>
    </row>
    <row r="1290" spans="1:9">
      <c r="A1290" s="231"/>
      <c r="B1290" s="944"/>
      <c r="C1290" s="944"/>
      <c r="D1290" s="936"/>
      <c r="E1290" s="217" t="s">
        <v>1099</v>
      </c>
      <c r="F1290" s="217" t="s">
        <v>29</v>
      </c>
      <c r="G1290" s="217" t="s">
        <v>30</v>
      </c>
      <c r="H1290" s="217" t="s">
        <v>30</v>
      </c>
      <c r="I1290" s="218"/>
    </row>
    <row r="1291" spans="1:9">
      <c r="A1291" s="231"/>
      <c r="B1291" s="224" t="s">
        <v>1200</v>
      </c>
      <c r="C1291" s="216" t="s">
        <v>1194</v>
      </c>
      <c r="D1291" s="940" t="s">
        <v>1199</v>
      </c>
      <c r="E1291" s="215">
        <v>43798</v>
      </c>
      <c r="F1291" s="215">
        <v>43803</v>
      </c>
      <c r="G1291" s="215">
        <f>F1291+14</f>
        <v>43817</v>
      </c>
      <c r="H1291" s="215" t="s">
        <v>1193</v>
      </c>
      <c r="I1291" s="218"/>
    </row>
    <row r="1292" spans="1:9">
      <c r="A1292" s="218"/>
      <c r="B1292" s="216" t="s">
        <v>1198</v>
      </c>
      <c r="C1292" s="216" t="s">
        <v>1196</v>
      </c>
      <c r="D1292" s="941"/>
      <c r="E1292" s="215">
        <f t="shared" ref="E1292:G1294" si="149">E1291+7</f>
        <v>43805</v>
      </c>
      <c r="F1292" s="215">
        <f t="shared" si="149"/>
        <v>43810</v>
      </c>
      <c r="G1292" s="215">
        <f t="shared" si="149"/>
        <v>43824</v>
      </c>
      <c r="H1292" s="215" t="s">
        <v>1193</v>
      </c>
      <c r="I1292" s="218"/>
    </row>
    <row r="1293" spans="1:9">
      <c r="A1293" s="218"/>
      <c r="B1293" s="216" t="s">
        <v>1197</v>
      </c>
      <c r="C1293" s="216" t="s">
        <v>1196</v>
      </c>
      <c r="D1293" s="941"/>
      <c r="E1293" s="215">
        <f t="shared" si="149"/>
        <v>43812</v>
      </c>
      <c r="F1293" s="215">
        <f t="shared" si="149"/>
        <v>43817</v>
      </c>
      <c r="G1293" s="215">
        <f t="shared" si="149"/>
        <v>43831</v>
      </c>
      <c r="H1293" s="215" t="s">
        <v>1193</v>
      </c>
      <c r="I1293" s="218"/>
    </row>
    <row r="1294" spans="1:9">
      <c r="A1294" s="218"/>
      <c r="B1294" s="216" t="s">
        <v>1195</v>
      </c>
      <c r="C1294" s="216" t="s">
        <v>1194</v>
      </c>
      <c r="D1294" s="942"/>
      <c r="E1294" s="215">
        <f t="shared" si="149"/>
        <v>43819</v>
      </c>
      <c r="F1294" s="215">
        <f t="shared" si="149"/>
        <v>43824</v>
      </c>
      <c r="G1294" s="215">
        <f t="shared" si="149"/>
        <v>43838</v>
      </c>
      <c r="H1294" s="215" t="s">
        <v>1193</v>
      </c>
      <c r="I1294" s="218"/>
    </row>
    <row r="1295" spans="1:9">
      <c r="A1295" s="218"/>
      <c r="B1295" s="228"/>
      <c r="C1295" s="235"/>
      <c r="D1295" s="227"/>
      <c r="E1295" s="226"/>
      <c r="F1295" s="226"/>
      <c r="G1295" s="226"/>
      <c r="H1295" s="226"/>
      <c r="I1295" s="218"/>
    </row>
    <row r="1296" spans="1:9">
      <c r="A1296" s="223" t="s">
        <v>257</v>
      </c>
      <c r="B1296" s="244"/>
      <c r="C1296" s="243"/>
      <c r="D1296" s="242"/>
      <c r="E1296" s="242"/>
      <c r="F1296" s="241"/>
      <c r="G1296" s="242"/>
      <c r="H1296" s="241"/>
      <c r="I1296" s="218"/>
    </row>
    <row r="1297" spans="1:9">
      <c r="A1297" s="218"/>
      <c r="B1297" s="943" t="s">
        <v>25</v>
      </c>
      <c r="C1297" s="943" t="s">
        <v>26</v>
      </c>
      <c r="D1297" s="935" t="s">
        <v>27</v>
      </c>
      <c r="E1297" s="217" t="s">
        <v>157</v>
      </c>
      <c r="F1297" s="217" t="s">
        <v>157</v>
      </c>
      <c r="G1297" s="217" t="s">
        <v>1192</v>
      </c>
      <c r="H1297" s="217" t="s">
        <v>257</v>
      </c>
      <c r="I1297" s="218"/>
    </row>
    <row r="1298" spans="1:9">
      <c r="A1298" s="218"/>
      <c r="B1298" s="944"/>
      <c r="C1298" s="944"/>
      <c r="D1298" s="936"/>
      <c r="E1298" s="217" t="s">
        <v>1099</v>
      </c>
      <c r="F1298" s="217" t="s">
        <v>29</v>
      </c>
      <c r="G1298" s="217" t="s">
        <v>30</v>
      </c>
      <c r="H1298" s="217" t="s">
        <v>30</v>
      </c>
      <c r="I1298" s="218"/>
    </row>
    <row r="1299" spans="1:9">
      <c r="A1299" s="218"/>
      <c r="B1299" s="224" t="s">
        <v>1191</v>
      </c>
      <c r="C1299" s="216" t="s">
        <v>1190</v>
      </c>
      <c r="D1299" s="940" t="s">
        <v>1189</v>
      </c>
      <c r="E1299" s="215">
        <v>43796</v>
      </c>
      <c r="F1299" s="215">
        <v>43802</v>
      </c>
      <c r="G1299" s="215">
        <f>F1299+14</f>
        <v>43816</v>
      </c>
      <c r="H1299" s="215" t="s">
        <v>1187</v>
      </c>
      <c r="I1299" s="218"/>
    </row>
    <row r="1300" spans="1:9">
      <c r="A1300" s="218"/>
      <c r="B1300" s="216" t="s">
        <v>1188</v>
      </c>
      <c r="C1300" s="216" t="s">
        <v>250</v>
      </c>
      <c r="D1300" s="941"/>
      <c r="E1300" s="215">
        <f t="shared" ref="E1300:G1303" si="150">E1299+7</f>
        <v>43803</v>
      </c>
      <c r="F1300" s="215">
        <f t="shared" si="150"/>
        <v>43809</v>
      </c>
      <c r="G1300" s="215">
        <f t="shared" si="150"/>
        <v>43823</v>
      </c>
      <c r="H1300" s="215" t="s">
        <v>1187</v>
      </c>
      <c r="I1300" s="218"/>
    </row>
    <row r="1301" spans="1:9">
      <c r="A1301" s="218"/>
      <c r="B1301" s="216" t="s">
        <v>3</v>
      </c>
      <c r="C1301" s="216" t="s">
        <v>248</v>
      </c>
      <c r="D1301" s="941"/>
      <c r="E1301" s="215">
        <f t="shared" si="150"/>
        <v>43810</v>
      </c>
      <c r="F1301" s="215">
        <f t="shared" si="150"/>
        <v>43816</v>
      </c>
      <c r="G1301" s="215">
        <f t="shared" si="150"/>
        <v>43830</v>
      </c>
      <c r="H1301" s="215" t="s">
        <v>1187</v>
      </c>
      <c r="I1301" s="218"/>
    </row>
    <row r="1302" spans="1:9">
      <c r="A1302" s="218"/>
      <c r="B1302" s="216" t="s">
        <v>1186</v>
      </c>
      <c r="C1302" s="216" t="s">
        <v>1185</v>
      </c>
      <c r="D1302" s="941"/>
      <c r="E1302" s="215">
        <f t="shared" si="150"/>
        <v>43817</v>
      </c>
      <c r="F1302" s="215">
        <f t="shared" si="150"/>
        <v>43823</v>
      </c>
      <c r="G1302" s="215">
        <f t="shared" si="150"/>
        <v>43837</v>
      </c>
      <c r="H1302" s="215" t="s">
        <v>1167</v>
      </c>
      <c r="I1302" s="218"/>
    </row>
    <row r="1303" spans="1:9">
      <c r="A1303" s="218"/>
      <c r="B1303" s="216" t="s">
        <v>1184</v>
      </c>
      <c r="C1303" s="216" t="s">
        <v>249</v>
      </c>
      <c r="D1303" s="942"/>
      <c r="E1303" s="215">
        <f t="shared" si="150"/>
        <v>43824</v>
      </c>
      <c r="F1303" s="215">
        <f t="shared" si="150"/>
        <v>43830</v>
      </c>
      <c r="G1303" s="215">
        <f t="shared" si="150"/>
        <v>43844</v>
      </c>
      <c r="H1303" s="215" t="s">
        <v>1167</v>
      </c>
      <c r="I1303" s="218"/>
    </row>
    <row r="1304" spans="1:9">
      <c r="A1304" s="218"/>
      <c r="B1304" s="231"/>
      <c r="C1304" s="231"/>
      <c r="D1304" s="218"/>
      <c r="E1304" s="218"/>
      <c r="F1304" s="218"/>
      <c r="G1304" s="226"/>
      <c r="H1304" s="221"/>
      <c r="I1304" s="218"/>
    </row>
    <row r="1305" spans="1:9">
      <c r="A1305" s="218"/>
      <c r="B1305" s="943" t="s">
        <v>25</v>
      </c>
      <c r="C1305" s="943" t="s">
        <v>26</v>
      </c>
      <c r="D1305" s="935" t="s">
        <v>27</v>
      </c>
      <c r="E1305" s="217" t="s">
        <v>157</v>
      </c>
      <c r="F1305" s="217" t="s">
        <v>157</v>
      </c>
      <c r="G1305" s="217" t="s">
        <v>1183</v>
      </c>
      <c r="H1305" s="217" t="s">
        <v>257</v>
      </c>
      <c r="I1305" s="218"/>
    </row>
    <row r="1306" spans="1:9">
      <c r="A1306" s="218"/>
      <c r="B1306" s="944"/>
      <c r="C1306" s="944"/>
      <c r="D1306" s="936"/>
      <c r="E1306" s="217" t="s">
        <v>1099</v>
      </c>
      <c r="F1306" s="217" t="s">
        <v>29</v>
      </c>
      <c r="G1306" s="217" t="s">
        <v>30</v>
      </c>
      <c r="H1306" s="217" t="s">
        <v>30</v>
      </c>
      <c r="I1306" s="218"/>
    </row>
    <row r="1307" spans="1:9">
      <c r="A1307" s="218"/>
      <c r="B1307" s="224" t="s">
        <v>1182</v>
      </c>
      <c r="C1307" s="224" t="s">
        <v>1181</v>
      </c>
      <c r="D1307" s="940" t="s">
        <v>1180</v>
      </c>
      <c r="E1307" s="215">
        <v>43801</v>
      </c>
      <c r="F1307" s="215">
        <v>43804</v>
      </c>
      <c r="G1307" s="215">
        <f>F1307+12</f>
        <v>43816</v>
      </c>
      <c r="H1307" s="215" t="s">
        <v>1175</v>
      </c>
      <c r="I1307" s="218"/>
    </row>
    <row r="1308" spans="1:9">
      <c r="A1308" s="218"/>
      <c r="B1308" s="216"/>
      <c r="C1308" s="216"/>
      <c r="D1308" s="941"/>
      <c r="E1308" s="215">
        <f t="shared" ref="E1308:G1310" si="151">E1307+7</f>
        <v>43808</v>
      </c>
      <c r="F1308" s="215">
        <f t="shared" si="151"/>
        <v>43811</v>
      </c>
      <c r="G1308" s="215">
        <f t="shared" si="151"/>
        <v>43823</v>
      </c>
      <c r="H1308" s="215" t="s">
        <v>1175</v>
      </c>
      <c r="I1308" s="218"/>
    </row>
    <row r="1309" spans="1:9">
      <c r="A1309" s="231"/>
      <c r="B1309" s="237" t="s">
        <v>1179</v>
      </c>
      <c r="C1309" s="236" t="s">
        <v>1178</v>
      </c>
      <c r="D1309" s="941"/>
      <c r="E1309" s="215">
        <f t="shared" si="151"/>
        <v>43815</v>
      </c>
      <c r="F1309" s="215">
        <f t="shared" si="151"/>
        <v>43818</v>
      </c>
      <c r="G1309" s="215">
        <f t="shared" si="151"/>
        <v>43830</v>
      </c>
      <c r="H1309" s="215" t="s">
        <v>1175</v>
      </c>
      <c r="I1309" s="218"/>
    </row>
    <row r="1310" spans="1:9">
      <c r="A1310" s="218"/>
      <c r="B1310" s="237" t="s">
        <v>1177</v>
      </c>
      <c r="C1310" s="236" t="s">
        <v>1176</v>
      </c>
      <c r="D1310" s="942"/>
      <c r="E1310" s="215">
        <f t="shared" si="151"/>
        <v>43822</v>
      </c>
      <c r="F1310" s="215">
        <f t="shared" si="151"/>
        <v>43825</v>
      </c>
      <c r="G1310" s="215">
        <f t="shared" si="151"/>
        <v>43837</v>
      </c>
      <c r="H1310" s="215" t="s">
        <v>1175</v>
      </c>
      <c r="I1310" s="218"/>
    </row>
    <row r="1311" spans="1:9">
      <c r="A1311" s="218"/>
      <c r="B1311" s="240"/>
      <c r="C1311" s="228"/>
      <c r="D1311" s="227"/>
      <c r="E1311" s="226"/>
      <c r="F1311" s="226"/>
      <c r="G1311" s="226"/>
      <c r="H1311" s="239"/>
      <c r="I1311" s="218"/>
    </row>
    <row r="1312" spans="1:9">
      <c r="A1312" s="218"/>
      <c r="B1312" s="943" t="s">
        <v>710</v>
      </c>
      <c r="C1312" s="943" t="s">
        <v>26</v>
      </c>
      <c r="D1312" s="935" t="s">
        <v>27</v>
      </c>
      <c r="E1312" s="217" t="s">
        <v>157</v>
      </c>
      <c r="F1312" s="217" t="s">
        <v>157</v>
      </c>
      <c r="G1312" s="217" t="s">
        <v>1174</v>
      </c>
      <c r="H1312" s="217" t="s">
        <v>257</v>
      </c>
      <c r="I1312" s="218"/>
    </row>
    <row r="1313" spans="1:9">
      <c r="A1313" s="218"/>
      <c r="B1313" s="944"/>
      <c r="C1313" s="944"/>
      <c r="D1313" s="936"/>
      <c r="E1313" s="217" t="s">
        <v>1099</v>
      </c>
      <c r="F1313" s="217" t="s">
        <v>29</v>
      </c>
      <c r="G1313" s="217" t="s">
        <v>30</v>
      </c>
      <c r="H1313" s="217" t="s">
        <v>30</v>
      </c>
      <c r="I1313" s="218"/>
    </row>
    <row r="1314" spans="1:9">
      <c r="A1314" s="218"/>
      <c r="B1314" s="224" t="s">
        <v>1173</v>
      </c>
      <c r="C1314" s="224" t="s">
        <v>1172</v>
      </c>
      <c r="D1314" s="940" t="s">
        <v>1171</v>
      </c>
      <c r="E1314" s="215">
        <v>43801</v>
      </c>
      <c r="F1314" s="215">
        <v>43804</v>
      </c>
      <c r="G1314" s="215">
        <f>F1314+11</f>
        <v>43815</v>
      </c>
      <c r="H1314" s="215" t="s">
        <v>1167</v>
      </c>
      <c r="I1314" s="218"/>
    </row>
    <row r="1315" spans="1:9">
      <c r="A1315" s="218"/>
      <c r="B1315" s="216" t="s">
        <v>1096</v>
      </c>
      <c r="C1315" s="216"/>
      <c r="D1315" s="941"/>
      <c r="E1315" s="215">
        <f t="shared" ref="E1315:G1317" si="152">E1314+7</f>
        <v>43808</v>
      </c>
      <c r="F1315" s="215">
        <f t="shared" si="152"/>
        <v>43811</v>
      </c>
      <c r="G1315" s="215">
        <f t="shared" si="152"/>
        <v>43822</v>
      </c>
      <c r="H1315" s="215" t="s">
        <v>1167</v>
      </c>
      <c r="I1315" s="218"/>
    </row>
    <row r="1316" spans="1:9">
      <c r="A1316" s="218"/>
      <c r="B1316" s="238" t="s">
        <v>1170</v>
      </c>
      <c r="C1316" s="216" t="s">
        <v>1169</v>
      </c>
      <c r="D1316" s="941"/>
      <c r="E1316" s="215">
        <f t="shared" si="152"/>
        <v>43815</v>
      </c>
      <c r="F1316" s="215">
        <f t="shared" si="152"/>
        <v>43818</v>
      </c>
      <c r="G1316" s="215">
        <f t="shared" si="152"/>
        <v>43829</v>
      </c>
      <c r="H1316" s="215" t="s">
        <v>1167</v>
      </c>
      <c r="I1316" s="218"/>
    </row>
    <row r="1317" spans="1:9">
      <c r="A1317" s="218"/>
      <c r="B1317" s="237" t="s">
        <v>251</v>
      </c>
      <c r="C1317" s="236" t="s">
        <v>1168</v>
      </c>
      <c r="D1317" s="942"/>
      <c r="E1317" s="215">
        <f t="shared" si="152"/>
        <v>43822</v>
      </c>
      <c r="F1317" s="215">
        <f t="shared" si="152"/>
        <v>43825</v>
      </c>
      <c r="G1317" s="215">
        <f t="shared" si="152"/>
        <v>43836</v>
      </c>
      <c r="H1317" s="215" t="s">
        <v>1167</v>
      </c>
      <c r="I1317" s="218"/>
    </row>
    <row r="1318" spans="1:9">
      <c r="A1318" s="945"/>
      <c r="B1318" s="945"/>
      <c r="C1318" s="945"/>
      <c r="D1318" s="945"/>
      <c r="E1318" s="945"/>
      <c r="F1318" s="945"/>
      <c r="G1318" s="945"/>
      <c r="H1318" s="946"/>
      <c r="I1318" s="218"/>
    </row>
    <row r="1319" spans="1:9">
      <c r="A1319" s="218"/>
      <c r="B1319" s="943" t="s">
        <v>25</v>
      </c>
      <c r="C1319" s="943" t="s">
        <v>26</v>
      </c>
      <c r="D1319" s="935" t="s">
        <v>27</v>
      </c>
      <c r="E1319" s="217" t="s">
        <v>157</v>
      </c>
      <c r="F1319" s="217" t="s">
        <v>157</v>
      </c>
      <c r="G1319" s="217" t="s">
        <v>1166</v>
      </c>
      <c r="H1319" s="217" t="s">
        <v>257</v>
      </c>
      <c r="I1319" s="218"/>
    </row>
    <row r="1320" spans="1:9">
      <c r="A1320" s="218"/>
      <c r="B1320" s="944"/>
      <c r="C1320" s="944"/>
      <c r="D1320" s="936"/>
      <c r="E1320" s="217" t="s">
        <v>1099</v>
      </c>
      <c r="F1320" s="217" t="s">
        <v>29</v>
      </c>
      <c r="G1320" s="217" t="s">
        <v>30</v>
      </c>
      <c r="H1320" s="217" t="s">
        <v>30</v>
      </c>
      <c r="I1320" s="218"/>
    </row>
    <row r="1321" spans="1:9">
      <c r="A1321" s="218"/>
      <c r="B1321" s="224" t="s">
        <v>1165</v>
      </c>
      <c r="C1321" s="216" t="s">
        <v>1160</v>
      </c>
      <c r="D1321" s="940" t="s">
        <v>1164</v>
      </c>
      <c r="E1321" s="215">
        <v>43798</v>
      </c>
      <c r="F1321" s="215">
        <v>43803</v>
      </c>
      <c r="G1321" s="215">
        <f>F1321+14</f>
        <v>43817</v>
      </c>
      <c r="H1321" s="215" t="s">
        <v>1159</v>
      </c>
      <c r="I1321" s="218"/>
    </row>
    <row r="1322" spans="1:9">
      <c r="A1322" s="218"/>
      <c r="B1322" s="216" t="s">
        <v>1163</v>
      </c>
      <c r="C1322" s="216" t="s">
        <v>1124</v>
      </c>
      <c r="D1322" s="941"/>
      <c r="E1322" s="215">
        <f t="shared" ref="E1322:G1324" si="153">E1321+7</f>
        <v>43805</v>
      </c>
      <c r="F1322" s="215">
        <f t="shared" si="153"/>
        <v>43810</v>
      </c>
      <c r="G1322" s="215">
        <f t="shared" si="153"/>
        <v>43824</v>
      </c>
      <c r="H1322" s="215" t="s">
        <v>1159</v>
      </c>
      <c r="I1322" s="218"/>
    </row>
    <row r="1323" spans="1:9">
      <c r="A1323" s="218"/>
      <c r="B1323" s="216" t="s">
        <v>1162</v>
      </c>
      <c r="C1323" s="216" t="s">
        <v>1124</v>
      </c>
      <c r="D1323" s="941"/>
      <c r="E1323" s="215">
        <f t="shared" si="153"/>
        <v>43812</v>
      </c>
      <c r="F1323" s="215">
        <f t="shared" si="153"/>
        <v>43817</v>
      </c>
      <c r="G1323" s="215">
        <f t="shared" si="153"/>
        <v>43831</v>
      </c>
      <c r="H1323" s="215" t="s">
        <v>1159</v>
      </c>
      <c r="I1323" s="218"/>
    </row>
    <row r="1324" spans="1:9">
      <c r="A1324" s="218"/>
      <c r="B1324" s="216" t="s">
        <v>1161</v>
      </c>
      <c r="C1324" s="216" t="s">
        <v>1160</v>
      </c>
      <c r="D1324" s="942"/>
      <c r="E1324" s="215">
        <f t="shared" si="153"/>
        <v>43819</v>
      </c>
      <c r="F1324" s="215">
        <f t="shared" si="153"/>
        <v>43824</v>
      </c>
      <c r="G1324" s="215">
        <f t="shared" si="153"/>
        <v>43838</v>
      </c>
      <c r="H1324" s="215" t="s">
        <v>1159</v>
      </c>
      <c r="I1324" s="218"/>
    </row>
    <row r="1325" spans="1:9">
      <c r="A1325" s="218"/>
      <c r="B1325" s="228"/>
      <c r="C1325" s="228"/>
      <c r="D1325" s="227"/>
      <c r="E1325" s="226"/>
      <c r="F1325" s="226"/>
      <c r="G1325" s="226"/>
      <c r="H1325" s="226"/>
      <c r="I1325" s="218"/>
    </row>
    <row r="1326" spans="1:9">
      <c r="A1326" s="218" t="s">
        <v>1158</v>
      </c>
      <c r="B1326" s="228"/>
      <c r="C1326" s="228"/>
      <c r="D1326" s="227"/>
      <c r="E1326" s="226"/>
      <c r="F1326" s="226"/>
      <c r="G1326" s="226"/>
      <c r="H1326" s="226"/>
      <c r="I1326" s="218"/>
    </row>
    <row r="1327" spans="1:9">
      <c r="A1327" s="218"/>
      <c r="B1327" s="943" t="s">
        <v>25</v>
      </c>
      <c r="C1327" s="943" t="s">
        <v>26</v>
      </c>
      <c r="D1327" s="935" t="s">
        <v>27</v>
      </c>
      <c r="E1327" s="217" t="s">
        <v>157</v>
      </c>
      <c r="F1327" s="217" t="s">
        <v>157</v>
      </c>
      <c r="G1327" s="217" t="s">
        <v>1100</v>
      </c>
      <c r="H1327" s="217" t="s">
        <v>1158</v>
      </c>
      <c r="I1327" s="218"/>
    </row>
    <row r="1328" spans="1:9">
      <c r="A1328" s="218"/>
      <c r="B1328" s="944"/>
      <c r="C1328" s="944"/>
      <c r="D1328" s="936"/>
      <c r="E1328" s="217" t="s">
        <v>1099</v>
      </c>
      <c r="F1328" s="217" t="s">
        <v>29</v>
      </c>
      <c r="G1328" s="217" t="s">
        <v>30</v>
      </c>
      <c r="H1328" s="217" t="s">
        <v>30</v>
      </c>
      <c r="I1328" s="218"/>
    </row>
    <row r="1329" spans="1:9">
      <c r="A1329" s="218"/>
      <c r="B1329" s="216" t="s">
        <v>1096</v>
      </c>
      <c r="C1329" s="216"/>
      <c r="D1329" s="940" t="s">
        <v>1098</v>
      </c>
      <c r="E1329" s="215">
        <v>43798</v>
      </c>
      <c r="F1329" s="215">
        <v>43803</v>
      </c>
      <c r="G1329" s="215">
        <f>F1329+9</f>
        <v>43812</v>
      </c>
      <c r="H1329" s="215" t="s">
        <v>1094</v>
      </c>
      <c r="I1329" s="218"/>
    </row>
    <row r="1330" spans="1:9">
      <c r="A1330" s="218"/>
      <c r="B1330" s="216" t="s">
        <v>501</v>
      </c>
      <c r="C1330" s="216" t="s">
        <v>1097</v>
      </c>
      <c r="D1330" s="941"/>
      <c r="E1330" s="215">
        <f t="shared" ref="E1330:G1332" si="154">E1329+7</f>
        <v>43805</v>
      </c>
      <c r="F1330" s="215">
        <f t="shared" si="154"/>
        <v>43810</v>
      </c>
      <c r="G1330" s="215">
        <f t="shared" si="154"/>
        <v>43819</v>
      </c>
      <c r="H1330" s="215" t="s">
        <v>1094</v>
      </c>
      <c r="I1330" s="218"/>
    </row>
    <row r="1331" spans="1:9">
      <c r="A1331" s="218"/>
      <c r="B1331" s="216" t="s">
        <v>1096</v>
      </c>
      <c r="C1331" s="216"/>
      <c r="D1331" s="941"/>
      <c r="E1331" s="215">
        <f t="shared" si="154"/>
        <v>43812</v>
      </c>
      <c r="F1331" s="215">
        <f t="shared" si="154"/>
        <v>43817</v>
      </c>
      <c r="G1331" s="215">
        <f t="shared" si="154"/>
        <v>43826</v>
      </c>
      <c r="H1331" s="215" t="s">
        <v>1094</v>
      </c>
      <c r="I1331" s="218"/>
    </row>
    <row r="1332" spans="1:9">
      <c r="A1332" s="218"/>
      <c r="B1332" s="216" t="s">
        <v>347</v>
      </c>
      <c r="C1332" s="216" t="s">
        <v>1095</v>
      </c>
      <c r="D1332" s="942"/>
      <c r="E1332" s="215">
        <f t="shared" si="154"/>
        <v>43819</v>
      </c>
      <c r="F1332" s="215">
        <f t="shared" si="154"/>
        <v>43824</v>
      </c>
      <c r="G1332" s="215">
        <f t="shared" si="154"/>
        <v>43833</v>
      </c>
      <c r="H1332" s="215" t="s">
        <v>1094</v>
      </c>
      <c r="I1332" s="218"/>
    </row>
    <row r="1333" spans="1:9">
      <c r="A1333" s="218"/>
      <c r="B1333" s="228"/>
      <c r="C1333" s="235"/>
      <c r="D1333" s="227"/>
      <c r="E1333" s="226"/>
      <c r="F1333" s="226"/>
      <c r="G1333" s="226"/>
      <c r="H1333" s="218"/>
      <c r="I1333" s="218"/>
    </row>
    <row r="1334" spans="1:9">
      <c r="A1334" s="223" t="s">
        <v>150</v>
      </c>
      <c r="B1334" s="219"/>
      <c r="C1334" s="219"/>
      <c r="D1334" s="218"/>
      <c r="E1334" s="218"/>
      <c r="F1334" s="218"/>
      <c r="G1334" s="218"/>
      <c r="H1334" s="218"/>
      <c r="I1334" s="218"/>
    </row>
    <row r="1335" spans="1:9">
      <c r="A1335" s="218"/>
      <c r="B1335" s="943" t="s">
        <v>25</v>
      </c>
      <c r="C1335" s="943" t="s">
        <v>26</v>
      </c>
      <c r="D1335" s="935" t="s">
        <v>27</v>
      </c>
      <c r="E1335" s="217" t="s">
        <v>157</v>
      </c>
      <c r="F1335" s="217" t="s">
        <v>157</v>
      </c>
      <c r="G1335" s="217" t="s">
        <v>254</v>
      </c>
      <c r="H1335" s="218"/>
      <c r="I1335" s="218"/>
    </row>
    <row r="1336" spans="1:9">
      <c r="A1336" s="218"/>
      <c r="B1336" s="944"/>
      <c r="C1336" s="944"/>
      <c r="D1336" s="936"/>
      <c r="E1336" s="217" t="s">
        <v>1099</v>
      </c>
      <c r="F1336" s="217" t="s">
        <v>29</v>
      </c>
      <c r="G1336" s="217" t="s">
        <v>30</v>
      </c>
      <c r="H1336" s="218"/>
      <c r="I1336" s="218"/>
    </row>
    <row r="1337" spans="1:9">
      <c r="A1337" s="218"/>
      <c r="B1337" s="224" t="s">
        <v>1157</v>
      </c>
      <c r="C1337" s="216" t="s">
        <v>1156</v>
      </c>
      <c r="D1337" s="940" t="s">
        <v>1155</v>
      </c>
      <c r="E1337" s="215">
        <v>43797</v>
      </c>
      <c r="F1337" s="215">
        <v>43801</v>
      </c>
      <c r="G1337" s="215">
        <f>F1337+32</f>
        <v>43833</v>
      </c>
      <c r="H1337" s="218"/>
      <c r="I1337" s="218"/>
    </row>
    <row r="1338" spans="1:9">
      <c r="A1338" s="218"/>
      <c r="B1338" s="216" t="s">
        <v>526</v>
      </c>
      <c r="C1338" s="216" t="s">
        <v>1154</v>
      </c>
      <c r="D1338" s="941"/>
      <c r="E1338" s="215">
        <f t="shared" ref="E1338:G1341" si="155">E1337+7</f>
        <v>43804</v>
      </c>
      <c r="F1338" s="215">
        <f t="shared" si="155"/>
        <v>43808</v>
      </c>
      <c r="G1338" s="215">
        <f t="shared" si="155"/>
        <v>43840</v>
      </c>
      <c r="H1338" s="218"/>
      <c r="I1338" s="218"/>
    </row>
    <row r="1339" spans="1:9">
      <c r="A1339" s="218"/>
      <c r="B1339" s="216" t="s">
        <v>527</v>
      </c>
      <c r="C1339" s="216" t="s">
        <v>1153</v>
      </c>
      <c r="D1339" s="941"/>
      <c r="E1339" s="215">
        <f t="shared" si="155"/>
        <v>43811</v>
      </c>
      <c r="F1339" s="215">
        <f t="shared" si="155"/>
        <v>43815</v>
      </c>
      <c r="G1339" s="215">
        <f t="shared" si="155"/>
        <v>43847</v>
      </c>
      <c r="H1339" s="218"/>
      <c r="I1339" s="218"/>
    </row>
    <row r="1340" spans="1:9">
      <c r="A1340" s="218"/>
      <c r="B1340" s="216" t="s">
        <v>528</v>
      </c>
      <c r="C1340" s="216" t="s">
        <v>1152</v>
      </c>
      <c r="D1340" s="941"/>
      <c r="E1340" s="215">
        <f t="shared" si="155"/>
        <v>43818</v>
      </c>
      <c r="F1340" s="215">
        <f t="shared" si="155"/>
        <v>43822</v>
      </c>
      <c r="G1340" s="215">
        <f t="shared" si="155"/>
        <v>43854</v>
      </c>
      <c r="H1340" s="218"/>
      <c r="I1340" s="218"/>
    </row>
    <row r="1341" spans="1:9">
      <c r="A1341" s="218"/>
      <c r="B1341" s="216" t="s">
        <v>529</v>
      </c>
      <c r="C1341" s="216" t="s">
        <v>1151</v>
      </c>
      <c r="D1341" s="942"/>
      <c r="E1341" s="215">
        <f t="shared" si="155"/>
        <v>43825</v>
      </c>
      <c r="F1341" s="215">
        <f t="shared" si="155"/>
        <v>43829</v>
      </c>
      <c r="G1341" s="215">
        <f t="shared" si="155"/>
        <v>43861</v>
      </c>
      <c r="H1341" s="218"/>
      <c r="I1341" s="218"/>
    </row>
    <row r="1342" spans="1:9">
      <c r="A1342" s="218"/>
      <c r="B1342" s="228"/>
      <c r="C1342" s="234"/>
      <c r="D1342" s="227"/>
      <c r="E1342" s="226"/>
      <c r="F1342" s="226"/>
      <c r="G1342" s="226"/>
      <c r="H1342" s="218"/>
      <c r="I1342" s="218"/>
    </row>
    <row r="1343" spans="1:9">
      <c r="A1343" s="218"/>
      <c r="B1343" s="943" t="s">
        <v>25</v>
      </c>
      <c r="C1343" s="943" t="s">
        <v>26</v>
      </c>
      <c r="D1343" s="935" t="s">
        <v>27</v>
      </c>
      <c r="E1343" s="217" t="s">
        <v>157</v>
      </c>
      <c r="F1343" s="217" t="s">
        <v>157</v>
      </c>
      <c r="G1343" s="217" t="s">
        <v>254</v>
      </c>
      <c r="H1343" s="218"/>
      <c r="I1343" s="218"/>
    </row>
    <row r="1344" spans="1:9">
      <c r="A1344" s="218"/>
      <c r="B1344" s="944"/>
      <c r="C1344" s="944"/>
      <c r="D1344" s="936"/>
      <c r="E1344" s="217" t="s">
        <v>1099</v>
      </c>
      <c r="F1344" s="217" t="s">
        <v>29</v>
      </c>
      <c r="G1344" s="217" t="s">
        <v>30</v>
      </c>
      <c r="H1344" s="218"/>
      <c r="I1344" s="218"/>
    </row>
    <row r="1345" spans="1:9">
      <c r="A1345" s="218"/>
      <c r="B1345" s="216" t="s">
        <v>1150</v>
      </c>
      <c r="C1345" s="216" t="s">
        <v>1126</v>
      </c>
      <c r="D1345" s="940" t="s">
        <v>1149</v>
      </c>
      <c r="E1345" s="215">
        <v>43798</v>
      </c>
      <c r="F1345" s="215">
        <v>43804</v>
      </c>
      <c r="G1345" s="215">
        <f>F1345+25</f>
        <v>43829</v>
      </c>
      <c r="H1345" s="218"/>
      <c r="I1345" s="218"/>
    </row>
    <row r="1346" spans="1:9">
      <c r="A1346" s="218"/>
      <c r="B1346" s="216" t="s">
        <v>1148</v>
      </c>
      <c r="C1346" s="216" t="s">
        <v>1147</v>
      </c>
      <c r="D1346" s="941"/>
      <c r="E1346" s="215">
        <f t="shared" ref="E1346:G1348" si="156">E1345+7</f>
        <v>43805</v>
      </c>
      <c r="F1346" s="215">
        <f t="shared" si="156"/>
        <v>43811</v>
      </c>
      <c r="G1346" s="215">
        <f t="shared" si="156"/>
        <v>43836</v>
      </c>
      <c r="H1346" s="218"/>
      <c r="I1346" s="218"/>
    </row>
    <row r="1347" spans="1:9">
      <c r="A1347" s="218"/>
      <c r="B1347" s="216" t="s">
        <v>1146</v>
      </c>
      <c r="C1347" s="216" t="s">
        <v>1145</v>
      </c>
      <c r="D1347" s="941"/>
      <c r="E1347" s="215">
        <f t="shared" si="156"/>
        <v>43812</v>
      </c>
      <c r="F1347" s="215">
        <f t="shared" si="156"/>
        <v>43818</v>
      </c>
      <c r="G1347" s="215">
        <f t="shared" si="156"/>
        <v>43843</v>
      </c>
      <c r="H1347" s="218"/>
      <c r="I1347" s="218"/>
    </row>
    <row r="1348" spans="1:9">
      <c r="A1348" s="218"/>
      <c r="B1348" s="216" t="s">
        <v>1144</v>
      </c>
      <c r="C1348" s="216" t="s">
        <v>1143</v>
      </c>
      <c r="D1348" s="942"/>
      <c r="E1348" s="215">
        <f t="shared" si="156"/>
        <v>43819</v>
      </c>
      <c r="F1348" s="215">
        <f t="shared" si="156"/>
        <v>43825</v>
      </c>
      <c r="G1348" s="215">
        <f t="shared" si="156"/>
        <v>43850</v>
      </c>
      <c r="H1348" s="218"/>
      <c r="I1348" s="218"/>
    </row>
    <row r="1349" spans="1:9">
      <c r="A1349" s="218"/>
      <c r="B1349" s="218"/>
      <c r="C1349" s="233"/>
      <c r="D1349" s="218"/>
      <c r="E1349" s="218"/>
      <c r="F1349" s="232"/>
      <c r="G1349" s="218"/>
      <c r="H1349" s="218"/>
      <c r="I1349" s="218"/>
    </row>
    <row r="1350" spans="1:9">
      <c r="A1350" s="218"/>
      <c r="B1350" s="943" t="s">
        <v>25</v>
      </c>
      <c r="C1350" s="943" t="s">
        <v>26</v>
      </c>
      <c r="D1350" s="935" t="s">
        <v>27</v>
      </c>
      <c r="E1350" s="217" t="s">
        <v>157</v>
      </c>
      <c r="F1350" s="217" t="s">
        <v>157</v>
      </c>
      <c r="G1350" s="217" t="s">
        <v>254</v>
      </c>
      <c r="H1350" s="218"/>
      <c r="I1350" s="218"/>
    </row>
    <row r="1351" spans="1:9">
      <c r="A1351" s="218"/>
      <c r="B1351" s="944"/>
      <c r="C1351" s="944"/>
      <c r="D1351" s="936"/>
      <c r="E1351" s="217" t="s">
        <v>1099</v>
      </c>
      <c r="F1351" s="217" t="s">
        <v>29</v>
      </c>
      <c r="G1351" s="217" t="s">
        <v>30</v>
      </c>
      <c r="H1351" s="218"/>
      <c r="I1351" s="218"/>
    </row>
    <row r="1352" spans="1:9">
      <c r="A1352" s="218"/>
      <c r="B1352" s="216" t="s">
        <v>349</v>
      </c>
      <c r="C1352" s="215" t="s">
        <v>138</v>
      </c>
      <c r="D1352" s="940" t="s">
        <v>1142</v>
      </c>
      <c r="E1352" s="215">
        <v>43802</v>
      </c>
      <c r="F1352" s="215">
        <v>43806</v>
      </c>
      <c r="G1352" s="215">
        <f>F1352+26</f>
        <v>43832</v>
      </c>
      <c r="H1352" s="218"/>
      <c r="I1352" s="218"/>
    </row>
    <row r="1353" spans="1:9">
      <c r="A1353" s="218"/>
      <c r="B1353" s="216" t="s">
        <v>517</v>
      </c>
      <c r="C1353" s="216" t="s">
        <v>522</v>
      </c>
      <c r="D1353" s="941"/>
      <c r="E1353" s="215">
        <f t="shared" ref="E1353:G1355" si="157">E1352+7</f>
        <v>43809</v>
      </c>
      <c r="F1353" s="215">
        <f t="shared" si="157"/>
        <v>43813</v>
      </c>
      <c r="G1353" s="215">
        <f t="shared" si="157"/>
        <v>43839</v>
      </c>
      <c r="H1353" s="218"/>
      <c r="I1353" s="218"/>
    </row>
    <row r="1354" spans="1:9">
      <c r="A1354" s="218"/>
      <c r="B1354" s="216" t="s">
        <v>518</v>
      </c>
      <c r="C1354" s="216" t="s">
        <v>1141</v>
      </c>
      <c r="D1354" s="941"/>
      <c r="E1354" s="215">
        <f t="shared" si="157"/>
        <v>43816</v>
      </c>
      <c r="F1354" s="215">
        <f t="shared" si="157"/>
        <v>43820</v>
      </c>
      <c r="G1354" s="215">
        <f t="shared" si="157"/>
        <v>43846</v>
      </c>
      <c r="H1354" s="218"/>
      <c r="I1354" s="218"/>
    </row>
    <row r="1355" spans="1:9">
      <c r="A1355" s="218"/>
      <c r="B1355" s="216" t="s">
        <v>519</v>
      </c>
      <c r="C1355" s="216" t="s">
        <v>1140</v>
      </c>
      <c r="D1355" s="942"/>
      <c r="E1355" s="215">
        <f t="shared" si="157"/>
        <v>43823</v>
      </c>
      <c r="F1355" s="215">
        <f t="shared" si="157"/>
        <v>43827</v>
      </c>
      <c r="G1355" s="215">
        <f t="shared" si="157"/>
        <v>43853</v>
      </c>
      <c r="H1355" s="218"/>
      <c r="I1355" s="218"/>
    </row>
    <row r="1356" spans="1:9">
      <c r="A1356" s="218"/>
      <c r="B1356" s="228"/>
      <c r="C1356" s="228"/>
      <c r="D1356" s="227"/>
      <c r="E1356" s="226"/>
      <c r="F1356" s="226"/>
      <c r="G1356" s="226"/>
      <c r="H1356" s="218"/>
      <c r="I1356" s="218"/>
    </row>
    <row r="1357" spans="1:9">
      <c r="A1357" s="223" t="s">
        <v>259</v>
      </c>
      <c r="B1357" s="219"/>
      <c r="C1357" s="219"/>
      <c r="D1357" s="218"/>
      <c r="E1357" s="218"/>
      <c r="F1357" s="218"/>
      <c r="G1357" s="218"/>
      <c r="H1357" s="218"/>
      <c r="I1357" s="218"/>
    </row>
    <row r="1358" spans="1:9">
      <c r="A1358" s="218"/>
      <c r="B1358" s="943" t="s">
        <v>25</v>
      </c>
      <c r="C1358" s="943" t="s">
        <v>26</v>
      </c>
      <c r="D1358" s="935" t="s">
        <v>27</v>
      </c>
      <c r="E1358" s="217" t="s">
        <v>157</v>
      </c>
      <c r="F1358" s="217" t="s">
        <v>157</v>
      </c>
      <c r="G1358" s="217" t="s">
        <v>259</v>
      </c>
      <c r="H1358" s="218"/>
      <c r="I1358" s="218"/>
    </row>
    <row r="1359" spans="1:9">
      <c r="A1359" s="218"/>
      <c r="B1359" s="944"/>
      <c r="C1359" s="944"/>
      <c r="D1359" s="936"/>
      <c r="E1359" s="217" t="s">
        <v>1099</v>
      </c>
      <c r="F1359" s="217" t="s">
        <v>29</v>
      </c>
      <c r="G1359" s="217" t="s">
        <v>30</v>
      </c>
      <c r="H1359" s="218"/>
      <c r="I1359" s="218"/>
    </row>
    <row r="1360" spans="1:9">
      <c r="A1360" s="218"/>
      <c r="B1360" s="216" t="s">
        <v>509</v>
      </c>
      <c r="C1360" s="216" t="s">
        <v>1139</v>
      </c>
      <c r="D1360" s="940" t="s">
        <v>1138</v>
      </c>
      <c r="E1360" s="215">
        <v>43801</v>
      </c>
      <c r="F1360" s="215">
        <v>43804</v>
      </c>
      <c r="G1360" s="215">
        <f>F1360+36</f>
        <v>43840</v>
      </c>
      <c r="H1360" s="218"/>
      <c r="I1360" s="218"/>
    </row>
    <row r="1361" spans="1:9">
      <c r="A1361" s="231"/>
      <c r="B1361" s="216" t="s">
        <v>510</v>
      </c>
      <c r="C1361" s="216" t="s">
        <v>1137</v>
      </c>
      <c r="D1361" s="941"/>
      <c r="E1361" s="215">
        <f t="shared" ref="E1361:G1363" si="158">E1360+7</f>
        <v>43808</v>
      </c>
      <c r="F1361" s="215">
        <f t="shared" si="158"/>
        <v>43811</v>
      </c>
      <c r="G1361" s="215">
        <f t="shared" si="158"/>
        <v>43847</v>
      </c>
      <c r="H1361" s="218"/>
      <c r="I1361" s="218"/>
    </row>
    <row r="1362" spans="1:9">
      <c r="A1362" s="231"/>
      <c r="B1362" s="216" t="s">
        <v>511</v>
      </c>
      <c r="C1362" s="216" t="s">
        <v>1136</v>
      </c>
      <c r="D1362" s="941"/>
      <c r="E1362" s="215">
        <f t="shared" si="158"/>
        <v>43815</v>
      </c>
      <c r="F1362" s="215">
        <f t="shared" si="158"/>
        <v>43818</v>
      </c>
      <c r="G1362" s="215">
        <f t="shared" si="158"/>
        <v>43854</v>
      </c>
      <c r="H1362" s="218"/>
      <c r="I1362" s="218"/>
    </row>
    <row r="1363" spans="1:9">
      <c r="A1363" s="231"/>
      <c r="B1363" s="216" t="s">
        <v>512</v>
      </c>
      <c r="C1363" s="216" t="s">
        <v>1135</v>
      </c>
      <c r="D1363" s="942"/>
      <c r="E1363" s="215">
        <f t="shared" si="158"/>
        <v>43822</v>
      </c>
      <c r="F1363" s="215">
        <f t="shared" si="158"/>
        <v>43825</v>
      </c>
      <c r="G1363" s="215">
        <f t="shared" si="158"/>
        <v>43861</v>
      </c>
      <c r="H1363" s="218"/>
      <c r="I1363" s="218"/>
    </row>
    <row r="1364" spans="1:9">
      <c r="A1364" s="231"/>
      <c r="B1364" s="228"/>
      <c r="C1364" s="228"/>
      <c r="D1364" s="227"/>
      <c r="E1364" s="226"/>
      <c r="F1364" s="226"/>
      <c r="G1364" s="226"/>
      <c r="H1364" s="218"/>
      <c r="I1364" s="218"/>
    </row>
    <row r="1365" spans="1:9">
      <c r="A1365" s="231" t="s">
        <v>1134</v>
      </c>
      <c r="B1365" s="228"/>
      <c r="C1365" s="228"/>
      <c r="D1365" s="227"/>
      <c r="E1365" s="226"/>
      <c r="F1365" s="226"/>
      <c r="G1365" s="226"/>
      <c r="H1365" s="218"/>
      <c r="I1365" s="218"/>
    </row>
    <row r="1366" spans="1:9">
      <c r="A1366" s="231"/>
      <c r="B1366" s="943" t="s">
        <v>25</v>
      </c>
      <c r="C1366" s="943" t="s">
        <v>26</v>
      </c>
      <c r="D1366" s="935" t="s">
        <v>27</v>
      </c>
      <c r="E1366" s="217" t="s">
        <v>157</v>
      </c>
      <c r="F1366" s="217" t="s">
        <v>157</v>
      </c>
      <c r="G1366" s="217" t="s">
        <v>1134</v>
      </c>
      <c r="H1366" s="218"/>
      <c r="I1366" s="218"/>
    </row>
    <row r="1367" spans="1:9">
      <c r="A1367" s="231"/>
      <c r="B1367" s="944"/>
      <c r="C1367" s="944"/>
      <c r="D1367" s="936"/>
      <c r="E1367" s="217" t="s">
        <v>1099</v>
      </c>
      <c r="F1367" s="217" t="s">
        <v>29</v>
      </c>
      <c r="G1367" s="217" t="s">
        <v>30</v>
      </c>
      <c r="H1367" s="218"/>
      <c r="I1367" s="218"/>
    </row>
    <row r="1368" spans="1:9">
      <c r="A1368" s="231"/>
      <c r="B1368" s="216" t="s">
        <v>1133</v>
      </c>
      <c r="C1368" s="216" t="s">
        <v>1132</v>
      </c>
      <c r="D1368" s="940" t="s">
        <v>1131</v>
      </c>
      <c r="E1368" s="215">
        <v>43797</v>
      </c>
      <c r="F1368" s="215">
        <v>43801</v>
      </c>
      <c r="G1368" s="215">
        <f>F1368+30</f>
        <v>43831</v>
      </c>
      <c r="H1368" s="218"/>
      <c r="I1368" s="218"/>
    </row>
    <row r="1369" spans="1:9">
      <c r="A1369" s="231"/>
      <c r="B1369" s="216" t="s">
        <v>75</v>
      </c>
      <c r="C1369" s="216" t="s">
        <v>1130</v>
      </c>
      <c r="D1369" s="941"/>
      <c r="E1369" s="215">
        <f t="shared" ref="E1369:G1372" si="159">E1368+7</f>
        <v>43804</v>
      </c>
      <c r="F1369" s="215">
        <f t="shared" si="159"/>
        <v>43808</v>
      </c>
      <c r="G1369" s="215">
        <f t="shared" si="159"/>
        <v>43838</v>
      </c>
      <c r="H1369" s="218"/>
      <c r="I1369" s="218"/>
    </row>
    <row r="1370" spans="1:9">
      <c r="A1370" s="231"/>
      <c r="B1370" s="216" t="s">
        <v>1129</v>
      </c>
      <c r="C1370" s="216" t="s">
        <v>1128</v>
      </c>
      <c r="D1370" s="941"/>
      <c r="E1370" s="215">
        <f t="shared" si="159"/>
        <v>43811</v>
      </c>
      <c r="F1370" s="215">
        <f t="shared" si="159"/>
        <v>43815</v>
      </c>
      <c r="G1370" s="215">
        <f t="shared" si="159"/>
        <v>43845</v>
      </c>
      <c r="H1370" s="218"/>
      <c r="I1370" s="218"/>
    </row>
    <row r="1371" spans="1:9">
      <c r="A1371" s="231"/>
      <c r="B1371" s="216" t="s">
        <v>1127</v>
      </c>
      <c r="C1371" s="216" t="s">
        <v>1126</v>
      </c>
      <c r="D1371" s="941"/>
      <c r="E1371" s="215">
        <f t="shared" si="159"/>
        <v>43818</v>
      </c>
      <c r="F1371" s="215">
        <f t="shared" si="159"/>
        <v>43822</v>
      </c>
      <c r="G1371" s="215">
        <f t="shared" si="159"/>
        <v>43852</v>
      </c>
      <c r="H1371" s="218"/>
      <c r="I1371" s="218"/>
    </row>
    <row r="1372" spans="1:9">
      <c r="A1372" s="218"/>
      <c r="B1372" s="216" t="s">
        <v>1125</v>
      </c>
      <c r="C1372" s="216" t="s">
        <v>1124</v>
      </c>
      <c r="D1372" s="942"/>
      <c r="E1372" s="215">
        <f t="shared" si="159"/>
        <v>43825</v>
      </c>
      <c r="F1372" s="215">
        <f t="shared" si="159"/>
        <v>43829</v>
      </c>
      <c r="G1372" s="215">
        <f t="shared" si="159"/>
        <v>43859</v>
      </c>
      <c r="H1372" s="221"/>
      <c r="I1372" s="218"/>
    </row>
    <row r="1373" spans="1:9">
      <c r="A1373" s="218"/>
      <c r="B1373" s="228"/>
      <c r="C1373" s="228"/>
      <c r="D1373" s="227"/>
      <c r="E1373" s="226"/>
      <c r="F1373" s="226"/>
      <c r="G1373" s="226"/>
      <c r="H1373" s="221"/>
      <c r="I1373" s="218"/>
    </row>
    <row r="1374" spans="1:9">
      <c r="A1374" s="230" t="s">
        <v>1123</v>
      </c>
      <c r="B1374" s="230"/>
      <c r="C1374" s="230"/>
      <c r="D1374" s="229"/>
      <c r="E1374" s="229"/>
      <c r="F1374" s="229"/>
      <c r="G1374" s="229"/>
      <c r="H1374" s="221"/>
      <c r="I1374" s="218"/>
    </row>
    <row r="1375" spans="1:9">
      <c r="A1375" s="223" t="s">
        <v>1113</v>
      </c>
      <c r="B1375" s="219"/>
      <c r="C1375" s="219"/>
      <c r="D1375" s="218"/>
      <c r="E1375" s="218"/>
      <c r="F1375" s="218"/>
      <c r="G1375" s="218"/>
      <c r="H1375" s="221"/>
      <c r="I1375" s="218"/>
    </row>
    <row r="1376" spans="1:9">
      <c r="A1376" s="218"/>
      <c r="B1376" s="943" t="s">
        <v>25</v>
      </c>
      <c r="C1376" s="943" t="s">
        <v>26</v>
      </c>
      <c r="D1376" s="935" t="s">
        <v>27</v>
      </c>
      <c r="E1376" s="217" t="s">
        <v>157</v>
      </c>
      <c r="F1376" s="217" t="s">
        <v>157</v>
      </c>
      <c r="G1376" s="217" t="s">
        <v>1113</v>
      </c>
      <c r="H1376" s="221"/>
      <c r="I1376" s="218"/>
    </row>
    <row r="1377" spans="1:9">
      <c r="A1377" s="218"/>
      <c r="B1377" s="944"/>
      <c r="C1377" s="944"/>
      <c r="D1377" s="936"/>
      <c r="E1377" s="217" t="s">
        <v>1099</v>
      </c>
      <c r="F1377" s="217" t="s">
        <v>29</v>
      </c>
      <c r="G1377" s="217" t="s">
        <v>30</v>
      </c>
      <c r="H1377" s="221"/>
      <c r="I1377" s="218"/>
    </row>
    <row r="1378" spans="1:9">
      <c r="A1378" s="218"/>
      <c r="B1378" s="216" t="s">
        <v>1122</v>
      </c>
      <c r="C1378" s="216" t="s">
        <v>1121</v>
      </c>
      <c r="D1378" s="940" t="s">
        <v>1120</v>
      </c>
      <c r="E1378" s="215">
        <v>43797</v>
      </c>
      <c r="F1378" s="215">
        <v>43802</v>
      </c>
      <c r="G1378" s="215">
        <f>F1378+13</f>
        <v>43815</v>
      </c>
      <c r="H1378" s="221"/>
      <c r="I1378" s="218"/>
    </row>
    <row r="1379" spans="1:9">
      <c r="A1379" s="218"/>
      <c r="B1379" s="216" t="s">
        <v>1119</v>
      </c>
      <c r="C1379" s="216" t="s">
        <v>1114</v>
      </c>
      <c r="D1379" s="941"/>
      <c r="E1379" s="215">
        <f t="shared" ref="E1379:G1382" si="160">E1378+7</f>
        <v>43804</v>
      </c>
      <c r="F1379" s="215">
        <f t="shared" si="160"/>
        <v>43809</v>
      </c>
      <c r="G1379" s="215">
        <f t="shared" si="160"/>
        <v>43822</v>
      </c>
      <c r="H1379" s="221"/>
      <c r="I1379" s="218"/>
    </row>
    <row r="1380" spans="1:9">
      <c r="A1380" s="218"/>
      <c r="B1380" s="216" t="s">
        <v>1118</v>
      </c>
      <c r="C1380" s="216" t="s">
        <v>1117</v>
      </c>
      <c r="D1380" s="941"/>
      <c r="E1380" s="215">
        <f t="shared" si="160"/>
        <v>43811</v>
      </c>
      <c r="F1380" s="215">
        <f t="shared" si="160"/>
        <v>43816</v>
      </c>
      <c r="G1380" s="215">
        <f t="shared" si="160"/>
        <v>43829</v>
      </c>
      <c r="H1380" s="221"/>
      <c r="I1380" s="218"/>
    </row>
    <row r="1381" spans="1:9">
      <c r="A1381" s="218"/>
      <c r="B1381" s="216" t="s">
        <v>1116</v>
      </c>
      <c r="C1381" s="216" t="s">
        <v>1114</v>
      </c>
      <c r="D1381" s="941"/>
      <c r="E1381" s="215">
        <f t="shared" si="160"/>
        <v>43818</v>
      </c>
      <c r="F1381" s="215">
        <f t="shared" si="160"/>
        <v>43823</v>
      </c>
      <c r="G1381" s="215">
        <f t="shared" si="160"/>
        <v>43836</v>
      </c>
      <c r="H1381" s="221"/>
      <c r="I1381" s="218"/>
    </row>
    <row r="1382" spans="1:9">
      <c r="A1382" s="218"/>
      <c r="B1382" s="216" t="s">
        <v>1115</v>
      </c>
      <c r="C1382" s="216" t="s">
        <v>1114</v>
      </c>
      <c r="D1382" s="942"/>
      <c r="E1382" s="215">
        <f t="shared" si="160"/>
        <v>43825</v>
      </c>
      <c r="F1382" s="215">
        <f t="shared" si="160"/>
        <v>43830</v>
      </c>
      <c r="G1382" s="215">
        <f t="shared" si="160"/>
        <v>43843</v>
      </c>
      <c r="H1382" s="221"/>
      <c r="I1382" s="218"/>
    </row>
    <row r="1383" spans="1:9">
      <c r="A1383" s="218"/>
      <c r="B1383" s="228"/>
      <c r="C1383" s="228"/>
      <c r="D1383" s="227"/>
      <c r="E1383" s="226"/>
      <c r="F1383" s="226"/>
      <c r="G1383" s="226"/>
      <c r="H1383" s="221"/>
      <c r="I1383" s="218"/>
    </row>
    <row r="1384" spans="1:9">
      <c r="A1384" s="218"/>
      <c r="B1384" s="943" t="s">
        <v>25</v>
      </c>
      <c r="C1384" s="943" t="s">
        <v>26</v>
      </c>
      <c r="D1384" s="935" t="s">
        <v>27</v>
      </c>
      <c r="E1384" s="217" t="s">
        <v>157</v>
      </c>
      <c r="F1384" s="217" t="s">
        <v>157</v>
      </c>
      <c r="G1384" s="217" t="s">
        <v>1113</v>
      </c>
      <c r="H1384" s="221"/>
      <c r="I1384" s="218"/>
    </row>
    <row r="1385" spans="1:9">
      <c r="A1385" s="218"/>
      <c r="B1385" s="944"/>
      <c r="C1385" s="944"/>
      <c r="D1385" s="936"/>
      <c r="E1385" s="217" t="s">
        <v>1099</v>
      </c>
      <c r="F1385" s="217" t="s">
        <v>29</v>
      </c>
      <c r="G1385" s="217" t="s">
        <v>30</v>
      </c>
      <c r="H1385" s="221"/>
      <c r="I1385" s="218"/>
    </row>
    <row r="1386" spans="1:9">
      <c r="A1386" s="218"/>
      <c r="B1386" s="224" t="s">
        <v>1096</v>
      </c>
      <c r="C1386" s="225"/>
      <c r="D1386" s="940" t="s">
        <v>1112</v>
      </c>
      <c r="E1386" s="215">
        <v>43802</v>
      </c>
      <c r="F1386" s="215">
        <v>43805</v>
      </c>
      <c r="G1386" s="215">
        <f>F1386+14</f>
        <v>43819</v>
      </c>
      <c r="H1386" s="221"/>
      <c r="I1386" s="218"/>
    </row>
    <row r="1387" spans="1:9">
      <c r="A1387" s="218"/>
      <c r="B1387" s="224" t="s">
        <v>1111</v>
      </c>
      <c r="C1387" s="216" t="s">
        <v>1110</v>
      </c>
      <c r="D1387" s="941"/>
      <c r="E1387" s="215">
        <f t="shared" ref="E1387:G1389" si="161">E1386+7</f>
        <v>43809</v>
      </c>
      <c r="F1387" s="215">
        <f t="shared" si="161"/>
        <v>43812</v>
      </c>
      <c r="G1387" s="215">
        <f t="shared" si="161"/>
        <v>43826</v>
      </c>
      <c r="H1387" s="221"/>
      <c r="I1387" s="218"/>
    </row>
    <row r="1388" spans="1:9">
      <c r="A1388" s="218"/>
      <c r="B1388" s="224" t="s">
        <v>1096</v>
      </c>
      <c r="C1388" s="216"/>
      <c r="D1388" s="941"/>
      <c r="E1388" s="215">
        <f t="shared" si="161"/>
        <v>43816</v>
      </c>
      <c r="F1388" s="215">
        <f t="shared" si="161"/>
        <v>43819</v>
      </c>
      <c r="G1388" s="215">
        <f t="shared" si="161"/>
        <v>43833</v>
      </c>
      <c r="H1388" s="221"/>
      <c r="I1388" s="218"/>
    </row>
    <row r="1389" spans="1:9">
      <c r="A1389" s="218"/>
      <c r="B1389" s="224" t="s">
        <v>328</v>
      </c>
      <c r="C1389" s="216" t="s">
        <v>4</v>
      </c>
      <c r="D1389" s="942"/>
      <c r="E1389" s="215">
        <f t="shared" si="161"/>
        <v>43823</v>
      </c>
      <c r="F1389" s="215">
        <f t="shared" si="161"/>
        <v>43826</v>
      </c>
      <c r="G1389" s="215">
        <f t="shared" si="161"/>
        <v>43840</v>
      </c>
      <c r="H1389" s="221"/>
      <c r="I1389" s="218"/>
    </row>
    <row r="1390" spans="1:9">
      <c r="A1390" s="223" t="s">
        <v>276</v>
      </c>
      <c r="B1390" s="222"/>
      <c r="C1390" s="222"/>
      <c r="D1390" s="218"/>
      <c r="E1390" s="218"/>
      <c r="F1390" s="218"/>
      <c r="G1390" s="218"/>
      <c r="H1390" s="221"/>
      <c r="I1390" s="218"/>
    </row>
    <row r="1391" spans="1:9">
      <c r="A1391" s="218"/>
      <c r="B1391" s="943" t="s">
        <v>25</v>
      </c>
      <c r="C1391" s="943" t="s">
        <v>26</v>
      </c>
      <c r="D1391" s="935" t="s">
        <v>27</v>
      </c>
      <c r="E1391" s="217" t="s">
        <v>157</v>
      </c>
      <c r="F1391" s="217" t="s">
        <v>157</v>
      </c>
      <c r="G1391" s="217" t="s">
        <v>1100</v>
      </c>
      <c r="H1391" s="217" t="s">
        <v>276</v>
      </c>
      <c r="I1391" s="218"/>
    </row>
    <row r="1392" spans="1:9">
      <c r="A1392" s="218"/>
      <c r="B1392" s="944"/>
      <c r="C1392" s="944"/>
      <c r="D1392" s="936"/>
      <c r="E1392" s="217" t="s">
        <v>1099</v>
      </c>
      <c r="F1392" s="217" t="s">
        <v>29</v>
      </c>
      <c r="G1392" s="217" t="s">
        <v>30</v>
      </c>
      <c r="H1392" s="217" t="s">
        <v>30</v>
      </c>
      <c r="I1392" s="218"/>
    </row>
    <row r="1393" spans="1:8">
      <c r="B1393" s="216" t="s">
        <v>1108</v>
      </c>
      <c r="C1393" s="216" t="s">
        <v>1105</v>
      </c>
      <c r="D1393" s="940" t="s">
        <v>1107</v>
      </c>
      <c r="E1393" s="215">
        <v>43801</v>
      </c>
      <c r="F1393" s="215">
        <v>43806</v>
      </c>
      <c r="G1393" s="215">
        <f>F1393+11</f>
        <v>43817</v>
      </c>
      <c r="H1393" s="215" t="s">
        <v>1094</v>
      </c>
    </row>
    <row r="1394" spans="1:8">
      <c r="B1394" s="216" t="s">
        <v>1106</v>
      </c>
      <c r="C1394" s="216" t="s">
        <v>1105</v>
      </c>
      <c r="D1394" s="941"/>
      <c r="E1394" s="215">
        <f t="shared" ref="E1394:G1396" si="162">E1393+7</f>
        <v>43808</v>
      </c>
      <c r="F1394" s="215">
        <f t="shared" si="162"/>
        <v>43813</v>
      </c>
      <c r="G1394" s="215">
        <f t="shared" si="162"/>
        <v>43824</v>
      </c>
      <c r="H1394" s="215" t="s">
        <v>1094</v>
      </c>
    </row>
    <row r="1395" spans="1:8">
      <c r="B1395" s="216" t="s">
        <v>1104</v>
      </c>
      <c r="C1395" s="216" t="s">
        <v>1103</v>
      </c>
      <c r="D1395" s="941"/>
      <c r="E1395" s="215">
        <f t="shared" si="162"/>
        <v>43815</v>
      </c>
      <c r="F1395" s="215">
        <f t="shared" si="162"/>
        <v>43820</v>
      </c>
      <c r="G1395" s="215">
        <f t="shared" si="162"/>
        <v>43831</v>
      </c>
      <c r="H1395" s="215" t="s">
        <v>1094</v>
      </c>
    </row>
    <row r="1396" spans="1:8">
      <c r="B1396" s="216" t="s">
        <v>1102</v>
      </c>
      <c r="C1396" s="216" t="s">
        <v>1101</v>
      </c>
      <c r="D1396" s="942"/>
      <c r="E1396" s="215">
        <f t="shared" si="162"/>
        <v>43822</v>
      </c>
      <c r="F1396" s="215">
        <f t="shared" si="162"/>
        <v>43827</v>
      </c>
      <c r="G1396" s="215">
        <f t="shared" si="162"/>
        <v>43838</v>
      </c>
      <c r="H1396" s="215" t="s">
        <v>1094</v>
      </c>
    </row>
    <row r="1398" spans="1:8">
      <c r="A1398" s="220" t="s">
        <v>1109</v>
      </c>
      <c r="B1398" s="219"/>
      <c r="C1398" s="219"/>
      <c r="D1398" s="218"/>
      <c r="E1398" s="218"/>
      <c r="F1398" s="218"/>
      <c r="G1398" s="218"/>
    </row>
    <row r="1399" spans="1:8">
      <c r="B1399" s="943" t="s">
        <v>25</v>
      </c>
      <c r="C1399" s="943" t="s">
        <v>26</v>
      </c>
      <c r="D1399" s="935" t="s">
        <v>27</v>
      </c>
      <c r="E1399" s="217" t="s">
        <v>157</v>
      </c>
      <c r="F1399" s="217" t="s">
        <v>157</v>
      </c>
      <c r="G1399" s="217" t="s">
        <v>1100</v>
      </c>
      <c r="H1399" s="217" t="s">
        <v>276</v>
      </c>
    </row>
    <row r="1400" spans="1:8">
      <c r="B1400" s="944"/>
      <c r="C1400" s="944"/>
      <c r="D1400" s="936"/>
      <c r="E1400" s="217" t="s">
        <v>1099</v>
      </c>
      <c r="F1400" s="217" t="s">
        <v>29</v>
      </c>
      <c r="G1400" s="217" t="s">
        <v>30</v>
      </c>
      <c r="H1400" s="217" t="s">
        <v>30</v>
      </c>
    </row>
    <row r="1401" spans="1:8">
      <c r="B1401" s="216" t="s">
        <v>1108</v>
      </c>
      <c r="C1401" s="216" t="s">
        <v>1105</v>
      </c>
      <c r="D1401" s="940" t="s">
        <v>1107</v>
      </c>
      <c r="E1401" s="215">
        <v>43801</v>
      </c>
      <c r="F1401" s="215">
        <v>43806</v>
      </c>
      <c r="G1401" s="215">
        <f>F1401+11</f>
        <v>43817</v>
      </c>
      <c r="H1401" s="215" t="s">
        <v>1094</v>
      </c>
    </row>
    <row r="1402" spans="1:8">
      <c r="B1402" s="216" t="s">
        <v>1106</v>
      </c>
      <c r="C1402" s="216" t="s">
        <v>1105</v>
      </c>
      <c r="D1402" s="941"/>
      <c r="E1402" s="215">
        <f t="shared" ref="E1402:G1404" si="163">E1401+7</f>
        <v>43808</v>
      </c>
      <c r="F1402" s="215">
        <f t="shared" si="163"/>
        <v>43813</v>
      </c>
      <c r="G1402" s="215">
        <f t="shared" si="163"/>
        <v>43824</v>
      </c>
      <c r="H1402" s="215" t="s">
        <v>1094</v>
      </c>
    </row>
    <row r="1403" spans="1:8">
      <c r="B1403" s="216" t="s">
        <v>1104</v>
      </c>
      <c r="C1403" s="216" t="s">
        <v>1103</v>
      </c>
      <c r="D1403" s="941"/>
      <c r="E1403" s="215">
        <f t="shared" si="163"/>
        <v>43815</v>
      </c>
      <c r="F1403" s="215">
        <f t="shared" si="163"/>
        <v>43820</v>
      </c>
      <c r="G1403" s="215">
        <f t="shared" si="163"/>
        <v>43831</v>
      </c>
      <c r="H1403" s="215" t="s">
        <v>1094</v>
      </c>
    </row>
    <row r="1404" spans="1:8">
      <c r="B1404" s="216" t="s">
        <v>1102</v>
      </c>
      <c r="C1404" s="216" t="s">
        <v>1101</v>
      </c>
      <c r="D1404" s="942"/>
      <c r="E1404" s="215">
        <f t="shared" si="163"/>
        <v>43822</v>
      </c>
      <c r="F1404" s="215">
        <f t="shared" si="163"/>
        <v>43827</v>
      </c>
      <c r="G1404" s="215">
        <f t="shared" si="163"/>
        <v>43838</v>
      </c>
      <c r="H1404" s="215" t="s">
        <v>1094</v>
      </c>
    </row>
    <row r="1405" spans="1:8">
      <c r="B1405" s="219"/>
      <c r="C1405" s="219"/>
      <c r="D1405" s="218"/>
      <c r="E1405" s="218"/>
      <c r="F1405" s="218"/>
      <c r="G1405" s="218"/>
    </row>
    <row r="1406" spans="1:8">
      <c r="B1406" s="943" t="s">
        <v>25</v>
      </c>
      <c r="C1406" s="943" t="s">
        <v>26</v>
      </c>
      <c r="D1406" s="935" t="s">
        <v>27</v>
      </c>
      <c r="E1406" s="217" t="s">
        <v>157</v>
      </c>
      <c r="F1406" s="217" t="s">
        <v>157</v>
      </c>
      <c r="G1406" s="217" t="s">
        <v>1100</v>
      </c>
      <c r="H1406" s="217" t="s">
        <v>276</v>
      </c>
    </row>
    <row r="1407" spans="1:8">
      <c r="B1407" s="944"/>
      <c r="C1407" s="944"/>
      <c r="D1407" s="936"/>
      <c r="E1407" s="217" t="s">
        <v>1099</v>
      </c>
      <c r="F1407" s="217" t="s">
        <v>29</v>
      </c>
      <c r="G1407" s="217" t="s">
        <v>30</v>
      </c>
      <c r="H1407" s="217" t="s">
        <v>30</v>
      </c>
    </row>
    <row r="1408" spans="1:8">
      <c r="B1408" s="216" t="s">
        <v>1096</v>
      </c>
      <c r="C1408" s="216"/>
      <c r="D1408" s="940" t="s">
        <v>1098</v>
      </c>
      <c r="E1408" s="215">
        <v>43798</v>
      </c>
      <c r="F1408" s="215">
        <v>43803</v>
      </c>
      <c r="G1408" s="215">
        <f>F1408+9</f>
        <v>43812</v>
      </c>
      <c r="H1408" s="215" t="s">
        <v>1094</v>
      </c>
    </row>
    <row r="1409" spans="2:8">
      <c r="B1409" s="216" t="s">
        <v>501</v>
      </c>
      <c r="C1409" s="216" t="s">
        <v>1097</v>
      </c>
      <c r="D1409" s="941"/>
      <c r="E1409" s="215">
        <f t="shared" ref="E1409:G1411" si="164">E1408+7</f>
        <v>43805</v>
      </c>
      <c r="F1409" s="215">
        <f t="shared" si="164"/>
        <v>43810</v>
      </c>
      <c r="G1409" s="215">
        <f t="shared" si="164"/>
        <v>43819</v>
      </c>
      <c r="H1409" s="215" t="s">
        <v>1094</v>
      </c>
    </row>
    <row r="1410" spans="2:8">
      <c r="B1410" s="216" t="s">
        <v>1096</v>
      </c>
      <c r="C1410" s="216"/>
      <c r="D1410" s="941"/>
      <c r="E1410" s="215">
        <f t="shared" si="164"/>
        <v>43812</v>
      </c>
      <c r="F1410" s="215">
        <f t="shared" si="164"/>
        <v>43817</v>
      </c>
      <c r="G1410" s="215">
        <f t="shared" si="164"/>
        <v>43826</v>
      </c>
      <c r="H1410" s="215" t="s">
        <v>1094</v>
      </c>
    </row>
    <row r="1411" spans="2:8">
      <c r="B1411" s="216" t="s">
        <v>347</v>
      </c>
      <c r="C1411" s="216" t="s">
        <v>1095</v>
      </c>
      <c r="D1411" s="942"/>
      <c r="E1411" s="215">
        <f t="shared" si="164"/>
        <v>43819</v>
      </c>
      <c r="F1411" s="215">
        <f t="shared" si="164"/>
        <v>43824</v>
      </c>
      <c r="G1411" s="215">
        <f t="shared" si="164"/>
        <v>43833</v>
      </c>
      <c r="H1411" s="215" t="s">
        <v>1094</v>
      </c>
    </row>
  </sheetData>
  <mergeCells count="697">
    <mergeCell ref="D1408:D1411"/>
    <mergeCell ref="B1384:B1385"/>
    <mergeCell ref="C1384:C1385"/>
    <mergeCell ref="D1384:D1385"/>
    <mergeCell ref="D1386:D1389"/>
    <mergeCell ref="B1391:B1392"/>
    <mergeCell ref="C1391:C1392"/>
    <mergeCell ref="D1391:D1392"/>
    <mergeCell ref="D1393:D1396"/>
    <mergeCell ref="B1399:B1400"/>
    <mergeCell ref="C1399:C1400"/>
    <mergeCell ref="D1399:D1400"/>
    <mergeCell ref="D1401:D1404"/>
    <mergeCell ref="B1406:B1407"/>
    <mergeCell ref="C1406:C1407"/>
    <mergeCell ref="D1406:D1407"/>
    <mergeCell ref="D1258:D1262"/>
    <mergeCell ref="B1227:B1228"/>
    <mergeCell ref="C1227:C1228"/>
    <mergeCell ref="D1227:D1228"/>
    <mergeCell ref="D1229:D1233"/>
    <mergeCell ref="B1235:B1236"/>
    <mergeCell ref="C1235:C1236"/>
    <mergeCell ref="D1235:D1236"/>
    <mergeCell ref="D1237:D1240"/>
    <mergeCell ref="B1242:B1243"/>
    <mergeCell ref="D1244:D1247"/>
    <mergeCell ref="B1249:B1250"/>
    <mergeCell ref="C1249:C1250"/>
    <mergeCell ref="D1249:D1250"/>
    <mergeCell ref="D1251:D1254"/>
    <mergeCell ref="B1256:B1257"/>
    <mergeCell ref="C1256:C1257"/>
    <mergeCell ref="D1256:D1257"/>
    <mergeCell ref="C1242:C1243"/>
    <mergeCell ref="D1242:D1243"/>
    <mergeCell ref="A1198:B1198"/>
    <mergeCell ref="B1199:B1200"/>
    <mergeCell ref="C1199:C1200"/>
    <mergeCell ref="D1199:D1200"/>
    <mergeCell ref="D1201:D1205"/>
    <mergeCell ref="D1210:D1214"/>
    <mergeCell ref="A1216:G1216"/>
    <mergeCell ref="B1219:B1220"/>
    <mergeCell ref="A1188:B1188"/>
    <mergeCell ref="B1189:B1190"/>
    <mergeCell ref="C1189:C1190"/>
    <mergeCell ref="D1189:D1190"/>
    <mergeCell ref="C1219:C1220"/>
    <mergeCell ref="D1219:D1220"/>
    <mergeCell ref="B1208:B1209"/>
    <mergeCell ref="C1208:C1209"/>
    <mergeCell ref="D1208:D1209"/>
    <mergeCell ref="A1207:B1207"/>
    <mergeCell ref="B1173:B1174"/>
    <mergeCell ref="C1173:C1174"/>
    <mergeCell ref="D1173:D1174"/>
    <mergeCell ref="D1175:D1178"/>
    <mergeCell ref="A1180:B1180"/>
    <mergeCell ref="B1181:B1182"/>
    <mergeCell ref="C1181:C1182"/>
    <mergeCell ref="D1181:D1182"/>
    <mergeCell ref="D1183:D1186"/>
    <mergeCell ref="D1068:D1071"/>
    <mergeCell ref="D1075:D1078"/>
    <mergeCell ref="B1081:B1082"/>
    <mergeCell ref="B1023:B1024"/>
    <mergeCell ref="C1023:C1024"/>
    <mergeCell ref="D1023:D1024"/>
    <mergeCell ref="D1025:D1028"/>
    <mergeCell ref="B1031:B1032"/>
    <mergeCell ref="C1031:C1032"/>
    <mergeCell ref="D1031:D1032"/>
    <mergeCell ref="B1059:B1060"/>
    <mergeCell ref="C1059:C1060"/>
    <mergeCell ref="D1059:D1060"/>
    <mergeCell ref="D1061:D1064"/>
    <mergeCell ref="B1073:B1074"/>
    <mergeCell ref="C1073:C1074"/>
    <mergeCell ref="D1073:D1074"/>
    <mergeCell ref="B1066:B1067"/>
    <mergeCell ref="C1066:C1067"/>
    <mergeCell ref="D1066:D1067"/>
    <mergeCell ref="D1042:D1046"/>
    <mergeCell ref="B932:B933"/>
    <mergeCell ref="C932:C933"/>
    <mergeCell ref="D932:D933"/>
    <mergeCell ref="B916:B917"/>
    <mergeCell ref="B883:B884"/>
    <mergeCell ref="B906:B907"/>
    <mergeCell ref="D1033:D1037"/>
    <mergeCell ref="B1040:B1041"/>
    <mergeCell ref="C1040:C1041"/>
    <mergeCell ref="D1040:D1041"/>
    <mergeCell ref="B899:B900"/>
    <mergeCell ref="A898:B898"/>
    <mergeCell ref="D901:D904"/>
    <mergeCell ref="D918:D921"/>
    <mergeCell ref="B923:B924"/>
    <mergeCell ref="C923:C924"/>
    <mergeCell ref="D923:D924"/>
    <mergeCell ref="D925:D929"/>
    <mergeCell ref="D843:D847"/>
    <mergeCell ref="C916:C917"/>
    <mergeCell ref="D916:D917"/>
    <mergeCell ref="D866:D867"/>
    <mergeCell ref="D860:D864"/>
    <mergeCell ref="D885:D888"/>
    <mergeCell ref="B890:B891"/>
    <mergeCell ref="C890:C891"/>
    <mergeCell ref="C899:C900"/>
    <mergeCell ref="D883:D884"/>
    <mergeCell ref="D851:D855"/>
    <mergeCell ref="C906:C907"/>
    <mergeCell ref="A914:G914"/>
    <mergeCell ref="D899:D900"/>
    <mergeCell ref="D8:D12"/>
    <mergeCell ref="D50:D54"/>
    <mergeCell ref="D59:D63"/>
    <mergeCell ref="D76:D80"/>
    <mergeCell ref="D190:D194"/>
    <mergeCell ref="D208:D212"/>
    <mergeCell ref="D369:D370"/>
    <mergeCell ref="D346:D350"/>
    <mergeCell ref="D371:D375"/>
    <mergeCell ref="D361:D362"/>
    <mergeCell ref="D378:D379"/>
    <mergeCell ref="D443:D444"/>
    <mergeCell ref="D437:D441"/>
    <mergeCell ref="D394:D395"/>
    <mergeCell ref="D412:D416"/>
    <mergeCell ref="D410:D411"/>
    <mergeCell ref="D380:D384"/>
    <mergeCell ref="D396:D400"/>
    <mergeCell ref="D496:D500"/>
    <mergeCell ref="D826:D829"/>
    <mergeCell ref="D103:D107"/>
    <mergeCell ref="D112:D116"/>
    <mergeCell ref="D137:D141"/>
    <mergeCell ref="D135:D136"/>
    <mergeCell ref="D144:D145"/>
    <mergeCell ref="D215:D216"/>
    <mergeCell ref="D162:D163"/>
    <mergeCell ref="D172:D176"/>
    <mergeCell ref="D48:D49"/>
    <mergeCell ref="D57:D58"/>
    <mergeCell ref="D127:D128"/>
    <mergeCell ref="D188:D189"/>
    <mergeCell ref="D101:D102"/>
    <mergeCell ref="D119:D120"/>
    <mergeCell ref="D170:D171"/>
    <mergeCell ref="D153:D154"/>
    <mergeCell ref="D84:D85"/>
    <mergeCell ref="D121:D124"/>
    <mergeCell ref="D129:D132"/>
    <mergeCell ref="D155:D158"/>
    <mergeCell ref="D86:D90"/>
    <mergeCell ref="D95:D99"/>
    <mergeCell ref="D110:D111"/>
    <mergeCell ref="D451:D452"/>
    <mergeCell ref="D429:D433"/>
    <mergeCell ref="D435:D436"/>
    <mergeCell ref="D363:D367"/>
    <mergeCell ref="D164:D167"/>
    <mergeCell ref="D686:D687"/>
    <mergeCell ref="D580:D584"/>
    <mergeCell ref="D653:D654"/>
    <mergeCell ref="D604:D605"/>
    <mergeCell ref="D621:D622"/>
    <mergeCell ref="D677:D678"/>
    <mergeCell ref="D421:D425"/>
    <mergeCell ref="D338:D342"/>
    <mergeCell ref="D388:D392"/>
    <mergeCell ref="D257:D258"/>
    <mergeCell ref="D669:D670"/>
    <mergeCell ref="B604:B605"/>
    <mergeCell ref="D514:D517"/>
    <mergeCell ref="D530:D533"/>
    <mergeCell ref="B553:B554"/>
    <mergeCell ref="B528:B529"/>
    <mergeCell ref="D645:D646"/>
    <mergeCell ref="D628:D629"/>
    <mergeCell ref="B578:B579"/>
    <mergeCell ref="D419:D420"/>
    <mergeCell ref="A485:C485"/>
    <mergeCell ref="A502:G502"/>
    <mergeCell ref="B512:B513"/>
    <mergeCell ref="C512:C513"/>
    <mergeCell ref="C443:C444"/>
    <mergeCell ref="C451:C452"/>
    <mergeCell ref="D445:D449"/>
    <mergeCell ref="D488:D492"/>
    <mergeCell ref="D427:D428"/>
    <mergeCell ref="D463:D467"/>
    <mergeCell ref="C612:C613"/>
    <mergeCell ref="C596:C597"/>
    <mergeCell ref="D512:D513"/>
    <mergeCell ref="C560:C561"/>
    <mergeCell ref="D453:D457"/>
    <mergeCell ref="C461:C462"/>
    <mergeCell ref="D694:D695"/>
    <mergeCell ref="C653:C654"/>
    <mergeCell ref="D703:D704"/>
    <mergeCell ref="D712:D713"/>
    <mergeCell ref="D662:D663"/>
    <mergeCell ref="D637:D638"/>
    <mergeCell ref="C469:C470"/>
    <mergeCell ref="C477:C478"/>
    <mergeCell ref="D560:D561"/>
    <mergeCell ref="D506:D510"/>
    <mergeCell ref="C604:C605"/>
    <mergeCell ref="D486:D487"/>
    <mergeCell ref="D569:D570"/>
    <mergeCell ref="D578:D579"/>
    <mergeCell ref="B504:B505"/>
    <mergeCell ref="D519:D520"/>
    <mergeCell ref="D504:D505"/>
    <mergeCell ref="D528:D529"/>
    <mergeCell ref="D664:D667"/>
    <mergeCell ref="D688:D691"/>
    <mergeCell ref="D623:D626"/>
    <mergeCell ref="B587:B588"/>
    <mergeCell ref="C587:C588"/>
    <mergeCell ref="C569:C570"/>
    <mergeCell ref="C578:C579"/>
    <mergeCell ref="B569:B570"/>
    <mergeCell ref="B645:B646"/>
    <mergeCell ref="B662:B663"/>
    <mergeCell ref="C662:C663"/>
    <mergeCell ref="D544:D545"/>
    <mergeCell ref="C553:C554"/>
    <mergeCell ref="C504:C505"/>
    <mergeCell ref="D612:D613"/>
    <mergeCell ref="C621:C622"/>
    <mergeCell ref="D639:D643"/>
    <mergeCell ref="D537:D541"/>
    <mergeCell ref="C528:C529"/>
    <mergeCell ref="D630:D634"/>
    <mergeCell ref="D336:D337"/>
    <mergeCell ref="B427:B428"/>
    <mergeCell ref="C427:C428"/>
    <mergeCell ref="C435:C436"/>
    <mergeCell ref="D404:D408"/>
    <mergeCell ref="D353:D354"/>
    <mergeCell ref="B378:B379"/>
    <mergeCell ref="C419:C420"/>
    <mergeCell ref="B386:B387"/>
    <mergeCell ref="D344:D345"/>
    <mergeCell ref="C336:C337"/>
    <mergeCell ref="C344:C345"/>
    <mergeCell ref="B369:B370"/>
    <mergeCell ref="B353:B354"/>
    <mergeCell ref="B344:B345"/>
    <mergeCell ref="B361:B362"/>
    <mergeCell ref="C353:C354"/>
    <mergeCell ref="C378:C379"/>
    <mergeCell ref="C394:C395"/>
    <mergeCell ref="B336:B337"/>
    <mergeCell ref="C369:C370"/>
    <mergeCell ref="B101:B102"/>
    <mergeCell ref="B110:B111"/>
    <mergeCell ref="B14:B15"/>
    <mergeCell ref="B21:B22"/>
    <mergeCell ref="B30:B31"/>
    <mergeCell ref="B39:B40"/>
    <mergeCell ref="B119:B120"/>
    <mergeCell ref="B170:B171"/>
    <mergeCell ref="B65:B66"/>
    <mergeCell ref="B197:B198"/>
    <mergeCell ref="B179:B180"/>
    <mergeCell ref="C110:C111"/>
    <mergeCell ref="A118:B118"/>
    <mergeCell ref="A178:B178"/>
    <mergeCell ref="B153:B154"/>
    <mergeCell ref="B135:B136"/>
    <mergeCell ref="B144:B145"/>
    <mergeCell ref="B127:B128"/>
    <mergeCell ref="B162:B163"/>
    <mergeCell ref="D235:D238"/>
    <mergeCell ref="D243:D246"/>
    <mergeCell ref="D199:D203"/>
    <mergeCell ref="D226:D230"/>
    <mergeCell ref="D217:D221"/>
    <mergeCell ref="D179:D180"/>
    <mergeCell ref="C224:C225"/>
    <mergeCell ref="C127:C128"/>
    <mergeCell ref="C197:C198"/>
    <mergeCell ref="C162:C163"/>
    <mergeCell ref="C206:C207"/>
    <mergeCell ref="C144:C145"/>
    <mergeCell ref="C215:C216"/>
    <mergeCell ref="C135:C136"/>
    <mergeCell ref="C153:C154"/>
    <mergeCell ref="D181:D185"/>
    <mergeCell ref="D206:D207"/>
    <mergeCell ref="D146:D150"/>
    <mergeCell ref="J1:K1"/>
    <mergeCell ref="A1:G1"/>
    <mergeCell ref="C93:C94"/>
    <mergeCell ref="D93:D94"/>
    <mergeCell ref="A2:B2"/>
    <mergeCell ref="A3:G3"/>
    <mergeCell ref="D6:D7"/>
    <mergeCell ref="B48:B49"/>
    <mergeCell ref="D14:D15"/>
    <mergeCell ref="B57:B58"/>
    <mergeCell ref="C30:C31"/>
    <mergeCell ref="B74:B75"/>
    <mergeCell ref="B93:B94"/>
    <mergeCell ref="D65:D66"/>
    <mergeCell ref="D67:D71"/>
    <mergeCell ref="D30:D31"/>
    <mergeCell ref="D23:D27"/>
    <mergeCell ref="D41:D45"/>
    <mergeCell ref="D39:D40"/>
    <mergeCell ref="D32:D36"/>
    <mergeCell ref="D16:D19"/>
    <mergeCell ref="B6:B7"/>
    <mergeCell ref="B249:B250"/>
    <mergeCell ref="C249:C250"/>
    <mergeCell ref="C241:C242"/>
    <mergeCell ref="C233:C234"/>
    <mergeCell ref="C6:C7"/>
    <mergeCell ref="B84:B85"/>
    <mergeCell ref="C74:C75"/>
    <mergeCell ref="C48:C49"/>
    <mergeCell ref="C84:C85"/>
    <mergeCell ref="C65:C66"/>
    <mergeCell ref="C39:C40"/>
    <mergeCell ref="C57:C58"/>
    <mergeCell ref="C179:C180"/>
    <mergeCell ref="B206:B207"/>
    <mergeCell ref="C188:C189"/>
    <mergeCell ref="C170:C171"/>
    <mergeCell ref="B233:B234"/>
    <mergeCell ref="C119:C120"/>
    <mergeCell ref="B241:B242"/>
    <mergeCell ref="B224:B225"/>
    <mergeCell ref="C101:C102"/>
    <mergeCell ref="B188:B189"/>
    <mergeCell ref="B215:B216"/>
    <mergeCell ref="D330:D334"/>
    <mergeCell ref="D312:D316"/>
    <mergeCell ref="D295:D299"/>
    <mergeCell ref="B275:B276"/>
    <mergeCell ref="C310:C311"/>
    <mergeCell ref="C293:C294"/>
    <mergeCell ref="B285:B286"/>
    <mergeCell ref="C275:C276"/>
    <mergeCell ref="C14:C15"/>
    <mergeCell ref="C21:C22"/>
    <mergeCell ref="D21:D22"/>
    <mergeCell ref="D74:D75"/>
    <mergeCell ref="C266:C267"/>
    <mergeCell ref="D233:D234"/>
    <mergeCell ref="A283:G283"/>
    <mergeCell ref="D241:D242"/>
    <mergeCell ref="B266:B267"/>
    <mergeCell ref="D266:D267"/>
    <mergeCell ref="D197:D198"/>
    <mergeCell ref="D249:D250"/>
    <mergeCell ref="D224:D225"/>
    <mergeCell ref="D268:D272"/>
    <mergeCell ref="D251:D254"/>
    <mergeCell ref="D275:D276"/>
    <mergeCell ref="D310:D311"/>
    <mergeCell ref="D328:D329"/>
    <mergeCell ref="B293:B294"/>
    <mergeCell ref="D287:D291"/>
    <mergeCell ref="D293:D294"/>
    <mergeCell ref="C257:C258"/>
    <mergeCell ref="D319:D320"/>
    <mergeCell ref="D321:D325"/>
    <mergeCell ref="D285:D286"/>
    <mergeCell ref="D277:D281"/>
    <mergeCell ref="D301:D302"/>
    <mergeCell ref="D303:D307"/>
    <mergeCell ref="C285:C286"/>
    <mergeCell ref="B257:B258"/>
    <mergeCell ref="C319:C320"/>
    <mergeCell ref="C328:C329"/>
    <mergeCell ref="B310:B311"/>
    <mergeCell ref="B328:B329"/>
    <mergeCell ref="C301:C302"/>
    <mergeCell ref="B301:B302"/>
    <mergeCell ref="B319:B320"/>
    <mergeCell ref="A327:B327"/>
    <mergeCell ref="D355:D359"/>
    <mergeCell ref="D596:D597"/>
    <mergeCell ref="B628:B629"/>
    <mergeCell ref="D571:D575"/>
    <mergeCell ref="D614:D618"/>
    <mergeCell ref="D402:D403"/>
    <mergeCell ref="B394:B395"/>
    <mergeCell ref="C410:C411"/>
    <mergeCell ref="B410:B411"/>
    <mergeCell ref="C402:C403"/>
    <mergeCell ref="B402:B403"/>
    <mergeCell ref="C361:C362"/>
    <mergeCell ref="D386:D387"/>
    <mergeCell ref="B486:B487"/>
    <mergeCell ref="C494:C495"/>
    <mergeCell ref="B494:B495"/>
    <mergeCell ref="D494:D495"/>
    <mergeCell ref="D546:D550"/>
    <mergeCell ref="B535:B536"/>
    <mergeCell ref="C535:C536"/>
    <mergeCell ref="C519:C520"/>
    <mergeCell ref="B519:B520"/>
    <mergeCell ref="D535:D536"/>
    <mergeCell ref="B443:B444"/>
    <mergeCell ref="B612:B613"/>
    <mergeCell ref="C645:C646"/>
    <mergeCell ref="C703:C704"/>
    <mergeCell ref="C694:C695"/>
    <mergeCell ref="B621:B622"/>
    <mergeCell ref="B694:B695"/>
    <mergeCell ref="C386:C387"/>
    <mergeCell ref="B419:B420"/>
    <mergeCell ref="B435:B436"/>
    <mergeCell ref="B451:B452"/>
    <mergeCell ref="B544:B545"/>
    <mergeCell ref="B461:B462"/>
    <mergeCell ref="A459:G459"/>
    <mergeCell ref="B469:B470"/>
    <mergeCell ref="B477:B478"/>
    <mergeCell ref="D461:D462"/>
    <mergeCell ref="D469:D470"/>
    <mergeCell ref="D521:D525"/>
    <mergeCell ref="C486:C487"/>
    <mergeCell ref="D587:D588"/>
    <mergeCell ref="B596:B597"/>
    <mergeCell ref="B560:B561"/>
    <mergeCell ref="D553:D554"/>
    <mergeCell ref="C544:C545"/>
    <mergeCell ref="B653:B654"/>
    <mergeCell ref="C628:C629"/>
    <mergeCell ref="C637:C638"/>
    <mergeCell ref="C883:C884"/>
    <mergeCell ref="C767:C768"/>
    <mergeCell ref="B866:B867"/>
    <mergeCell ref="B874:B875"/>
    <mergeCell ref="B793:B794"/>
    <mergeCell ref="B849:B850"/>
    <mergeCell ref="B841:B842"/>
    <mergeCell ref="B703:B704"/>
    <mergeCell ref="B669:B670"/>
    <mergeCell ref="B686:B687"/>
    <mergeCell ref="C722:C723"/>
    <mergeCell ref="C677:C678"/>
    <mergeCell ref="C731:C732"/>
    <mergeCell ref="C686:C687"/>
    <mergeCell ref="C669:C670"/>
    <mergeCell ref="B677:B678"/>
    <mergeCell ref="B722:B723"/>
    <mergeCell ref="B712:B713"/>
    <mergeCell ref="B731:B732"/>
    <mergeCell ref="B637:B638"/>
    <mergeCell ref="B824:B825"/>
    <mergeCell ref="C849:C850"/>
    <mergeCell ref="C776:C777"/>
    <mergeCell ref="C832:C833"/>
    <mergeCell ref="B801:B802"/>
    <mergeCell ref="B740:B741"/>
    <mergeCell ref="B749:B750"/>
    <mergeCell ref="C758:C759"/>
    <mergeCell ref="B816:B817"/>
    <mergeCell ref="C740:C741"/>
    <mergeCell ref="C824:C825"/>
    <mergeCell ref="D816:D817"/>
    <mergeCell ref="D801:D802"/>
    <mergeCell ref="D776:D777"/>
    <mergeCell ref="D784:D785"/>
    <mergeCell ref="C841:C842"/>
    <mergeCell ref="C784:C785"/>
    <mergeCell ref="B758:B759"/>
    <mergeCell ref="D786:D790"/>
    <mergeCell ref="C816:C817"/>
    <mergeCell ref="C801:C802"/>
    <mergeCell ref="D778:D782"/>
    <mergeCell ref="D834:D838"/>
    <mergeCell ref="D841:D842"/>
    <mergeCell ref="C712:C713"/>
    <mergeCell ref="B767:B768"/>
    <mergeCell ref="B784:B785"/>
    <mergeCell ref="C749:C750"/>
    <mergeCell ref="D731:D732"/>
    <mergeCell ref="B776:B777"/>
    <mergeCell ref="C793:C794"/>
    <mergeCell ref="D696:D700"/>
    <mergeCell ref="D769:D772"/>
    <mergeCell ref="D767:D768"/>
    <mergeCell ref="D760:D764"/>
    <mergeCell ref="D724:D728"/>
    <mergeCell ref="D749:D750"/>
    <mergeCell ref="D793:D794"/>
    <mergeCell ref="D751:D755"/>
    <mergeCell ref="D740:D741"/>
    <mergeCell ref="D714:D718"/>
    <mergeCell ref="D733:D737"/>
    <mergeCell ref="D742:D746"/>
    <mergeCell ref="D849:D850"/>
    <mergeCell ref="D722:D723"/>
    <mergeCell ref="B1335:B1336"/>
    <mergeCell ref="C1335:C1336"/>
    <mergeCell ref="D1335:D1336"/>
    <mergeCell ref="D959:D963"/>
    <mergeCell ref="A965:B965"/>
    <mergeCell ref="B966:B967"/>
    <mergeCell ref="D874:D875"/>
    <mergeCell ref="C874:C875"/>
    <mergeCell ref="C866:C867"/>
    <mergeCell ref="D858:D859"/>
    <mergeCell ref="B858:B859"/>
    <mergeCell ref="B832:B833"/>
    <mergeCell ref="C809:C810"/>
    <mergeCell ref="C858:C859"/>
    <mergeCell ref="D803:D807"/>
    <mergeCell ref="B809:B810"/>
    <mergeCell ref="D824:D825"/>
    <mergeCell ref="D795:D799"/>
    <mergeCell ref="D811:D814"/>
    <mergeCell ref="D809:D810"/>
    <mergeCell ref="D934:D937"/>
    <mergeCell ref="B939:B940"/>
    <mergeCell ref="C939:C940"/>
    <mergeCell ref="D939:D940"/>
    <mergeCell ref="D941:D945"/>
    <mergeCell ref="D950:D954"/>
    <mergeCell ref="B957:B958"/>
    <mergeCell ref="C957:C958"/>
    <mergeCell ref="D957:D958"/>
    <mergeCell ref="D992:D995"/>
    <mergeCell ref="B998:B999"/>
    <mergeCell ref="C998:C999"/>
    <mergeCell ref="C966:C967"/>
    <mergeCell ref="D966:D967"/>
    <mergeCell ref="D968:D971"/>
    <mergeCell ref="D948:D949"/>
    <mergeCell ref="B948:B949"/>
    <mergeCell ref="C948:C949"/>
    <mergeCell ref="C983:C984"/>
    <mergeCell ref="D983:D984"/>
    <mergeCell ref="D985:D988"/>
    <mergeCell ref="B990:B991"/>
    <mergeCell ref="C990:C991"/>
    <mergeCell ref="B983:B984"/>
    <mergeCell ref="B975:B976"/>
    <mergeCell ref="C975:C976"/>
    <mergeCell ref="D975:D976"/>
    <mergeCell ref="D977:D981"/>
    <mergeCell ref="D990:D991"/>
    <mergeCell ref="B1015:B1016"/>
    <mergeCell ref="C1015:C1016"/>
    <mergeCell ref="D1015:D1016"/>
    <mergeCell ref="D1017:D1020"/>
    <mergeCell ref="B1052:B1053"/>
    <mergeCell ref="C1052:C1053"/>
    <mergeCell ref="D1052:D1053"/>
    <mergeCell ref="D1054:D1057"/>
    <mergeCell ref="D1000:D1004"/>
    <mergeCell ref="A1050:G1050"/>
    <mergeCell ref="B1007:B1008"/>
    <mergeCell ref="C1007:C1008"/>
    <mergeCell ref="D1007:D1008"/>
    <mergeCell ref="C1081:C1082"/>
    <mergeCell ref="D1081:D1082"/>
    <mergeCell ref="D1083:D1086"/>
    <mergeCell ref="D1107:D1110"/>
    <mergeCell ref="B1112:B1113"/>
    <mergeCell ref="C1112:C1113"/>
    <mergeCell ref="D1112:D1113"/>
    <mergeCell ref="D1099:D1102"/>
    <mergeCell ref="B1105:B1106"/>
    <mergeCell ref="C1105:C1106"/>
    <mergeCell ref="B1089:B1090"/>
    <mergeCell ref="C1089:C1090"/>
    <mergeCell ref="D1089:D1090"/>
    <mergeCell ref="D1091:D1094"/>
    <mergeCell ref="B1097:B1098"/>
    <mergeCell ref="C1097:C1098"/>
    <mergeCell ref="D1097:D1098"/>
    <mergeCell ref="B1119:B1120"/>
    <mergeCell ref="C1119:C1120"/>
    <mergeCell ref="D1119:D1120"/>
    <mergeCell ref="D1121:D1124"/>
    <mergeCell ref="D1158:D1159"/>
    <mergeCell ref="B1158:B1159"/>
    <mergeCell ref="C1158:C1159"/>
    <mergeCell ref="B1127:B1128"/>
    <mergeCell ref="D1105:D1106"/>
    <mergeCell ref="C1127:C1128"/>
    <mergeCell ref="D1127:D1128"/>
    <mergeCell ref="D1152:D1155"/>
    <mergeCell ref="B1142:B1143"/>
    <mergeCell ref="C1142:C1143"/>
    <mergeCell ref="D1142:D1143"/>
    <mergeCell ref="D1144:D1147"/>
    <mergeCell ref="B1150:B1151"/>
    <mergeCell ref="C1150:C1151"/>
    <mergeCell ref="D1150:D1151"/>
    <mergeCell ref="B1297:B1298"/>
    <mergeCell ref="C1297:C1298"/>
    <mergeCell ref="D1297:D1298"/>
    <mergeCell ref="D1299:D1303"/>
    <mergeCell ref="D1129:D1132"/>
    <mergeCell ref="B1134:B1135"/>
    <mergeCell ref="C1134:C1135"/>
    <mergeCell ref="D1134:D1135"/>
    <mergeCell ref="D1136:D1139"/>
    <mergeCell ref="C1289:C1290"/>
    <mergeCell ref="D1275:D1278"/>
    <mergeCell ref="B1264:B1265"/>
    <mergeCell ref="C1264:C1265"/>
    <mergeCell ref="D1264:D1265"/>
    <mergeCell ref="D1267:D1270"/>
    <mergeCell ref="B1273:B1274"/>
    <mergeCell ref="C1273:C1274"/>
    <mergeCell ref="D1273:D1274"/>
    <mergeCell ref="D1160:D1163"/>
    <mergeCell ref="D1191:D1195"/>
    <mergeCell ref="B1165:B1166"/>
    <mergeCell ref="C1165:C1166"/>
    <mergeCell ref="D1165:D1166"/>
    <mergeCell ref="D1167:D1170"/>
    <mergeCell ref="B1358:B1359"/>
    <mergeCell ref="C1358:C1359"/>
    <mergeCell ref="D1358:D1359"/>
    <mergeCell ref="D1314:D1317"/>
    <mergeCell ref="A1318:H1318"/>
    <mergeCell ref="B1319:B1320"/>
    <mergeCell ref="D1368:D1372"/>
    <mergeCell ref="B1376:B1377"/>
    <mergeCell ref="C1376:C1377"/>
    <mergeCell ref="D1376:D1377"/>
    <mergeCell ref="B1343:B1344"/>
    <mergeCell ref="C1343:C1344"/>
    <mergeCell ref="D1343:D1344"/>
    <mergeCell ref="D1345:D1348"/>
    <mergeCell ref="B1350:B1351"/>
    <mergeCell ref="C1350:C1351"/>
    <mergeCell ref="D1360:D1363"/>
    <mergeCell ref="B1366:B1367"/>
    <mergeCell ref="C1366:C1367"/>
    <mergeCell ref="D1366:D1367"/>
    <mergeCell ref="D1350:D1351"/>
    <mergeCell ref="D1352:D1355"/>
    <mergeCell ref="C1319:C1320"/>
    <mergeCell ref="D1337:D1341"/>
    <mergeCell ref="D259:D263"/>
    <mergeCell ref="D598:D602"/>
    <mergeCell ref="D555:D558"/>
    <mergeCell ref="D477:D478"/>
    <mergeCell ref="D1319:D1320"/>
    <mergeCell ref="D1321:D1324"/>
    <mergeCell ref="B1327:B1328"/>
    <mergeCell ref="C1327:C1328"/>
    <mergeCell ref="D1327:D1328"/>
    <mergeCell ref="B1281:B1282"/>
    <mergeCell ref="C1281:C1282"/>
    <mergeCell ref="D1281:D1282"/>
    <mergeCell ref="D1283:D1286"/>
    <mergeCell ref="B1289:B1290"/>
    <mergeCell ref="D832:D833"/>
    <mergeCell ref="D890:D891"/>
    <mergeCell ref="D1221:D1225"/>
    <mergeCell ref="B1305:B1306"/>
    <mergeCell ref="C1305:C1306"/>
    <mergeCell ref="D1305:D1306"/>
    <mergeCell ref="D1307:D1310"/>
    <mergeCell ref="B1312:B1313"/>
    <mergeCell ref="C1312:C1313"/>
    <mergeCell ref="D1312:D1313"/>
    <mergeCell ref="D906:D907"/>
    <mergeCell ref="D758:D759"/>
    <mergeCell ref="D562:D566"/>
    <mergeCell ref="D1378:D1382"/>
    <mergeCell ref="D892:D896"/>
    <mergeCell ref="D908:D912"/>
    <mergeCell ref="D868:D872"/>
    <mergeCell ref="D471:D475"/>
    <mergeCell ref="D589:D593"/>
    <mergeCell ref="D606:D610"/>
    <mergeCell ref="D647:D651"/>
    <mergeCell ref="D671:D675"/>
    <mergeCell ref="D679:D683"/>
    <mergeCell ref="D705:D709"/>
    <mergeCell ref="D818:D822"/>
    <mergeCell ref="D479:D483"/>
    <mergeCell ref="D655:D659"/>
    <mergeCell ref="D876:D880"/>
    <mergeCell ref="D1329:D1332"/>
    <mergeCell ref="D1289:D1290"/>
    <mergeCell ref="D1291:D1294"/>
    <mergeCell ref="D1114:D1117"/>
    <mergeCell ref="D998:D999"/>
    <mergeCell ref="D1009:D1013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9"/>
  <sheetViews>
    <sheetView workbookViewId="0">
      <selection activeCell="G2" sqref="G2"/>
    </sheetView>
  </sheetViews>
  <sheetFormatPr defaultRowHeight="12.75"/>
  <cols>
    <col min="1" max="1" width="18.125" style="327" customWidth="1"/>
    <col min="2" max="2" width="29" style="327" customWidth="1"/>
    <col min="3" max="3" width="15.125" style="327" customWidth="1"/>
    <col min="4" max="4" width="18.375" style="327" customWidth="1"/>
    <col min="5" max="5" width="16" style="327" customWidth="1"/>
    <col min="6" max="6" width="23.625" style="327" customWidth="1"/>
    <col min="7" max="7" width="22.75" style="327" customWidth="1"/>
    <col min="8" max="16384" width="9" style="327"/>
  </cols>
  <sheetData>
    <row r="1" spans="1:7" ht="51" customHeight="1">
      <c r="A1" s="996" t="s">
        <v>2443</v>
      </c>
      <c r="B1" s="996"/>
      <c r="C1" s="996"/>
      <c r="D1" s="996"/>
      <c r="E1" s="996"/>
      <c r="F1" s="996"/>
      <c r="G1" s="996"/>
    </row>
    <row r="2" spans="1:7" ht="20.25">
      <c r="A2" s="448" t="s">
        <v>22</v>
      </c>
      <c r="B2" s="447"/>
      <c r="C2" s="444"/>
      <c r="D2" s="444"/>
      <c r="E2" s="446"/>
      <c r="F2" s="444"/>
      <c r="G2" s="324" t="s">
        <v>1975</v>
      </c>
    </row>
    <row r="3" spans="1:7">
      <c r="A3" s="445"/>
      <c r="B3" s="444"/>
      <c r="C3" s="444"/>
      <c r="D3" s="444"/>
      <c r="E3" s="444"/>
      <c r="F3" s="444"/>
      <c r="G3" s="444"/>
    </row>
    <row r="4" spans="1:7" ht="15.75">
      <c r="A4" s="997" t="s">
        <v>23</v>
      </c>
      <c r="B4" s="997"/>
      <c r="C4" s="997"/>
      <c r="D4" s="997"/>
      <c r="E4" s="997"/>
      <c r="F4" s="997"/>
      <c r="G4" s="997"/>
    </row>
    <row r="5" spans="1:7">
      <c r="A5" s="334"/>
      <c r="B5" s="336" t="s">
        <v>2442</v>
      </c>
      <c r="C5" s="366"/>
      <c r="D5" s="443"/>
      <c r="E5" s="365"/>
      <c r="F5" s="443"/>
      <c r="G5" s="442"/>
    </row>
    <row r="6" spans="1:7">
      <c r="B6" s="336"/>
      <c r="C6" s="366"/>
      <c r="D6" s="443"/>
      <c r="E6" s="365"/>
      <c r="F6" s="443"/>
      <c r="G6" s="442"/>
    </row>
    <row r="7" spans="1:7">
      <c r="A7" s="334" t="s">
        <v>24</v>
      </c>
      <c r="B7" s="995" t="s">
        <v>2382</v>
      </c>
      <c r="C7" s="995" t="s">
        <v>2381</v>
      </c>
      <c r="D7" s="995" t="s">
        <v>2380</v>
      </c>
      <c r="E7" s="995" t="s">
        <v>2032</v>
      </c>
      <c r="F7" s="363" t="s">
        <v>2378</v>
      </c>
      <c r="G7" s="363" t="s">
        <v>2435</v>
      </c>
    </row>
    <row r="8" spans="1:7">
      <c r="A8" s="334" t="s">
        <v>2424</v>
      </c>
      <c r="B8" s="976"/>
      <c r="C8" s="976"/>
      <c r="D8" s="976"/>
      <c r="E8" s="976"/>
      <c r="F8" s="363" t="s">
        <v>2413</v>
      </c>
      <c r="G8" s="363" t="s">
        <v>2412</v>
      </c>
    </row>
    <row r="9" spans="1:7" ht="13.5" customHeight="1">
      <c r="A9" s="441"/>
      <c r="B9" s="363" t="s">
        <v>2441</v>
      </c>
      <c r="C9" s="363" t="s">
        <v>1835</v>
      </c>
      <c r="D9" s="363" t="s">
        <v>2112</v>
      </c>
      <c r="E9" s="393">
        <v>43775</v>
      </c>
      <c r="F9" s="393">
        <v>43781</v>
      </c>
      <c r="G9" s="393">
        <v>43809</v>
      </c>
    </row>
    <row r="10" spans="1:7" ht="13.5" customHeight="1">
      <c r="A10" s="441"/>
      <c r="B10" s="363" t="s">
        <v>2440</v>
      </c>
      <c r="C10" s="363" t="s">
        <v>1833</v>
      </c>
      <c r="D10" s="363" t="s">
        <v>2112</v>
      </c>
      <c r="E10" s="393">
        <v>43782</v>
      </c>
      <c r="F10" s="393">
        <v>43788</v>
      </c>
      <c r="G10" s="393">
        <v>43816</v>
      </c>
    </row>
    <row r="11" spans="1:7" s="404" customFormat="1" ht="13.5">
      <c r="B11" s="363" t="s">
        <v>2439</v>
      </c>
      <c r="C11" s="363" t="s">
        <v>2438</v>
      </c>
      <c r="D11" s="363" t="s">
        <v>2112</v>
      </c>
      <c r="E11" s="393">
        <v>43789</v>
      </c>
      <c r="F11" s="393">
        <v>43795</v>
      </c>
      <c r="G11" s="393">
        <v>43823</v>
      </c>
    </row>
    <row r="12" spans="1:7" s="404" customFormat="1" ht="13.5">
      <c r="B12" s="363" t="s">
        <v>2437</v>
      </c>
      <c r="C12" s="363" t="s">
        <v>1307</v>
      </c>
      <c r="D12" s="363" t="s">
        <v>2112</v>
      </c>
      <c r="E12" s="393">
        <v>43796</v>
      </c>
      <c r="F12" s="393">
        <v>43802</v>
      </c>
      <c r="G12" s="393">
        <v>43830</v>
      </c>
    </row>
    <row r="13" spans="1:7" s="404" customFormat="1" ht="13.5"/>
    <row r="14" spans="1:7" ht="13.5" customHeight="1">
      <c r="A14" s="334" t="s">
        <v>2436</v>
      </c>
      <c r="B14" s="995" t="s">
        <v>2382</v>
      </c>
      <c r="C14" s="995" t="s">
        <v>2381</v>
      </c>
      <c r="D14" s="995" t="s">
        <v>2380</v>
      </c>
      <c r="E14" s="995" t="s">
        <v>2032</v>
      </c>
      <c r="F14" s="363" t="s">
        <v>2378</v>
      </c>
      <c r="G14" s="363" t="s">
        <v>2435</v>
      </c>
    </row>
    <row r="15" spans="1:7" ht="13.5" customHeight="1">
      <c r="A15" s="439"/>
      <c r="B15" s="976"/>
      <c r="C15" s="976"/>
      <c r="D15" s="976"/>
      <c r="E15" s="976"/>
      <c r="F15" s="363" t="s">
        <v>2413</v>
      </c>
      <c r="G15" s="363" t="s">
        <v>2412</v>
      </c>
    </row>
    <row r="16" spans="1:7" ht="13.5" customHeight="1">
      <c r="A16" s="440"/>
      <c r="B16" s="363" t="s">
        <v>2434</v>
      </c>
      <c r="C16" s="363" t="s">
        <v>2433</v>
      </c>
      <c r="D16" s="363" t="s">
        <v>2112</v>
      </c>
      <c r="E16" s="393">
        <v>43770</v>
      </c>
      <c r="F16" s="393">
        <v>43779</v>
      </c>
      <c r="G16" s="393">
        <v>43808</v>
      </c>
    </row>
    <row r="17" spans="1:8" ht="13.5" customHeight="1">
      <c r="A17" s="439"/>
      <c r="B17" s="363" t="s">
        <v>2432</v>
      </c>
      <c r="C17" s="363" t="s">
        <v>1863</v>
      </c>
      <c r="D17" s="363" t="s">
        <v>2112</v>
      </c>
      <c r="E17" s="393">
        <v>43777</v>
      </c>
      <c r="F17" s="393">
        <v>43786</v>
      </c>
      <c r="G17" s="393">
        <v>43815</v>
      </c>
    </row>
    <row r="18" spans="1:8" s="404" customFormat="1" ht="13.5">
      <c r="B18" s="363"/>
      <c r="C18" s="363"/>
      <c r="D18" s="363" t="s">
        <v>2112</v>
      </c>
      <c r="E18" s="393">
        <v>43784</v>
      </c>
      <c r="F18" s="393">
        <v>43793</v>
      </c>
      <c r="G18" s="393">
        <v>43822</v>
      </c>
    </row>
    <row r="19" spans="1:8" s="404" customFormat="1" ht="13.5">
      <c r="B19" s="363" t="s">
        <v>2431</v>
      </c>
      <c r="C19" s="363" t="s">
        <v>1356</v>
      </c>
      <c r="D19" s="363" t="s">
        <v>2112</v>
      </c>
      <c r="E19" s="393">
        <v>43791</v>
      </c>
      <c r="F19" s="393">
        <v>43800</v>
      </c>
      <c r="G19" s="393">
        <v>43829</v>
      </c>
    </row>
    <row r="20" spans="1:8" s="404" customFormat="1" ht="13.5">
      <c r="B20" s="363"/>
      <c r="C20" s="363"/>
      <c r="D20" s="363" t="s">
        <v>2112</v>
      </c>
      <c r="E20" s="393">
        <v>43798</v>
      </c>
      <c r="F20" s="393">
        <v>43807</v>
      </c>
      <c r="G20" s="393">
        <v>43836</v>
      </c>
    </row>
    <row r="21" spans="1:8" s="404" customFormat="1" ht="16.5" customHeight="1"/>
    <row r="22" spans="1:8" ht="13.5" customHeight="1">
      <c r="A22" s="437" t="s">
        <v>165</v>
      </c>
      <c r="B22" s="959" t="s">
        <v>25</v>
      </c>
      <c r="C22" s="959" t="s">
        <v>26</v>
      </c>
      <c r="D22" s="959" t="s">
        <v>27</v>
      </c>
      <c r="E22" s="959" t="s">
        <v>2032</v>
      </c>
      <c r="F22" s="438" t="s">
        <v>267</v>
      </c>
      <c r="G22" s="438" t="s">
        <v>39</v>
      </c>
    </row>
    <row r="23" spans="1:8" ht="13.5" customHeight="1">
      <c r="A23" s="437" t="s">
        <v>2344</v>
      </c>
      <c r="B23" s="959"/>
      <c r="C23" s="959"/>
      <c r="D23" s="959"/>
      <c r="E23" s="959"/>
      <c r="F23" s="393" t="s">
        <v>29</v>
      </c>
      <c r="G23" s="393" t="s">
        <v>30</v>
      </c>
    </row>
    <row r="24" spans="1:8" ht="13.5" customHeight="1">
      <c r="A24" s="437"/>
      <c r="B24" s="363" t="s">
        <v>2430</v>
      </c>
      <c r="C24" s="363" t="s">
        <v>2429</v>
      </c>
      <c r="D24" s="363" t="s">
        <v>2074</v>
      </c>
      <c r="E24" s="393">
        <v>43774</v>
      </c>
      <c r="F24" s="393">
        <v>43780</v>
      </c>
      <c r="G24" s="393">
        <v>43803</v>
      </c>
    </row>
    <row r="25" spans="1:8" ht="13.5" customHeight="1">
      <c r="A25" s="437"/>
      <c r="B25" s="363" t="s">
        <v>2428</v>
      </c>
      <c r="C25" s="363" t="s">
        <v>1929</v>
      </c>
      <c r="D25" s="363" t="s">
        <v>2074</v>
      </c>
      <c r="E25" s="393">
        <v>43781</v>
      </c>
      <c r="F25" s="393">
        <v>43787</v>
      </c>
      <c r="G25" s="393">
        <v>43810</v>
      </c>
    </row>
    <row r="26" spans="1:8" s="404" customFormat="1" ht="13.5">
      <c r="B26" s="363" t="s">
        <v>2427</v>
      </c>
      <c r="C26" s="363" t="s">
        <v>2356</v>
      </c>
      <c r="D26" s="363" t="s">
        <v>2074</v>
      </c>
      <c r="E26" s="393">
        <v>43788</v>
      </c>
      <c r="F26" s="393">
        <v>43794</v>
      </c>
      <c r="G26" s="393">
        <v>43817</v>
      </c>
    </row>
    <row r="27" spans="1:8" s="404" customFormat="1" ht="13.5">
      <c r="B27" s="363"/>
      <c r="C27" s="363"/>
      <c r="D27" s="363" t="s">
        <v>2074</v>
      </c>
      <c r="E27" s="393">
        <v>43795</v>
      </c>
      <c r="F27" s="393">
        <v>43801</v>
      </c>
      <c r="G27" s="393">
        <v>43827</v>
      </c>
    </row>
    <row r="28" spans="1:8" ht="13.5" customHeight="1">
      <c r="A28" s="437"/>
      <c r="B28" s="380"/>
      <c r="C28" s="380"/>
      <c r="D28" s="350"/>
      <c r="E28" s="380"/>
      <c r="F28" s="380"/>
      <c r="G28" s="380"/>
    </row>
    <row r="29" spans="1:8" ht="13.5">
      <c r="A29" s="437"/>
      <c r="B29" s="364"/>
      <c r="C29" s="364"/>
      <c r="D29" s="436"/>
      <c r="E29" s="380"/>
      <c r="F29" s="380"/>
      <c r="G29" s="380"/>
    </row>
    <row r="30" spans="1:8">
      <c r="A30" s="334" t="s">
        <v>2426</v>
      </c>
      <c r="B30" s="995" t="s">
        <v>2382</v>
      </c>
      <c r="C30" s="995" t="s">
        <v>2381</v>
      </c>
      <c r="D30" s="995" t="s">
        <v>2380</v>
      </c>
      <c r="E30" s="998" t="s">
        <v>2032</v>
      </c>
      <c r="F30" s="363" t="s">
        <v>2378</v>
      </c>
      <c r="G30" s="363" t="s">
        <v>2425</v>
      </c>
      <c r="H30" s="373" t="s">
        <v>2055</v>
      </c>
    </row>
    <row r="31" spans="1:8" ht="12.75" customHeight="1">
      <c r="A31" s="334" t="s">
        <v>2424</v>
      </c>
      <c r="B31" s="976"/>
      <c r="C31" s="976"/>
      <c r="D31" s="976"/>
      <c r="E31" s="999"/>
      <c r="F31" s="363" t="s">
        <v>2413</v>
      </c>
      <c r="G31" s="363" t="s">
        <v>2412</v>
      </c>
    </row>
    <row r="32" spans="1:8" ht="12.75" customHeight="1">
      <c r="A32" s="346" t="s">
        <v>2423</v>
      </c>
      <c r="B32" s="393" t="s">
        <v>2422</v>
      </c>
      <c r="C32" s="393" t="s">
        <v>2421</v>
      </c>
      <c r="D32" s="995" t="s">
        <v>2420</v>
      </c>
      <c r="E32" s="393">
        <v>43796</v>
      </c>
      <c r="F32" s="393">
        <v>43802</v>
      </c>
      <c r="G32" s="393">
        <v>43827</v>
      </c>
    </row>
    <row r="33" spans="1:8" ht="12.75" customHeight="1">
      <c r="A33" s="346"/>
      <c r="B33" s="393" t="s">
        <v>1958</v>
      </c>
      <c r="C33" s="393" t="s">
        <v>2419</v>
      </c>
      <c r="D33" s="975"/>
      <c r="E33" s="393">
        <v>43803</v>
      </c>
      <c r="F33" s="393">
        <v>43809</v>
      </c>
      <c r="G33" s="393">
        <v>43834</v>
      </c>
    </row>
    <row r="34" spans="1:8" ht="12.75" customHeight="1">
      <c r="A34" s="346"/>
      <c r="B34" s="393" t="s">
        <v>1955</v>
      </c>
      <c r="C34" s="393" t="s">
        <v>2418</v>
      </c>
      <c r="D34" s="975"/>
      <c r="E34" s="393">
        <v>43810</v>
      </c>
      <c r="F34" s="393">
        <v>43816</v>
      </c>
      <c r="G34" s="393">
        <v>43841</v>
      </c>
    </row>
    <row r="35" spans="1:8" ht="12.75" customHeight="1">
      <c r="A35" s="346"/>
      <c r="B35" s="393" t="s">
        <v>1953</v>
      </c>
      <c r="C35" s="393" t="s">
        <v>2417</v>
      </c>
      <c r="D35" s="975"/>
      <c r="E35" s="393">
        <v>43817</v>
      </c>
      <c r="F35" s="393">
        <v>43823</v>
      </c>
      <c r="G35" s="393">
        <v>43848</v>
      </c>
    </row>
    <row r="36" spans="1:8" ht="12.75" customHeight="1">
      <c r="A36" s="346"/>
      <c r="B36" s="393" t="s">
        <v>1961</v>
      </c>
      <c r="C36" s="393" t="s">
        <v>2416</v>
      </c>
      <c r="D36" s="976"/>
      <c r="E36" s="393">
        <v>43824</v>
      </c>
      <c r="F36" s="393">
        <v>43830</v>
      </c>
      <c r="G36" s="393">
        <v>43855</v>
      </c>
    </row>
    <row r="37" spans="1:8" ht="12.75" customHeight="1">
      <c r="A37" s="334"/>
      <c r="B37" s="380"/>
      <c r="C37" s="380"/>
      <c r="D37" s="350"/>
      <c r="E37" s="380"/>
      <c r="F37" s="380"/>
      <c r="G37" s="380"/>
    </row>
    <row r="38" spans="1:8" ht="12.75" customHeight="1">
      <c r="A38" s="334" t="s">
        <v>2415</v>
      </c>
      <c r="B38" s="964" t="s">
        <v>2382</v>
      </c>
      <c r="C38" s="964" t="s">
        <v>2381</v>
      </c>
      <c r="D38" s="964" t="s">
        <v>2380</v>
      </c>
      <c r="E38" s="989" t="s">
        <v>2032</v>
      </c>
      <c r="F38" s="331" t="s">
        <v>2378</v>
      </c>
      <c r="G38" s="331" t="s">
        <v>188</v>
      </c>
      <c r="H38" s="327" t="s">
        <v>2055</v>
      </c>
    </row>
    <row r="39" spans="1:8" ht="12.75" customHeight="1">
      <c r="A39" s="334" t="s">
        <v>2414</v>
      </c>
      <c r="B39" s="965"/>
      <c r="C39" s="965"/>
      <c r="D39" s="965"/>
      <c r="E39" s="990"/>
      <c r="F39" s="331" t="s">
        <v>2413</v>
      </c>
      <c r="G39" s="331" t="s">
        <v>2412</v>
      </c>
    </row>
    <row r="40" spans="1:8" ht="12.75" customHeight="1">
      <c r="A40" s="346"/>
      <c r="B40" s="377" t="s">
        <v>2411</v>
      </c>
      <c r="C40" s="435" t="s">
        <v>258</v>
      </c>
      <c r="D40" s="964" t="s">
        <v>2232</v>
      </c>
      <c r="E40" s="377">
        <v>43794</v>
      </c>
      <c r="F40" s="377">
        <v>43801</v>
      </c>
      <c r="G40" s="377">
        <v>43829</v>
      </c>
    </row>
    <row r="41" spans="1:8" ht="12.75" customHeight="1">
      <c r="A41" s="346"/>
      <c r="B41" s="377" t="s">
        <v>2410</v>
      </c>
      <c r="C41" s="377" t="s">
        <v>2409</v>
      </c>
      <c r="D41" s="1001"/>
      <c r="E41" s="377">
        <f t="shared" ref="E41:G44" si="0">E40+7</f>
        <v>43801</v>
      </c>
      <c r="F41" s="377">
        <f t="shared" si="0"/>
        <v>43808</v>
      </c>
      <c r="G41" s="377">
        <f t="shared" si="0"/>
        <v>43836</v>
      </c>
    </row>
    <row r="42" spans="1:8" ht="12.75" customHeight="1">
      <c r="A42" s="346"/>
      <c r="B42" s="377" t="s">
        <v>2408</v>
      </c>
      <c r="C42" s="377" t="s">
        <v>2407</v>
      </c>
      <c r="D42" s="1001"/>
      <c r="E42" s="377">
        <f t="shared" si="0"/>
        <v>43808</v>
      </c>
      <c r="F42" s="377">
        <f t="shared" si="0"/>
        <v>43815</v>
      </c>
      <c r="G42" s="377">
        <f t="shared" si="0"/>
        <v>43843</v>
      </c>
    </row>
    <row r="43" spans="1:8" ht="12.75" customHeight="1">
      <c r="A43" s="346"/>
      <c r="B43" s="434" t="s">
        <v>2406</v>
      </c>
      <c r="C43" s="433" t="s">
        <v>2405</v>
      </c>
      <c r="D43" s="1001"/>
      <c r="E43" s="377">
        <f t="shared" si="0"/>
        <v>43815</v>
      </c>
      <c r="F43" s="377">
        <f t="shared" si="0"/>
        <v>43822</v>
      </c>
      <c r="G43" s="377">
        <f t="shared" si="0"/>
        <v>43850</v>
      </c>
    </row>
    <row r="44" spans="1:8" ht="13.5" customHeight="1">
      <c r="A44" s="346"/>
      <c r="B44" s="432" t="s">
        <v>2404</v>
      </c>
      <c r="C44" s="431" t="s">
        <v>359</v>
      </c>
      <c r="D44" s="1001"/>
      <c r="E44" s="377">
        <f t="shared" si="0"/>
        <v>43822</v>
      </c>
      <c r="F44" s="377">
        <f t="shared" si="0"/>
        <v>43829</v>
      </c>
      <c r="G44" s="377">
        <f t="shared" si="0"/>
        <v>43857</v>
      </c>
    </row>
    <row r="45" spans="1:8">
      <c r="B45" s="430"/>
      <c r="C45" s="430"/>
      <c r="D45" s="430"/>
      <c r="E45" s="430"/>
      <c r="F45" s="430"/>
      <c r="G45" s="430"/>
    </row>
    <row r="46" spans="1:8">
      <c r="A46" s="334" t="s">
        <v>2403</v>
      </c>
      <c r="B46" s="959" t="s">
        <v>25</v>
      </c>
      <c r="C46" s="959" t="s">
        <v>26</v>
      </c>
      <c r="D46" s="959" t="s">
        <v>27</v>
      </c>
      <c r="E46" s="959" t="s">
        <v>2032</v>
      </c>
      <c r="F46" s="363" t="s">
        <v>267</v>
      </c>
      <c r="G46" s="363" t="s">
        <v>43</v>
      </c>
      <c r="H46" s="327" t="s">
        <v>2055</v>
      </c>
    </row>
    <row r="47" spans="1:8">
      <c r="A47" s="334" t="s">
        <v>2157</v>
      </c>
      <c r="B47" s="959"/>
      <c r="C47" s="959"/>
      <c r="D47" s="959"/>
      <c r="E47" s="959"/>
      <c r="F47" s="363" t="s">
        <v>29</v>
      </c>
      <c r="G47" s="363" t="s">
        <v>30</v>
      </c>
    </row>
    <row r="48" spans="1:8" ht="13.5" customHeight="1">
      <c r="A48" s="334" t="s">
        <v>2402</v>
      </c>
      <c r="B48" s="390" t="s">
        <v>2401</v>
      </c>
      <c r="C48" s="390" t="s">
        <v>2400</v>
      </c>
      <c r="D48" s="390" t="s">
        <v>2394</v>
      </c>
      <c r="E48" s="390">
        <v>43796</v>
      </c>
      <c r="F48" s="390">
        <v>43803</v>
      </c>
      <c r="G48" s="390">
        <v>43829</v>
      </c>
    </row>
    <row r="49" spans="1:8">
      <c r="A49" s="429"/>
      <c r="B49" s="428" t="s">
        <v>1838</v>
      </c>
      <c r="C49" s="428" t="s">
        <v>2399</v>
      </c>
      <c r="D49" s="428" t="s">
        <v>2398</v>
      </c>
      <c r="E49" s="428">
        <v>43805</v>
      </c>
      <c r="F49" s="428">
        <v>43813</v>
      </c>
      <c r="G49" s="428">
        <v>43843</v>
      </c>
    </row>
    <row r="50" spans="1:8" ht="13.5" customHeight="1">
      <c r="A50" s="334"/>
      <c r="B50" s="390" t="s">
        <v>1852</v>
      </c>
      <c r="C50" s="390" t="s">
        <v>2397</v>
      </c>
      <c r="D50" s="390" t="s">
        <v>2394</v>
      </c>
      <c r="E50" s="390">
        <v>43810</v>
      </c>
      <c r="F50" s="390">
        <v>43817</v>
      </c>
      <c r="G50" s="390">
        <v>43843</v>
      </c>
    </row>
    <row r="51" spans="1:8" ht="13.5" customHeight="1">
      <c r="A51" s="334"/>
      <c r="B51" s="390" t="s">
        <v>1850</v>
      </c>
      <c r="C51" s="390" t="s">
        <v>2396</v>
      </c>
      <c r="D51" s="390" t="s">
        <v>2394</v>
      </c>
      <c r="E51" s="390">
        <v>43817</v>
      </c>
      <c r="F51" s="390">
        <v>43824</v>
      </c>
      <c r="G51" s="390">
        <v>43850</v>
      </c>
    </row>
    <row r="52" spans="1:8" ht="13.5" customHeight="1">
      <c r="A52" s="334"/>
      <c r="B52" s="390" t="s">
        <v>1848</v>
      </c>
      <c r="C52" s="390" t="s">
        <v>2395</v>
      </c>
      <c r="D52" s="390" t="s">
        <v>2394</v>
      </c>
      <c r="E52" s="390">
        <v>43824</v>
      </c>
      <c r="F52" s="390">
        <v>43831</v>
      </c>
      <c r="G52" s="390">
        <v>43857</v>
      </c>
    </row>
    <row r="53" spans="1:8" ht="13.5" customHeight="1">
      <c r="A53" s="334"/>
      <c r="B53" s="427"/>
      <c r="C53" s="427"/>
      <c r="D53" s="426"/>
      <c r="E53" s="348"/>
      <c r="F53" s="348"/>
      <c r="G53" s="348"/>
    </row>
    <row r="54" spans="1:8">
      <c r="A54" s="327" t="s">
        <v>46</v>
      </c>
      <c r="B54" s="966" t="s">
        <v>25</v>
      </c>
      <c r="C54" s="966" t="s">
        <v>26</v>
      </c>
      <c r="D54" s="966" t="s">
        <v>27</v>
      </c>
      <c r="E54" s="966" t="s">
        <v>2032</v>
      </c>
      <c r="F54" s="422" t="s">
        <v>267</v>
      </c>
      <c r="G54" s="422" t="s">
        <v>46</v>
      </c>
      <c r="H54" s="373" t="s">
        <v>2055</v>
      </c>
    </row>
    <row r="55" spans="1:8" ht="16.5" customHeight="1">
      <c r="A55" s="425" t="s">
        <v>2393</v>
      </c>
      <c r="B55" s="967"/>
      <c r="C55" s="967"/>
      <c r="D55" s="967"/>
      <c r="E55" s="967"/>
      <c r="F55" s="422" t="s">
        <v>29</v>
      </c>
      <c r="G55" s="422" t="s">
        <v>30</v>
      </c>
    </row>
    <row r="56" spans="1:8" ht="14.1" customHeight="1">
      <c r="A56" s="346" t="s">
        <v>2392</v>
      </c>
      <c r="B56" s="422" t="s">
        <v>2391</v>
      </c>
      <c r="C56" s="422" t="s">
        <v>2390</v>
      </c>
      <c r="D56" s="390" t="s">
        <v>2383</v>
      </c>
      <c r="E56" s="422">
        <v>43797</v>
      </c>
      <c r="F56" s="422">
        <v>43804</v>
      </c>
      <c r="G56" s="422">
        <v>43828</v>
      </c>
    </row>
    <row r="57" spans="1:8" ht="14.1" customHeight="1">
      <c r="A57" s="346"/>
      <c r="B57" s="422" t="s">
        <v>1880</v>
      </c>
      <c r="C57" s="422" t="s">
        <v>2389</v>
      </c>
      <c r="D57" s="390" t="s">
        <v>2383</v>
      </c>
      <c r="E57" s="422">
        <v>43804</v>
      </c>
      <c r="F57" s="422">
        <v>43811</v>
      </c>
      <c r="G57" s="422">
        <v>43835</v>
      </c>
    </row>
    <row r="58" spans="1:8" ht="14.1" customHeight="1">
      <c r="A58" s="332"/>
      <c r="B58" s="422" t="s">
        <v>1878</v>
      </c>
      <c r="C58" s="422" t="s">
        <v>2388</v>
      </c>
      <c r="D58" s="390" t="s">
        <v>2383</v>
      </c>
      <c r="E58" s="422">
        <v>43811</v>
      </c>
      <c r="F58" s="422">
        <v>43818</v>
      </c>
      <c r="G58" s="422">
        <v>43842</v>
      </c>
    </row>
    <row r="59" spans="1:8" ht="14.1" customHeight="1">
      <c r="A59" s="346"/>
      <c r="B59" s="422" t="s">
        <v>2387</v>
      </c>
      <c r="C59" s="422" t="s">
        <v>2386</v>
      </c>
      <c r="D59" s="390" t="s">
        <v>2383</v>
      </c>
      <c r="E59" s="422">
        <v>43819</v>
      </c>
      <c r="F59" s="422">
        <v>43826</v>
      </c>
      <c r="G59" s="422">
        <v>43849</v>
      </c>
    </row>
    <row r="60" spans="1:8" ht="14.1" customHeight="1">
      <c r="A60" s="346"/>
      <c r="B60" s="422" t="s">
        <v>2385</v>
      </c>
      <c r="C60" s="422" t="s">
        <v>2384</v>
      </c>
      <c r="D60" s="390" t="s">
        <v>2383</v>
      </c>
      <c r="E60" s="422">
        <v>43825</v>
      </c>
      <c r="F60" s="422">
        <v>43832</v>
      </c>
      <c r="G60" s="422">
        <v>43856</v>
      </c>
    </row>
    <row r="61" spans="1:8" ht="12.75" customHeight="1">
      <c r="A61" s="334"/>
      <c r="B61" s="380"/>
      <c r="C61" s="380"/>
      <c r="D61" s="350"/>
      <c r="E61" s="380"/>
      <c r="F61" s="380"/>
      <c r="G61" s="380"/>
    </row>
    <row r="62" spans="1:8" ht="12.75" customHeight="1">
      <c r="A62" s="334" t="s">
        <v>2377</v>
      </c>
      <c r="B62" s="959" t="s">
        <v>2382</v>
      </c>
      <c r="C62" s="959" t="s">
        <v>2381</v>
      </c>
      <c r="D62" s="959" t="s">
        <v>2380</v>
      </c>
      <c r="E62" s="959" t="s">
        <v>2379</v>
      </c>
      <c r="F62" s="393" t="s">
        <v>2378</v>
      </c>
      <c r="G62" s="393" t="s">
        <v>2377</v>
      </c>
      <c r="H62" s="327" t="s">
        <v>2349</v>
      </c>
    </row>
    <row r="63" spans="1:8" ht="12.75" customHeight="1">
      <c r="A63" s="334" t="s">
        <v>2231</v>
      </c>
      <c r="B63" s="959"/>
      <c r="C63" s="959"/>
      <c r="D63" s="959"/>
      <c r="E63" s="959"/>
      <c r="F63" s="363" t="s">
        <v>29</v>
      </c>
      <c r="G63" s="363" t="s">
        <v>30</v>
      </c>
    </row>
    <row r="64" spans="1:8" ht="12.75" customHeight="1">
      <c r="A64" s="334" t="s">
        <v>2376</v>
      </c>
      <c r="B64" s="390" t="s">
        <v>2375</v>
      </c>
      <c r="C64" s="390" t="s">
        <v>2374</v>
      </c>
      <c r="D64" s="393" t="s">
        <v>2373</v>
      </c>
      <c r="E64" s="393">
        <v>43797</v>
      </c>
      <c r="F64" s="393">
        <v>43805</v>
      </c>
      <c r="G64" s="393">
        <v>43828</v>
      </c>
      <c r="H64" s="327" t="s">
        <v>2372</v>
      </c>
    </row>
    <row r="65" spans="1:8" ht="12.75" customHeight="1">
      <c r="A65" s="334"/>
      <c r="B65" s="390" t="s">
        <v>1893</v>
      </c>
      <c r="C65" s="390" t="s">
        <v>2371</v>
      </c>
      <c r="D65" s="393" t="s">
        <v>2367</v>
      </c>
      <c r="E65" s="393">
        <v>43804</v>
      </c>
      <c r="F65" s="393">
        <v>43811</v>
      </c>
      <c r="G65" s="393">
        <v>43833</v>
      </c>
    </row>
    <row r="66" spans="1:8" ht="12.75" customHeight="1">
      <c r="A66" s="334"/>
      <c r="B66" s="390" t="s">
        <v>2370</v>
      </c>
      <c r="C66" s="390" t="s">
        <v>2369</v>
      </c>
      <c r="D66" s="393" t="s">
        <v>2367</v>
      </c>
      <c r="E66" s="393">
        <v>43811</v>
      </c>
      <c r="F66" s="393">
        <v>43818</v>
      </c>
      <c r="G66" s="393">
        <v>43840</v>
      </c>
    </row>
    <row r="67" spans="1:8" ht="12.75" customHeight="1">
      <c r="A67" s="334"/>
      <c r="B67" s="390" t="s">
        <v>1462</v>
      </c>
      <c r="C67" s="390" t="s">
        <v>2368</v>
      </c>
      <c r="D67" s="393" t="s">
        <v>2367</v>
      </c>
      <c r="E67" s="393">
        <v>43818</v>
      </c>
      <c r="F67" s="393">
        <v>43825</v>
      </c>
      <c r="G67" s="393">
        <v>43847</v>
      </c>
    </row>
    <row r="68" spans="1:8" ht="12.75" customHeight="1">
      <c r="A68" s="334"/>
      <c r="B68" s="424" t="s">
        <v>1886</v>
      </c>
      <c r="C68" s="424" t="s">
        <v>1885</v>
      </c>
      <c r="D68" s="393" t="s">
        <v>2367</v>
      </c>
      <c r="E68" s="393">
        <v>43825</v>
      </c>
      <c r="F68" s="393">
        <v>43832</v>
      </c>
      <c r="G68" s="393">
        <v>43854</v>
      </c>
    </row>
    <row r="69" spans="1:8" ht="12.75" customHeight="1"/>
    <row r="70" spans="1:8">
      <c r="A70" s="423" t="s">
        <v>2366</v>
      </c>
      <c r="B70" s="966" t="s">
        <v>25</v>
      </c>
      <c r="C70" s="966" t="s">
        <v>26</v>
      </c>
      <c r="D70" s="966" t="s">
        <v>27</v>
      </c>
      <c r="E70" s="966" t="s">
        <v>2365</v>
      </c>
      <c r="F70" s="363" t="s">
        <v>267</v>
      </c>
      <c r="G70" s="363" t="s">
        <v>2364</v>
      </c>
    </row>
    <row r="71" spans="1:8">
      <c r="A71" s="334" t="s">
        <v>2348</v>
      </c>
      <c r="B71" s="967"/>
      <c r="C71" s="1000"/>
      <c r="D71" s="967"/>
      <c r="E71" s="967"/>
      <c r="F71" s="422" t="s">
        <v>29</v>
      </c>
      <c r="G71" s="422" t="s">
        <v>30</v>
      </c>
    </row>
    <row r="72" spans="1:8" ht="13.5" customHeight="1">
      <c r="B72" s="363" t="s">
        <v>2363</v>
      </c>
      <c r="C72" s="363" t="s">
        <v>1914</v>
      </c>
      <c r="D72" s="363" t="s">
        <v>2112</v>
      </c>
      <c r="E72" s="422">
        <v>43770</v>
      </c>
      <c r="F72" s="422">
        <v>43778</v>
      </c>
      <c r="G72" s="422">
        <v>43802</v>
      </c>
    </row>
    <row r="73" spans="1:8" ht="13.5" customHeight="1">
      <c r="B73" s="363" t="s">
        <v>2362</v>
      </c>
      <c r="C73" s="363" t="s">
        <v>2361</v>
      </c>
      <c r="D73" s="363" t="s">
        <v>2112</v>
      </c>
      <c r="E73" s="422">
        <v>43777</v>
      </c>
      <c r="F73" s="422">
        <v>43785</v>
      </c>
      <c r="G73" s="422">
        <v>43809</v>
      </c>
    </row>
    <row r="74" spans="1:8" s="404" customFormat="1" ht="13.5">
      <c r="B74" s="363" t="s">
        <v>2360</v>
      </c>
      <c r="C74" s="363" t="s">
        <v>2359</v>
      </c>
      <c r="D74" s="363" t="s">
        <v>2112</v>
      </c>
      <c r="E74" s="422">
        <v>43784</v>
      </c>
      <c r="F74" s="422">
        <v>43792</v>
      </c>
      <c r="G74" s="422">
        <v>43816</v>
      </c>
    </row>
    <row r="75" spans="1:8" s="404" customFormat="1" ht="13.5">
      <c r="B75" s="363" t="s">
        <v>2358</v>
      </c>
      <c r="C75" s="363" t="s">
        <v>1851</v>
      </c>
      <c r="D75" s="363" t="s">
        <v>2112</v>
      </c>
      <c r="E75" s="422">
        <v>43791</v>
      </c>
      <c r="F75" s="422">
        <v>43799</v>
      </c>
      <c r="G75" s="422">
        <v>43823</v>
      </c>
    </row>
    <row r="76" spans="1:8" s="404" customFormat="1" ht="13.5">
      <c r="B76" s="363" t="s">
        <v>2357</v>
      </c>
      <c r="C76" s="363" t="s">
        <v>2356</v>
      </c>
      <c r="D76" s="363" t="s">
        <v>2112</v>
      </c>
      <c r="E76" s="422">
        <v>43798</v>
      </c>
      <c r="F76" s="422">
        <v>43806</v>
      </c>
      <c r="G76" s="422">
        <v>43830</v>
      </c>
    </row>
    <row r="77" spans="1:8" s="404" customFormat="1" ht="13.5"/>
    <row r="78" spans="1:8">
      <c r="A78" s="334" t="s">
        <v>2355</v>
      </c>
      <c r="B78" s="959" t="s">
        <v>25</v>
      </c>
      <c r="C78" s="959" t="s">
        <v>26</v>
      </c>
      <c r="D78" s="959" t="s">
        <v>27</v>
      </c>
      <c r="E78" s="959" t="s">
        <v>2032</v>
      </c>
      <c r="F78" s="363" t="s">
        <v>267</v>
      </c>
      <c r="G78" s="363" t="s">
        <v>58</v>
      </c>
      <c r="H78" s="327" t="s">
        <v>2349</v>
      </c>
    </row>
    <row r="79" spans="1:8">
      <c r="A79" s="334" t="s">
        <v>2352</v>
      </c>
      <c r="B79" s="959"/>
      <c r="C79" s="959"/>
      <c r="D79" s="959"/>
      <c r="E79" s="959"/>
      <c r="F79" s="422" t="s">
        <v>29</v>
      </c>
      <c r="G79" s="422" t="s">
        <v>30</v>
      </c>
    </row>
    <row r="80" spans="1:8" ht="13.5" customHeight="1">
      <c r="B80" s="390" t="s">
        <v>2351</v>
      </c>
      <c r="C80" s="393" t="s">
        <v>1831</v>
      </c>
      <c r="D80" s="363" t="s">
        <v>178</v>
      </c>
      <c r="E80" s="393">
        <v>43794</v>
      </c>
      <c r="F80" s="393">
        <v>43800</v>
      </c>
      <c r="G80" s="393">
        <v>43823</v>
      </c>
    </row>
    <row r="81" spans="1:8" ht="13.5" customHeight="1">
      <c r="B81" s="390" t="s">
        <v>1840</v>
      </c>
      <c r="C81" s="393" t="s">
        <v>177</v>
      </c>
      <c r="D81" s="363" t="s">
        <v>178</v>
      </c>
      <c r="E81" s="393">
        <v>43801</v>
      </c>
      <c r="F81" s="393">
        <v>43807</v>
      </c>
      <c r="G81" s="393">
        <v>43830</v>
      </c>
    </row>
    <row r="82" spans="1:8" ht="13.5" customHeight="1">
      <c r="A82" s="334"/>
      <c r="B82" s="390" t="s">
        <v>1838</v>
      </c>
      <c r="C82" s="393" t="s">
        <v>377</v>
      </c>
      <c r="D82" s="363" t="s">
        <v>178</v>
      </c>
      <c r="E82" s="393">
        <v>43808</v>
      </c>
      <c r="F82" s="393">
        <v>43814</v>
      </c>
      <c r="G82" s="393">
        <v>43837</v>
      </c>
    </row>
    <row r="83" spans="1:8" ht="13.5" customHeight="1">
      <c r="A83" s="334"/>
      <c r="B83" s="390" t="s">
        <v>1836</v>
      </c>
      <c r="C83" s="393" t="s">
        <v>179</v>
      </c>
      <c r="D83" s="363" t="s">
        <v>178</v>
      </c>
      <c r="E83" s="393">
        <v>43815</v>
      </c>
      <c r="F83" s="393">
        <v>43821</v>
      </c>
      <c r="G83" s="393">
        <v>43844</v>
      </c>
    </row>
    <row r="84" spans="1:8" ht="13.5" customHeight="1">
      <c r="B84" s="390" t="s">
        <v>1834</v>
      </c>
      <c r="C84" s="393" t="s">
        <v>496</v>
      </c>
      <c r="D84" s="363" t="s">
        <v>178</v>
      </c>
      <c r="E84" s="393">
        <v>43822</v>
      </c>
      <c r="F84" s="393">
        <v>43828</v>
      </c>
      <c r="G84" s="393">
        <v>43851</v>
      </c>
    </row>
    <row r="85" spans="1:8" ht="13.5" customHeight="1">
      <c r="E85" s="380"/>
      <c r="F85" s="380"/>
      <c r="G85" s="380"/>
    </row>
    <row r="86" spans="1:8" ht="13.5" customHeight="1">
      <c r="A86" s="334" t="s">
        <v>2354</v>
      </c>
      <c r="B86" s="959" t="s">
        <v>25</v>
      </c>
      <c r="C86" s="959" t="s">
        <v>26</v>
      </c>
      <c r="D86" s="959" t="s">
        <v>27</v>
      </c>
      <c r="E86" s="959" t="s">
        <v>2032</v>
      </c>
      <c r="F86" s="363" t="s">
        <v>267</v>
      </c>
      <c r="G86" s="363" t="s">
        <v>2353</v>
      </c>
      <c r="H86" s="327" t="s">
        <v>2349</v>
      </c>
    </row>
    <row r="87" spans="1:8" ht="13.5" customHeight="1">
      <c r="A87" s="334" t="s">
        <v>2352</v>
      </c>
      <c r="B87" s="959"/>
      <c r="C87" s="959"/>
      <c r="D87" s="959"/>
      <c r="E87" s="959"/>
      <c r="F87" s="422" t="s">
        <v>29</v>
      </c>
      <c r="G87" s="422" t="s">
        <v>30</v>
      </c>
    </row>
    <row r="88" spans="1:8" ht="13.5" customHeight="1">
      <c r="B88" s="390" t="s">
        <v>2351</v>
      </c>
      <c r="C88" s="393" t="s">
        <v>1831</v>
      </c>
      <c r="D88" s="363" t="s">
        <v>178</v>
      </c>
      <c r="E88" s="393">
        <v>43794</v>
      </c>
      <c r="F88" s="393">
        <v>43800</v>
      </c>
      <c r="G88" s="393">
        <v>43820</v>
      </c>
    </row>
    <row r="89" spans="1:8" ht="13.5" customHeight="1">
      <c r="B89" s="390" t="s">
        <v>1840</v>
      </c>
      <c r="C89" s="393" t="s">
        <v>177</v>
      </c>
      <c r="D89" s="363" t="s">
        <v>178</v>
      </c>
      <c r="E89" s="393">
        <v>43801</v>
      </c>
      <c r="F89" s="393">
        <v>43807</v>
      </c>
      <c r="G89" s="393">
        <v>43827</v>
      </c>
    </row>
    <row r="90" spans="1:8" ht="13.5" customHeight="1">
      <c r="A90" s="334"/>
      <c r="B90" s="390" t="s">
        <v>1838</v>
      </c>
      <c r="C90" s="393" t="s">
        <v>377</v>
      </c>
      <c r="D90" s="363" t="s">
        <v>178</v>
      </c>
      <c r="E90" s="393">
        <v>43808</v>
      </c>
      <c r="F90" s="393">
        <v>43814</v>
      </c>
      <c r="G90" s="393">
        <v>43834</v>
      </c>
    </row>
    <row r="91" spans="1:8" ht="13.5" customHeight="1">
      <c r="A91" s="334"/>
      <c r="B91" s="390" t="s">
        <v>1836</v>
      </c>
      <c r="C91" s="393" t="s">
        <v>179</v>
      </c>
      <c r="D91" s="363" t="s">
        <v>178</v>
      </c>
      <c r="E91" s="393">
        <v>43815</v>
      </c>
      <c r="F91" s="393">
        <v>43821</v>
      </c>
      <c r="G91" s="393">
        <v>43841</v>
      </c>
    </row>
    <row r="92" spans="1:8" ht="13.5" customHeight="1">
      <c r="B92" s="390" t="s">
        <v>1834</v>
      </c>
      <c r="C92" s="393" t="s">
        <v>496</v>
      </c>
      <c r="D92" s="363" t="s">
        <v>178</v>
      </c>
      <c r="E92" s="393">
        <v>43822</v>
      </c>
      <c r="F92" s="393">
        <v>43828</v>
      </c>
      <c r="G92" s="393">
        <v>43848</v>
      </c>
    </row>
    <row r="93" spans="1:8" ht="13.5" customHeight="1">
      <c r="B93" s="380"/>
      <c r="C93" s="380"/>
      <c r="D93" s="380"/>
      <c r="E93" s="380"/>
      <c r="F93" s="380"/>
      <c r="G93" s="380"/>
    </row>
    <row r="94" spans="1:8" ht="13.5" customHeight="1">
      <c r="A94" s="334" t="s">
        <v>2350</v>
      </c>
      <c r="B94" s="959" t="s">
        <v>25</v>
      </c>
      <c r="C94" s="959" t="s">
        <v>26</v>
      </c>
      <c r="D94" s="959" t="s">
        <v>27</v>
      </c>
      <c r="E94" s="959" t="s">
        <v>2032</v>
      </c>
      <c r="F94" s="363" t="s">
        <v>267</v>
      </c>
      <c r="G94" s="363" t="s">
        <v>176</v>
      </c>
      <c r="H94" s="327" t="s">
        <v>2349</v>
      </c>
    </row>
    <row r="95" spans="1:8" ht="13.5" customHeight="1">
      <c r="A95" s="334" t="s">
        <v>2348</v>
      </c>
      <c r="B95" s="959"/>
      <c r="C95" s="959"/>
      <c r="D95" s="959"/>
      <c r="E95" s="959"/>
      <c r="F95" s="363" t="s">
        <v>29</v>
      </c>
      <c r="G95" s="363" t="s">
        <v>30</v>
      </c>
    </row>
    <row r="96" spans="1:8" ht="13.5" customHeight="1">
      <c r="A96" s="334"/>
      <c r="B96" s="390" t="s">
        <v>1907</v>
      </c>
      <c r="C96" s="393" t="s">
        <v>1906</v>
      </c>
      <c r="D96" s="393" t="s">
        <v>2346</v>
      </c>
      <c r="E96" s="393">
        <v>43798</v>
      </c>
      <c r="F96" s="393">
        <v>43806</v>
      </c>
      <c r="G96" s="393">
        <v>43831</v>
      </c>
    </row>
    <row r="97" spans="1:8" ht="13.5" customHeight="1">
      <c r="A97" s="334"/>
      <c r="B97" s="390" t="s">
        <v>1904</v>
      </c>
      <c r="C97" s="393" t="s">
        <v>1356</v>
      </c>
      <c r="D97" s="393" t="s">
        <v>2346</v>
      </c>
      <c r="E97" s="393">
        <v>43805</v>
      </c>
      <c r="F97" s="393">
        <v>43813</v>
      </c>
      <c r="G97" s="393">
        <v>43838</v>
      </c>
    </row>
    <row r="98" spans="1:8" ht="13.5" customHeight="1">
      <c r="A98" s="334"/>
      <c r="B98" s="390" t="s">
        <v>1903</v>
      </c>
      <c r="C98" s="393" t="s">
        <v>1902</v>
      </c>
      <c r="D98" s="393" t="s">
        <v>2346</v>
      </c>
      <c r="E98" s="393">
        <v>43812</v>
      </c>
      <c r="F98" s="393">
        <v>43820</v>
      </c>
      <c r="G98" s="393">
        <v>43845</v>
      </c>
      <c r="H98" s="373"/>
    </row>
    <row r="99" spans="1:8" ht="13.5" customHeight="1">
      <c r="A99" s="334"/>
      <c r="B99" s="390" t="s">
        <v>2347</v>
      </c>
      <c r="C99" s="393" t="s">
        <v>1900</v>
      </c>
      <c r="D99" s="393" t="s">
        <v>2346</v>
      </c>
      <c r="E99" s="393">
        <v>43819</v>
      </c>
      <c r="F99" s="393">
        <v>43827</v>
      </c>
      <c r="G99" s="393">
        <v>43852</v>
      </c>
    </row>
    <row r="100" spans="1:8" ht="13.5" customHeight="1">
      <c r="A100" s="334"/>
      <c r="B100" s="390" t="s">
        <v>1899</v>
      </c>
      <c r="C100" s="393" t="s">
        <v>1898</v>
      </c>
      <c r="D100" s="393" t="s">
        <v>2346</v>
      </c>
      <c r="E100" s="393">
        <v>43826</v>
      </c>
      <c r="F100" s="393">
        <v>43834</v>
      </c>
      <c r="G100" s="393">
        <v>43859</v>
      </c>
    </row>
    <row r="101" spans="1:8">
      <c r="A101" s="334"/>
      <c r="B101" s="380"/>
      <c r="C101" s="380"/>
      <c r="D101" s="350"/>
      <c r="E101" s="380"/>
      <c r="F101" s="380"/>
      <c r="G101" s="380"/>
    </row>
    <row r="102" spans="1:8" ht="15.75">
      <c r="A102" s="391" t="s">
        <v>2345</v>
      </c>
      <c r="B102" s="391"/>
      <c r="C102" s="391"/>
      <c r="D102" s="391"/>
      <c r="E102" s="391"/>
      <c r="F102" s="391"/>
      <c r="G102" s="391"/>
    </row>
    <row r="103" spans="1:8">
      <c r="A103" s="334" t="s">
        <v>94</v>
      </c>
      <c r="B103" s="393" t="s">
        <v>25</v>
      </c>
      <c r="C103" s="393" t="s">
        <v>26</v>
      </c>
      <c r="D103" s="393" t="s">
        <v>1620</v>
      </c>
      <c r="E103" s="393" t="s">
        <v>2032</v>
      </c>
      <c r="F103" s="393" t="s">
        <v>267</v>
      </c>
      <c r="G103" s="393" t="s">
        <v>268</v>
      </c>
    </row>
    <row r="104" spans="1:8">
      <c r="A104" s="378" t="s">
        <v>2344</v>
      </c>
      <c r="B104" s="393"/>
      <c r="C104" s="393"/>
      <c r="D104" s="393"/>
      <c r="E104" s="393"/>
      <c r="F104" s="393" t="s">
        <v>29</v>
      </c>
      <c r="G104" s="393" t="s">
        <v>30</v>
      </c>
    </row>
    <row r="105" spans="1:8">
      <c r="A105" s="334"/>
      <c r="B105" s="393" t="s">
        <v>2339</v>
      </c>
      <c r="C105" s="393" t="s">
        <v>2341</v>
      </c>
      <c r="D105" s="393" t="s">
        <v>2337</v>
      </c>
      <c r="E105" s="393">
        <v>43733</v>
      </c>
      <c r="F105" s="393">
        <v>43738</v>
      </c>
      <c r="G105" s="393">
        <v>43744</v>
      </c>
    </row>
    <row r="106" spans="1:8">
      <c r="A106" s="334"/>
      <c r="B106" s="393" t="s">
        <v>2343</v>
      </c>
      <c r="C106" s="393" t="s">
        <v>2341</v>
      </c>
      <c r="D106" s="393" t="s">
        <v>2337</v>
      </c>
      <c r="E106" s="393">
        <f t="shared" ref="E106:G109" si="1">E105+7</f>
        <v>43740</v>
      </c>
      <c r="F106" s="393">
        <f t="shared" si="1"/>
        <v>43745</v>
      </c>
      <c r="G106" s="393">
        <f t="shared" si="1"/>
        <v>43751</v>
      </c>
    </row>
    <row r="107" spans="1:8">
      <c r="A107" s="334"/>
      <c r="B107" s="393" t="s">
        <v>2342</v>
      </c>
      <c r="C107" s="393" t="s">
        <v>2341</v>
      </c>
      <c r="D107" s="393" t="s">
        <v>2337</v>
      </c>
      <c r="E107" s="393">
        <f t="shared" si="1"/>
        <v>43747</v>
      </c>
      <c r="F107" s="393">
        <f t="shared" si="1"/>
        <v>43752</v>
      </c>
      <c r="G107" s="393">
        <f t="shared" si="1"/>
        <v>43758</v>
      </c>
    </row>
    <row r="108" spans="1:8">
      <c r="A108" s="334"/>
      <c r="B108" s="393" t="s">
        <v>2340</v>
      </c>
      <c r="C108" s="393" t="s">
        <v>2338</v>
      </c>
      <c r="D108" s="393" t="s">
        <v>2337</v>
      </c>
      <c r="E108" s="393">
        <f t="shared" si="1"/>
        <v>43754</v>
      </c>
      <c r="F108" s="393">
        <f t="shared" si="1"/>
        <v>43759</v>
      </c>
      <c r="G108" s="393">
        <f t="shared" si="1"/>
        <v>43765</v>
      </c>
    </row>
    <row r="109" spans="1:8">
      <c r="A109" s="334"/>
      <c r="B109" s="393" t="s">
        <v>2339</v>
      </c>
      <c r="C109" s="393" t="s">
        <v>2338</v>
      </c>
      <c r="D109" s="393" t="s">
        <v>2337</v>
      </c>
      <c r="E109" s="393">
        <f t="shared" si="1"/>
        <v>43761</v>
      </c>
      <c r="F109" s="393">
        <f t="shared" si="1"/>
        <v>43766</v>
      </c>
      <c r="G109" s="393">
        <f t="shared" si="1"/>
        <v>43772</v>
      </c>
    </row>
    <row r="110" spans="1:8">
      <c r="B110" s="421"/>
      <c r="C110" s="420"/>
      <c r="D110" s="335"/>
      <c r="E110" s="348"/>
      <c r="F110" s="348"/>
      <c r="G110" s="348"/>
    </row>
    <row r="111" spans="1:8">
      <c r="A111" s="334" t="s">
        <v>2336</v>
      </c>
      <c r="B111" s="957" t="s">
        <v>25</v>
      </c>
      <c r="C111" s="957" t="s">
        <v>26</v>
      </c>
      <c r="D111" s="957" t="s">
        <v>27</v>
      </c>
      <c r="E111" s="957" t="s">
        <v>2032</v>
      </c>
      <c r="F111" s="331" t="s">
        <v>267</v>
      </c>
      <c r="G111" s="331" t="s">
        <v>268</v>
      </c>
    </row>
    <row r="112" spans="1:8">
      <c r="A112" s="378" t="s">
        <v>2241</v>
      </c>
      <c r="B112" s="958"/>
      <c r="C112" s="958"/>
      <c r="D112" s="958"/>
      <c r="E112" s="958"/>
      <c r="F112" s="331" t="s">
        <v>29</v>
      </c>
      <c r="G112" s="331" t="s">
        <v>30</v>
      </c>
    </row>
    <row r="113" spans="1:8" ht="13.5">
      <c r="A113" s="378" t="s">
        <v>320</v>
      </c>
      <c r="B113" s="419" t="s">
        <v>2335</v>
      </c>
      <c r="C113" s="347" t="s">
        <v>2334</v>
      </c>
      <c r="D113" s="418" t="s">
        <v>2327</v>
      </c>
      <c r="E113" s="347">
        <v>43734</v>
      </c>
      <c r="F113" s="347">
        <v>43740</v>
      </c>
      <c r="G113" s="347">
        <v>43745</v>
      </c>
    </row>
    <row r="114" spans="1:8" ht="13.5">
      <c r="A114" s="378" t="s">
        <v>320</v>
      </c>
      <c r="B114" s="417" t="s">
        <v>2333</v>
      </c>
      <c r="C114" s="347" t="s">
        <v>2332</v>
      </c>
      <c r="D114" s="416" t="s">
        <v>2327</v>
      </c>
      <c r="E114" s="347">
        <f t="shared" ref="E114:G116" si="2">E113+7</f>
        <v>43741</v>
      </c>
      <c r="F114" s="347">
        <f t="shared" si="2"/>
        <v>43747</v>
      </c>
      <c r="G114" s="347">
        <f t="shared" si="2"/>
        <v>43752</v>
      </c>
    </row>
    <row r="115" spans="1:8" ht="13.5">
      <c r="A115" s="378" t="s">
        <v>320</v>
      </c>
      <c r="B115" s="417" t="s">
        <v>2331</v>
      </c>
      <c r="C115" s="347" t="s">
        <v>2330</v>
      </c>
      <c r="D115" s="416" t="s">
        <v>2327</v>
      </c>
      <c r="E115" s="347">
        <f t="shared" si="2"/>
        <v>43748</v>
      </c>
      <c r="F115" s="347">
        <f t="shared" si="2"/>
        <v>43754</v>
      </c>
      <c r="G115" s="347">
        <f t="shared" si="2"/>
        <v>43759</v>
      </c>
    </row>
    <row r="116" spans="1:8" ht="13.5">
      <c r="A116" s="334"/>
      <c r="B116" s="417" t="s">
        <v>2329</v>
      </c>
      <c r="C116" s="347" t="s">
        <v>2328</v>
      </c>
      <c r="D116" s="416" t="s">
        <v>2327</v>
      </c>
      <c r="E116" s="347">
        <f t="shared" si="2"/>
        <v>43755</v>
      </c>
      <c r="F116" s="347">
        <f t="shared" si="2"/>
        <v>43761</v>
      </c>
      <c r="G116" s="347">
        <f t="shared" si="2"/>
        <v>43766</v>
      </c>
    </row>
    <row r="117" spans="1:8">
      <c r="A117" s="378"/>
      <c r="B117" s="414"/>
      <c r="C117" s="414"/>
      <c r="D117" s="415"/>
      <c r="E117" s="414"/>
      <c r="F117" s="414"/>
      <c r="G117" s="414"/>
    </row>
    <row r="118" spans="1:8">
      <c r="A118" s="334" t="s">
        <v>2326</v>
      </c>
      <c r="B118" s="985" t="s">
        <v>25</v>
      </c>
      <c r="C118" s="985" t="s">
        <v>26</v>
      </c>
      <c r="D118" s="985" t="s">
        <v>27</v>
      </c>
      <c r="E118" s="985" t="s">
        <v>2032</v>
      </c>
      <c r="F118" s="363" t="s">
        <v>267</v>
      </c>
      <c r="G118" s="363" t="s">
        <v>2326</v>
      </c>
    </row>
    <row r="119" spans="1:8">
      <c r="A119" s="334" t="s">
        <v>2101</v>
      </c>
      <c r="B119" s="967"/>
      <c r="C119" s="967"/>
      <c r="D119" s="967"/>
      <c r="E119" s="967"/>
      <c r="F119" s="363" t="s">
        <v>29</v>
      </c>
      <c r="G119" s="363" t="s">
        <v>30</v>
      </c>
    </row>
    <row r="120" spans="1:8" ht="13.5" customHeight="1">
      <c r="A120" s="334"/>
      <c r="B120" s="357" t="s">
        <v>2325</v>
      </c>
      <c r="C120" s="357" t="s">
        <v>2324</v>
      </c>
      <c r="D120" s="974" t="s">
        <v>2323</v>
      </c>
      <c r="E120" s="357">
        <v>43768</v>
      </c>
      <c r="F120" s="357">
        <v>43772</v>
      </c>
      <c r="G120" s="357">
        <v>43409</v>
      </c>
    </row>
    <row r="121" spans="1:8">
      <c r="A121" s="334"/>
      <c r="B121" s="357" t="s">
        <v>2320</v>
      </c>
      <c r="C121" s="357" t="s">
        <v>2321</v>
      </c>
      <c r="D121" s="975"/>
      <c r="E121" s="357">
        <f t="shared" ref="E121:G123" si="3">E120+7</f>
        <v>43775</v>
      </c>
      <c r="F121" s="357">
        <f t="shared" si="3"/>
        <v>43779</v>
      </c>
      <c r="G121" s="357">
        <f t="shared" si="3"/>
        <v>43416</v>
      </c>
    </row>
    <row r="122" spans="1:8">
      <c r="A122" s="334"/>
      <c r="B122" s="357" t="s">
        <v>2322</v>
      </c>
      <c r="C122" s="357" t="s">
        <v>2321</v>
      </c>
      <c r="D122" s="975"/>
      <c r="E122" s="357">
        <f t="shared" si="3"/>
        <v>43782</v>
      </c>
      <c r="F122" s="357">
        <f t="shared" si="3"/>
        <v>43786</v>
      </c>
      <c r="G122" s="357">
        <f t="shared" si="3"/>
        <v>43423</v>
      </c>
    </row>
    <row r="123" spans="1:8">
      <c r="A123" s="334"/>
      <c r="B123" s="357" t="s">
        <v>2320</v>
      </c>
      <c r="C123" s="357" t="s">
        <v>2319</v>
      </c>
      <c r="D123" s="975"/>
      <c r="E123" s="357">
        <f t="shared" si="3"/>
        <v>43789</v>
      </c>
      <c r="F123" s="357">
        <f t="shared" si="3"/>
        <v>43793</v>
      </c>
      <c r="G123" s="357">
        <f t="shared" si="3"/>
        <v>43430</v>
      </c>
    </row>
    <row r="125" spans="1:8">
      <c r="A125" s="334" t="s">
        <v>2318</v>
      </c>
      <c r="B125" s="980" t="s">
        <v>25</v>
      </c>
      <c r="C125" s="980" t="s">
        <v>26</v>
      </c>
      <c r="D125" s="981" t="s">
        <v>27</v>
      </c>
      <c r="E125" s="981" t="s">
        <v>2032</v>
      </c>
      <c r="F125" s="331" t="s">
        <v>267</v>
      </c>
      <c r="G125" s="331" t="s">
        <v>241</v>
      </c>
      <c r="H125" s="327" t="s">
        <v>2055</v>
      </c>
    </row>
    <row r="126" spans="1:8">
      <c r="A126" s="334" t="s">
        <v>2317</v>
      </c>
      <c r="B126" s="980"/>
      <c r="C126" s="980"/>
      <c r="D126" s="981"/>
      <c r="E126" s="981"/>
      <c r="F126" s="331" t="s">
        <v>29</v>
      </c>
      <c r="G126" s="331" t="s">
        <v>30</v>
      </c>
    </row>
    <row r="127" spans="1:8" ht="13.5" customHeight="1">
      <c r="A127" s="334" t="s">
        <v>320</v>
      </c>
      <c r="B127" s="357" t="s">
        <v>2316</v>
      </c>
      <c r="C127" s="413" t="s">
        <v>2315</v>
      </c>
      <c r="D127" s="1006" t="s">
        <v>2314</v>
      </c>
      <c r="E127" s="347">
        <v>43794</v>
      </c>
      <c r="F127" s="347">
        <v>43771</v>
      </c>
      <c r="G127" s="347">
        <f>F127+5</f>
        <v>43776</v>
      </c>
    </row>
    <row r="128" spans="1:8" ht="13.5" customHeight="1">
      <c r="A128" s="334" t="s">
        <v>320</v>
      </c>
      <c r="B128" s="357" t="s">
        <v>2313</v>
      </c>
      <c r="C128" s="412" t="s">
        <v>2312</v>
      </c>
      <c r="D128" s="1007"/>
      <c r="E128" s="347">
        <f t="shared" ref="E128:G130" si="4">E127+7</f>
        <v>43801</v>
      </c>
      <c r="F128" s="347">
        <f t="shared" si="4"/>
        <v>43778</v>
      </c>
      <c r="G128" s="347">
        <f t="shared" si="4"/>
        <v>43783</v>
      </c>
    </row>
    <row r="129" spans="1:8" ht="13.5" customHeight="1">
      <c r="B129" s="357" t="s">
        <v>2311</v>
      </c>
      <c r="C129" s="413" t="s">
        <v>2310</v>
      </c>
      <c r="D129" s="1007"/>
      <c r="E129" s="347">
        <f t="shared" si="4"/>
        <v>43808</v>
      </c>
      <c r="F129" s="347">
        <f t="shared" si="4"/>
        <v>43785</v>
      </c>
      <c r="G129" s="347">
        <f t="shared" si="4"/>
        <v>43790</v>
      </c>
    </row>
    <row r="130" spans="1:8" ht="13.5" customHeight="1">
      <c r="B130" s="357" t="s">
        <v>1453</v>
      </c>
      <c r="C130" s="412" t="s">
        <v>2309</v>
      </c>
      <c r="D130" s="1007"/>
      <c r="E130" s="347">
        <f t="shared" si="4"/>
        <v>43815</v>
      </c>
      <c r="F130" s="347">
        <f t="shared" si="4"/>
        <v>43792</v>
      </c>
      <c r="G130" s="347">
        <f t="shared" si="4"/>
        <v>43797</v>
      </c>
    </row>
    <row r="131" spans="1:8" ht="13.5" customHeight="1">
      <c r="B131" s="349"/>
      <c r="C131" s="349"/>
      <c r="D131" s="364"/>
      <c r="E131" s="349"/>
      <c r="F131" s="349"/>
      <c r="G131" s="349"/>
    </row>
    <row r="132" spans="1:8" ht="13.5" customHeight="1">
      <c r="A132" s="334" t="s">
        <v>2308</v>
      </c>
      <c r="B132" s="981" t="s">
        <v>25</v>
      </c>
      <c r="C132" s="981" t="s">
        <v>26</v>
      </c>
      <c r="D132" s="981" t="s">
        <v>27</v>
      </c>
      <c r="E132" s="981" t="s">
        <v>2032</v>
      </c>
      <c r="F132" s="331" t="s">
        <v>267</v>
      </c>
      <c r="G132" s="331" t="s">
        <v>2307</v>
      </c>
      <c r="H132" s="327" t="s">
        <v>2055</v>
      </c>
    </row>
    <row r="133" spans="1:8" ht="13.5" customHeight="1">
      <c r="A133" s="334" t="s">
        <v>2157</v>
      </c>
      <c r="B133" s="981"/>
      <c r="C133" s="981"/>
      <c r="D133" s="981"/>
      <c r="E133" s="981"/>
      <c r="F133" s="331" t="s">
        <v>29</v>
      </c>
      <c r="G133" s="331" t="s">
        <v>30</v>
      </c>
    </row>
    <row r="134" spans="1:8" ht="13.5" customHeight="1">
      <c r="A134" s="334"/>
      <c r="B134" s="411" t="s">
        <v>2299</v>
      </c>
      <c r="C134" s="347" t="s">
        <v>2306</v>
      </c>
      <c r="D134" s="1008" t="s">
        <v>2232</v>
      </c>
      <c r="E134" s="347">
        <v>43796</v>
      </c>
      <c r="F134" s="347">
        <v>43803</v>
      </c>
      <c r="G134" s="347">
        <v>43809</v>
      </c>
    </row>
    <row r="135" spans="1:8" ht="13.5" customHeight="1">
      <c r="A135" s="334"/>
      <c r="B135" s="411" t="s">
        <v>2305</v>
      </c>
      <c r="C135" s="347" t="s">
        <v>2304</v>
      </c>
      <c r="D135" s="1008"/>
      <c r="E135" s="347">
        <f t="shared" ref="E135:G138" si="5">E134+7</f>
        <v>43803</v>
      </c>
      <c r="F135" s="347">
        <f t="shared" si="5"/>
        <v>43810</v>
      </c>
      <c r="G135" s="347">
        <f t="shared" si="5"/>
        <v>43816</v>
      </c>
    </row>
    <row r="136" spans="1:8" ht="13.5" customHeight="1">
      <c r="A136" s="334"/>
      <c r="B136" s="347" t="s">
        <v>2303</v>
      </c>
      <c r="C136" s="347" t="s">
        <v>2302</v>
      </c>
      <c r="D136" s="1008"/>
      <c r="E136" s="347">
        <f t="shared" si="5"/>
        <v>43810</v>
      </c>
      <c r="F136" s="347">
        <f t="shared" si="5"/>
        <v>43817</v>
      </c>
      <c r="G136" s="347">
        <f t="shared" si="5"/>
        <v>43823</v>
      </c>
    </row>
    <row r="137" spans="1:8" ht="13.5" customHeight="1">
      <c r="A137" s="334"/>
      <c r="B137" s="347" t="s">
        <v>2301</v>
      </c>
      <c r="C137" s="347" t="s">
        <v>2300</v>
      </c>
      <c r="D137" s="1008"/>
      <c r="E137" s="347">
        <f t="shared" si="5"/>
        <v>43817</v>
      </c>
      <c r="F137" s="347">
        <f t="shared" si="5"/>
        <v>43824</v>
      </c>
      <c r="G137" s="347">
        <f t="shared" si="5"/>
        <v>43830</v>
      </c>
    </row>
    <row r="138" spans="1:8" ht="13.5" customHeight="1">
      <c r="A138" s="334"/>
      <c r="B138" s="347" t="s">
        <v>2299</v>
      </c>
      <c r="C138" s="347" t="s">
        <v>2298</v>
      </c>
      <c r="D138" s="1008"/>
      <c r="E138" s="347">
        <f t="shared" si="5"/>
        <v>43824</v>
      </c>
      <c r="F138" s="347">
        <f t="shared" si="5"/>
        <v>43831</v>
      </c>
      <c r="G138" s="347">
        <f t="shared" si="5"/>
        <v>43837</v>
      </c>
    </row>
    <row r="139" spans="1:8">
      <c r="A139" s="334"/>
      <c r="B139" s="334"/>
      <c r="C139" s="334"/>
      <c r="D139" s="334"/>
      <c r="E139" s="410"/>
      <c r="F139" s="410"/>
      <c r="G139" s="410"/>
    </row>
    <row r="140" spans="1:8">
      <c r="A140" s="334" t="s">
        <v>2297</v>
      </c>
      <c r="B140" s="985" t="s">
        <v>25</v>
      </c>
      <c r="C140" s="985" t="s">
        <v>26</v>
      </c>
      <c r="D140" s="985" t="s">
        <v>27</v>
      </c>
      <c r="E140" s="985" t="s">
        <v>2032</v>
      </c>
      <c r="F140" s="363" t="s">
        <v>267</v>
      </c>
      <c r="G140" s="363" t="s">
        <v>122</v>
      </c>
    </row>
    <row r="141" spans="1:8">
      <c r="A141" s="334" t="s">
        <v>2296</v>
      </c>
      <c r="B141" s="967"/>
      <c r="C141" s="967"/>
      <c r="D141" s="967"/>
      <c r="E141" s="967"/>
      <c r="F141" s="363" t="s">
        <v>29</v>
      </c>
      <c r="G141" s="363" t="s">
        <v>30</v>
      </c>
    </row>
    <row r="142" spans="1:8">
      <c r="A142" s="334"/>
      <c r="B142" s="408" t="s">
        <v>2295</v>
      </c>
      <c r="C142" s="408" t="s">
        <v>2294</v>
      </c>
      <c r="D142" s="401" t="s">
        <v>2232</v>
      </c>
      <c r="E142" s="408">
        <v>43734</v>
      </c>
      <c r="F142" s="408">
        <v>43739</v>
      </c>
      <c r="G142" s="408" t="s">
        <v>2260</v>
      </c>
    </row>
    <row r="143" spans="1:8">
      <c r="A143" s="334"/>
      <c r="B143" s="408" t="s">
        <v>2293</v>
      </c>
      <c r="C143" s="408" t="s">
        <v>2292</v>
      </c>
      <c r="D143" s="401" t="s">
        <v>2232</v>
      </c>
      <c r="E143" s="409" t="s">
        <v>2269</v>
      </c>
      <c r="F143" s="408" t="s">
        <v>2291</v>
      </c>
      <c r="G143" s="408" t="s">
        <v>2285</v>
      </c>
    </row>
    <row r="144" spans="1:8">
      <c r="A144" s="334"/>
      <c r="B144" s="409" t="s">
        <v>2066</v>
      </c>
      <c r="C144" s="409" t="s">
        <v>2066</v>
      </c>
      <c r="D144" s="401" t="s">
        <v>2232</v>
      </c>
      <c r="E144" s="408" t="s">
        <v>2290</v>
      </c>
      <c r="F144" s="408" t="s">
        <v>2289</v>
      </c>
      <c r="G144" s="408" t="s">
        <v>2281</v>
      </c>
    </row>
    <row r="145" spans="1:7">
      <c r="A145" s="334"/>
      <c r="B145" s="408" t="s">
        <v>2288</v>
      </c>
      <c r="C145" s="408" t="s">
        <v>2287</v>
      </c>
      <c r="D145" s="401" t="s">
        <v>2232</v>
      </c>
      <c r="E145" s="408" t="s">
        <v>2286</v>
      </c>
      <c r="F145" s="408" t="s">
        <v>2285</v>
      </c>
      <c r="G145" s="408" t="s">
        <v>2276</v>
      </c>
    </row>
    <row r="146" spans="1:7">
      <c r="A146" s="334"/>
      <c r="B146" s="408" t="s">
        <v>2284</v>
      </c>
      <c r="C146" s="408" t="s">
        <v>2283</v>
      </c>
      <c r="D146" s="401" t="s">
        <v>2232</v>
      </c>
      <c r="E146" s="408" t="s">
        <v>2282</v>
      </c>
      <c r="F146" s="408" t="s">
        <v>2281</v>
      </c>
      <c r="G146" s="408" t="s">
        <v>2280</v>
      </c>
    </row>
    <row r="147" spans="1:7">
      <c r="A147" s="334"/>
      <c r="B147" s="408" t="s">
        <v>2279</v>
      </c>
      <c r="C147" s="408" t="s">
        <v>2278</v>
      </c>
      <c r="D147" s="401" t="s">
        <v>2232</v>
      </c>
      <c r="E147" s="408" t="s">
        <v>2277</v>
      </c>
      <c r="F147" s="408" t="s">
        <v>2276</v>
      </c>
      <c r="G147" s="408" t="s">
        <v>2275</v>
      </c>
    </row>
    <row r="148" spans="1:7">
      <c r="A148" s="334"/>
      <c r="B148" s="410"/>
      <c r="C148" s="410"/>
      <c r="D148" s="392"/>
      <c r="E148" s="410"/>
      <c r="F148" s="410"/>
      <c r="G148" s="410"/>
    </row>
    <row r="149" spans="1:7">
      <c r="A149" s="334" t="s">
        <v>2208</v>
      </c>
      <c r="B149" s="985" t="s">
        <v>25</v>
      </c>
      <c r="C149" s="985" t="s">
        <v>26</v>
      </c>
      <c r="D149" s="985" t="s">
        <v>27</v>
      </c>
      <c r="E149" s="985" t="s">
        <v>2032</v>
      </c>
      <c r="F149" s="363" t="s">
        <v>267</v>
      </c>
      <c r="G149" s="363" t="s">
        <v>122</v>
      </c>
    </row>
    <row r="150" spans="1:7">
      <c r="A150" s="334"/>
      <c r="B150" s="967"/>
      <c r="C150" s="967"/>
      <c r="D150" s="967"/>
      <c r="E150" s="967"/>
      <c r="F150" s="363" t="s">
        <v>29</v>
      </c>
      <c r="G150" s="363" t="s">
        <v>30</v>
      </c>
    </row>
    <row r="151" spans="1:7" ht="13.5" customHeight="1">
      <c r="A151" s="334"/>
      <c r="B151" s="408" t="s">
        <v>2274</v>
      </c>
      <c r="C151" s="408" t="s">
        <v>31</v>
      </c>
      <c r="D151" s="1002" t="s">
        <v>2232</v>
      </c>
      <c r="E151" s="408" t="s">
        <v>2273</v>
      </c>
      <c r="F151" s="408" t="s">
        <v>2272</v>
      </c>
      <c r="G151" s="408" t="s">
        <v>2271</v>
      </c>
    </row>
    <row r="152" spans="1:7" ht="13.5" customHeight="1">
      <c r="A152" s="334"/>
      <c r="B152" s="408" t="s">
        <v>2270</v>
      </c>
      <c r="C152" s="408" t="s">
        <v>221</v>
      </c>
      <c r="D152" s="1003"/>
      <c r="E152" s="409" t="s">
        <v>2269</v>
      </c>
      <c r="F152" s="408" t="s">
        <v>2268</v>
      </c>
      <c r="G152" s="408" t="s">
        <v>2267</v>
      </c>
    </row>
    <row r="153" spans="1:7" ht="13.5" customHeight="1">
      <c r="A153" s="334"/>
      <c r="B153" s="408" t="s">
        <v>2266</v>
      </c>
      <c r="C153" s="408" t="s">
        <v>2265</v>
      </c>
      <c r="D153" s="1003"/>
      <c r="E153" s="408" t="s">
        <v>2264</v>
      </c>
      <c r="F153" s="408" t="s">
        <v>2263</v>
      </c>
      <c r="G153" s="408" t="s">
        <v>2262</v>
      </c>
    </row>
    <row r="154" spans="1:7" ht="13.5" customHeight="1">
      <c r="A154" s="334"/>
      <c r="B154" s="408" t="s">
        <v>2261</v>
      </c>
      <c r="C154" s="408" t="s">
        <v>1356</v>
      </c>
      <c r="D154" s="1003"/>
      <c r="E154" s="408" t="s">
        <v>2260</v>
      </c>
      <c r="F154" s="408" t="s">
        <v>2259</v>
      </c>
      <c r="G154" s="408" t="s">
        <v>2258</v>
      </c>
    </row>
    <row r="155" spans="1:7" ht="13.5" customHeight="1">
      <c r="A155" s="334"/>
      <c r="B155" s="408" t="s">
        <v>2257</v>
      </c>
      <c r="C155" s="408" t="s">
        <v>2256</v>
      </c>
      <c r="D155" s="1003"/>
      <c r="E155" s="408" t="s">
        <v>2255</v>
      </c>
      <c r="F155" s="408" t="s">
        <v>2254</v>
      </c>
      <c r="G155" s="408" t="s">
        <v>2253</v>
      </c>
    </row>
    <row r="156" spans="1:7" ht="13.5" customHeight="1">
      <c r="A156" s="334"/>
      <c r="B156" s="408" t="s">
        <v>1356</v>
      </c>
      <c r="C156" s="408" t="s">
        <v>1356</v>
      </c>
      <c r="D156" s="1004"/>
      <c r="E156" s="408" t="s">
        <v>2073</v>
      </c>
      <c r="F156" s="408" t="s">
        <v>2072</v>
      </c>
      <c r="G156" s="408" t="s">
        <v>2252</v>
      </c>
    </row>
    <row r="157" spans="1:7" ht="13.5">
      <c r="B157" s="407"/>
      <c r="C157" s="394"/>
      <c r="D157" s="406"/>
      <c r="E157" s="352"/>
      <c r="F157" s="352"/>
      <c r="G157" s="352"/>
    </row>
    <row r="158" spans="1:7">
      <c r="A158" s="339" t="s">
        <v>1466</v>
      </c>
      <c r="B158" s="985" t="s">
        <v>25</v>
      </c>
      <c r="C158" s="985" t="s">
        <v>26</v>
      </c>
      <c r="D158" s="985" t="s">
        <v>27</v>
      </c>
      <c r="E158" s="985" t="s">
        <v>2032</v>
      </c>
      <c r="F158" s="363" t="s">
        <v>267</v>
      </c>
      <c r="G158" s="363" t="s">
        <v>223</v>
      </c>
    </row>
    <row r="159" spans="1:7">
      <c r="A159" s="334" t="s">
        <v>2251</v>
      </c>
      <c r="B159" s="967"/>
      <c r="C159" s="967"/>
      <c r="D159" s="967"/>
      <c r="E159" s="967"/>
      <c r="F159" s="363" t="s">
        <v>29</v>
      </c>
      <c r="G159" s="363" t="s">
        <v>30</v>
      </c>
    </row>
    <row r="160" spans="1:7" ht="12.75" customHeight="1">
      <c r="A160" s="334"/>
      <c r="B160" s="396" t="s">
        <v>2250</v>
      </c>
      <c r="C160" s="396" t="s">
        <v>2249</v>
      </c>
      <c r="D160" s="1002" t="s">
        <v>2248</v>
      </c>
      <c r="E160" s="396">
        <v>43796</v>
      </c>
      <c r="F160" s="396">
        <v>43801</v>
      </c>
      <c r="G160" s="396">
        <v>43811</v>
      </c>
    </row>
    <row r="161" spans="1:7" ht="13.5" customHeight="1">
      <c r="A161" s="334"/>
      <c r="B161" s="396" t="s">
        <v>1519</v>
      </c>
      <c r="C161" s="396" t="s">
        <v>2247</v>
      </c>
      <c r="D161" s="1003"/>
      <c r="E161" s="396">
        <v>43803</v>
      </c>
      <c r="F161" s="396">
        <v>43808</v>
      </c>
      <c r="G161" s="396">
        <v>43818</v>
      </c>
    </row>
    <row r="162" spans="1:7" ht="13.5" customHeight="1">
      <c r="A162" s="334"/>
      <c r="B162" s="396" t="s">
        <v>2246</v>
      </c>
      <c r="C162" s="396" t="s">
        <v>2245</v>
      </c>
      <c r="D162" s="1003"/>
      <c r="E162" s="396">
        <v>43810</v>
      </c>
      <c r="F162" s="396">
        <v>43785</v>
      </c>
      <c r="G162" s="396">
        <v>43825</v>
      </c>
    </row>
    <row r="163" spans="1:7" ht="13.5" customHeight="1">
      <c r="A163" s="334"/>
      <c r="B163" s="396" t="s">
        <v>2244</v>
      </c>
      <c r="C163" s="405" t="s">
        <v>2243</v>
      </c>
      <c r="D163" s="1003"/>
      <c r="E163" s="396">
        <v>43817</v>
      </c>
      <c r="F163" s="396">
        <v>43822</v>
      </c>
      <c r="G163" s="396">
        <v>43832</v>
      </c>
    </row>
    <row r="164" spans="1:7" ht="12.75" customHeight="1">
      <c r="A164" s="334" t="s">
        <v>2182</v>
      </c>
      <c r="B164" s="396"/>
      <c r="C164" s="396"/>
      <c r="D164" s="1004"/>
      <c r="E164" s="396">
        <v>43824</v>
      </c>
      <c r="F164" s="396">
        <v>43829</v>
      </c>
      <c r="G164" s="396">
        <v>43838</v>
      </c>
    </row>
    <row r="165" spans="1:7" ht="12.75" customHeight="1">
      <c r="A165" s="404"/>
      <c r="B165" s="404"/>
      <c r="C165" s="404"/>
      <c r="D165" s="404"/>
      <c r="E165" s="404"/>
      <c r="F165" s="404"/>
      <c r="G165" s="404"/>
    </row>
    <row r="166" spans="1:7" ht="12.75" customHeight="1">
      <c r="A166" s="334"/>
      <c r="B166" s="352"/>
      <c r="C166" s="352"/>
      <c r="D166" s="403"/>
      <c r="E166" s="402"/>
      <c r="F166" s="352"/>
      <c r="G166" s="352"/>
    </row>
    <row r="167" spans="1:7" ht="12.75" customHeight="1">
      <c r="A167" s="334" t="s">
        <v>2242</v>
      </c>
      <c r="B167" s="985" t="s">
        <v>25</v>
      </c>
      <c r="C167" s="985" t="s">
        <v>26</v>
      </c>
      <c r="D167" s="985" t="s">
        <v>27</v>
      </c>
      <c r="E167" s="985" t="s">
        <v>2032</v>
      </c>
      <c r="F167" s="363" t="s">
        <v>267</v>
      </c>
      <c r="G167" s="363" t="s">
        <v>2242</v>
      </c>
    </row>
    <row r="168" spans="1:7" ht="12.75" customHeight="1">
      <c r="A168" s="334" t="s">
        <v>2241</v>
      </c>
      <c r="B168" s="967"/>
      <c r="C168" s="967"/>
      <c r="D168" s="967"/>
      <c r="E168" s="967"/>
      <c r="F168" s="363" t="s">
        <v>29</v>
      </c>
      <c r="G168" s="363" t="s">
        <v>30</v>
      </c>
    </row>
    <row r="169" spans="1:7" ht="12.75" customHeight="1">
      <c r="A169" s="334"/>
      <c r="B169" s="396" t="s">
        <v>2240</v>
      </c>
      <c r="C169" s="396" t="s">
        <v>2239</v>
      </c>
      <c r="D169" s="401" t="s">
        <v>2232</v>
      </c>
      <c r="E169" s="396">
        <v>43706</v>
      </c>
      <c r="F169" s="396">
        <v>43712</v>
      </c>
      <c r="G169" s="396">
        <v>43727</v>
      </c>
    </row>
    <row r="170" spans="1:7" ht="12.75" customHeight="1">
      <c r="A170" s="334"/>
      <c r="B170" s="396" t="s">
        <v>2195</v>
      </c>
      <c r="C170" s="396" t="s">
        <v>2238</v>
      </c>
      <c r="D170" s="401" t="s">
        <v>2232</v>
      </c>
      <c r="E170" s="396">
        <v>43713</v>
      </c>
      <c r="F170" s="396">
        <v>43719</v>
      </c>
      <c r="G170" s="396">
        <v>43734</v>
      </c>
    </row>
    <row r="171" spans="1:7" ht="12.75" customHeight="1">
      <c r="A171" s="334"/>
      <c r="B171" s="396" t="s">
        <v>2237</v>
      </c>
      <c r="C171" s="396" t="s">
        <v>2236</v>
      </c>
      <c r="D171" s="401" t="s">
        <v>2232</v>
      </c>
      <c r="E171" s="396">
        <v>43720</v>
      </c>
      <c r="F171" s="396">
        <v>43726</v>
      </c>
      <c r="G171" s="396">
        <v>43741</v>
      </c>
    </row>
    <row r="172" spans="1:7" ht="12.75" customHeight="1">
      <c r="A172" s="334"/>
      <c r="B172" s="396" t="s">
        <v>2235</v>
      </c>
      <c r="C172" s="396" t="s">
        <v>2234</v>
      </c>
      <c r="D172" s="401" t="s">
        <v>2232</v>
      </c>
      <c r="E172" s="396">
        <v>43727</v>
      </c>
      <c r="F172" s="396">
        <v>43733</v>
      </c>
      <c r="G172" s="396">
        <v>43748</v>
      </c>
    </row>
    <row r="173" spans="1:7" ht="12.75" customHeight="1">
      <c r="A173" s="334"/>
      <c r="B173" s="396" t="s">
        <v>2189</v>
      </c>
      <c r="C173" s="396" t="s">
        <v>2233</v>
      </c>
      <c r="D173" s="401" t="s">
        <v>2232</v>
      </c>
      <c r="E173" s="396">
        <v>43734</v>
      </c>
      <c r="F173" s="396">
        <v>43740</v>
      </c>
      <c r="G173" s="396">
        <v>43755</v>
      </c>
    </row>
    <row r="174" spans="1:7">
      <c r="A174" s="346"/>
      <c r="B174" s="394"/>
      <c r="C174" s="394"/>
      <c r="D174" s="400"/>
      <c r="E174" s="399"/>
      <c r="F174" s="380"/>
      <c r="G174" s="380"/>
    </row>
    <row r="175" spans="1:7" ht="15.75">
      <c r="A175" s="391" t="s">
        <v>112</v>
      </c>
      <c r="B175" s="391"/>
      <c r="C175" s="391"/>
      <c r="D175" s="391"/>
      <c r="E175" s="391"/>
      <c r="F175" s="391"/>
      <c r="G175" s="391"/>
    </row>
    <row r="176" spans="1:7" ht="14.1" customHeight="1">
      <c r="A176" s="334" t="s">
        <v>1458</v>
      </c>
      <c r="B176" s="985" t="s">
        <v>25</v>
      </c>
      <c r="C176" s="985" t="s">
        <v>26</v>
      </c>
      <c r="D176" s="985" t="s">
        <v>27</v>
      </c>
      <c r="E176" s="985" t="s">
        <v>2032</v>
      </c>
      <c r="F176" s="363" t="s">
        <v>267</v>
      </c>
      <c r="G176" s="363" t="s">
        <v>1458</v>
      </c>
    </row>
    <row r="177" spans="1:14" ht="14.1" customHeight="1">
      <c r="A177" s="334" t="s">
        <v>2231</v>
      </c>
      <c r="B177" s="967"/>
      <c r="C177" s="967"/>
      <c r="D177" s="967"/>
      <c r="E177" s="967"/>
      <c r="F177" s="363" t="s">
        <v>29</v>
      </c>
      <c r="G177" s="363" t="s">
        <v>30</v>
      </c>
    </row>
    <row r="178" spans="1:14" ht="14.1" customHeight="1">
      <c r="A178" s="334"/>
      <c r="B178" s="396" t="s">
        <v>2222</v>
      </c>
      <c r="C178" s="396" t="s">
        <v>2230</v>
      </c>
      <c r="D178" s="1002" t="s">
        <v>2229</v>
      </c>
      <c r="E178" s="396">
        <v>43776</v>
      </c>
      <c r="F178" s="396">
        <v>43783</v>
      </c>
      <c r="G178" s="396">
        <v>43794</v>
      </c>
    </row>
    <row r="179" spans="1:14" ht="14.1" customHeight="1">
      <c r="A179" s="334"/>
      <c r="B179" s="396" t="s">
        <v>2228</v>
      </c>
      <c r="C179" s="396" t="s">
        <v>2227</v>
      </c>
      <c r="D179" s="1003"/>
      <c r="E179" s="396">
        <v>43783</v>
      </c>
      <c r="F179" s="396">
        <v>43790</v>
      </c>
      <c r="G179" s="396">
        <v>43801</v>
      </c>
    </row>
    <row r="180" spans="1:14" ht="14.1" customHeight="1">
      <c r="A180" s="334"/>
      <c r="B180" s="396" t="s">
        <v>2226</v>
      </c>
      <c r="C180" s="396" t="s">
        <v>2225</v>
      </c>
      <c r="D180" s="1003"/>
      <c r="E180" s="396">
        <v>43790</v>
      </c>
      <c r="F180" s="396">
        <v>43797</v>
      </c>
      <c r="G180" s="396">
        <v>43808</v>
      </c>
    </row>
    <row r="181" spans="1:14" ht="14.1" customHeight="1">
      <c r="A181" s="334"/>
      <c r="B181" s="396" t="s">
        <v>2224</v>
      </c>
      <c r="C181" s="396" t="s">
        <v>2223</v>
      </c>
      <c r="D181" s="1003"/>
      <c r="E181" s="396">
        <v>43797</v>
      </c>
      <c r="F181" s="396">
        <v>43804</v>
      </c>
      <c r="G181" s="396">
        <v>43815</v>
      </c>
    </row>
    <row r="182" spans="1:14" ht="14.1" customHeight="1">
      <c r="A182" s="334"/>
      <c r="B182" s="396" t="s">
        <v>2222</v>
      </c>
      <c r="C182" s="396" t="s">
        <v>2221</v>
      </c>
      <c r="D182" s="1003"/>
      <c r="E182" s="396">
        <v>43804</v>
      </c>
      <c r="F182" s="396">
        <v>43811</v>
      </c>
      <c r="G182" s="396">
        <v>43822</v>
      </c>
    </row>
    <row r="183" spans="1:14" ht="14.1" customHeight="1">
      <c r="A183" s="334"/>
      <c r="B183" s="396" t="s">
        <v>380</v>
      </c>
      <c r="C183" s="396" t="s">
        <v>2212</v>
      </c>
      <c r="D183" s="1003"/>
      <c r="E183" s="396">
        <v>43811</v>
      </c>
      <c r="F183" s="396">
        <v>43818</v>
      </c>
      <c r="G183" s="396">
        <v>43832</v>
      </c>
    </row>
    <row r="184" spans="1:14" ht="14.1" customHeight="1">
      <c r="A184" s="334"/>
      <c r="B184" s="396" t="s">
        <v>1439</v>
      </c>
      <c r="C184" s="396" t="s">
        <v>2211</v>
      </c>
      <c r="D184" s="1003"/>
      <c r="E184" s="396">
        <v>43818</v>
      </c>
      <c r="F184" s="396">
        <v>43825</v>
      </c>
      <c r="G184" s="396">
        <v>43839</v>
      </c>
    </row>
    <row r="185" spans="1:14" ht="14.1" customHeight="1">
      <c r="A185" s="334"/>
      <c r="B185" s="396" t="s">
        <v>2210</v>
      </c>
      <c r="C185" s="396" t="s">
        <v>2209</v>
      </c>
      <c r="D185" s="1004"/>
      <c r="E185" s="396">
        <v>43825</v>
      </c>
      <c r="F185" s="396">
        <v>43832</v>
      </c>
      <c r="G185" s="396">
        <v>43846</v>
      </c>
    </row>
    <row r="186" spans="1:14" ht="14.1" customHeight="1">
      <c r="A186" s="334"/>
      <c r="B186" s="398"/>
      <c r="C186" s="398"/>
      <c r="D186" s="392"/>
      <c r="E186" s="352"/>
      <c r="F186" s="352"/>
      <c r="G186" s="352"/>
    </row>
    <row r="187" spans="1:14" ht="14.1" customHeight="1">
      <c r="A187" s="334"/>
      <c r="B187" s="334"/>
      <c r="C187" s="367"/>
      <c r="D187" s="366"/>
      <c r="E187" s="365"/>
    </row>
    <row r="188" spans="1:14" ht="14.1" customHeight="1">
      <c r="A188" s="334" t="s">
        <v>2220</v>
      </c>
      <c r="B188" s="959" t="s">
        <v>25</v>
      </c>
      <c r="C188" s="959" t="s">
        <v>26</v>
      </c>
      <c r="D188" s="959" t="s">
        <v>27</v>
      </c>
      <c r="E188" s="959" t="s">
        <v>2032</v>
      </c>
      <c r="F188" s="363" t="s">
        <v>267</v>
      </c>
      <c r="G188" s="363" t="s">
        <v>1458</v>
      </c>
      <c r="H188" s="327" t="s">
        <v>2055</v>
      </c>
    </row>
    <row r="189" spans="1:14" ht="14.1" customHeight="1">
      <c r="A189" s="334"/>
      <c r="B189" s="959"/>
      <c r="C189" s="959"/>
      <c r="D189" s="959"/>
      <c r="E189" s="959"/>
      <c r="F189" s="363" t="s">
        <v>29</v>
      </c>
      <c r="G189" s="363" t="s">
        <v>30</v>
      </c>
    </row>
    <row r="190" spans="1:14">
      <c r="A190" s="334"/>
      <c r="B190" s="396" t="s">
        <v>84</v>
      </c>
      <c r="C190" s="396" t="s">
        <v>2219</v>
      </c>
      <c r="D190" s="1002" t="s">
        <v>2218</v>
      </c>
      <c r="E190" s="396">
        <v>43780</v>
      </c>
      <c r="F190" s="396">
        <v>43785</v>
      </c>
      <c r="G190" s="396">
        <v>43797</v>
      </c>
    </row>
    <row r="191" spans="1:14">
      <c r="A191" s="334"/>
      <c r="B191" s="396" t="s">
        <v>1437</v>
      </c>
      <c r="C191" s="396" t="s">
        <v>2217</v>
      </c>
      <c r="D191" s="1003"/>
      <c r="E191" s="396">
        <v>43787</v>
      </c>
      <c r="F191" s="396">
        <v>43793</v>
      </c>
      <c r="G191" s="396">
        <v>43804</v>
      </c>
    </row>
    <row r="192" spans="1:14" ht="14.25">
      <c r="A192" s="334"/>
      <c r="B192" s="396" t="s">
        <v>2216</v>
      </c>
      <c r="C192" s="396" t="s">
        <v>2215</v>
      </c>
      <c r="D192" s="1003"/>
      <c r="E192" s="396">
        <v>43794</v>
      </c>
      <c r="F192" s="396">
        <v>43799</v>
      </c>
      <c r="G192" s="396">
        <v>43811</v>
      </c>
      <c r="N192" s="397"/>
    </row>
    <row r="193" spans="1:14" ht="14.25">
      <c r="A193" s="334"/>
      <c r="B193" s="396" t="s">
        <v>312</v>
      </c>
      <c r="C193" s="396" t="s">
        <v>2214</v>
      </c>
      <c r="D193" s="1003"/>
      <c r="E193" s="396">
        <v>43801</v>
      </c>
      <c r="F193" s="396">
        <v>43806</v>
      </c>
      <c r="G193" s="396">
        <v>43818</v>
      </c>
      <c r="N193" s="395"/>
    </row>
    <row r="194" spans="1:14" ht="14.25">
      <c r="A194" s="334"/>
      <c r="B194" s="396" t="s">
        <v>441</v>
      </c>
      <c r="C194" s="396" t="s">
        <v>2213</v>
      </c>
      <c r="D194" s="1003"/>
      <c r="E194" s="396">
        <v>43808</v>
      </c>
      <c r="F194" s="396">
        <v>43813</v>
      </c>
      <c r="G194" s="396">
        <v>43825</v>
      </c>
      <c r="N194" s="395"/>
    </row>
    <row r="195" spans="1:14" ht="14.25">
      <c r="A195" s="334"/>
      <c r="B195" s="396" t="s">
        <v>1441</v>
      </c>
      <c r="C195" s="396" t="s">
        <v>2212</v>
      </c>
      <c r="D195" s="1003"/>
      <c r="E195" s="396">
        <v>43815</v>
      </c>
      <c r="F195" s="396">
        <v>43820</v>
      </c>
      <c r="G195" s="396">
        <v>43832</v>
      </c>
      <c r="N195" s="395"/>
    </row>
    <row r="196" spans="1:14" ht="14.25">
      <c r="A196" s="334"/>
      <c r="B196" s="396" t="s">
        <v>84</v>
      </c>
      <c r="C196" s="396" t="s">
        <v>2211</v>
      </c>
      <c r="D196" s="1003"/>
      <c r="E196" s="396">
        <v>43822</v>
      </c>
      <c r="F196" s="396">
        <v>43827</v>
      </c>
      <c r="G196" s="396">
        <v>43839</v>
      </c>
      <c r="N196" s="395"/>
    </row>
    <row r="197" spans="1:14" ht="14.25">
      <c r="A197" s="334"/>
      <c r="B197" s="396" t="s">
        <v>2210</v>
      </c>
      <c r="C197" s="396" t="s">
        <v>2209</v>
      </c>
      <c r="D197" s="1004"/>
      <c r="E197" s="396">
        <v>43829</v>
      </c>
      <c r="F197" s="396">
        <v>43834</v>
      </c>
      <c r="G197" s="396">
        <v>43846</v>
      </c>
      <c r="N197" s="395"/>
    </row>
    <row r="198" spans="1:14" ht="14.1" customHeight="1">
      <c r="B198" s="380"/>
      <c r="C198" s="380"/>
      <c r="D198" s="392"/>
      <c r="E198" s="380"/>
      <c r="F198" s="380"/>
      <c r="G198" s="380"/>
    </row>
    <row r="199" spans="1:14" ht="14.1" customHeight="1">
      <c r="A199" s="334" t="s">
        <v>1</v>
      </c>
      <c r="B199" s="985" t="s">
        <v>25</v>
      </c>
      <c r="C199" s="985" t="s">
        <v>26</v>
      </c>
      <c r="D199" s="985" t="s">
        <v>27</v>
      </c>
      <c r="E199" s="985" t="s">
        <v>2032</v>
      </c>
      <c r="F199" s="363" t="s">
        <v>267</v>
      </c>
      <c r="G199" s="363" t="s">
        <v>1</v>
      </c>
    </row>
    <row r="200" spans="1:14" ht="14.1" customHeight="1">
      <c r="A200" s="334" t="s">
        <v>2208</v>
      </c>
      <c r="B200" s="967"/>
      <c r="C200" s="967"/>
      <c r="D200" s="967"/>
      <c r="E200" s="967"/>
      <c r="F200" s="363" t="s">
        <v>29</v>
      </c>
      <c r="G200" s="363" t="s">
        <v>30</v>
      </c>
    </row>
    <row r="201" spans="1:14" ht="14.1" customHeight="1">
      <c r="A201" s="334"/>
      <c r="B201" s="393" t="s">
        <v>2207</v>
      </c>
      <c r="C201" s="393" t="s">
        <v>2206</v>
      </c>
      <c r="D201" s="1005" t="s">
        <v>2112</v>
      </c>
      <c r="E201" s="393">
        <v>43710</v>
      </c>
      <c r="F201" s="393">
        <v>43715</v>
      </c>
      <c r="G201" s="393">
        <v>43725</v>
      </c>
    </row>
    <row r="202" spans="1:14" ht="14.1" customHeight="1">
      <c r="A202" s="334"/>
      <c r="B202" s="393" t="s">
        <v>2205</v>
      </c>
      <c r="C202" s="393" t="s">
        <v>2204</v>
      </c>
      <c r="D202" s="1005"/>
      <c r="E202" s="393">
        <f t="shared" ref="E202:G205" si="6">E201+7</f>
        <v>43717</v>
      </c>
      <c r="F202" s="393">
        <f t="shared" si="6"/>
        <v>43722</v>
      </c>
      <c r="G202" s="393">
        <f t="shared" si="6"/>
        <v>43732</v>
      </c>
    </row>
    <row r="203" spans="1:14" ht="14.1" customHeight="1">
      <c r="A203" s="334"/>
      <c r="B203" s="393" t="s">
        <v>1413</v>
      </c>
      <c r="C203" s="393" t="s">
        <v>2203</v>
      </c>
      <c r="D203" s="1005"/>
      <c r="E203" s="393">
        <f t="shared" si="6"/>
        <v>43724</v>
      </c>
      <c r="F203" s="393">
        <f t="shared" si="6"/>
        <v>43729</v>
      </c>
      <c r="G203" s="393">
        <f t="shared" si="6"/>
        <v>43739</v>
      </c>
    </row>
    <row r="204" spans="1:14" ht="14.1" customHeight="1">
      <c r="A204" s="334"/>
      <c r="B204" s="393" t="s">
        <v>1418</v>
      </c>
      <c r="C204" s="393" t="s">
        <v>2202</v>
      </c>
      <c r="D204" s="1005"/>
      <c r="E204" s="393">
        <f t="shared" si="6"/>
        <v>43731</v>
      </c>
      <c r="F204" s="393">
        <f t="shared" si="6"/>
        <v>43736</v>
      </c>
      <c r="G204" s="393">
        <f t="shared" si="6"/>
        <v>43746</v>
      </c>
    </row>
    <row r="205" spans="1:14" ht="14.1" customHeight="1">
      <c r="A205" s="334"/>
      <c r="B205" s="393" t="s">
        <v>2201</v>
      </c>
      <c r="C205" s="393" t="s">
        <v>2200</v>
      </c>
      <c r="D205" s="1005"/>
      <c r="E205" s="393">
        <f t="shared" si="6"/>
        <v>43738</v>
      </c>
      <c r="F205" s="393">
        <f t="shared" si="6"/>
        <v>43743</v>
      </c>
      <c r="G205" s="393">
        <f t="shared" si="6"/>
        <v>43753</v>
      </c>
    </row>
    <row r="206" spans="1:14">
      <c r="A206" s="334"/>
      <c r="B206" s="394"/>
      <c r="C206" s="394"/>
      <c r="D206" s="392"/>
      <c r="E206" s="380"/>
      <c r="F206" s="380"/>
      <c r="G206" s="380"/>
    </row>
    <row r="207" spans="1:14">
      <c r="A207" s="334" t="s">
        <v>2199</v>
      </c>
      <c r="B207" s="985" t="s">
        <v>25</v>
      </c>
      <c r="C207" s="985" t="s">
        <v>26</v>
      </c>
      <c r="D207" s="985" t="s">
        <v>27</v>
      </c>
      <c r="E207" s="985" t="s">
        <v>2032</v>
      </c>
      <c r="F207" s="363" t="s">
        <v>267</v>
      </c>
      <c r="G207" s="363" t="s">
        <v>2198</v>
      </c>
    </row>
    <row r="208" spans="1:14">
      <c r="A208" s="334" t="s">
        <v>2157</v>
      </c>
      <c r="B208" s="967"/>
      <c r="C208" s="967"/>
      <c r="D208" s="967"/>
      <c r="E208" s="967"/>
      <c r="F208" s="363" t="s">
        <v>29</v>
      </c>
      <c r="G208" s="363" t="s">
        <v>30</v>
      </c>
    </row>
    <row r="209" spans="1:7" ht="13.5" customHeight="1">
      <c r="A209" s="334"/>
      <c r="B209" s="393" t="s">
        <v>2197</v>
      </c>
      <c r="C209" s="393" t="s">
        <v>2196</v>
      </c>
      <c r="D209" s="985" t="s">
        <v>2065</v>
      </c>
      <c r="E209" s="393">
        <v>43705</v>
      </c>
      <c r="F209" s="393">
        <v>43712</v>
      </c>
      <c r="G209" s="393">
        <v>43731</v>
      </c>
    </row>
    <row r="210" spans="1:7" ht="13.5" customHeight="1">
      <c r="A210" s="334"/>
      <c r="B210" s="393" t="s">
        <v>2195</v>
      </c>
      <c r="C210" s="393" t="s">
        <v>2194</v>
      </c>
      <c r="D210" s="1000"/>
      <c r="E210" s="393">
        <f t="shared" ref="E210:G213" si="7">E209+7</f>
        <v>43712</v>
      </c>
      <c r="F210" s="393">
        <f t="shared" si="7"/>
        <v>43719</v>
      </c>
      <c r="G210" s="393">
        <f t="shared" si="7"/>
        <v>43738</v>
      </c>
    </row>
    <row r="211" spans="1:7" ht="13.5" customHeight="1">
      <c r="A211" s="334"/>
      <c r="B211" s="393" t="s">
        <v>2193</v>
      </c>
      <c r="C211" s="393" t="s">
        <v>2192</v>
      </c>
      <c r="D211" s="1000"/>
      <c r="E211" s="393">
        <f t="shared" si="7"/>
        <v>43719</v>
      </c>
      <c r="F211" s="393">
        <f t="shared" si="7"/>
        <v>43726</v>
      </c>
      <c r="G211" s="393">
        <f t="shared" si="7"/>
        <v>43745</v>
      </c>
    </row>
    <row r="212" spans="1:7" ht="13.5" customHeight="1">
      <c r="A212" s="334"/>
      <c r="B212" s="393" t="s">
        <v>2191</v>
      </c>
      <c r="C212" s="393" t="s">
        <v>2190</v>
      </c>
      <c r="D212" s="1000"/>
      <c r="E212" s="393">
        <f t="shared" si="7"/>
        <v>43726</v>
      </c>
      <c r="F212" s="393">
        <f t="shared" si="7"/>
        <v>43733</v>
      </c>
      <c r="G212" s="393">
        <f t="shared" si="7"/>
        <v>43752</v>
      </c>
    </row>
    <row r="213" spans="1:7" ht="13.5" customHeight="1">
      <c r="A213" s="334"/>
      <c r="B213" s="393" t="s">
        <v>2189</v>
      </c>
      <c r="C213" s="393" t="s">
        <v>2188</v>
      </c>
      <c r="D213" s="967"/>
      <c r="E213" s="393">
        <f t="shared" si="7"/>
        <v>43733</v>
      </c>
      <c r="F213" s="393">
        <f t="shared" si="7"/>
        <v>43740</v>
      </c>
      <c r="G213" s="393">
        <f t="shared" si="7"/>
        <v>43759</v>
      </c>
    </row>
    <row r="214" spans="1:7">
      <c r="A214" s="334"/>
      <c r="B214" s="380"/>
      <c r="C214" s="380"/>
      <c r="D214" s="392"/>
      <c r="E214" s="380"/>
      <c r="F214" s="380"/>
      <c r="G214" s="380"/>
    </row>
    <row r="215" spans="1:7" ht="15.75">
      <c r="A215" s="391" t="s">
        <v>127</v>
      </c>
      <c r="B215" s="391"/>
      <c r="C215" s="391"/>
      <c r="D215" s="391"/>
      <c r="E215" s="391"/>
      <c r="F215" s="391"/>
      <c r="G215" s="391"/>
    </row>
    <row r="216" spans="1:7">
      <c r="A216" s="334" t="s">
        <v>2187</v>
      </c>
      <c r="B216" s="985" t="s">
        <v>25</v>
      </c>
      <c r="C216" s="985" t="s">
        <v>26</v>
      </c>
      <c r="D216" s="985" t="s">
        <v>27</v>
      </c>
      <c r="E216" s="985" t="s">
        <v>2032</v>
      </c>
      <c r="F216" s="363" t="s">
        <v>267</v>
      </c>
      <c r="G216" s="363" t="s">
        <v>142</v>
      </c>
    </row>
    <row r="217" spans="1:7">
      <c r="A217" s="333" t="s">
        <v>2186</v>
      </c>
      <c r="B217" s="967"/>
      <c r="C217" s="967"/>
      <c r="D217" s="967"/>
      <c r="E217" s="967"/>
      <c r="F217" s="363" t="s">
        <v>29</v>
      </c>
      <c r="G217" s="363" t="s">
        <v>30</v>
      </c>
    </row>
    <row r="218" spans="1:7" ht="13.5" customHeight="1">
      <c r="A218" s="334" t="s">
        <v>1241</v>
      </c>
      <c r="B218" s="390" t="s">
        <v>2185</v>
      </c>
      <c r="C218" s="357" t="s">
        <v>2184</v>
      </c>
      <c r="D218" s="972" t="s">
        <v>2122</v>
      </c>
      <c r="E218" s="357">
        <v>43795</v>
      </c>
      <c r="F218" s="357">
        <v>43802</v>
      </c>
      <c r="G218" s="357">
        <v>44195</v>
      </c>
    </row>
    <row r="219" spans="1:7" ht="13.5" customHeight="1">
      <c r="A219" s="334" t="s">
        <v>320</v>
      </c>
      <c r="B219" s="390" t="s">
        <v>2183</v>
      </c>
      <c r="C219" s="357" t="s">
        <v>2141</v>
      </c>
      <c r="D219" s="972"/>
      <c r="E219" s="357">
        <v>43802</v>
      </c>
      <c r="F219" s="357">
        <v>43809</v>
      </c>
      <c r="G219" s="357">
        <v>43836</v>
      </c>
    </row>
    <row r="220" spans="1:7" ht="13.5" customHeight="1">
      <c r="A220" s="334" t="s">
        <v>2182</v>
      </c>
      <c r="B220" s="357"/>
      <c r="C220" s="357"/>
      <c r="D220" s="972"/>
      <c r="E220" s="357">
        <v>43809</v>
      </c>
      <c r="F220" s="357">
        <v>43816</v>
      </c>
      <c r="G220" s="357">
        <v>43850</v>
      </c>
    </row>
    <row r="221" spans="1:7" ht="13.5" customHeight="1">
      <c r="A221" s="334" t="s">
        <v>320</v>
      </c>
      <c r="B221" s="357" t="s">
        <v>2181</v>
      </c>
      <c r="C221" s="357" t="s">
        <v>2180</v>
      </c>
      <c r="D221" s="972"/>
      <c r="E221" s="357">
        <v>43816</v>
      </c>
      <c r="F221" s="357">
        <v>43823</v>
      </c>
      <c r="G221" s="357">
        <v>43850</v>
      </c>
    </row>
    <row r="222" spans="1:7" ht="13.5" customHeight="1">
      <c r="A222" s="334" t="s">
        <v>1241</v>
      </c>
      <c r="B222" s="357" t="s">
        <v>2179</v>
      </c>
      <c r="C222" s="357" t="s">
        <v>2178</v>
      </c>
      <c r="D222" s="972"/>
      <c r="E222" s="357">
        <v>43823</v>
      </c>
      <c r="F222" s="357">
        <v>43830</v>
      </c>
      <c r="G222" s="357">
        <v>43857</v>
      </c>
    </row>
    <row r="223" spans="1:7">
      <c r="B223" s="357"/>
      <c r="C223" s="357"/>
      <c r="D223" s="389"/>
      <c r="E223" s="357"/>
      <c r="F223" s="357"/>
      <c r="G223" s="357"/>
    </row>
    <row r="224" spans="1:7">
      <c r="A224" s="334" t="s">
        <v>2177</v>
      </c>
      <c r="B224" s="959" t="s">
        <v>25</v>
      </c>
      <c r="C224" s="985" t="s">
        <v>26</v>
      </c>
      <c r="D224" s="985" t="s">
        <v>27</v>
      </c>
      <c r="E224" s="985" t="s">
        <v>2032</v>
      </c>
      <c r="F224" s="363" t="s">
        <v>267</v>
      </c>
      <c r="G224" s="363" t="s">
        <v>131</v>
      </c>
    </row>
    <row r="225" spans="1:7">
      <c r="A225" s="334" t="s">
        <v>2157</v>
      </c>
      <c r="B225" s="959"/>
      <c r="C225" s="967"/>
      <c r="D225" s="967"/>
      <c r="E225" s="967"/>
      <c r="F225" s="363" t="s">
        <v>29</v>
      </c>
      <c r="G225" s="363" t="s">
        <v>30</v>
      </c>
    </row>
    <row r="226" spans="1:7" ht="13.5" customHeight="1">
      <c r="A226" s="346"/>
      <c r="B226" s="387" t="s">
        <v>2165</v>
      </c>
      <c r="C226" s="387" t="s">
        <v>2164</v>
      </c>
      <c r="D226" s="974" t="s">
        <v>2122</v>
      </c>
      <c r="E226" s="387">
        <v>43733</v>
      </c>
      <c r="F226" s="387">
        <v>43740</v>
      </c>
      <c r="G226" s="387">
        <v>43775</v>
      </c>
    </row>
    <row r="227" spans="1:7" ht="13.5" customHeight="1">
      <c r="A227" s="334"/>
      <c r="B227" s="387" t="s">
        <v>2163</v>
      </c>
      <c r="C227" s="387" t="s">
        <v>2162</v>
      </c>
      <c r="D227" s="975"/>
      <c r="E227" s="387">
        <v>43747</v>
      </c>
      <c r="F227" s="387">
        <v>43754</v>
      </c>
      <c r="G227" s="387">
        <v>43789</v>
      </c>
    </row>
    <row r="228" spans="1:7" ht="13.5" customHeight="1">
      <c r="A228" s="334"/>
      <c r="B228" s="387" t="s">
        <v>2161</v>
      </c>
      <c r="C228" s="387" t="s">
        <v>2160</v>
      </c>
      <c r="D228" s="975"/>
      <c r="E228" s="387">
        <v>43754</v>
      </c>
      <c r="F228" s="387">
        <v>43761</v>
      </c>
      <c r="G228" s="387">
        <v>43796</v>
      </c>
    </row>
    <row r="229" spans="1:7" ht="13.5" customHeight="1">
      <c r="A229" s="346"/>
      <c r="B229" s="387" t="s">
        <v>2159</v>
      </c>
      <c r="C229" s="387" t="s">
        <v>2158</v>
      </c>
      <c r="D229" s="975"/>
      <c r="E229" s="387">
        <v>43761</v>
      </c>
      <c r="F229" s="387">
        <v>43768</v>
      </c>
      <c r="G229" s="387">
        <v>43803</v>
      </c>
    </row>
    <row r="230" spans="1:7" ht="13.5" customHeight="1">
      <c r="A230" s="346"/>
      <c r="B230" s="387"/>
      <c r="C230" s="387"/>
      <c r="D230" s="976"/>
      <c r="E230" s="387"/>
      <c r="F230" s="387"/>
      <c r="G230" s="387"/>
    </row>
    <row r="231" spans="1:7" ht="13.5" customHeight="1">
      <c r="A231" s="334"/>
      <c r="B231" s="386"/>
      <c r="C231" s="386"/>
      <c r="D231" s="350"/>
      <c r="E231" s="386"/>
      <c r="F231" s="386"/>
      <c r="G231" s="386"/>
    </row>
    <row r="232" spans="1:7" ht="13.5" customHeight="1">
      <c r="A232" s="334" t="s">
        <v>2091</v>
      </c>
      <c r="B232" s="959" t="s">
        <v>25</v>
      </c>
      <c r="C232" s="985" t="s">
        <v>26</v>
      </c>
      <c r="D232" s="985" t="s">
        <v>27</v>
      </c>
      <c r="E232" s="985" t="s">
        <v>2032</v>
      </c>
      <c r="F232" s="363" t="s">
        <v>267</v>
      </c>
      <c r="G232" s="363" t="s">
        <v>131</v>
      </c>
    </row>
    <row r="233" spans="1:7" ht="13.5" customHeight="1">
      <c r="A233" s="334"/>
      <c r="B233" s="959"/>
      <c r="C233" s="967"/>
      <c r="D233" s="967"/>
      <c r="E233" s="967"/>
      <c r="F233" s="363" t="s">
        <v>29</v>
      </c>
      <c r="G233" s="363" t="s">
        <v>30</v>
      </c>
    </row>
    <row r="234" spans="1:7" ht="13.5" customHeight="1">
      <c r="A234" s="334"/>
      <c r="B234" s="387" t="s">
        <v>2153</v>
      </c>
      <c r="C234" s="387" t="s">
        <v>2152</v>
      </c>
      <c r="D234" s="974" t="s">
        <v>2151</v>
      </c>
      <c r="E234" s="387">
        <v>44071</v>
      </c>
      <c r="F234" s="387">
        <v>43714</v>
      </c>
      <c r="G234" s="387">
        <v>43754</v>
      </c>
    </row>
    <row r="235" spans="1:7" ht="13.5" customHeight="1">
      <c r="A235" s="334"/>
      <c r="B235" s="387" t="s">
        <v>2150</v>
      </c>
      <c r="C235" s="387" t="s">
        <v>2149</v>
      </c>
      <c r="D235" s="975"/>
      <c r="E235" s="387">
        <f t="shared" ref="E235:G238" si="8">E234+7</f>
        <v>44078</v>
      </c>
      <c r="F235" s="387">
        <f t="shared" si="8"/>
        <v>43721</v>
      </c>
      <c r="G235" s="387">
        <f t="shared" si="8"/>
        <v>43761</v>
      </c>
    </row>
    <row r="236" spans="1:7" ht="13.5" customHeight="1">
      <c r="A236" s="334"/>
      <c r="B236" s="387" t="s">
        <v>2148</v>
      </c>
      <c r="C236" s="387" t="s">
        <v>68</v>
      </c>
      <c r="D236" s="975"/>
      <c r="E236" s="387">
        <f t="shared" si="8"/>
        <v>44085</v>
      </c>
      <c r="F236" s="387">
        <f t="shared" si="8"/>
        <v>43728</v>
      </c>
      <c r="G236" s="387">
        <f t="shared" si="8"/>
        <v>43768</v>
      </c>
    </row>
    <row r="237" spans="1:7" ht="13.5" customHeight="1">
      <c r="A237" s="334"/>
      <c r="B237" s="387" t="s">
        <v>2147</v>
      </c>
      <c r="C237" s="387" t="s">
        <v>2146</v>
      </c>
      <c r="D237" s="975"/>
      <c r="E237" s="387">
        <f t="shared" si="8"/>
        <v>44092</v>
      </c>
      <c r="F237" s="387">
        <f t="shared" si="8"/>
        <v>43735</v>
      </c>
      <c r="G237" s="387">
        <f t="shared" si="8"/>
        <v>43775</v>
      </c>
    </row>
    <row r="238" spans="1:7" ht="13.5" customHeight="1">
      <c r="A238" s="334"/>
      <c r="B238" s="387" t="s">
        <v>2145</v>
      </c>
      <c r="C238" s="387" t="s">
        <v>2144</v>
      </c>
      <c r="D238" s="976"/>
      <c r="E238" s="387">
        <f t="shared" si="8"/>
        <v>44099</v>
      </c>
      <c r="F238" s="387">
        <f t="shared" si="8"/>
        <v>43742</v>
      </c>
      <c r="G238" s="387">
        <f t="shared" si="8"/>
        <v>43782</v>
      </c>
    </row>
    <row r="239" spans="1:7">
      <c r="A239" s="334"/>
      <c r="B239" s="334"/>
      <c r="C239" s="367"/>
      <c r="D239" s="334"/>
      <c r="E239" s="365"/>
      <c r="F239" s="348"/>
      <c r="G239" s="348"/>
    </row>
    <row r="240" spans="1:7">
      <c r="A240" s="334" t="s">
        <v>133</v>
      </c>
      <c r="B240" s="985" t="s">
        <v>25</v>
      </c>
      <c r="C240" s="985" t="s">
        <v>26</v>
      </c>
      <c r="D240" s="985" t="s">
        <v>27</v>
      </c>
      <c r="E240" s="985" t="s">
        <v>2032</v>
      </c>
      <c r="F240" s="363" t="s">
        <v>267</v>
      </c>
      <c r="G240" s="363" t="s">
        <v>134</v>
      </c>
    </row>
    <row r="241" spans="1:7">
      <c r="A241" s="334" t="s">
        <v>2157</v>
      </c>
      <c r="B241" s="967"/>
      <c r="C241" s="967"/>
      <c r="D241" s="967"/>
      <c r="E241" s="967"/>
      <c r="F241" s="363" t="s">
        <v>29</v>
      </c>
      <c r="G241" s="363" t="s">
        <v>30</v>
      </c>
    </row>
    <row r="242" spans="1:7" ht="13.5" customHeight="1">
      <c r="A242" s="346"/>
      <c r="B242" s="387" t="s">
        <v>2176</v>
      </c>
      <c r="C242" s="387" t="s">
        <v>2175</v>
      </c>
      <c r="D242" s="974" t="s">
        <v>2122</v>
      </c>
      <c r="E242" s="387">
        <v>43796</v>
      </c>
      <c r="F242" s="387">
        <v>43803</v>
      </c>
      <c r="G242" s="387">
        <v>43832</v>
      </c>
    </row>
    <row r="243" spans="1:7" ht="13.5" customHeight="1">
      <c r="A243" s="334"/>
      <c r="B243" s="388" t="s">
        <v>2174</v>
      </c>
      <c r="C243" s="387" t="s">
        <v>1849</v>
      </c>
      <c r="D243" s="975"/>
      <c r="E243" s="387">
        <v>43803</v>
      </c>
      <c r="F243" s="387">
        <v>43810</v>
      </c>
      <c r="G243" s="387">
        <v>43839</v>
      </c>
    </row>
    <row r="244" spans="1:7" ht="13.5" customHeight="1">
      <c r="A244" s="334"/>
      <c r="B244" s="387" t="s">
        <v>2173</v>
      </c>
      <c r="C244" s="387" t="s">
        <v>2172</v>
      </c>
      <c r="D244" s="975"/>
      <c r="E244" s="387">
        <v>43810</v>
      </c>
      <c r="F244" s="387">
        <v>43817</v>
      </c>
      <c r="G244" s="387">
        <v>43846</v>
      </c>
    </row>
    <row r="245" spans="1:7" ht="13.5" customHeight="1">
      <c r="A245" s="346"/>
      <c r="B245" s="387" t="s">
        <v>2171</v>
      </c>
      <c r="C245" s="387" t="s">
        <v>2170</v>
      </c>
      <c r="D245" s="975"/>
      <c r="E245" s="387">
        <v>43817</v>
      </c>
      <c r="F245" s="387">
        <v>43824</v>
      </c>
      <c r="G245" s="387">
        <v>43853</v>
      </c>
    </row>
    <row r="246" spans="1:7" ht="13.5" customHeight="1">
      <c r="A246" s="346"/>
      <c r="B246" s="387" t="s">
        <v>2169</v>
      </c>
      <c r="C246" s="387" t="s">
        <v>2168</v>
      </c>
      <c r="D246" s="976"/>
      <c r="E246" s="387">
        <v>43824</v>
      </c>
      <c r="F246" s="387">
        <v>43831</v>
      </c>
      <c r="G246" s="387">
        <v>43860</v>
      </c>
    </row>
    <row r="247" spans="1:7" ht="13.5" customHeight="1">
      <c r="A247" s="334"/>
      <c r="B247" s="386"/>
      <c r="C247" s="386"/>
      <c r="D247" s="350"/>
      <c r="E247" s="386"/>
      <c r="F247" s="386"/>
      <c r="G247" s="386"/>
    </row>
    <row r="248" spans="1:7" ht="13.5" customHeight="1">
      <c r="A248" s="334" t="s">
        <v>2091</v>
      </c>
      <c r="B248" s="985" t="s">
        <v>25</v>
      </c>
      <c r="C248" s="985" t="s">
        <v>26</v>
      </c>
      <c r="D248" s="985" t="s">
        <v>27</v>
      </c>
      <c r="E248" s="985" t="s">
        <v>2032</v>
      </c>
      <c r="F248" s="363" t="s">
        <v>267</v>
      </c>
      <c r="G248" s="363" t="s">
        <v>134</v>
      </c>
    </row>
    <row r="249" spans="1:7" ht="13.5" customHeight="1">
      <c r="A249" s="334"/>
      <c r="B249" s="967"/>
      <c r="C249" s="967"/>
      <c r="D249" s="967"/>
      <c r="E249" s="967"/>
      <c r="F249" s="363" t="s">
        <v>29</v>
      </c>
      <c r="G249" s="363" t="s">
        <v>30</v>
      </c>
    </row>
    <row r="250" spans="1:7" ht="13.5" customHeight="1">
      <c r="A250" s="334"/>
      <c r="B250" s="387" t="s">
        <v>2153</v>
      </c>
      <c r="C250" s="387" t="s">
        <v>2152</v>
      </c>
      <c r="D250" s="974" t="s">
        <v>2151</v>
      </c>
      <c r="E250" s="387">
        <v>44071</v>
      </c>
      <c r="F250" s="387">
        <v>43714</v>
      </c>
      <c r="G250" s="387">
        <v>43744</v>
      </c>
    </row>
    <row r="251" spans="1:7" ht="13.5" customHeight="1">
      <c r="A251" s="334"/>
      <c r="B251" s="387" t="s">
        <v>2150</v>
      </c>
      <c r="C251" s="387" t="s">
        <v>2149</v>
      </c>
      <c r="D251" s="975"/>
      <c r="E251" s="387">
        <v>44078</v>
      </c>
      <c r="F251" s="387">
        <v>43721</v>
      </c>
      <c r="G251" s="387">
        <v>43751</v>
      </c>
    </row>
    <row r="252" spans="1:7" ht="13.5" customHeight="1">
      <c r="A252" s="334"/>
      <c r="B252" s="387" t="s">
        <v>2148</v>
      </c>
      <c r="C252" s="387" t="s">
        <v>68</v>
      </c>
      <c r="D252" s="975"/>
      <c r="E252" s="387">
        <v>44085</v>
      </c>
      <c r="F252" s="387">
        <v>43728</v>
      </c>
      <c r="G252" s="387">
        <v>43758</v>
      </c>
    </row>
    <row r="253" spans="1:7" ht="13.5" customHeight="1">
      <c r="A253" s="334"/>
      <c r="B253" s="387" t="s">
        <v>2147</v>
      </c>
      <c r="C253" s="387" t="s">
        <v>2146</v>
      </c>
      <c r="D253" s="975"/>
      <c r="E253" s="387">
        <v>44092</v>
      </c>
      <c r="F253" s="387">
        <v>43735</v>
      </c>
      <c r="G253" s="387">
        <v>43765</v>
      </c>
    </row>
    <row r="254" spans="1:7" ht="13.5" customHeight="1">
      <c r="A254" s="334"/>
      <c r="B254" s="387" t="s">
        <v>2145</v>
      </c>
      <c r="C254" s="387" t="s">
        <v>2144</v>
      </c>
      <c r="D254" s="976"/>
      <c r="E254" s="387">
        <v>44099</v>
      </c>
      <c r="F254" s="387">
        <v>43742</v>
      </c>
      <c r="G254" s="387">
        <v>43772</v>
      </c>
    </row>
    <row r="255" spans="1:7" ht="13.5" customHeight="1"/>
    <row r="256" spans="1:7">
      <c r="A256" s="334" t="s">
        <v>2167</v>
      </c>
      <c r="B256" s="985" t="s">
        <v>25</v>
      </c>
      <c r="C256" s="985" t="s">
        <v>26</v>
      </c>
      <c r="D256" s="985" t="s">
        <v>27</v>
      </c>
      <c r="E256" s="985" t="s">
        <v>2032</v>
      </c>
      <c r="F256" s="363" t="s">
        <v>267</v>
      </c>
      <c r="G256" s="363" t="s">
        <v>130</v>
      </c>
    </row>
    <row r="257" spans="1:7">
      <c r="A257" s="334" t="s">
        <v>2166</v>
      </c>
      <c r="B257" s="967"/>
      <c r="C257" s="967"/>
      <c r="D257" s="967"/>
      <c r="E257" s="967"/>
      <c r="F257" s="363" t="s">
        <v>29</v>
      </c>
      <c r="G257" s="363" t="s">
        <v>30</v>
      </c>
    </row>
    <row r="258" spans="1:7" ht="13.5" customHeight="1">
      <c r="A258" s="346"/>
      <c r="B258" s="387" t="s">
        <v>2165</v>
      </c>
      <c r="C258" s="387" t="s">
        <v>2164</v>
      </c>
      <c r="D258" s="974" t="s">
        <v>102</v>
      </c>
      <c r="E258" s="387">
        <v>43733</v>
      </c>
      <c r="F258" s="387">
        <v>43740</v>
      </c>
      <c r="G258" s="387">
        <v>43777</v>
      </c>
    </row>
    <row r="259" spans="1:7" ht="13.5" customHeight="1">
      <c r="A259" s="334"/>
      <c r="B259" s="387" t="s">
        <v>2163</v>
      </c>
      <c r="C259" s="387" t="s">
        <v>2162</v>
      </c>
      <c r="D259" s="975"/>
      <c r="E259" s="387">
        <v>43747</v>
      </c>
      <c r="F259" s="387">
        <v>43747</v>
      </c>
      <c r="G259" s="387">
        <v>43784</v>
      </c>
    </row>
    <row r="260" spans="1:7" ht="13.5" customHeight="1">
      <c r="A260" s="334"/>
      <c r="B260" s="387" t="s">
        <v>2161</v>
      </c>
      <c r="C260" s="387" t="s">
        <v>2160</v>
      </c>
      <c r="D260" s="975"/>
      <c r="E260" s="387">
        <v>43754</v>
      </c>
      <c r="F260" s="387">
        <v>43761</v>
      </c>
      <c r="G260" s="387">
        <v>43798</v>
      </c>
    </row>
    <row r="261" spans="1:7" ht="13.5" customHeight="1">
      <c r="A261" s="334"/>
      <c r="B261" s="387" t="s">
        <v>2159</v>
      </c>
      <c r="C261" s="387" t="s">
        <v>2158</v>
      </c>
      <c r="D261" s="975"/>
      <c r="E261" s="387">
        <v>43761</v>
      </c>
      <c r="F261" s="387">
        <v>43768</v>
      </c>
      <c r="G261" s="387">
        <v>43805</v>
      </c>
    </row>
    <row r="262" spans="1:7" ht="13.5" customHeight="1">
      <c r="A262" s="346"/>
      <c r="B262" s="387"/>
      <c r="C262" s="387"/>
      <c r="D262" s="975"/>
      <c r="E262" s="387"/>
      <c r="F262" s="387"/>
      <c r="G262" s="387"/>
    </row>
    <row r="263" spans="1:7" ht="13.5" customHeight="1">
      <c r="A263" s="346"/>
      <c r="B263" s="387"/>
      <c r="C263" s="387"/>
      <c r="D263" s="976"/>
      <c r="E263" s="387"/>
      <c r="F263" s="387"/>
      <c r="G263" s="387"/>
    </row>
    <row r="264" spans="1:7" ht="13.5" customHeight="1">
      <c r="A264" s="346"/>
      <c r="B264" s="386"/>
      <c r="C264" s="386"/>
      <c r="D264" s="350"/>
      <c r="E264" s="386"/>
      <c r="F264" s="386"/>
      <c r="G264" s="386"/>
    </row>
    <row r="265" spans="1:7" ht="13.5" customHeight="1">
      <c r="A265" s="334" t="s">
        <v>2157</v>
      </c>
      <c r="B265" s="985" t="s">
        <v>25</v>
      </c>
      <c r="C265" s="985" t="s">
        <v>26</v>
      </c>
      <c r="D265" s="985" t="s">
        <v>27</v>
      </c>
      <c r="E265" s="985" t="s">
        <v>2032</v>
      </c>
      <c r="F265" s="363" t="s">
        <v>267</v>
      </c>
      <c r="G265" s="363" t="s">
        <v>130</v>
      </c>
    </row>
    <row r="266" spans="1:7" ht="13.5" customHeight="1">
      <c r="A266" s="346"/>
      <c r="B266" s="967"/>
      <c r="C266" s="967"/>
      <c r="D266" s="967"/>
      <c r="E266" s="967"/>
      <c r="F266" s="363" t="s">
        <v>29</v>
      </c>
      <c r="G266" s="363" t="s">
        <v>30</v>
      </c>
    </row>
    <row r="267" spans="1:7" ht="13.5" customHeight="1">
      <c r="A267" s="346"/>
      <c r="B267" s="387" t="s">
        <v>371</v>
      </c>
      <c r="C267" s="387" t="s">
        <v>2156</v>
      </c>
      <c r="D267" s="974" t="s">
        <v>2122</v>
      </c>
      <c r="E267" s="387">
        <v>43705</v>
      </c>
      <c r="F267" s="387">
        <v>43712</v>
      </c>
      <c r="G267" s="387">
        <v>43749</v>
      </c>
    </row>
    <row r="268" spans="1:7" ht="13.5" customHeight="1">
      <c r="A268" s="346"/>
      <c r="B268" s="387" t="s">
        <v>596</v>
      </c>
      <c r="C268" s="387" t="s">
        <v>222</v>
      </c>
      <c r="D268" s="975"/>
      <c r="E268" s="387">
        <v>43712</v>
      </c>
      <c r="F268" s="387">
        <v>43719</v>
      </c>
      <c r="G268" s="387">
        <v>43756</v>
      </c>
    </row>
    <row r="269" spans="1:7" ht="13.5" customHeight="1">
      <c r="A269" s="346"/>
      <c r="B269" s="387" t="s">
        <v>597</v>
      </c>
      <c r="C269" s="387" t="s">
        <v>2155</v>
      </c>
      <c r="D269" s="975"/>
      <c r="E269" s="387">
        <v>43719</v>
      </c>
      <c r="F269" s="387">
        <v>43726</v>
      </c>
      <c r="G269" s="387">
        <v>43763</v>
      </c>
    </row>
    <row r="270" spans="1:7" ht="13.5" customHeight="1">
      <c r="A270" s="346"/>
      <c r="B270" s="387" t="s">
        <v>598</v>
      </c>
      <c r="C270" s="387" t="s">
        <v>2154</v>
      </c>
      <c r="D270" s="975"/>
      <c r="E270" s="387">
        <v>43726</v>
      </c>
      <c r="F270" s="387">
        <v>43733</v>
      </c>
      <c r="G270" s="387">
        <v>43770</v>
      </c>
    </row>
    <row r="271" spans="1:7" ht="13.5" customHeight="1">
      <c r="A271" s="346"/>
      <c r="B271" s="387"/>
      <c r="C271" s="387"/>
      <c r="D271" s="976"/>
      <c r="E271" s="387">
        <v>43733</v>
      </c>
      <c r="F271" s="387">
        <v>43740</v>
      </c>
      <c r="G271" s="387">
        <v>43777</v>
      </c>
    </row>
    <row r="272" spans="1:7" ht="13.5" customHeight="1">
      <c r="A272" s="334"/>
      <c r="B272" s="386"/>
      <c r="C272" s="386"/>
      <c r="D272" s="350"/>
      <c r="E272" s="386"/>
      <c r="F272" s="386"/>
      <c r="G272" s="386"/>
    </row>
    <row r="273" spans="1:7" ht="13.5" customHeight="1">
      <c r="A273" s="334" t="s">
        <v>2091</v>
      </c>
      <c r="B273" s="985" t="s">
        <v>25</v>
      </c>
      <c r="C273" s="985" t="s">
        <v>26</v>
      </c>
      <c r="D273" s="985" t="s">
        <v>27</v>
      </c>
      <c r="E273" s="985" t="s">
        <v>2032</v>
      </c>
      <c r="F273" s="363" t="s">
        <v>267</v>
      </c>
      <c r="G273" s="363" t="s">
        <v>130</v>
      </c>
    </row>
    <row r="274" spans="1:7" ht="13.5" customHeight="1">
      <c r="A274" s="334"/>
      <c r="B274" s="967"/>
      <c r="C274" s="967"/>
      <c r="D274" s="967"/>
      <c r="E274" s="967"/>
      <c r="F274" s="363" t="s">
        <v>29</v>
      </c>
      <c r="G274" s="363" t="s">
        <v>30</v>
      </c>
    </row>
    <row r="275" spans="1:7" ht="13.5" customHeight="1">
      <c r="A275" s="334"/>
      <c r="B275" s="387" t="s">
        <v>2153</v>
      </c>
      <c r="C275" s="387" t="s">
        <v>2152</v>
      </c>
      <c r="D275" s="972" t="s">
        <v>2151</v>
      </c>
      <c r="E275" s="387">
        <v>44071</v>
      </c>
      <c r="F275" s="387">
        <v>43714</v>
      </c>
      <c r="G275" s="387">
        <v>43751</v>
      </c>
    </row>
    <row r="276" spans="1:7" ht="13.5" customHeight="1">
      <c r="A276" s="334"/>
      <c r="B276" s="387" t="s">
        <v>2150</v>
      </c>
      <c r="C276" s="387" t="s">
        <v>2149</v>
      </c>
      <c r="D276" s="972"/>
      <c r="E276" s="387">
        <v>44078</v>
      </c>
      <c r="F276" s="387">
        <v>43721</v>
      </c>
      <c r="G276" s="387">
        <v>43758</v>
      </c>
    </row>
    <row r="277" spans="1:7" ht="13.5" customHeight="1">
      <c r="A277" s="334"/>
      <c r="B277" s="387" t="s">
        <v>2148</v>
      </c>
      <c r="C277" s="387" t="s">
        <v>68</v>
      </c>
      <c r="D277" s="972"/>
      <c r="E277" s="387">
        <v>44085</v>
      </c>
      <c r="F277" s="387">
        <v>43728</v>
      </c>
      <c r="G277" s="387">
        <v>43765</v>
      </c>
    </row>
    <row r="278" spans="1:7" ht="13.5" customHeight="1">
      <c r="A278" s="334"/>
      <c r="B278" s="387" t="s">
        <v>2147</v>
      </c>
      <c r="C278" s="387" t="s">
        <v>2146</v>
      </c>
      <c r="D278" s="972"/>
      <c r="E278" s="387">
        <v>44092</v>
      </c>
      <c r="F278" s="387">
        <v>43735</v>
      </c>
      <c r="G278" s="387">
        <v>43772</v>
      </c>
    </row>
    <row r="279" spans="1:7" ht="13.5" customHeight="1">
      <c r="A279" s="334"/>
      <c r="B279" s="387" t="s">
        <v>2145</v>
      </c>
      <c r="C279" s="387" t="s">
        <v>2144</v>
      </c>
      <c r="D279" s="972"/>
      <c r="E279" s="387">
        <v>44099</v>
      </c>
      <c r="F279" s="387">
        <v>43742</v>
      </c>
      <c r="G279" s="387">
        <v>43779</v>
      </c>
    </row>
    <row r="280" spans="1:7">
      <c r="A280" s="334"/>
      <c r="B280" s="350"/>
      <c r="C280" s="350"/>
      <c r="D280" s="366"/>
      <c r="E280" s="386"/>
      <c r="F280" s="385"/>
      <c r="G280" s="385"/>
    </row>
    <row r="281" spans="1:7">
      <c r="A281" s="376" t="s">
        <v>2143</v>
      </c>
      <c r="B281" s="994" t="s">
        <v>25</v>
      </c>
      <c r="C281" s="994" t="s">
        <v>26</v>
      </c>
      <c r="D281" s="994" t="s">
        <v>27</v>
      </c>
      <c r="E281" s="994" t="s">
        <v>2032</v>
      </c>
      <c r="F281" s="374" t="s">
        <v>267</v>
      </c>
      <c r="G281" s="374" t="s">
        <v>237</v>
      </c>
    </row>
    <row r="282" spans="1:7">
      <c r="A282" s="384" t="s">
        <v>2077</v>
      </c>
      <c r="B282" s="984"/>
      <c r="C282" s="984"/>
      <c r="D282" s="984"/>
      <c r="E282" s="984"/>
      <c r="F282" s="374" t="s">
        <v>29</v>
      </c>
      <c r="G282" s="374" t="s">
        <v>30</v>
      </c>
    </row>
    <row r="283" spans="1:7" ht="13.5" customHeight="1">
      <c r="A283" s="382"/>
      <c r="B283" s="381" t="s">
        <v>2123</v>
      </c>
      <c r="C283" s="381" t="s">
        <v>1323</v>
      </c>
      <c r="D283" s="971" t="s">
        <v>2122</v>
      </c>
      <c r="E283" s="381">
        <v>43794</v>
      </c>
      <c r="F283" s="381">
        <v>43800</v>
      </c>
      <c r="G283" s="381">
        <v>43830</v>
      </c>
    </row>
    <row r="284" spans="1:7">
      <c r="A284" s="382"/>
      <c r="B284" s="381" t="s">
        <v>2142</v>
      </c>
      <c r="C284" s="381" t="s">
        <v>2141</v>
      </c>
      <c r="D284" s="971"/>
      <c r="E284" s="381">
        <v>43802</v>
      </c>
      <c r="F284" s="381">
        <v>43809</v>
      </c>
      <c r="G284" s="381">
        <v>43841</v>
      </c>
    </row>
    <row r="285" spans="1:7" ht="13.5" customHeight="1">
      <c r="A285" s="382"/>
      <c r="B285" s="381" t="s">
        <v>2140</v>
      </c>
      <c r="C285" s="383" t="s">
        <v>2139</v>
      </c>
      <c r="D285" s="971"/>
      <c r="E285" s="381">
        <v>43808</v>
      </c>
      <c r="F285" s="381">
        <v>43814</v>
      </c>
      <c r="G285" s="381">
        <v>43844</v>
      </c>
    </row>
    <row r="286" spans="1:7" ht="13.5" customHeight="1">
      <c r="A286" s="382"/>
      <c r="B286" s="381" t="s">
        <v>2138</v>
      </c>
      <c r="C286" s="381" t="s">
        <v>1316</v>
      </c>
      <c r="D286" s="971"/>
      <c r="E286" s="381">
        <v>43815</v>
      </c>
      <c r="F286" s="381">
        <v>43821</v>
      </c>
      <c r="G286" s="381">
        <v>43851</v>
      </c>
    </row>
    <row r="287" spans="1:7" ht="13.5" customHeight="1">
      <c r="A287" s="382"/>
      <c r="B287" s="381" t="s">
        <v>2137</v>
      </c>
      <c r="C287" s="381" t="s">
        <v>2136</v>
      </c>
      <c r="D287" s="971"/>
      <c r="E287" s="381">
        <v>43822</v>
      </c>
      <c r="F287" s="381">
        <v>43828</v>
      </c>
      <c r="G287" s="381">
        <v>43858</v>
      </c>
    </row>
    <row r="288" spans="1:7">
      <c r="F288" s="380"/>
      <c r="G288" s="380"/>
    </row>
    <row r="289" spans="1:8">
      <c r="A289" s="334" t="s">
        <v>2135</v>
      </c>
      <c r="B289" s="986" t="s">
        <v>25</v>
      </c>
      <c r="C289" s="986" t="s">
        <v>26</v>
      </c>
      <c r="D289" s="986" t="s">
        <v>27</v>
      </c>
      <c r="E289" s="986" t="s">
        <v>2032</v>
      </c>
      <c r="F289" s="331" t="s">
        <v>267</v>
      </c>
      <c r="G289" s="331" t="s">
        <v>139</v>
      </c>
      <c r="H289" s="327" t="s">
        <v>2124</v>
      </c>
    </row>
    <row r="290" spans="1:8">
      <c r="A290" s="334" t="s">
        <v>2067</v>
      </c>
      <c r="B290" s="958"/>
      <c r="C290" s="958"/>
      <c r="D290" s="958"/>
      <c r="E290" s="958"/>
      <c r="F290" s="379" t="s">
        <v>29</v>
      </c>
      <c r="G290" s="379" t="s">
        <v>30</v>
      </c>
    </row>
    <row r="291" spans="1:8" ht="12.75" customHeight="1">
      <c r="B291" s="377" t="s">
        <v>2134</v>
      </c>
      <c r="C291" s="377" t="s">
        <v>2133</v>
      </c>
      <c r="D291" s="987" t="s">
        <v>2122</v>
      </c>
      <c r="E291" s="377">
        <v>43795</v>
      </c>
      <c r="F291" s="377">
        <v>43801</v>
      </c>
      <c r="G291" s="377">
        <v>43837</v>
      </c>
    </row>
    <row r="292" spans="1:8" ht="13.5" customHeight="1">
      <c r="B292" s="377" t="s">
        <v>2121</v>
      </c>
      <c r="C292" s="377" t="s">
        <v>2121</v>
      </c>
      <c r="D292" s="988"/>
      <c r="E292" s="377" t="s">
        <v>2121</v>
      </c>
      <c r="F292" s="377" t="s">
        <v>2121</v>
      </c>
      <c r="G292" s="377" t="s">
        <v>2121</v>
      </c>
    </row>
    <row r="293" spans="1:8" ht="13.5" customHeight="1">
      <c r="B293" s="377" t="s">
        <v>2132</v>
      </c>
      <c r="C293" s="377" t="s">
        <v>2131</v>
      </c>
      <c r="D293" s="988"/>
      <c r="E293" s="377">
        <v>43809</v>
      </c>
      <c r="F293" s="377">
        <v>43815</v>
      </c>
      <c r="G293" s="377">
        <v>43851</v>
      </c>
    </row>
    <row r="294" spans="1:8" ht="13.5" customHeight="1">
      <c r="B294" s="377" t="s">
        <v>2130</v>
      </c>
      <c r="C294" s="377" t="s">
        <v>2129</v>
      </c>
      <c r="D294" s="988"/>
      <c r="E294" s="377">
        <f t="shared" ref="E294:G296" si="9">E293+7</f>
        <v>43816</v>
      </c>
      <c r="F294" s="377">
        <f t="shared" si="9"/>
        <v>43822</v>
      </c>
      <c r="G294" s="377">
        <f t="shared" si="9"/>
        <v>43858</v>
      </c>
    </row>
    <row r="295" spans="1:8" ht="12.75" customHeight="1">
      <c r="B295" s="377" t="s">
        <v>2128</v>
      </c>
      <c r="C295" s="377" t="s">
        <v>2127</v>
      </c>
      <c r="D295" s="988"/>
      <c r="E295" s="377">
        <f t="shared" si="9"/>
        <v>43823</v>
      </c>
      <c r="F295" s="377">
        <f t="shared" si="9"/>
        <v>43829</v>
      </c>
      <c r="G295" s="377">
        <f t="shared" si="9"/>
        <v>43865</v>
      </c>
    </row>
    <row r="296" spans="1:8" ht="12.75" customHeight="1">
      <c r="B296" s="377" t="s">
        <v>2126</v>
      </c>
      <c r="C296" s="377" t="s">
        <v>2125</v>
      </c>
      <c r="D296" s="988"/>
      <c r="E296" s="377">
        <f t="shared" si="9"/>
        <v>43830</v>
      </c>
      <c r="F296" s="377">
        <f t="shared" si="9"/>
        <v>43836</v>
      </c>
      <c r="G296" s="377">
        <f t="shared" si="9"/>
        <v>43872</v>
      </c>
    </row>
    <row r="298" spans="1:8" s="335" customFormat="1">
      <c r="A298" s="334" t="s">
        <v>137</v>
      </c>
      <c r="B298" s="981" t="s">
        <v>25</v>
      </c>
      <c r="C298" s="981" t="s">
        <v>26</v>
      </c>
      <c r="D298" s="981" t="s">
        <v>27</v>
      </c>
      <c r="E298" s="981" t="s">
        <v>2032</v>
      </c>
      <c r="F298" s="331" t="s">
        <v>267</v>
      </c>
      <c r="G298" s="331" t="s">
        <v>137</v>
      </c>
      <c r="H298" s="327" t="s">
        <v>2124</v>
      </c>
    </row>
    <row r="299" spans="1:8">
      <c r="A299" s="378" t="s">
        <v>2077</v>
      </c>
      <c r="B299" s="981"/>
      <c r="C299" s="981"/>
      <c r="D299" s="981"/>
      <c r="E299" s="981"/>
      <c r="F299" s="331" t="s">
        <v>29</v>
      </c>
      <c r="G299" s="331" t="s">
        <v>30</v>
      </c>
    </row>
    <row r="300" spans="1:8" ht="13.5" customHeight="1">
      <c r="B300" s="377" t="s">
        <v>2123</v>
      </c>
      <c r="C300" s="377" t="s">
        <v>1323</v>
      </c>
      <c r="D300" s="970" t="s">
        <v>2122</v>
      </c>
      <c r="E300" s="377">
        <v>43794</v>
      </c>
      <c r="F300" s="377">
        <v>43800</v>
      </c>
      <c r="G300" s="347">
        <v>43470</v>
      </c>
    </row>
    <row r="301" spans="1:8" ht="13.5" customHeight="1">
      <c r="B301" s="377" t="s">
        <v>2121</v>
      </c>
      <c r="C301" s="377" t="s">
        <v>2121</v>
      </c>
      <c r="D301" s="970"/>
      <c r="E301" s="377" t="s">
        <v>2121</v>
      </c>
      <c r="F301" s="377" t="s">
        <v>2121</v>
      </c>
      <c r="G301" s="377" t="s">
        <v>2121</v>
      </c>
    </row>
    <row r="302" spans="1:8" ht="13.5" customHeight="1">
      <c r="B302" s="377" t="s">
        <v>2120</v>
      </c>
      <c r="C302" s="377" t="s">
        <v>1318</v>
      </c>
      <c r="D302" s="970"/>
      <c r="E302" s="377">
        <v>43808</v>
      </c>
      <c r="F302" s="377">
        <v>43814</v>
      </c>
      <c r="G302" s="377">
        <v>43484</v>
      </c>
    </row>
    <row r="303" spans="1:8" ht="13.5" customHeight="1">
      <c r="B303" s="377" t="s">
        <v>2119</v>
      </c>
      <c r="C303" s="377" t="s">
        <v>1316</v>
      </c>
      <c r="D303" s="970"/>
      <c r="E303" s="377">
        <f t="shared" ref="E303:G304" si="10">E302+7</f>
        <v>43815</v>
      </c>
      <c r="F303" s="377">
        <f t="shared" si="10"/>
        <v>43821</v>
      </c>
      <c r="G303" s="377">
        <f t="shared" si="10"/>
        <v>43491</v>
      </c>
    </row>
    <row r="304" spans="1:8" ht="13.5" customHeight="1">
      <c r="B304" s="377" t="s">
        <v>2118</v>
      </c>
      <c r="C304" s="377" t="s">
        <v>2117</v>
      </c>
      <c r="D304" s="970"/>
      <c r="E304" s="377">
        <f t="shared" si="10"/>
        <v>43822</v>
      </c>
      <c r="F304" s="377">
        <f t="shared" si="10"/>
        <v>43828</v>
      </c>
      <c r="G304" s="377">
        <f t="shared" si="10"/>
        <v>43498</v>
      </c>
    </row>
    <row r="305" spans="1:10">
      <c r="A305" s="334"/>
      <c r="B305" s="334"/>
      <c r="C305" s="367"/>
      <c r="D305" s="366"/>
      <c r="E305" s="365"/>
      <c r="G305" s="335"/>
    </row>
    <row r="306" spans="1:10">
      <c r="A306" s="376" t="s">
        <v>2116</v>
      </c>
      <c r="B306" s="962" t="s">
        <v>25</v>
      </c>
      <c r="C306" s="962" t="s">
        <v>26</v>
      </c>
      <c r="D306" s="983" t="s">
        <v>27</v>
      </c>
      <c r="E306" s="983" t="s">
        <v>2032</v>
      </c>
      <c r="F306" s="374" t="s">
        <v>267</v>
      </c>
      <c r="G306" s="374" t="s">
        <v>140</v>
      </c>
    </row>
    <row r="307" spans="1:10">
      <c r="A307" s="375" t="s">
        <v>2115</v>
      </c>
      <c r="B307" s="963"/>
      <c r="C307" s="963"/>
      <c r="D307" s="984"/>
      <c r="E307" s="984"/>
      <c r="F307" s="374" t="s">
        <v>29</v>
      </c>
      <c r="G307" s="374" t="s">
        <v>30</v>
      </c>
    </row>
    <row r="308" spans="1:10" ht="12.75" customHeight="1">
      <c r="A308" s="370"/>
      <c r="B308" s="368" t="s">
        <v>2114</v>
      </c>
      <c r="C308" s="371" t="s">
        <v>2113</v>
      </c>
      <c r="D308" s="971" t="s">
        <v>2112</v>
      </c>
      <c r="E308" s="371">
        <v>43791</v>
      </c>
      <c r="F308" s="371">
        <v>43799</v>
      </c>
      <c r="G308" s="371">
        <v>43827</v>
      </c>
      <c r="H308" s="373" t="s">
        <v>2111</v>
      </c>
      <c r="I308" s="373"/>
      <c r="J308" s="373"/>
    </row>
    <row r="309" spans="1:10" ht="12.75" customHeight="1">
      <c r="A309" s="370"/>
      <c r="B309" s="372" t="s">
        <v>2110</v>
      </c>
      <c r="C309" s="371" t="s">
        <v>2109</v>
      </c>
      <c r="D309" s="971"/>
      <c r="E309" s="371">
        <v>43798</v>
      </c>
      <c r="F309" s="371">
        <v>43806</v>
      </c>
      <c r="G309" s="371">
        <v>43847</v>
      </c>
    </row>
    <row r="310" spans="1:10" ht="13.5" customHeight="1">
      <c r="A310" s="370"/>
      <c r="B310" s="368" t="s">
        <v>2108</v>
      </c>
      <c r="C310" s="368" t="s">
        <v>2107</v>
      </c>
      <c r="D310" s="971"/>
      <c r="E310" s="368">
        <v>43805</v>
      </c>
      <c r="F310" s="368">
        <v>43812</v>
      </c>
      <c r="G310" s="368">
        <v>43854</v>
      </c>
    </row>
    <row r="311" spans="1:10" ht="13.5" customHeight="1">
      <c r="A311" s="370"/>
      <c r="B311" s="369" t="s">
        <v>2106</v>
      </c>
      <c r="C311" s="368" t="s">
        <v>2105</v>
      </c>
      <c r="D311" s="971"/>
      <c r="E311" s="368">
        <v>43812</v>
      </c>
      <c r="F311" s="368">
        <v>43819</v>
      </c>
      <c r="G311" s="368">
        <v>43861</v>
      </c>
    </row>
    <row r="312" spans="1:10" ht="13.5" customHeight="1">
      <c r="A312" s="370"/>
      <c r="B312" s="369" t="s">
        <v>2104</v>
      </c>
      <c r="C312" s="368" t="s">
        <v>2103</v>
      </c>
      <c r="D312" s="971"/>
      <c r="E312" s="368">
        <v>43819</v>
      </c>
      <c r="F312" s="368">
        <v>43826</v>
      </c>
      <c r="G312" s="368">
        <v>43868</v>
      </c>
    </row>
    <row r="313" spans="1:10">
      <c r="B313" s="334"/>
      <c r="C313" s="367"/>
      <c r="D313" s="366"/>
      <c r="E313" s="365"/>
      <c r="F313" s="348"/>
      <c r="G313" s="348"/>
    </row>
    <row r="314" spans="1:10">
      <c r="A314" s="334" t="s">
        <v>2102</v>
      </c>
      <c r="B314" s="966" t="s">
        <v>25</v>
      </c>
      <c r="C314" s="966" t="s">
        <v>26</v>
      </c>
      <c r="D314" s="966" t="s">
        <v>27</v>
      </c>
      <c r="E314" s="966" t="s">
        <v>2032</v>
      </c>
      <c r="F314" s="363" t="s">
        <v>267</v>
      </c>
      <c r="G314" s="363" t="s">
        <v>246</v>
      </c>
    </row>
    <row r="315" spans="1:10">
      <c r="A315" s="334" t="s">
        <v>2101</v>
      </c>
      <c r="B315" s="967"/>
      <c r="C315" s="967"/>
      <c r="D315" s="967"/>
      <c r="E315" s="967"/>
      <c r="F315" s="363" t="s">
        <v>29</v>
      </c>
      <c r="G315" s="363" t="s">
        <v>30</v>
      </c>
    </row>
    <row r="316" spans="1:10" ht="13.5" customHeight="1">
      <c r="A316" s="327" t="s">
        <v>320</v>
      </c>
      <c r="B316" s="357" t="s">
        <v>2100</v>
      </c>
      <c r="C316" s="357" t="s">
        <v>2099</v>
      </c>
      <c r="D316" s="968" t="s">
        <v>2065</v>
      </c>
      <c r="E316" s="357">
        <v>43795</v>
      </c>
      <c r="F316" s="357">
        <v>43801</v>
      </c>
      <c r="G316" s="357">
        <v>43816</v>
      </c>
    </row>
    <row r="317" spans="1:10" ht="13.5" customHeight="1">
      <c r="A317" s="327" t="s">
        <v>320</v>
      </c>
      <c r="B317" s="357" t="s">
        <v>2098</v>
      </c>
      <c r="C317" s="357" t="s">
        <v>2097</v>
      </c>
      <c r="D317" s="969"/>
      <c r="E317" s="357">
        <v>43802</v>
      </c>
      <c r="F317" s="357">
        <v>43808</v>
      </c>
      <c r="G317" s="357">
        <v>43823</v>
      </c>
    </row>
    <row r="318" spans="1:10" ht="13.5" customHeight="1">
      <c r="A318" s="327" t="s">
        <v>320</v>
      </c>
      <c r="B318" s="357" t="s">
        <v>2096</v>
      </c>
      <c r="C318" s="357" t="s">
        <v>2095</v>
      </c>
      <c r="D318" s="969"/>
      <c r="E318" s="357">
        <v>43809</v>
      </c>
      <c r="F318" s="357">
        <v>43815</v>
      </c>
      <c r="G318" s="357">
        <v>43830</v>
      </c>
    </row>
    <row r="319" spans="1:10" ht="13.5" customHeight="1">
      <c r="B319" s="357" t="s">
        <v>2094</v>
      </c>
      <c r="C319" s="357" t="s">
        <v>2093</v>
      </c>
      <c r="D319" s="969"/>
      <c r="E319" s="357">
        <v>43816</v>
      </c>
      <c r="F319" s="357">
        <v>43822</v>
      </c>
      <c r="G319" s="357">
        <v>43837</v>
      </c>
    </row>
    <row r="320" spans="1:10" ht="13.5" customHeight="1">
      <c r="A320" s="327" t="s">
        <v>320</v>
      </c>
      <c r="B320" s="357" t="s">
        <v>1271</v>
      </c>
      <c r="C320" s="357" t="s">
        <v>2092</v>
      </c>
      <c r="D320" s="969"/>
      <c r="E320" s="357">
        <v>43823</v>
      </c>
      <c r="F320" s="357">
        <v>43829</v>
      </c>
      <c r="G320" s="357">
        <v>43844</v>
      </c>
    </row>
    <row r="321" spans="1:7" ht="13.5" customHeight="1">
      <c r="B321" s="349"/>
      <c r="C321" s="349"/>
      <c r="D321" s="364"/>
      <c r="E321" s="349"/>
      <c r="F321" s="349"/>
      <c r="G321" s="349"/>
    </row>
    <row r="322" spans="1:7" ht="13.5" customHeight="1">
      <c r="A322" s="334" t="s">
        <v>1277</v>
      </c>
      <c r="B322" s="959" t="s">
        <v>25</v>
      </c>
      <c r="C322" s="959" t="s">
        <v>26</v>
      </c>
      <c r="D322" s="959" t="s">
        <v>27</v>
      </c>
      <c r="E322" s="959" t="s">
        <v>2032</v>
      </c>
      <c r="F322" s="363" t="s">
        <v>267</v>
      </c>
      <c r="G322" s="363" t="s">
        <v>1277</v>
      </c>
    </row>
    <row r="323" spans="1:7" ht="13.5" customHeight="1">
      <c r="A323" s="334" t="s">
        <v>2091</v>
      </c>
      <c r="B323" s="959"/>
      <c r="C323" s="959"/>
      <c r="D323" s="959"/>
      <c r="E323" s="959"/>
      <c r="F323" s="363" t="s">
        <v>29</v>
      </c>
      <c r="G323" s="363" t="s">
        <v>30</v>
      </c>
    </row>
    <row r="324" spans="1:7" ht="13.5" customHeight="1">
      <c r="B324" s="357" t="s">
        <v>2090</v>
      </c>
      <c r="C324" s="357" t="s">
        <v>2089</v>
      </c>
      <c r="D324" s="968" t="s">
        <v>2088</v>
      </c>
      <c r="E324" s="357" t="s">
        <v>2087</v>
      </c>
      <c r="F324" s="357" t="s">
        <v>2086</v>
      </c>
      <c r="G324" s="357" t="s">
        <v>2085</v>
      </c>
    </row>
    <row r="325" spans="1:7" ht="13.5" customHeight="1">
      <c r="B325" s="357" t="s">
        <v>2084</v>
      </c>
      <c r="C325" s="357" t="s">
        <v>2083</v>
      </c>
      <c r="D325" s="969"/>
      <c r="E325" s="357">
        <v>43770</v>
      </c>
      <c r="F325" s="357">
        <v>43777</v>
      </c>
      <c r="G325" s="357">
        <v>43810</v>
      </c>
    </row>
    <row r="326" spans="1:7" ht="13.5" customHeight="1">
      <c r="B326" s="357" t="s">
        <v>2082</v>
      </c>
      <c r="C326" s="357" t="s">
        <v>2081</v>
      </c>
      <c r="D326" s="969"/>
      <c r="E326" s="357">
        <v>43777</v>
      </c>
      <c r="F326" s="357">
        <v>43784</v>
      </c>
      <c r="G326" s="357">
        <v>43817</v>
      </c>
    </row>
    <row r="327" spans="1:7" ht="13.5" customHeight="1">
      <c r="B327" s="357" t="s">
        <v>2080</v>
      </c>
      <c r="C327" s="357" t="s">
        <v>1275</v>
      </c>
      <c r="D327" s="969"/>
      <c r="E327" s="357">
        <v>43784</v>
      </c>
      <c r="F327" s="357">
        <v>43791</v>
      </c>
      <c r="G327" s="357">
        <v>43824</v>
      </c>
    </row>
    <row r="328" spans="1:7" ht="13.5" customHeight="1">
      <c r="B328" s="357" t="s">
        <v>2079</v>
      </c>
      <c r="C328" s="357" t="s">
        <v>1272</v>
      </c>
      <c r="D328" s="969"/>
      <c r="E328" s="357">
        <v>43791</v>
      </c>
      <c r="F328" s="357">
        <v>43798</v>
      </c>
      <c r="G328" s="357">
        <v>43831</v>
      </c>
    </row>
    <row r="329" spans="1:7" ht="13.5" customHeight="1">
      <c r="B329" s="357" t="s">
        <v>2078</v>
      </c>
      <c r="C329" s="357" t="s">
        <v>1270</v>
      </c>
      <c r="D329" s="969"/>
      <c r="E329" s="357">
        <v>43798</v>
      </c>
      <c r="F329" s="357">
        <v>43805</v>
      </c>
      <c r="G329" s="357">
        <v>43838</v>
      </c>
    </row>
    <row r="331" spans="1:7" ht="13.5" customHeight="1">
      <c r="A331" s="334" t="s">
        <v>1277</v>
      </c>
      <c r="B331" s="959" t="s">
        <v>25</v>
      </c>
      <c r="C331" s="959" t="s">
        <v>26</v>
      </c>
      <c r="D331" s="959" t="s">
        <v>27</v>
      </c>
      <c r="E331" s="959" t="s">
        <v>2032</v>
      </c>
      <c r="F331" s="363" t="s">
        <v>267</v>
      </c>
      <c r="G331" s="363" t="s">
        <v>1277</v>
      </c>
    </row>
    <row r="332" spans="1:7" ht="13.5" customHeight="1">
      <c r="A332" s="334" t="s">
        <v>2077</v>
      </c>
      <c r="B332" s="959"/>
      <c r="C332" s="959"/>
      <c r="D332" s="959"/>
      <c r="E332" s="959"/>
      <c r="F332" s="363" t="s">
        <v>29</v>
      </c>
      <c r="G332" s="363" t="s">
        <v>30</v>
      </c>
    </row>
    <row r="333" spans="1:7" ht="13.5" customHeight="1">
      <c r="B333" s="357" t="s">
        <v>2076</v>
      </c>
      <c r="C333" s="357" t="s">
        <v>2075</v>
      </c>
      <c r="D333" s="968" t="s">
        <v>2074</v>
      </c>
      <c r="E333" s="357" t="s">
        <v>2073</v>
      </c>
      <c r="F333" s="357" t="s">
        <v>2072</v>
      </c>
      <c r="G333" s="357">
        <v>43803</v>
      </c>
    </row>
    <row r="334" spans="1:7" ht="13.5" customHeight="1">
      <c r="B334" s="357" t="s">
        <v>2071</v>
      </c>
      <c r="C334" s="357" t="s">
        <v>2070</v>
      </c>
      <c r="D334" s="969"/>
      <c r="E334" s="357">
        <v>43773</v>
      </c>
      <c r="F334" s="357">
        <v>43779</v>
      </c>
      <c r="G334" s="357">
        <v>43810</v>
      </c>
    </row>
    <row r="335" spans="1:7" ht="13.5" customHeight="1">
      <c r="B335" s="357" t="s">
        <v>2069</v>
      </c>
      <c r="C335" s="357" t="s">
        <v>2068</v>
      </c>
      <c r="D335" s="969"/>
      <c r="E335" s="357">
        <v>43780</v>
      </c>
      <c r="F335" s="357">
        <v>43786</v>
      </c>
      <c r="G335" s="357">
        <v>43817</v>
      </c>
    </row>
    <row r="336" spans="1:7" ht="13.5" customHeight="1">
      <c r="B336" s="357" t="s">
        <v>2059</v>
      </c>
      <c r="C336" s="357" t="s">
        <v>2058</v>
      </c>
      <c r="D336" s="969"/>
      <c r="E336" s="357">
        <v>43787</v>
      </c>
      <c r="F336" s="357">
        <v>43793</v>
      </c>
      <c r="G336" s="357">
        <v>43824</v>
      </c>
    </row>
    <row r="337" spans="1:8" ht="13.5" customHeight="1">
      <c r="B337" s="357" t="s">
        <v>2057</v>
      </c>
      <c r="C337" s="357" t="s">
        <v>2056</v>
      </c>
      <c r="D337" s="969"/>
      <c r="E337" s="357">
        <v>43794</v>
      </c>
      <c r="F337" s="357">
        <v>43800</v>
      </c>
      <c r="G337" s="357">
        <v>43831</v>
      </c>
    </row>
    <row r="338" spans="1:8" ht="13.5" customHeight="1">
      <c r="B338" s="349"/>
      <c r="C338" s="349"/>
      <c r="D338" s="364"/>
      <c r="E338" s="349"/>
      <c r="F338" s="349"/>
      <c r="G338" s="349"/>
    </row>
    <row r="339" spans="1:8" ht="13.5" customHeight="1">
      <c r="A339" s="334" t="s">
        <v>1277</v>
      </c>
      <c r="B339" s="959" t="s">
        <v>25</v>
      </c>
      <c r="C339" s="959" t="s">
        <v>26</v>
      </c>
      <c r="D339" s="959" t="s">
        <v>27</v>
      </c>
      <c r="E339" s="959" t="s">
        <v>2032</v>
      </c>
      <c r="F339" s="363" t="s">
        <v>267</v>
      </c>
      <c r="G339" s="363" t="s">
        <v>1277</v>
      </c>
    </row>
    <row r="340" spans="1:8" ht="13.5" customHeight="1">
      <c r="A340" s="334" t="s">
        <v>2067</v>
      </c>
      <c r="B340" s="959"/>
      <c r="C340" s="959"/>
      <c r="D340" s="959"/>
      <c r="E340" s="959"/>
      <c r="F340" s="363" t="s">
        <v>29</v>
      </c>
      <c r="G340" s="363" t="s">
        <v>30</v>
      </c>
    </row>
    <row r="341" spans="1:8" ht="13.5" customHeight="1">
      <c r="B341" s="362" t="s">
        <v>2066</v>
      </c>
      <c r="C341" s="362" t="s">
        <v>2066</v>
      </c>
      <c r="D341" s="968" t="s">
        <v>2065</v>
      </c>
      <c r="E341" s="357">
        <v>43795</v>
      </c>
      <c r="F341" s="357">
        <v>43801</v>
      </c>
      <c r="G341" s="357">
        <v>43843</v>
      </c>
      <c r="H341" s="327" t="s">
        <v>2064</v>
      </c>
    </row>
    <row r="342" spans="1:8" ht="13.5" customHeight="1">
      <c r="B342" s="361" t="s">
        <v>2063</v>
      </c>
      <c r="C342" s="361" t="s">
        <v>2062</v>
      </c>
      <c r="D342" s="969"/>
      <c r="E342" s="357">
        <v>43802</v>
      </c>
      <c r="F342" s="357">
        <v>43808</v>
      </c>
      <c r="G342" s="357">
        <v>43850</v>
      </c>
    </row>
    <row r="343" spans="1:8" ht="13.5" customHeight="1">
      <c r="B343" s="360" t="s">
        <v>2061</v>
      </c>
      <c r="C343" s="360" t="s">
        <v>2060</v>
      </c>
      <c r="D343" s="969"/>
      <c r="E343" s="357">
        <v>43809</v>
      </c>
      <c r="F343" s="357">
        <v>43815</v>
      </c>
      <c r="G343" s="357">
        <v>43857</v>
      </c>
    </row>
    <row r="344" spans="1:8" ht="13.5" customHeight="1">
      <c r="B344" s="357" t="s">
        <v>2059</v>
      </c>
      <c r="C344" s="357" t="s">
        <v>2058</v>
      </c>
      <c r="D344" s="969"/>
      <c r="E344" s="357">
        <v>43787</v>
      </c>
      <c r="F344" s="357">
        <v>43793</v>
      </c>
      <c r="G344" s="357">
        <v>43824</v>
      </c>
    </row>
    <row r="345" spans="1:8" ht="13.5" customHeight="1">
      <c r="B345" s="357" t="s">
        <v>2057</v>
      </c>
      <c r="C345" s="357" t="s">
        <v>2056</v>
      </c>
      <c r="D345" s="969"/>
      <c r="E345" s="357">
        <v>43794</v>
      </c>
      <c r="F345" s="357">
        <v>43800</v>
      </c>
      <c r="G345" s="357">
        <v>43831</v>
      </c>
    </row>
    <row r="346" spans="1:8" ht="13.5" customHeight="1">
      <c r="B346" s="358"/>
      <c r="C346" s="358"/>
      <c r="D346" s="359"/>
      <c r="E346" s="358"/>
      <c r="F346" s="357"/>
      <c r="G346" s="357"/>
    </row>
    <row r="347" spans="1:8">
      <c r="A347" s="334" t="s">
        <v>146</v>
      </c>
      <c r="B347" s="957" t="s">
        <v>25</v>
      </c>
      <c r="C347" s="957" t="s">
        <v>26</v>
      </c>
      <c r="D347" s="957" t="s">
        <v>27</v>
      </c>
      <c r="E347" s="957" t="s">
        <v>2032</v>
      </c>
      <c r="F347" s="331" t="s">
        <v>267</v>
      </c>
      <c r="G347" s="331" t="s">
        <v>147</v>
      </c>
      <c r="H347" s="327" t="s">
        <v>2055</v>
      </c>
    </row>
    <row r="348" spans="1:8">
      <c r="A348" s="333" t="s">
        <v>2054</v>
      </c>
      <c r="B348" s="958"/>
      <c r="C348" s="958"/>
      <c r="D348" s="958"/>
      <c r="E348" s="958"/>
      <c r="F348" s="331" t="s">
        <v>29</v>
      </c>
      <c r="G348" s="331" t="s">
        <v>30</v>
      </c>
    </row>
    <row r="349" spans="1:8" ht="12.75" customHeight="1">
      <c r="A349" s="346"/>
      <c r="B349" s="347" t="s">
        <v>2053</v>
      </c>
      <c r="C349" s="347" t="s">
        <v>2052</v>
      </c>
      <c r="D349" s="356" t="s">
        <v>2051</v>
      </c>
      <c r="E349" s="347">
        <v>43794</v>
      </c>
      <c r="F349" s="347">
        <v>43800</v>
      </c>
      <c r="G349" s="347">
        <v>43814</v>
      </c>
    </row>
    <row r="350" spans="1:8" ht="12.75" customHeight="1">
      <c r="A350" s="346"/>
      <c r="B350" s="347" t="s">
        <v>2050</v>
      </c>
      <c r="C350" s="347" t="s">
        <v>2049</v>
      </c>
      <c r="D350" s="355"/>
      <c r="E350" s="347">
        <f t="shared" ref="E350:G353" si="11">E349+7</f>
        <v>43801</v>
      </c>
      <c r="F350" s="347">
        <f t="shared" si="11"/>
        <v>43807</v>
      </c>
      <c r="G350" s="347">
        <f t="shared" si="11"/>
        <v>43821</v>
      </c>
    </row>
    <row r="351" spans="1:8" ht="12.75" customHeight="1">
      <c r="A351" s="346"/>
      <c r="B351" s="347" t="s">
        <v>2048</v>
      </c>
      <c r="C351" s="347" t="s">
        <v>2047</v>
      </c>
      <c r="D351" s="355"/>
      <c r="E351" s="347">
        <f t="shared" si="11"/>
        <v>43808</v>
      </c>
      <c r="F351" s="347">
        <f t="shared" si="11"/>
        <v>43814</v>
      </c>
      <c r="G351" s="347">
        <f t="shared" si="11"/>
        <v>43828</v>
      </c>
    </row>
    <row r="352" spans="1:8" ht="12.75" customHeight="1">
      <c r="A352" s="346"/>
      <c r="B352" s="347" t="s">
        <v>2046</v>
      </c>
      <c r="C352" s="347" t="s">
        <v>2045</v>
      </c>
      <c r="D352" s="355"/>
      <c r="E352" s="347">
        <f t="shared" si="11"/>
        <v>43815</v>
      </c>
      <c r="F352" s="347">
        <f t="shared" si="11"/>
        <v>43821</v>
      </c>
      <c r="G352" s="347">
        <f t="shared" si="11"/>
        <v>43835</v>
      </c>
    </row>
    <row r="353" spans="1:7" ht="12.75" customHeight="1">
      <c r="A353" s="346"/>
      <c r="B353" s="347" t="s">
        <v>2044</v>
      </c>
      <c r="C353" s="347" t="s">
        <v>2043</v>
      </c>
      <c r="D353" s="355"/>
      <c r="E353" s="347">
        <f t="shared" si="11"/>
        <v>43822</v>
      </c>
      <c r="F353" s="347">
        <f t="shared" si="11"/>
        <v>43828</v>
      </c>
      <c r="G353" s="347">
        <f t="shared" si="11"/>
        <v>43842</v>
      </c>
    </row>
    <row r="354" spans="1:7">
      <c r="A354" s="334"/>
      <c r="C354" s="354"/>
      <c r="D354" s="353"/>
      <c r="E354" s="352"/>
    </row>
    <row r="355" spans="1:7" ht="12.75" customHeight="1">
      <c r="A355" s="334" t="s">
        <v>2042</v>
      </c>
      <c r="B355" s="957" t="s">
        <v>25</v>
      </c>
      <c r="C355" s="957" t="s">
        <v>26</v>
      </c>
      <c r="D355" s="957" t="s">
        <v>27</v>
      </c>
      <c r="E355" s="957" t="s">
        <v>2032</v>
      </c>
      <c r="F355" s="331" t="s">
        <v>267</v>
      </c>
      <c r="G355" s="331" t="s">
        <v>147</v>
      </c>
    </row>
    <row r="356" spans="1:7" ht="12.75" customHeight="1">
      <c r="A356" s="334" t="s">
        <v>2041</v>
      </c>
      <c r="B356" s="958"/>
      <c r="C356" s="958"/>
      <c r="D356" s="958"/>
      <c r="E356" s="958"/>
      <c r="F356" s="331" t="s">
        <v>29</v>
      </c>
      <c r="G356" s="331" t="s">
        <v>30</v>
      </c>
    </row>
    <row r="357" spans="1:7" ht="12.75" customHeight="1">
      <c r="B357" s="347" t="s">
        <v>2040</v>
      </c>
      <c r="C357" s="347" t="s">
        <v>2039</v>
      </c>
      <c r="D357" s="977" t="s">
        <v>2038</v>
      </c>
      <c r="E357" s="347">
        <v>43795</v>
      </c>
      <c r="F357" s="347">
        <v>43801</v>
      </c>
      <c r="G357" s="347">
        <v>43814</v>
      </c>
    </row>
    <row r="358" spans="1:7" ht="12.75" customHeight="1">
      <c r="B358" s="347" t="s">
        <v>2037</v>
      </c>
      <c r="C358" s="347" t="s">
        <v>2036</v>
      </c>
      <c r="D358" s="978"/>
      <c r="E358" s="347">
        <f t="shared" ref="E358:G361" si="12">E357+7</f>
        <v>43802</v>
      </c>
      <c r="F358" s="347">
        <f t="shared" si="12"/>
        <v>43808</v>
      </c>
      <c r="G358" s="347">
        <f t="shared" si="12"/>
        <v>43821</v>
      </c>
    </row>
    <row r="359" spans="1:7" ht="12.75" customHeight="1">
      <c r="B359" s="347" t="s">
        <v>2035</v>
      </c>
      <c r="C359" s="347" t="s">
        <v>2034</v>
      </c>
      <c r="D359" s="978"/>
      <c r="E359" s="347">
        <f t="shared" si="12"/>
        <v>43809</v>
      </c>
      <c r="F359" s="347">
        <f t="shared" si="12"/>
        <v>43815</v>
      </c>
      <c r="G359" s="347">
        <f t="shared" si="12"/>
        <v>43828</v>
      </c>
    </row>
    <row r="360" spans="1:7" ht="12.75" customHeight="1">
      <c r="B360" s="347"/>
      <c r="C360" s="347"/>
      <c r="D360" s="978"/>
      <c r="E360" s="347">
        <f t="shared" si="12"/>
        <v>43816</v>
      </c>
      <c r="F360" s="347">
        <f t="shared" si="12"/>
        <v>43822</v>
      </c>
      <c r="G360" s="347">
        <f t="shared" si="12"/>
        <v>43835</v>
      </c>
    </row>
    <row r="361" spans="1:7" ht="12.75" customHeight="1">
      <c r="B361" s="347"/>
      <c r="C361" s="347"/>
      <c r="D361" s="978"/>
      <c r="E361" s="347">
        <f t="shared" si="12"/>
        <v>43823</v>
      </c>
      <c r="F361" s="347">
        <f t="shared" si="12"/>
        <v>43829</v>
      </c>
      <c r="G361" s="347">
        <f t="shared" si="12"/>
        <v>43842</v>
      </c>
    </row>
    <row r="362" spans="1:7">
      <c r="C362" s="351"/>
      <c r="D362" s="350"/>
      <c r="E362" s="349"/>
      <c r="G362" s="348"/>
    </row>
    <row r="363" spans="1:7">
      <c r="A363" s="345" t="s">
        <v>2033</v>
      </c>
      <c r="B363" s="964" t="s">
        <v>25</v>
      </c>
      <c r="C363" s="964" t="s">
        <v>26</v>
      </c>
      <c r="D363" s="964" t="s">
        <v>27</v>
      </c>
      <c r="E363" s="989" t="s">
        <v>2032</v>
      </c>
      <c r="F363" s="347" t="s">
        <v>267</v>
      </c>
      <c r="G363" s="347" t="s">
        <v>147</v>
      </c>
    </row>
    <row r="364" spans="1:7" ht="12" customHeight="1">
      <c r="A364" s="345"/>
      <c r="B364" s="965"/>
      <c r="C364" s="965"/>
      <c r="D364" s="965"/>
      <c r="E364" s="990"/>
      <c r="F364" s="344" t="s">
        <v>29</v>
      </c>
      <c r="G364" s="331" t="s">
        <v>30</v>
      </c>
    </row>
    <row r="365" spans="1:7" ht="12.75" customHeight="1">
      <c r="A365" s="345"/>
      <c r="B365" s="344" t="s">
        <v>2031</v>
      </c>
      <c r="C365" s="344" t="s">
        <v>2030</v>
      </c>
      <c r="D365" s="977" t="s">
        <v>2029</v>
      </c>
      <c r="E365" s="344">
        <v>43798</v>
      </c>
      <c r="F365" s="344">
        <v>43805</v>
      </c>
      <c r="G365" s="344">
        <v>43820</v>
      </c>
    </row>
    <row r="366" spans="1:7" ht="12.75" customHeight="1">
      <c r="A366" s="345"/>
      <c r="B366" s="344" t="s">
        <v>2028</v>
      </c>
      <c r="C366" s="344" t="s">
        <v>2027</v>
      </c>
      <c r="D366" s="978"/>
      <c r="E366" s="344">
        <f t="shared" ref="E366:G369" si="13">E365+7</f>
        <v>43805</v>
      </c>
      <c r="F366" s="344">
        <f t="shared" si="13"/>
        <v>43812</v>
      </c>
      <c r="G366" s="344">
        <f t="shared" si="13"/>
        <v>43827</v>
      </c>
    </row>
    <row r="367" spans="1:7" ht="12.75" customHeight="1">
      <c r="A367" s="346"/>
      <c r="B367" s="344"/>
      <c r="C367" s="344"/>
      <c r="D367" s="978"/>
      <c r="E367" s="344">
        <f t="shared" si="13"/>
        <v>43812</v>
      </c>
      <c r="F367" s="344">
        <f t="shared" si="13"/>
        <v>43819</v>
      </c>
      <c r="G367" s="344">
        <f t="shared" si="13"/>
        <v>43834</v>
      </c>
    </row>
    <row r="368" spans="1:7" ht="12.75" customHeight="1">
      <c r="A368" s="345"/>
      <c r="B368" s="344"/>
      <c r="C368" s="344"/>
      <c r="D368" s="978"/>
      <c r="E368" s="344">
        <f t="shared" si="13"/>
        <v>43819</v>
      </c>
      <c r="F368" s="344">
        <f t="shared" si="13"/>
        <v>43826</v>
      </c>
      <c r="G368" s="344">
        <f t="shared" si="13"/>
        <v>43841</v>
      </c>
    </row>
    <row r="369" spans="1:8" ht="12.75" customHeight="1">
      <c r="A369" s="345"/>
      <c r="B369" s="344"/>
      <c r="C369" s="344"/>
      <c r="D369" s="979"/>
      <c r="E369" s="344">
        <f t="shared" si="13"/>
        <v>43826</v>
      </c>
      <c r="F369" s="344">
        <f t="shared" si="13"/>
        <v>43833</v>
      </c>
      <c r="G369" s="344">
        <f t="shared" si="13"/>
        <v>43848</v>
      </c>
    </row>
    <row r="370" spans="1:8" s="337" customFormat="1" ht="12.75" customHeight="1">
      <c r="B370" s="341"/>
      <c r="C370" s="341"/>
      <c r="D370" s="339"/>
      <c r="E370" s="339"/>
      <c r="F370" s="339"/>
      <c r="G370" s="339"/>
    </row>
    <row r="371" spans="1:8" s="337" customFormat="1" ht="12.75" customHeight="1">
      <c r="A371" s="339" t="s">
        <v>2026</v>
      </c>
      <c r="B371" s="960" t="s">
        <v>25</v>
      </c>
      <c r="C371" s="960" t="s">
        <v>26</v>
      </c>
      <c r="D371" s="960" t="s">
        <v>27</v>
      </c>
      <c r="E371" s="960" t="s">
        <v>1990</v>
      </c>
      <c r="F371" s="343" t="s">
        <v>267</v>
      </c>
      <c r="G371" s="343" t="s">
        <v>2025</v>
      </c>
    </row>
    <row r="372" spans="1:8" s="337" customFormat="1" ht="12.75" customHeight="1">
      <c r="A372" s="339" t="s">
        <v>2013</v>
      </c>
      <c r="B372" s="961"/>
      <c r="C372" s="961"/>
      <c r="D372" s="961"/>
      <c r="E372" s="961"/>
      <c r="F372" s="343" t="s">
        <v>29</v>
      </c>
      <c r="G372" s="343" t="s">
        <v>30</v>
      </c>
    </row>
    <row r="373" spans="1:8" s="337" customFormat="1" ht="12.75" customHeight="1">
      <c r="A373" s="339"/>
      <c r="B373" s="330" t="s">
        <v>2024</v>
      </c>
      <c r="C373" s="330" t="s">
        <v>2023</v>
      </c>
      <c r="D373" s="991" t="s">
        <v>2022</v>
      </c>
      <c r="E373" s="330">
        <v>43704</v>
      </c>
      <c r="F373" s="330">
        <v>43711</v>
      </c>
      <c r="G373" s="330">
        <v>43734</v>
      </c>
    </row>
    <row r="374" spans="1:8" s="337" customFormat="1" ht="12.75" customHeight="1">
      <c r="A374" s="339"/>
      <c r="B374" s="330" t="s">
        <v>2021</v>
      </c>
      <c r="C374" s="330" t="s">
        <v>2020</v>
      </c>
      <c r="D374" s="992"/>
      <c r="E374" s="330">
        <v>43711</v>
      </c>
      <c r="F374" s="330">
        <v>43718</v>
      </c>
      <c r="G374" s="330">
        <v>43741</v>
      </c>
    </row>
    <row r="375" spans="1:8" s="337" customFormat="1" ht="12.75" customHeight="1">
      <c r="A375" s="339"/>
      <c r="B375" s="330" t="s">
        <v>2019</v>
      </c>
      <c r="C375" s="330" t="s">
        <v>2018</v>
      </c>
      <c r="D375" s="992"/>
      <c r="E375" s="330">
        <v>43718</v>
      </c>
      <c r="F375" s="330">
        <v>43725</v>
      </c>
      <c r="G375" s="330">
        <v>43748</v>
      </c>
    </row>
    <row r="376" spans="1:8" s="337" customFormat="1" ht="12.75" customHeight="1">
      <c r="A376" s="339"/>
      <c r="B376" s="330" t="s">
        <v>2017</v>
      </c>
      <c r="C376" s="330" t="s">
        <v>2016</v>
      </c>
      <c r="D376" s="992"/>
      <c r="E376" s="330">
        <v>43725</v>
      </c>
      <c r="F376" s="330">
        <v>43732</v>
      </c>
      <c r="G376" s="330">
        <v>43755</v>
      </c>
    </row>
    <row r="377" spans="1:8" s="337" customFormat="1" ht="12.75" customHeight="1">
      <c r="A377" s="339"/>
      <c r="B377" s="330" t="s">
        <v>2015</v>
      </c>
      <c r="C377" s="330" t="s">
        <v>2014</v>
      </c>
      <c r="D377" s="993"/>
      <c r="E377" s="330">
        <v>43732</v>
      </c>
      <c r="F377" s="330">
        <v>43739</v>
      </c>
      <c r="G377" s="330">
        <v>43762</v>
      </c>
    </row>
    <row r="378" spans="1:8" s="337" customFormat="1" ht="12.75" customHeight="1">
      <c r="B378" s="341"/>
      <c r="C378" s="341"/>
      <c r="D378" s="342"/>
      <c r="E378" s="341"/>
      <c r="F378" s="341"/>
      <c r="G378" s="341"/>
    </row>
    <row r="379" spans="1:8" s="337" customFormat="1" ht="12.75" customHeight="1">
      <c r="A379" s="339" t="s">
        <v>1054</v>
      </c>
      <c r="B379" s="980" t="s">
        <v>25</v>
      </c>
      <c r="C379" s="980" t="s">
        <v>26</v>
      </c>
      <c r="D379" s="980" t="s">
        <v>27</v>
      </c>
      <c r="E379" s="980" t="s">
        <v>1990</v>
      </c>
      <c r="F379" s="340" t="s">
        <v>267</v>
      </c>
      <c r="G379" s="340" t="s">
        <v>150</v>
      </c>
      <c r="H379" s="337" t="s">
        <v>1989</v>
      </c>
    </row>
    <row r="380" spans="1:8" s="337" customFormat="1" ht="12.75" customHeight="1">
      <c r="A380" s="339" t="s">
        <v>2013</v>
      </c>
      <c r="B380" s="980"/>
      <c r="C380" s="980"/>
      <c r="D380" s="980"/>
      <c r="E380" s="980"/>
      <c r="F380" s="340" t="s">
        <v>29</v>
      </c>
      <c r="G380" s="340" t="s">
        <v>30</v>
      </c>
    </row>
    <row r="381" spans="1:8" s="337" customFormat="1" ht="12.75" customHeight="1">
      <c r="A381" s="339"/>
      <c r="B381" s="330" t="s">
        <v>2012</v>
      </c>
      <c r="C381" s="330" t="s">
        <v>1293</v>
      </c>
      <c r="D381" s="973" t="s">
        <v>2011</v>
      </c>
      <c r="E381" s="338">
        <v>43796</v>
      </c>
      <c r="F381" s="338">
        <v>43803</v>
      </c>
      <c r="G381" s="338">
        <v>43833</v>
      </c>
    </row>
    <row r="382" spans="1:8" s="337" customFormat="1" ht="12.75" customHeight="1">
      <c r="A382" s="339"/>
      <c r="B382" s="330" t="s">
        <v>2010</v>
      </c>
      <c r="C382" s="330" t="s">
        <v>2009</v>
      </c>
      <c r="D382" s="973"/>
      <c r="E382" s="338">
        <f t="shared" ref="E382:G384" si="14">E381+7</f>
        <v>43803</v>
      </c>
      <c r="F382" s="338">
        <f t="shared" si="14"/>
        <v>43810</v>
      </c>
      <c r="G382" s="338">
        <f t="shared" si="14"/>
        <v>43840</v>
      </c>
    </row>
    <row r="383" spans="1:8" s="337" customFormat="1" ht="12.75" customHeight="1">
      <c r="A383" s="339"/>
      <c r="B383" s="330" t="s">
        <v>2008</v>
      </c>
      <c r="C383" s="330" t="s">
        <v>2007</v>
      </c>
      <c r="D383" s="973"/>
      <c r="E383" s="338">
        <f t="shared" si="14"/>
        <v>43810</v>
      </c>
      <c r="F383" s="338">
        <f t="shared" si="14"/>
        <v>43817</v>
      </c>
      <c r="G383" s="338">
        <f t="shared" si="14"/>
        <v>43847</v>
      </c>
    </row>
    <row r="384" spans="1:8" s="337" customFormat="1" ht="12.75" customHeight="1">
      <c r="A384" s="339"/>
      <c r="B384" s="330" t="s">
        <v>2006</v>
      </c>
      <c r="C384" s="330" t="s">
        <v>402</v>
      </c>
      <c r="D384" s="973"/>
      <c r="E384" s="338">
        <f t="shared" si="14"/>
        <v>43817</v>
      </c>
      <c r="F384" s="338">
        <f t="shared" si="14"/>
        <v>43824</v>
      </c>
      <c r="G384" s="338">
        <f t="shared" si="14"/>
        <v>43854</v>
      </c>
    </row>
    <row r="385" spans="1:8">
      <c r="C385" s="336"/>
      <c r="D385" s="336"/>
      <c r="E385" s="336"/>
      <c r="G385" s="335"/>
    </row>
    <row r="386" spans="1:8">
      <c r="A386" s="334" t="s">
        <v>2005</v>
      </c>
      <c r="B386" s="980" t="s">
        <v>25</v>
      </c>
      <c r="C386" s="980" t="s">
        <v>26</v>
      </c>
      <c r="D386" s="982" t="s">
        <v>27</v>
      </c>
      <c r="E386" s="982" t="s">
        <v>1990</v>
      </c>
      <c r="F386" s="331" t="s">
        <v>267</v>
      </c>
      <c r="G386" s="331" t="s">
        <v>259</v>
      </c>
      <c r="H386" s="327" t="s">
        <v>1989</v>
      </c>
    </row>
    <row r="387" spans="1:8">
      <c r="A387" s="333" t="s">
        <v>2004</v>
      </c>
      <c r="B387" s="980"/>
      <c r="C387" s="980"/>
      <c r="D387" s="982"/>
      <c r="E387" s="982"/>
      <c r="F387" s="331" t="s">
        <v>29</v>
      </c>
      <c r="G387" s="331" t="s">
        <v>30</v>
      </c>
    </row>
    <row r="388" spans="1:8" ht="14.25" customHeight="1">
      <c r="B388" s="330" t="s">
        <v>2003</v>
      </c>
      <c r="C388" s="330" t="s">
        <v>2002</v>
      </c>
      <c r="D388" s="970" t="s">
        <v>2001</v>
      </c>
      <c r="E388" s="329">
        <v>43797</v>
      </c>
      <c r="F388" s="329">
        <v>43804</v>
      </c>
      <c r="G388" s="329">
        <v>43843</v>
      </c>
    </row>
    <row r="389" spans="1:8" ht="14.25" customHeight="1">
      <c r="B389" s="330" t="s">
        <v>2000</v>
      </c>
      <c r="C389" s="330" t="s">
        <v>1999</v>
      </c>
      <c r="D389" s="970"/>
      <c r="E389" s="329">
        <f t="shared" ref="E389:G392" si="15">E388+7</f>
        <v>43804</v>
      </c>
      <c r="F389" s="329">
        <f t="shared" si="15"/>
        <v>43811</v>
      </c>
      <c r="G389" s="329">
        <f t="shared" si="15"/>
        <v>43850</v>
      </c>
    </row>
    <row r="390" spans="1:8" ht="14.25" customHeight="1">
      <c r="B390" s="330" t="s">
        <v>1998</v>
      </c>
      <c r="C390" s="330" t="s">
        <v>1997</v>
      </c>
      <c r="D390" s="970"/>
      <c r="E390" s="329">
        <f t="shared" si="15"/>
        <v>43811</v>
      </c>
      <c r="F390" s="329">
        <f t="shared" si="15"/>
        <v>43818</v>
      </c>
      <c r="G390" s="329">
        <f t="shared" si="15"/>
        <v>43857</v>
      </c>
    </row>
    <row r="391" spans="1:8" ht="13.5" customHeight="1">
      <c r="B391" s="330" t="s">
        <v>1996</v>
      </c>
      <c r="C391" s="330" t="s">
        <v>1995</v>
      </c>
      <c r="D391" s="970"/>
      <c r="E391" s="329">
        <f t="shared" si="15"/>
        <v>43818</v>
      </c>
      <c r="F391" s="329">
        <f t="shared" si="15"/>
        <v>43825</v>
      </c>
      <c r="G391" s="329">
        <f t="shared" si="15"/>
        <v>43864</v>
      </c>
    </row>
    <row r="392" spans="1:8" ht="13.5" customHeight="1">
      <c r="B392" s="330" t="s">
        <v>1994</v>
      </c>
      <c r="C392" s="330" t="s">
        <v>1993</v>
      </c>
      <c r="D392" s="970"/>
      <c r="E392" s="329">
        <f t="shared" si="15"/>
        <v>43825</v>
      </c>
      <c r="F392" s="329">
        <f t="shared" si="15"/>
        <v>43832</v>
      </c>
      <c r="G392" s="329">
        <f t="shared" si="15"/>
        <v>43871</v>
      </c>
    </row>
    <row r="394" spans="1:8">
      <c r="A394" s="327" t="s">
        <v>1992</v>
      </c>
      <c r="B394" s="981" t="s">
        <v>25</v>
      </c>
      <c r="C394" s="981" t="s">
        <v>26</v>
      </c>
      <c r="D394" s="981" t="s">
        <v>27</v>
      </c>
      <c r="E394" s="981" t="s">
        <v>1990</v>
      </c>
      <c r="F394" s="331" t="s">
        <v>267</v>
      </c>
      <c r="G394" s="331" t="s">
        <v>79</v>
      </c>
      <c r="H394" s="327" t="s">
        <v>1989</v>
      </c>
    </row>
    <row r="395" spans="1:8">
      <c r="A395" s="327" t="s">
        <v>1988</v>
      </c>
      <c r="B395" s="981"/>
      <c r="C395" s="981"/>
      <c r="D395" s="981"/>
      <c r="E395" s="981"/>
      <c r="F395" s="331" t="s">
        <v>29</v>
      </c>
      <c r="G395" s="331" t="s">
        <v>30</v>
      </c>
    </row>
    <row r="396" spans="1:8" ht="13.5" customHeight="1">
      <c r="A396" s="332"/>
      <c r="B396" s="330" t="s">
        <v>1987</v>
      </c>
      <c r="C396" s="330" t="s">
        <v>1986</v>
      </c>
      <c r="D396" s="970" t="s">
        <v>1985</v>
      </c>
      <c r="E396" s="329">
        <v>43796</v>
      </c>
      <c r="F396" s="329">
        <v>43801</v>
      </c>
      <c r="G396" s="329">
        <v>43813</v>
      </c>
    </row>
    <row r="397" spans="1:8" ht="13.5" customHeight="1">
      <c r="A397" s="332"/>
      <c r="B397" s="330" t="s">
        <v>1984</v>
      </c>
      <c r="C397" s="330" t="s">
        <v>1983</v>
      </c>
      <c r="D397" s="970"/>
      <c r="E397" s="329">
        <f t="shared" ref="E397:G400" si="16">E396+7</f>
        <v>43803</v>
      </c>
      <c r="F397" s="329">
        <f t="shared" si="16"/>
        <v>43808</v>
      </c>
      <c r="G397" s="329">
        <f t="shared" si="16"/>
        <v>43820</v>
      </c>
    </row>
    <row r="398" spans="1:8" ht="13.5" customHeight="1">
      <c r="A398" s="332"/>
      <c r="B398" s="330" t="s">
        <v>1982</v>
      </c>
      <c r="C398" s="330" t="s">
        <v>1981</v>
      </c>
      <c r="D398" s="970"/>
      <c r="E398" s="329">
        <f t="shared" si="16"/>
        <v>43810</v>
      </c>
      <c r="F398" s="329">
        <f t="shared" si="16"/>
        <v>43815</v>
      </c>
      <c r="G398" s="329">
        <f t="shared" si="16"/>
        <v>43827</v>
      </c>
    </row>
    <row r="399" spans="1:8" ht="13.5" customHeight="1">
      <c r="A399" s="332"/>
      <c r="B399" s="330" t="s">
        <v>1980</v>
      </c>
      <c r="C399" s="330" t="s">
        <v>1979</v>
      </c>
      <c r="D399" s="970"/>
      <c r="E399" s="329">
        <f t="shared" si="16"/>
        <v>43817</v>
      </c>
      <c r="F399" s="329">
        <f t="shared" si="16"/>
        <v>43822</v>
      </c>
      <c r="G399" s="329">
        <f t="shared" si="16"/>
        <v>43834</v>
      </c>
    </row>
    <row r="400" spans="1:8" ht="13.5" customHeight="1">
      <c r="A400" s="332"/>
      <c r="B400" s="330" t="s">
        <v>1978</v>
      </c>
      <c r="C400" s="330" t="s">
        <v>1977</v>
      </c>
      <c r="D400" s="970"/>
      <c r="E400" s="329">
        <f t="shared" si="16"/>
        <v>43824</v>
      </c>
      <c r="F400" s="329">
        <f t="shared" si="16"/>
        <v>43829</v>
      </c>
      <c r="G400" s="329">
        <f t="shared" si="16"/>
        <v>43841</v>
      </c>
    </row>
    <row r="402" spans="1:8">
      <c r="A402" s="327" t="s">
        <v>1991</v>
      </c>
      <c r="B402" s="981" t="s">
        <v>25</v>
      </c>
      <c r="C402" s="981" t="s">
        <v>26</v>
      </c>
      <c r="D402" s="981" t="s">
        <v>27</v>
      </c>
      <c r="E402" s="981" t="s">
        <v>1990</v>
      </c>
      <c r="F402" s="331" t="s">
        <v>267</v>
      </c>
      <c r="G402" s="331" t="s">
        <v>77</v>
      </c>
      <c r="H402" s="327" t="s">
        <v>1989</v>
      </c>
    </row>
    <row r="403" spans="1:8">
      <c r="A403" s="327" t="s">
        <v>1988</v>
      </c>
      <c r="B403" s="981"/>
      <c r="C403" s="981"/>
      <c r="D403" s="981"/>
      <c r="E403" s="981"/>
      <c r="F403" s="331" t="s">
        <v>29</v>
      </c>
      <c r="G403" s="331" t="s">
        <v>30</v>
      </c>
    </row>
    <row r="404" spans="1:8" ht="13.5" customHeight="1">
      <c r="B404" s="330" t="s">
        <v>1987</v>
      </c>
      <c r="C404" s="330" t="s">
        <v>1986</v>
      </c>
      <c r="D404" s="970" t="s">
        <v>1985</v>
      </c>
      <c r="E404" s="329">
        <v>43796</v>
      </c>
      <c r="F404" s="329">
        <v>43801</v>
      </c>
      <c r="G404" s="329">
        <v>43817</v>
      </c>
    </row>
    <row r="405" spans="1:8" ht="13.5" customHeight="1">
      <c r="B405" s="330" t="s">
        <v>1984</v>
      </c>
      <c r="C405" s="330" t="s">
        <v>1983</v>
      </c>
      <c r="D405" s="970"/>
      <c r="E405" s="329">
        <f t="shared" ref="E405:G408" si="17">E404+7</f>
        <v>43803</v>
      </c>
      <c r="F405" s="329">
        <f t="shared" si="17"/>
        <v>43808</v>
      </c>
      <c r="G405" s="329">
        <f t="shared" si="17"/>
        <v>43824</v>
      </c>
    </row>
    <row r="406" spans="1:8" ht="13.5" customHeight="1">
      <c r="B406" s="330" t="s">
        <v>1982</v>
      </c>
      <c r="C406" s="330" t="s">
        <v>1981</v>
      </c>
      <c r="D406" s="970"/>
      <c r="E406" s="329">
        <f t="shared" si="17"/>
        <v>43810</v>
      </c>
      <c r="F406" s="329">
        <f t="shared" si="17"/>
        <v>43815</v>
      </c>
      <c r="G406" s="329">
        <f t="shared" si="17"/>
        <v>43831</v>
      </c>
    </row>
    <row r="407" spans="1:8" ht="13.5" customHeight="1">
      <c r="B407" s="330" t="s">
        <v>1980</v>
      </c>
      <c r="C407" s="330" t="s">
        <v>1979</v>
      </c>
      <c r="D407" s="970"/>
      <c r="E407" s="329">
        <f t="shared" si="17"/>
        <v>43817</v>
      </c>
      <c r="F407" s="329">
        <f t="shared" si="17"/>
        <v>43822</v>
      </c>
      <c r="G407" s="329">
        <f t="shared" si="17"/>
        <v>43838</v>
      </c>
    </row>
    <row r="408" spans="1:8" ht="13.5" customHeight="1">
      <c r="B408" s="330" t="s">
        <v>1978</v>
      </c>
      <c r="C408" s="330" t="s">
        <v>1977</v>
      </c>
      <c r="D408" s="970"/>
      <c r="E408" s="329">
        <f t="shared" si="17"/>
        <v>43824</v>
      </c>
      <c r="F408" s="329">
        <f t="shared" si="17"/>
        <v>43829</v>
      </c>
      <c r="G408" s="329">
        <f t="shared" si="17"/>
        <v>43845</v>
      </c>
    </row>
    <row r="409" spans="1:8">
      <c r="C409" s="328"/>
    </row>
  </sheetData>
  <mergeCells count="228">
    <mergeCell ref="B265:B266"/>
    <mergeCell ref="D224:D225"/>
    <mergeCell ref="B248:B249"/>
    <mergeCell ref="C248:C249"/>
    <mergeCell ref="B273:B274"/>
    <mergeCell ref="B224:B225"/>
    <mergeCell ref="B256:B257"/>
    <mergeCell ref="D207:D208"/>
    <mergeCell ref="D216:D217"/>
    <mergeCell ref="C232:C233"/>
    <mergeCell ref="C273:C274"/>
    <mergeCell ref="D209:D213"/>
    <mergeCell ref="B207:B208"/>
    <mergeCell ref="B216:B217"/>
    <mergeCell ref="B240:B241"/>
    <mergeCell ref="C207:C208"/>
    <mergeCell ref="B232:B233"/>
    <mergeCell ref="B199:B200"/>
    <mergeCell ref="D160:D164"/>
    <mergeCell ref="C216:C217"/>
    <mergeCell ref="C158:C159"/>
    <mergeCell ref="B158:B159"/>
    <mergeCell ref="E94:E95"/>
    <mergeCell ref="E140:E141"/>
    <mergeCell ref="D127:D130"/>
    <mergeCell ref="C62:C63"/>
    <mergeCell ref="E132:E133"/>
    <mergeCell ref="B167:B168"/>
    <mergeCell ref="C167:C168"/>
    <mergeCell ref="D149:D150"/>
    <mergeCell ref="D158:D159"/>
    <mergeCell ref="D151:D156"/>
    <mergeCell ref="D120:D123"/>
    <mergeCell ref="D134:D138"/>
    <mergeCell ref="E118:E119"/>
    <mergeCell ref="B62:B63"/>
    <mergeCell ref="B70:B71"/>
    <mergeCell ref="C125:C126"/>
    <mergeCell ref="B78:B79"/>
    <mergeCell ref="C86:C87"/>
    <mergeCell ref="B118:B119"/>
    <mergeCell ref="B86:B87"/>
    <mergeCell ref="D78:D79"/>
    <mergeCell ref="C78:C79"/>
    <mergeCell ref="D190:D197"/>
    <mergeCell ref="B176:B177"/>
    <mergeCell ref="C176:C177"/>
    <mergeCell ref="D176:D177"/>
    <mergeCell ref="E176:E177"/>
    <mergeCell ref="D178:D185"/>
    <mergeCell ref="B188:B189"/>
    <mergeCell ref="E158:E159"/>
    <mergeCell ref="E167:E168"/>
    <mergeCell ref="B132:B133"/>
    <mergeCell ref="C132:C133"/>
    <mergeCell ref="B140:B141"/>
    <mergeCell ref="B149:B150"/>
    <mergeCell ref="D140:D141"/>
    <mergeCell ref="C111:C112"/>
    <mergeCell ref="C118:C119"/>
    <mergeCell ref="E188:E189"/>
    <mergeCell ref="D94:D95"/>
    <mergeCell ref="C70:C71"/>
    <mergeCell ref="D32:D36"/>
    <mergeCell ref="D40:D44"/>
    <mergeCell ref="E62:E63"/>
    <mergeCell ref="D62:D63"/>
    <mergeCell ref="E46:E47"/>
    <mergeCell ref="E78:E79"/>
    <mergeCell ref="E86:E87"/>
    <mergeCell ref="E70:E71"/>
    <mergeCell ref="D70:D71"/>
    <mergeCell ref="D86:D87"/>
    <mergeCell ref="B38:B39"/>
    <mergeCell ref="D22:D23"/>
    <mergeCell ref="D30:D31"/>
    <mergeCell ref="B14:B15"/>
    <mergeCell ref="A1:G1"/>
    <mergeCell ref="A4:G4"/>
    <mergeCell ref="B7:B8"/>
    <mergeCell ref="B30:B31"/>
    <mergeCell ref="B54:B55"/>
    <mergeCell ref="E7:E8"/>
    <mergeCell ref="E30:E31"/>
    <mergeCell ref="E54:E55"/>
    <mergeCell ref="B46:B47"/>
    <mergeCell ref="D46:D47"/>
    <mergeCell ref="E38:E39"/>
    <mergeCell ref="C30:C31"/>
    <mergeCell ref="E14:E15"/>
    <mergeCell ref="C14:C15"/>
    <mergeCell ref="D14:D15"/>
    <mergeCell ref="B22:B23"/>
    <mergeCell ref="E22:E23"/>
    <mergeCell ref="D54:D55"/>
    <mergeCell ref="C38:C39"/>
    <mergeCell ref="C22:C23"/>
    <mergeCell ref="C54:C55"/>
    <mergeCell ref="D38:D39"/>
    <mergeCell ref="C7:C8"/>
    <mergeCell ref="D7:D8"/>
    <mergeCell ref="C46:C47"/>
    <mergeCell ref="D218:D222"/>
    <mergeCell ref="E281:E282"/>
    <mergeCell ref="E224:E225"/>
    <mergeCell ref="C199:C200"/>
    <mergeCell ref="D265:D266"/>
    <mergeCell ref="E125:E126"/>
    <mergeCell ref="E314:E315"/>
    <mergeCell ref="C289:C290"/>
    <mergeCell ref="D283:D287"/>
    <mergeCell ref="E248:E249"/>
    <mergeCell ref="D256:D257"/>
    <mergeCell ref="E265:E266"/>
    <mergeCell ref="E289:E290"/>
    <mergeCell ref="E306:E307"/>
    <mergeCell ref="E298:E299"/>
    <mergeCell ref="E207:E208"/>
    <mergeCell ref="E216:E217"/>
    <mergeCell ref="D201:D205"/>
    <mergeCell ref="C298:C299"/>
    <mergeCell ref="D281:D282"/>
    <mergeCell ref="D232:D233"/>
    <mergeCell ref="D273:D274"/>
    <mergeCell ref="C224:C225"/>
    <mergeCell ref="B94:B95"/>
    <mergeCell ref="B111:B112"/>
    <mergeCell ref="B125:B126"/>
    <mergeCell ref="C363:C364"/>
    <mergeCell ref="E363:E364"/>
    <mergeCell ref="D347:D348"/>
    <mergeCell ref="D357:D361"/>
    <mergeCell ref="D132:D133"/>
    <mergeCell ref="C94:C95"/>
    <mergeCell ref="D111:D112"/>
    <mergeCell ref="D167:D168"/>
    <mergeCell ref="C140:C141"/>
    <mergeCell ref="D125:D126"/>
    <mergeCell ref="C188:C189"/>
    <mergeCell ref="D188:D189"/>
    <mergeCell ref="C149:C150"/>
    <mergeCell ref="C256:C257"/>
    <mergeCell ref="C240:C241"/>
    <mergeCell ref="C265:C266"/>
    <mergeCell ref="E256:E257"/>
    <mergeCell ref="D240:D241"/>
    <mergeCell ref="E240:E241"/>
    <mergeCell ref="C281:C282"/>
    <mergeCell ref="D199:D200"/>
    <mergeCell ref="E402:E403"/>
    <mergeCell ref="B394:B395"/>
    <mergeCell ref="D402:D403"/>
    <mergeCell ref="C394:C395"/>
    <mergeCell ref="D394:D395"/>
    <mergeCell ref="B402:B403"/>
    <mergeCell ref="C402:C403"/>
    <mergeCell ref="E111:E112"/>
    <mergeCell ref="E371:E372"/>
    <mergeCell ref="C355:C356"/>
    <mergeCell ref="E347:E348"/>
    <mergeCell ref="E355:E356"/>
    <mergeCell ref="D316:D320"/>
    <mergeCell ref="C306:C307"/>
    <mergeCell ref="D355:D356"/>
    <mergeCell ref="D363:D364"/>
    <mergeCell ref="D306:D307"/>
    <mergeCell ref="E199:E200"/>
    <mergeCell ref="D118:D119"/>
    <mergeCell ref="C314:C315"/>
    <mergeCell ref="E273:E274"/>
    <mergeCell ref="E232:E233"/>
    <mergeCell ref="D248:D249"/>
    <mergeCell ref="E149:E150"/>
    <mergeCell ref="E394:E395"/>
    <mergeCell ref="E386:E387"/>
    <mergeCell ref="B386:B387"/>
    <mergeCell ref="D396:D400"/>
    <mergeCell ref="B379:B380"/>
    <mergeCell ref="C379:C380"/>
    <mergeCell ref="D379:D380"/>
    <mergeCell ref="D386:D387"/>
    <mergeCell ref="E379:E380"/>
    <mergeCell ref="D226:D230"/>
    <mergeCell ref="D242:D246"/>
    <mergeCell ref="D258:D263"/>
    <mergeCell ref="D267:D271"/>
    <mergeCell ref="D234:D238"/>
    <mergeCell ref="D250:D254"/>
    <mergeCell ref="D300:D304"/>
    <mergeCell ref="D365:D369"/>
    <mergeCell ref="D314:D315"/>
    <mergeCell ref="D289:D290"/>
    <mergeCell ref="D298:D299"/>
    <mergeCell ref="D291:D296"/>
    <mergeCell ref="D404:D408"/>
    <mergeCell ref="D388:D392"/>
    <mergeCell ref="D308:D312"/>
    <mergeCell ref="D275:D279"/>
    <mergeCell ref="D333:D337"/>
    <mergeCell ref="D322:D323"/>
    <mergeCell ref="D331:D332"/>
    <mergeCell ref="D324:D329"/>
    <mergeCell ref="B339:B340"/>
    <mergeCell ref="C339:C340"/>
    <mergeCell ref="D339:D340"/>
    <mergeCell ref="D381:D384"/>
    <mergeCell ref="C386:C387"/>
    <mergeCell ref="D373:D377"/>
    <mergeCell ref="B281:B282"/>
    <mergeCell ref="B289:B290"/>
    <mergeCell ref="B298:B299"/>
    <mergeCell ref="C347:C348"/>
    <mergeCell ref="B331:B332"/>
    <mergeCell ref="C331:C332"/>
    <mergeCell ref="E331:E332"/>
    <mergeCell ref="B371:B372"/>
    <mergeCell ref="C371:C372"/>
    <mergeCell ref="B306:B307"/>
    <mergeCell ref="E322:E323"/>
    <mergeCell ref="B363:B364"/>
    <mergeCell ref="B314:B315"/>
    <mergeCell ref="B347:B348"/>
    <mergeCell ref="B355:B356"/>
    <mergeCell ref="B322:B323"/>
    <mergeCell ref="C322:C323"/>
    <mergeCell ref="D371:D372"/>
    <mergeCell ref="E339:E340"/>
    <mergeCell ref="D341:D345"/>
  </mergeCells>
  <phoneticPr fontId="11" type="noConversion"/>
  <hyperlinks>
    <hyperlink ref="A86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70" r:id="rId2" display="javascript:void(0);"/>
    <hyperlink ref="C170" r:id="rId3" display="javascript:void(0);"/>
    <hyperlink ref="B171" r:id="rId4" display="javascript:void(0);"/>
    <hyperlink ref="C171" r:id="rId5" display="javascript:void(0);"/>
    <hyperlink ref="B172" r:id="rId6" display="javascript:void(0);"/>
    <hyperlink ref="C172" r:id="rId7" display="javascript:void(0);"/>
    <hyperlink ref="B173" r:id="rId8" display="javascript:void(0);"/>
    <hyperlink ref="C173" r:id="rId9" display="javascript:void(0);"/>
    <hyperlink ref="B72" r:id="rId10" tooltip="Please click here for Schedule details." display="javascript:void(0);"/>
    <hyperlink ref="C72" r:id="rId11" tooltip="Please click here for Schedule details." display="javascript:void(0);"/>
    <hyperlink ref="B73" r:id="rId12" tooltip="Please click here for Schedule details." display="javascript:void(0);"/>
    <hyperlink ref="C73" r:id="rId13" tooltip="Please click here for Schedule details." display="javascript:void(0);"/>
    <hyperlink ref="B74" r:id="rId14" tooltip="Please click here for Schedule details." display="javascript:void(0);"/>
    <hyperlink ref="C74" r:id="rId15" tooltip="Please click here for Schedule details." display="javascript:void(0);"/>
    <hyperlink ref="B75" r:id="rId16" tooltip="Please click here for Schedule details." display="javascript:void(0);"/>
    <hyperlink ref="C75" r:id="rId17" tooltip="Please click here for Schedule details." display="javascript:void(0);"/>
    <hyperlink ref="B76" r:id="rId18" tooltip="Please click here for Schedule details." display="javascript:void(0);"/>
    <hyperlink ref="C76" r:id="rId19" tooltip="Please click here for Schedule details." display="javascript:void(0);"/>
    <hyperlink ref="B373" r:id="rId20" display="javascript:void(0);"/>
    <hyperlink ref="C373" r:id="rId21" display="javascript:void(0);"/>
    <hyperlink ref="B374" r:id="rId22" display="javascript:void(0);"/>
    <hyperlink ref="C374" r:id="rId23" display="javascript:void(0);"/>
    <hyperlink ref="B375" r:id="rId24" display="javascript:void(0);"/>
    <hyperlink ref="C375" r:id="rId25" display="javascript:void(0);"/>
    <hyperlink ref="B376" r:id="rId26" display="javascript:void(0);"/>
    <hyperlink ref="C376" r:id="rId27" display="javascript:void(0);"/>
    <hyperlink ref="B377" r:id="rId28" display="javascript:void(0);"/>
    <hyperlink ref="C377" r:id="rId29" display="javascript:void(0);"/>
    <hyperlink ref="C209" r:id="rId30" display="https://www.cma-cgm.com/ebusiness/schedules/voyage/detail?voyageReference=0VK3BW1MA"/>
    <hyperlink ref="C210" r:id="rId31" display="https://www.cma-cgm.com/ebusiness/schedules/voyage/detail?voyageReference=0VK3DW1MA"/>
    <hyperlink ref="C211" r:id="rId32" display="https://www.cma-cgm.com/ebusiness/schedules/voyage/detail?voyageReference=0VK3FW1MA"/>
    <hyperlink ref="C212" r:id="rId33" display="https://www.cma-cgm.com/ebusiness/schedules/voyage/detail?voyageReference=0VK3HW1MA"/>
    <hyperlink ref="C213" r:id="rId34" display="https://www.cma-cgm.com/ebusiness/schedules/voyage/detail?voyageReference=0VK3JW1MA"/>
    <hyperlink ref="B169" r:id="rId35" display="javascript:void(0);"/>
    <hyperlink ref="C169" r:id="rId36" display="javascript:void(0);"/>
    <hyperlink ref="B324" r:id="rId37" location="vesselSchedules?fromDate=2019-09-27&amp;vesselCode=C8N" display="https://www.maersk.com/schedules/ - vesselSchedules?fromDate=2019-09-27&amp;vesselCode=C8N"/>
    <hyperlink ref="B134" r:id="rId38" display="javascript:void(0);"/>
    <hyperlink ref="B136" r:id="rId39" display="javascript:void(0);"/>
    <hyperlink ref="B137" r:id="rId40" display="javascript:void(0);"/>
    <hyperlink ref="C261" r:id="rId41" tooltip="Please click here for Schedule details." display="javascript:void(0);"/>
    <hyperlink ref="B261" r:id="rId42" tooltip="Please click here for Schedule details." display="javascript:void(0);"/>
    <hyperlink ref="C260" r:id="rId43" tooltip="Please click here for Schedule details." display="javascript:void(0);"/>
    <hyperlink ref="B260" r:id="rId44" tooltip="Please click here for Schedule details." display="javascript:void(0);"/>
    <hyperlink ref="C259" r:id="rId45" tooltip="Please click here for Schedule details." display="javascript:void(0);"/>
    <hyperlink ref="B259" r:id="rId46" tooltip="Please click here for Schedule details." display="javascript:void(0);"/>
    <hyperlink ref="C258" r:id="rId47" tooltip="Please click here for Schedule details." display="javascript:void(0);"/>
    <hyperlink ref="B258" r:id="rId48" tooltip="Please click here for Schedule details." display="javascript:void(0);"/>
    <hyperlink ref="B129" r:id="rId49" display="https://cn.wanhai.com/views/skd/SkdByPortDetail.xhtml?file_num=64835&amp;top_file_num=64735&amp;parent_id=64834"/>
    <hyperlink ref="B130" r:id="rId50" display="https://cn.wanhai.com/views/skd/SkdByPortDetail.xhtml?file_num=64835&amp;top_file_num=64735&amp;parent_id=64834"/>
    <hyperlink ref="B381" r:id="rId51" tooltip="Please click here for Schedule details." display="javascript:void(0);"/>
    <hyperlink ref="B308" r:id="rId52" location="vesselSchedules?fromDate=2019-09-01&amp;vesselCode=61Z" display="https://www.maersk.com/schedules/ - vesselSchedules?fromDate=2019-09-01&amp;vesselCode=61Z"/>
    <hyperlink ref="B325" r:id="rId53" location="vesselSchedules?fromDate=2019-10-31&amp;vesselCode=8SH" display="https://www.maersk.com/schedules/ - vesselSchedules?fromDate=2019-10-31&amp;vesselCode=8SH"/>
    <hyperlink ref="B326" r:id="rId54" location="vesselSchedules?fromDate=2019-10-31&amp;vesselCode=94N" display="https://www.maersk.com/schedules/ - vesselSchedules?fromDate=2019-10-31&amp;vesselCode=94N"/>
    <hyperlink ref="B327" r:id="rId55" location="vesselSchedules?fromDate=2019-10-31&amp;vesselCode=O2R" display="https://www.maersk.com/schedules/ - vesselSchedules?fromDate=2019-10-31&amp;vesselCode=O2R"/>
    <hyperlink ref="B328" r:id="rId56" location="vesselSchedules?fromDate=2019-10-31&amp;vesselCode=93N" display="https://www.maersk.com/schedules/ - vesselSchedules?fromDate=2019-10-31&amp;vesselCode=93N"/>
    <hyperlink ref="B329" r:id="rId57" location="vesselSchedules?fromDate=2019-10-31&amp;vesselCode=547" display="https://www.maersk.com/schedules/ - vesselSchedules?fromDate=2019-10-31&amp;vesselCode=547"/>
    <hyperlink ref="B127" r:id="rId58" display="https://www.wanhai.com/views/skd/SkdByPortDetail.xhtml?file_num=64835&amp;top_file_num=64735&amp;parent_id=64834"/>
    <hyperlink ref="B382" r:id="rId59" tooltip="Please click here for Schedule details." display="javascript:void(0);"/>
    <hyperlink ref="B383" r:id="rId60" tooltip="Please click here for Schedule details." display="javascript:void(0);"/>
    <hyperlink ref="B384" r:id="rId61" tooltip="Please click here for Schedule details." display="javascript:void(0);"/>
    <hyperlink ref="B357" r:id="rId62" display="https://www.wanhai.com/views/skd/SkdByPortDetail.xhtml?file_num=64835&amp;top_file_num=64735&amp;parent_id=64834"/>
    <hyperlink ref="B358" r:id="rId63" display="https://www.wanhai.com/views/skd/SkdByPortDetail.xhtml?file_num=64835&amp;top_file_num=64735&amp;parent_id=64834"/>
    <hyperlink ref="B359" r:id="rId64" display="https://www.wanhai.com/views/skd/SkdByPortDetail.xhtml?file_num=64835&amp;top_file_num=64735&amp;parent_id=64834"/>
    <hyperlink ref="B365" r:id="rId65" display="https://www.wanhai.com/views/skd/SkdByPortDetail.xhtml?file_num=64835&amp;top_file_num=64735&amp;parent_id=64834"/>
    <hyperlink ref="B366" r:id="rId66" display="https://www.wanhai.com/views/skd/SkdByPortDetail.xhtml?file_num=64835&amp;top_file_num=64735&amp;parent_id=64834"/>
    <hyperlink ref="B183" r:id="rId67" display="https://www.wanhai.com/views/skd/SkdByPortDetail.xhtml?file_num=64835&amp;top_file_num=64735&amp;parent_id=64834"/>
    <hyperlink ref="B195" r:id="rId68" display="https://www.wanhai.com/views/skd/SkdByPortDetail.xhtml?file_num=64835&amp;top_file_num=64735&amp;parent_id=64834"/>
    <hyperlink ref="B184" r:id="rId69" display="https://www.wanhai.com/views/skd/SkdByPortDetail.xhtml?file_num=64835&amp;top_file_num=64735&amp;parent_id=64834"/>
    <hyperlink ref="B196" r:id="rId70" display="https://www.wanhai.com/views/skd/SkdByPortDetail.xhtml?file_num=64835&amp;top_file_num=64735&amp;parent_id=64834"/>
    <hyperlink ref="B185" r:id="rId71" display="https://www.wanhai.com/views/skd/SkdByPortDetail.xhtml?file_num=64835&amp;top_file_num=64735&amp;parent_id=64834"/>
    <hyperlink ref="B197" r:id="rId72" display="https://www.wanhai.com/views/skd/SkdByPortDetail.xhtml?file_num=64835&amp;top_file_num=64735&amp;parent_id=64834"/>
  </hyperlinks>
  <pageMargins left="0.69930555555555596" right="0.69930555555555596" top="0.75" bottom="0.75" header="0.3" footer="0.3"/>
  <pageSetup paperSize="9" orientation="portrait" horizontalDpi="200" verticalDpi="300" r:id="rId73"/>
  <drawing r:id="rId74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932"/>
  <sheetViews>
    <sheetView zoomScale="130" zoomScaleNormal="130" workbookViewId="0">
      <selection activeCell="B581" sqref="B581"/>
    </sheetView>
  </sheetViews>
  <sheetFormatPr defaultRowHeight="15.75"/>
  <cols>
    <col min="1" max="1" width="4.375" style="452" customWidth="1"/>
    <col min="2" max="2" width="43.875" style="451" customWidth="1"/>
    <col min="3" max="3" width="12.375" style="450" customWidth="1"/>
    <col min="4" max="4" width="13.75" style="449" bestFit="1" customWidth="1"/>
    <col min="5" max="5" width="14.875" style="449" customWidth="1"/>
    <col min="6" max="6" width="13.125" style="449" customWidth="1"/>
    <col min="7" max="7" width="18.625" style="449" customWidth="1"/>
    <col min="8" max="8" width="23.25" style="449" customWidth="1"/>
    <col min="9" max="16384" width="9" style="449"/>
  </cols>
  <sheetData>
    <row r="1" spans="1:7" ht="67.5" customHeight="1">
      <c r="A1" s="1076" t="s">
        <v>2993</v>
      </c>
      <c r="B1" s="1077"/>
      <c r="C1" s="1076"/>
      <c r="D1" s="1076"/>
      <c r="E1" s="1076"/>
      <c r="F1" s="1077"/>
      <c r="G1" s="1076"/>
    </row>
    <row r="2" spans="1:7" ht="33.75" customHeight="1">
      <c r="A2" s="1078" t="s">
        <v>22</v>
      </c>
      <c r="B2" s="1079"/>
      <c r="C2" s="679"/>
      <c r="D2" s="678"/>
      <c r="E2" s="678"/>
      <c r="F2" s="678"/>
      <c r="G2" s="677">
        <v>43800</v>
      </c>
    </row>
    <row r="3" spans="1:7" s="450" customFormat="1" ht="21.75" customHeight="1">
      <c r="A3" s="676"/>
      <c r="B3" s="1080"/>
      <c r="C3" s="1081"/>
      <c r="D3" s="1081"/>
      <c r="E3" s="1081"/>
      <c r="F3" s="1081"/>
      <c r="G3" s="1081"/>
    </row>
    <row r="4" spans="1:7" s="450" customFormat="1" ht="15" customHeight="1">
      <c r="A4" s="675" t="s">
        <v>23</v>
      </c>
      <c r="B4" s="675"/>
      <c r="C4" s="675"/>
      <c r="D4" s="675"/>
      <c r="E4" s="675"/>
      <c r="F4" s="675"/>
      <c r="G4" s="675"/>
    </row>
    <row r="5" spans="1:7" s="511" customFormat="1" ht="15" customHeight="1">
      <c r="A5" s="1082" t="s">
        <v>2992</v>
      </c>
      <c r="B5" s="1082"/>
      <c r="C5" s="674"/>
      <c r="D5" s="673"/>
      <c r="E5" s="673"/>
      <c r="F5" s="672"/>
      <c r="G5" s="672"/>
    </row>
    <row r="6" spans="1:7" s="460" customFormat="1" ht="15" customHeight="1">
      <c r="A6" s="644"/>
      <c r="B6" s="1040" t="s">
        <v>25</v>
      </c>
      <c r="C6" s="1034" t="s">
        <v>26</v>
      </c>
      <c r="D6" s="1034" t="s">
        <v>2991</v>
      </c>
      <c r="E6" s="647" t="s">
        <v>2456</v>
      </c>
      <c r="F6" s="648" t="s">
        <v>6</v>
      </c>
      <c r="G6" s="647" t="s">
        <v>50</v>
      </c>
    </row>
    <row r="7" spans="1:7" s="460" customFormat="1" ht="15" customHeight="1">
      <c r="A7" s="644"/>
      <c r="B7" s="1040"/>
      <c r="C7" s="1034"/>
      <c r="D7" s="1034"/>
      <c r="E7" s="647" t="s">
        <v>2455</v>
      </c>
      <c r="F7" s="648" t="s">
        <v>29</v>
      </c>
      <c r="G7" s="647" t="s">
        <v>30</v>
      </c>
    </row>
    <row r="8" spans="1:7" s="460" customFormat="1" ht="15" customHeight="1">
      <c r="A8" s="644"/>
      <c r="B8" s="522" t="s">
        <v>2939</v>
      </c>
      <c r="C8" s="522" t="s">
        <v>2938</v>
      </c>
      <c r="D8" s="1072" t="s">
        <v>2990</v>
      </c>
      <c r="E8" s="671">
        <f>F8-5</f>
        <v>43799</v>
      </c>
      <c r="F8" s="660">
        <v>43804</v>
      </c>
      <c r="G8" s="660">
        <f>F8+41</f>
        <v>43845</v>
      </c>
    </row>
    <row r="9" spans="1:7" s="460" customFormat="1" ht="15" customHeight="1">
      <c r="A9" s="644"/>
      <c r="B9" s="522" t="s">
        <v>2937</v>
      </c>
      <c r="C9" s="522" t="s">
        <v>2608</v>
      </c>
      <c r="D9" s="1073"/>
      <c r="E9" s="671">
        <f>F9-5</f>
        <v>43806</v>
      </c>
      <c r="F9" s="660">
        <f>F8+7</f>
        <v>43811</v>
      </c>
      <c r="G9" s="660">
        <f>F9+41</f>
        <v>43852</v>
      </c>
    </row>
    <row r="10" spans="1:7" s="460" customFormat="1" ht="15" customHeight="1">
      <c r="A10" s="644"/>
      <c r="B10" s="522" t="s">
        <v>2936</v>
      </c>
      <c r="C10" s="522" t="s">
        <v>2933</v>
      </c>
      <c r="D10" s="1073"/>
      <c r="E10" s="671">
        <f>F10-5</f>
        <v>43813</v>
      </c>
      <c r="F10" s="660">
        <f>F9+7</f>
        <v>43818</v>
      </c>
      <c r="G10" s="660">
        <f>F10+41</f>
        <v>43859</v>
      </c>
    </row>
    <row r="11" spans="1:7" s="460" customFormat="1" ht="15" customHeight="1">
      <c r="A11" s="644"/>
      <c r="B11" s="522" t="s">
        <v>2935</v>
      </c>
      <c r="C11" s="590" t="s">
        <v>2608</v>
      </c>
      <c r="D11" s="1073"/>
      <c r="E11" s="671">
        <f>F11-5</f>
        <v>43820</v>
      </c>
      <c r="F11" s="660">
        <f>F10+7</f>
        <v>43825</v>
      </c>
      <c r="G11" s="660">
        <f>F11+41</f>
        <v>43866</v>
      </c>
    </row>
    <row r="12" spans="1:7" s="460" customFormat="1" ht="15" customHeight="1">
      <c r="A12" s="644"/>
      <c r="B12" s="522" t="s">
        <v>2934</v>
      </c>
      <c r="C12" s="590" t="s">
        <v>2933</v>
      </c>
      <c r="D12" s="1074"/>
      <c r="E12" s="671">
        <f>F12-5</f>
        <v>43827</v>
      </c>
      <c r="F12" s="660">
        <f>F11+7</f>
        <v>43832</v>
      </c>
      <c r="G12" s="660">
        <f>F12+41</f>
        <v>43873</v>
      </c>
    </row>
    <row r="13" spans="1:7" s="465" customFormat="1" ht="15" customHeight="1">
      <c r="A13" s="1022" t="s">
        <v>2989</v>
      </c>
      <c r="B13" s="1022"/>
      <c r="C13" s="663"/>
      <c r="D13" s="663"/>
      <c r="E13" s="650"/>
      <c r="F13" s="649"/>
      <c r="G13" s="649"/>
    </row>
    <row r="14" spans="1:7" s="460" customFormat="1" ht="15" hidden="1" customHeight="1">
      <c r="A14" s="644"/>
      <c r="B14" s="1075" t="s">
        <v>25</v>
      </c>
      <c r="C14" s="1034" t="s">
        <v>26</v>
      </c>
      <c r="D14" s="1034" t="s">
        <v>5</v>
      </c>
      <c r="E14" s="647" t="s">
        <v>2456</v>
      </c>
      <c r="F14" s="648" t="s">
        <v>6</v>
      </c>
      <c r="G14" s="647" t="s">
        <v>52</v>
      </c>
    </row>
    <row r="15" spans="1:7" s="460" customFormat="1" ht="15" hidden="1" customHeight="1">
      <c r="A15" s="644"/>
      <c r="B15" s="1075"/>
      <c r="C15" s="1034"/>
      <c r="D15" s="1034"/>
      <c r="E15" s="647" t="s">
        <v>2455</v>
      </c>
      <c r="F15" s="648" t="s">
        <v>29</v>
      </c>
      <c r="G15" s="647" t="s">
        <v>30</v>
      </c>
    </row>
    <row r="16" spans="1:7" s="460" customFormat="1" ht="15" hidden="1" customHeight="1">
      <c r="A16" s="644"/>
      <c r="B16" s="522" t="s">
        <v>2982</v>
      </c>
      <c r="C16" s="522" t="s">
        <v>2620</v>
      </c>
      <c r="D16" s="1072" t="s">
        <v>102</v>
      </c>
      <c r="E16" s="659">
        <f>F16-5</f>
        <v>43708</v>
      </c>
      <c r="F16" s="660">
        <v>43713</v>
      </c>
      <c r="G16" s="658">
        <f>F16+35</f>
        <v>43748</v>
      </c>
    </row>
    <row r="17" spans="1:7" s="460" customFormat="1" ht="15" hidden="1" customHeight="1">
      <c r="A17" s="644"/>
      <c r="B17" s="522" t="s">
        <v>2980</v>
      </c>
      <c r="C17" s="522" t="s">
        <v>2688</v>
      </c>
      <c r="D17" s="1073"/>
      <c r="E17" s="659">
        <f>F17-5</f>
        <v>43715</v>
      </c>
      <c r="F17" s="658">
        <f>F16+7</f>
        <v>43720</v>
      </c>
      <c r="G17" s="658">
        <f>F17+35</f>
        <v>43755</v>
      </c>
    </row>
    <row r="18" spans="1:7" s="460" customFormat="1" ht="15" hidden="1" customHeight="1">
      <c r="A18" s="644"/>
      <c r="B18" s="522" t="s">
        <v>2939</v>
      </c>
      <c r="C18" s="522" t="s">
        <v>2620</v>
      </c>
      <c r="D18" s="1073"/>
      <c r="E18" s="659">
        <f>F18-5</f>
        <v>43722</v>
      </c>
      <c r="F18" s="658">
        <f>F17+7</f>
        <v>43727</v>
      </c>
      <c r="G18" s="658">
        <f>F18+35</f>
        <v>43762</v>
      </c>
    </row>
    <row r="19" spans="1:7" s="532" customFormat="1" ht="15" hidden="1" customHeight="1">
      <c r="A19" s="644"/>
      <c r="B19" s="522" t="s">
        <v>2937</v>
      </c>
      <c r="C19" s="590" t="s">
        <v>2933</v>
      </c>
      <c r="D19" s="1073"/>
      <c r="E19" s="659">
        <f>F19-5</f>
        <v>43729</v>
      </c>
      <c r="F19" s="658">
        <f>F18+7</f>
        <v>43734</v>
      </c>
      <c r="G19" s="658">
        <f>F19+35</f>
        <v>43769</v>
      </c>
    </row>
    <row r="20" spans="1:7" s="602" customFormat="1" ht="15" hidden="1" customHeight="1">
      <c r="A20" s="644"/>
      <c r="B20" s="522" t="s">
        <v>2936</v>
      </c>
      <c r="C20" s="590" t="s">
        <v>2938</v>
      </c>
      <c r="D20" s="1074"/>
      <c r="E20" s="659">
        <f>F20-5</f>
        <v>43736</v>
      </c>
      <c r="F20" s="658">
        <f>F19+7</f>
        <v>43741</v>
      </c>
      <c r="G20" s="658">
        <f>F20+35</f>
        <v>43776</v>
      </c>
    </row>
    <row r="21" spans="1:7" s="460" customFormat="1" ht="15" customHeight="1">
      <c r="A21" s="644"/>
      <c r="B21" s="1040" t="s">
        <v>25</v>
      </c>
      <c r="C21" s="1034" t="s">
        <v>26</v>
      </c>
      <c r="D21" s="1034" t="s">
        <v>5</v>
      </c>
      <c r="E21" s="647" t="s">
        <v>2456</v>
      </c>
      <c r="F21" s="648" t="s">
        <v>6</v>
      </c>
      <c r="G21" s="647" t="s">
        <v>2989</v>
      </c>
    </row>
    <row r="22" spans="1:7" s="460" customFormat="1" ht="15" customHeight="1">
      <c r="A22" s="644"/>
      <c r="B22" s="1040"/>
      <c r="C22" s="1034"/>
      <c r="D22" s="1034"/>
      <c r="E22" s="647" t="s">
        <v>2455</v>
      </c>
      <c r="F22" s="648" t="s">
        <v>29</v>
      </c>
      <c r="G22" s="647" t="s">
        <v>30</v>
      </c>
    </row>
    <row r="23" spans="1:7" s="460" customFormat="1" ht="15" customHeight="1">
      <c r="A23" s="644"/>
      <c r="B23" s="522" t="s">
        <v>2710</v>
      </c>
      <c r="C23" s="522" t="s">
        <v>2595</v>
      </c>
      <c r="D23" s="1072" t="s">
        <v>2624</v>
      </c>
      <c r="E23" s="659">
        <f>F23-5</f>
        <v>43801</v>
      </c>
      <c r="F23" s="660">
        <v>43806</v>
      </c>
      <c r="G23" s="658">
        <f>F23+35</f>
        <v>43841</v>
      </c>
    </row>
    <row r="24" spans="1:7" s="460" customFormat="1" ht="15" customHeight="1">
      <c r="A24" s="644"/>
      <c r="B24" s="522" t="s">
        <v>2609</v>
      </c>
      <c r="C24" s="522" t="s">
        <v>2608</v>
      </c>
      <c r="D24" s="1073"/>
      <c r="E24" s="659">
        <f>F24-5</f>
        <v>43808</v>
      </c>
      <c r="F24" s="658">
        <f>F23+7</f>
        <v>43813</v>
      </c>
      <c r="G24" s="658">
        <f>F24+35</f>
        <v>43848</v>
      </c>
    </row>
    <row r="25" spans="1:7" s="460" customFormat="1" ht="15" customHeight="1">
      <c r="A25" s="644"/>
      <c r="B25" s="522" t="s">
        <v>2607</v>
      </c>
      <c r="C25" s="522" t="s">
        <v>2595</v>
      </c>
      <c r="D25" s="1073"/>
      <c r="E25" s="659">
        <f>F25-5</f>
        <v>43815</v>
      </c>
      <c r="F25" s="658">
        <f>F24+7</f>
        <v>43820</v>
      </c>
      <c r="G25" s="658">
        <f>F25+35</f>
        <v>43855</v>
      </c>
    </row>
    <row r="26" spans="1:7" s="532" customFormat="1" ht="15" customHeight="1">
      <c r="A26" s="644"/>
      <c r="B26" s="522" t="s">
        <v>2606</v>
      </c>
      <c r="C26" s="590" t="s">
        <v>2595</v>
      </c>
      <c r="D26" s="1073"/>
      <c r="E26" s="659">
        <f>F26-5</f>
        <v>43822</v>
      </c>
      <c r="F26" s="658">
        <f>F25+7</f>
        <v>43827</v>
      </c>
      <c r="G26" s="658">
        <f>F26+35</f>
        <v>43862</v>
      </c>
    </row>
    <row r="27" spans="1:7" s="602" customFormat="1" ht="15" customHeight="1">
      <c r="A27" s="644"/>
      <c r="B27" s="522" t="s">
        <v>2605</v>
      </c>
      <c r="C27" s="590" t="s">
        <v>2604</v>
      </c>
      <c r="D27" s="1074"/>
      <c r="E27" s="659">
        <f>F27-5</f>
        <v>43829</v>
      </c>
      <c r="F27" s="658">
        <f>F26+7</f>
        <v>43834</v>
      </c>
      <c r="G27" s="658">
        <f>F27+35</f>
        <v>43869</v>
      </c>
    </row>
    <row r="28" spans="1:7" s="451" customFormat="1" ht="15" customHeight="1">
      <c r="A28" s="1022" t="s">
        <v>2988</v>
      </c>
      <c r="B28" s="1022"/>
      <c r="C28" s="663"/>
      <c r="D28" s="650"/>
      <c r="E28" s="650"/>
      <c r="F28" s="649"/>
      <c r="G28" s="649"/>
    </row>
    <row r="29" spans="1:7" s="460" customFormat="1" ht="15" customHeight="1">
      <c r="A29" s="644"/>
      <c r="B29" s="1040" t="s">
        <v>25</v>
      </c>
      <c r="C29" s="1038" t="s">
        <v>26</v>
      </c>
      <c r="D29" s="1038" t="s">
        <v>5</v>
      </c>
      <c r="E29" s="647" t="s">
        <v>2456</v>
      </c>
      <c r="F29" s="648" t="s">
        <v>6</v>
      </c>
      <c r="G29" s="662" t="s">
        <v>2988</v>
      </c>
    </row>
    <row r="30" spans="1:7" s="460" customFormat="1" ht="15" customHeight="1">
      <c r="A30" s="644"/>
      <c r="B30" s="1040"/>
      <c r="C30" s="1039"/>
      <c r="D30" s="1039"/>
      <c r="E30" s="647" t="s">
        <v>2455</v>
      </c>
      <c r="F30" s="661" t="s">
        <v>29</v>
      </c>
      <c r="G30" s="647" t="s">
        <v>30</v>
      </c>
    </row>
    <row r="31" spans="1:7" s="460" customFormat="1" ht="15" customHeight="1">
      <c r="A31" s="644"/>
      <c r="B31" s="522" t="s">
        <v>2939</v>
      </c>
      <c r="C31" s="522" t="s">
        <v>2938</v>
      </c>
      <c r="D31" s="1033" t="s">
        <v>2987</v>
      </c>
      <c r="E31" s="659">
        <f>F31-5</f>
        <v>43799</v>
      </c>
      <c r="F31" s="660">
        <v>43804</v>
      </c>
      <c r="G31" s="658">
        <f>F31+41</f>
        <v>43845</v>
      </c>
    </row>
    <row r="32" spans="1:7" s="460" customFormat="1" ht="15" customHeight="1">
      <c r="A32" s="644"/>
      <c r="B32" s="522" t="s">
        <v>2937</v>
      </c>
      <c r="C32" s="522" t="s">
        <v>2608</v>
      </c>
      <c r="D32" s="1033"/>
      <c r="E32" s="659">
        <f>F32-5</f>
        <v>43806</v>
      </c>
      <c r="F32" s="658">
        <f>F31+7</f>
        <v>43811</v>
      </c>
      <c r="G32" s="658">
        <f>F32+41</f>
        <v>43852</v>
      </c>
    </row>
    <row r="33" spans="1:7" s="460" customFormat="1" ht="15" customHeight="1">
      <c r="A33" s="644"/>
      <c r="B33" s="522" t="s">
        <v>2936</v>
      </c>
      <c r="C33" s="522" t="s">
        <v>2933</v>
      </c>
      <c r="D33" s="1033"/>
      <c r="E33" s="659">
        <f>F33-5</f>
        <v>43813</v>
      </c>
      <c r="F33" s="658">
        <f>F32+7</f>
        <v>43818</v>
      </c>
      <c r="G33" s="658">
        <f>F33+41</f>
        <v>43859</v>
      </c>
    </row>
    <row r="34" spans="1:7" s="460" customFormat="1" ht="15.95" customHeight="1">
      <c r="A34" s="644"/>
      <c r="B34" s="522" t="s">
        <v>2935</v>
      </c>
      <c r="C34" s="590" t="s">
        <v>2608</v>
      </c>
      <c r="D34" s="1033"/>
      <c r="E34" s="659">
        <f>F34-5</f>
        <v>43820</v>
      </c>
      <c r="F34" s="658">
        <f>F33+7</f>
        <v>43825</v>
      </c>
      <c r="G34" s="658">
        <f>F34+41</f>
        <v>43866</v>
      </c>
    </row>
    <row r="35" spans="1:7" s="460" customFormat="1" ht="15" customHeight="1">
      <c r="A35" s="644"/>
      <c r="B35" s="522" t="s">
        <v>2934</v>
      </c>
      <c r="C35" s="590" t="s">
        <v>2933</v>
      </c>
      <c r="D35" s="1033"/>
      <c r="E35" s="659">
        <f>F35-5</f>
        <v>43827</v>
      </c>
      <c r="F35" s="658">
        <f>F34+7</f>
        <v>43832</v>
      </c>
      <c r="G35" s="658">
        <f>F35+41</f>
        <v>43873</v>
      </c>
    </row>
    <row r="36" spans="1:7" s="465" customFormat="1" ht="15" customHeight="1">
      <c r="A36" s="1022" t="s">
        <v>2986</v>
      </c>
      <c r="B36" s="1022"/>
      <c r="C36" s="663"/>
      <c r="D36" s="650"/>
      <c r="E36" s="650"/>
      <c r="F36" s="649"/>
      <c r="G36" s="649"/>
    </row>
    <row r="37" spans="1:7" s="460" customFormat="1" ht="15" customHeight="1">
      <c r="A37" s="644"/>
      <c r="B37" s="1040" t="s">
        <v>25</v>
      </c>
      <c r="C37" s="1038" t="s">
        <v>26</v>
      </c>
      <c r="D37" s="1038" t="s">
        <v>5</v>
      </c>
      <c r="E37" s="647" t="s">
        <v>2456</v>
      </c>
      <c r="F37" s="648" t="s">
        <v>6</v>
      </c>
      <c r="G37" s="662" t="s">
        <v>41</v>
      </c>
    </row>
    <row r="38" spans="1:7" s="460" customFormat="1" ht="15" customHeight="1">
      <c r="A38" s="644"/>
      <c r="B38" s="1040"/>
      <c r="C38" s="1039"/>
      <c r="D38" s="1071"/>
      <c r="E38" s="647" t="s">
        <v>2455</v>
      </c>
      <c r="F38" s="661" t="s">
        <v>29</v>
      </c>
      <c r="G38" s="647" t="s">
        <v>30</v>
      </c>
    </row>
    <row r="39" spans="1:7" s="460" customFormat="1" ht="15" customHeight="1">
      <c r="A39" s="644"/>
      <c r="B39" s="522" t="s">
        <v>2939</v>
      </c>
      <c r="C39" s="522" t="s">
        <v>2938</v>
      </c>
      <c r="D39" s="1072" t="s">
        <v>102</v>
      </c>
      <c r="E39" s="659">
        <f>F39-6</f>
        <v>43798</v>
      </c>
      <c r="F39" s="660">
        <v>43804</v>
      </c>
      <c r="G39" s="658">
        <f>F39+41</f>
        <v>43845</v>
      </c>
    </row>
    <row r="40" spans="1:7" s="460" customFormat="1" ht="14.25" customHeight="1">
      <c r="A40" s="644"/>
      <c r="B40" s="522" t="s">
        <v>2937</v>
      </c>
      <c r="C40" s="522" t="s">
        <v>2608</v>
      </c>
      <c r="D40" s="1073"/>
      <c r="E40" s="659">
        <f>F40-6</f>
        <v>43805</v>
      </c>
      <c r="F40" s="658">
        <f>F39+7</f>
        <v>43811</v>
      </c>
      <c r="G40" s="658">
        <f>F40+41</f>
        <v>43852</v>
      </c>
    </row>
    <row r="41" spans="1:7" s="460" customFormat="1" ht="15" customHeight="1">
      <c r="A41" s="644"/>
      <c r="B41" s="522" t="s">
        <v>2936</v>
      </c>
      <c r="C41" s="522" t="s">
        <v>2933</v>
      </c>
      <c r="D41" s="1073"/>
      <c r="E41" s="659">
        <f>F41-6</f>
        <v>43812</v>
      </c>
      <c r="F41" s="658">
        <f>F40+7</f>
        <v>43818</v>
      </c>
      <c r="G41" s="658">
        <f>F41+41</f>
        <v>43859</v>
      </c>
    </row>
    <row r="42" spans="1:7" s="460" customFormat="1" ht="15" customHeight="1">
      <c r="A42" s="644"/>
      <c r="B42" s="522" t="s">
        <v>2935</v>
      </c>
      <c r="C42" s="590" t="s">
        <v>2608</v>
      </c>
      <c r="D42" s="1073"/>
      <c r="E42" s="659">
        <f>F42-6</f>
        <v>43819</v>
      </c>
      <c r="F42" s="658">
        <f>F41+7</f>
        <v>43825</v>
      </c>
      <c r="G42" s="658">
        <f>F42+41</f>
        <v>43866</v>
      </c>
    </row>
    <row r="43" spans="1:7" s="460" customFormat="1" ht="15" customHeight="1">
      <c r="A43" s="644"/>
      <c r="B43" s="522" t="s">
        <v>2934</v>
      </c>
      <c r="C43" s="590" t="s">
        <v>2933</v>
      </c>
      <c r="D43" s="1074"/>
      <c r="E43" s="659">
        <f>F43-6</f>
        <v>43826</v>
      </c>
      <c r="F43" s="658">
        <f>F42+7</f>
        <v>43832</v>
      </c>
      <c r="G43" s="658">
        <f>F43+41</f>
        <v>43873</v>
      </c>
    </row>
    <row r="44" spans="1:7" s="465" customFormat="1" ht="14.1" customHeight="1">
      <c r="A44" s="1022" t="s">
        <v>2985</v>
      </c>
      <c r="B44" s="1022"/>
      <c r="C44" s="663"/>
      <c r="D44" s="663"/>
      <c r="E44" s="650"/>
      <c r="F44" s="649"/>
      <c r="G44" s="649"/>
    </row>
    <row r="45" spans="1:7" s="460" customFormat="1" ht="15" customHeight="1">
      <c r="A45" s="644"/>
      <c r="B45" s="1040" t="s">
        <v>25</v>
      </c>
      <c r="C45" s="1034" t="s">
        <v>26</v>
      </c>
      <c r="D45" s="1034" t="s">
        <v>5</v>
      </c>
      <c r="E45" s="647" t="s">
        <v>2456</v>
      </c>
      <c r="F45" s="648" t="s">
        <v>6</v>
      </c>
      <c r="G45" s="647" t="s">
        <v>51</v>
      </c>
    </row>
    <row r="46" spans="1:7" s="460" customFormat="1" ht="15" customHeight="1">
      <c r="A46" s="644"/>
      <c r="B46" s="1040"/>
      <c r="C46" s="1034"/>
      <c r="D46" s="1034"/>
      <c r="E46" s="647" t="s">
        <v>2455</v>
      </c>
      <c r="F46" s="648" t="s">
        <v>29</v>
      </c>
      <c r="G46" s="647" t="s">
        <v>30</v>
      </c>
    </row>
    <row r="47" spans="1:7" s="460" customFormat="1" ht="15" customHeight="1">
      <c r="A47" s="644"/>
      <c r="B47" s="522" t="s">
        <v>2939</v>
      </c>
      <c r="C47" s="522" t="s">
        <v>2938</v>
      </c>
      <c r="D47" s="1072" t="s">
        <v>2773</v>
      </c>
      <c r="E47" s="659">
        <f>F47-5</f>
        <v>43799</v>
      </c>
      <c r="F47" s="660">
        <v>43804</v>
      </c>
      <c r="G47" s="658">
        <f>F47+44</f>
        <v>43848</v>
      </c>
    </row>
    <row r="48" spans="1:7" s="460" customFormat="1" ht="15" customHeight="1">
      <c r="A48" s="644"/>
      <c r="B48" s="522" t="s">
        <v>2937</v>
      </c>
      <c r="C48" s="522" t="s">
        <v>2608</v>
      </c>
      <c r="D48" s="1073"/>
      <c r="E48" s="659">
        <f>F48-5</f>
        <v>43806</v>
      </c>
      <c r="F48" s="658">
        <f>F47+7</f>
        <v>43811</v>
      </c>
      <c r="G48" s="658">
        <f>F48+44</f>
        <v>43855</v>
      </c>
    </row>
    <row r="49" spans="1:56" s="460" customFormat="1" ht="15" customHeight="1">
      <c r="A49" s="644"/>
      <c r="B49" s="522" t="s">
        <v>2936</v>
      </c>
      <c r="C49" s="522" t="s">
        <v>2933</v>
      </c>
      <c r="D49" s="1073"/>
      <c r="E49" s="659">
        <f>F49-5</f>
        <v>43813</v>
      </c>
      <c r="F49" s="658">
        <f>F48+7</f>
        <v>43818</v>
      </c>
      <c r="G49" s="658">
        <f>F49+44</f>
        <v>43862</v>
      </c>
    </row>
    <row r="50" spans="1:56" s="532" customFormat="1" ht="15" customHeight="1">
      <c r="A50" s="644"/>
      <c r="B50" s="522" t="s">
        <v>2935</v>
      </c>
      <c r="C50" s="590" t="s">
        <v>2608</v>
      </c>
      <c r="D50" s="1073"/>
      <c r="E50" s="659">
        <f>F50-5</f>
        <v>43820</v>
      </c>
      <c r="F50" s="658">
        <f>F49+7</f>
        <v>43825</v>
      </c>
      <c r="G50" s="658">
        <f>F50+44</f>
        <v>43869</v>
      </c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</row>
    <row r="51" spans="1:56" s="602" customFormat="1" ht="15" customHeight="1">
      <c r="A51" s="644"/>
      <c r="B51" s="522" t="s">
        <v>2934</v>
      </c>
      <c r="C51" s="590" t="s">
        <v>2933</v>
      </c>
      <c r="D51" s="1074"/>
      <c r="E51" s="659">
        <f>F51-5</f>
        <v>43827</v>
      </c>
      <c r="F51" s="658">
        <f>F50+7</f>
        <v>43832</v>
      </c>
      <c r="G51" s="658">
        <f>F51+44</f>
        <v>43876</v>
      </c>
      <c r="H51" s="460"/>
      <c r="J51" s="460"/>
    </row>
    <row r="52" spans="1:56" s="465" customFormat="1" ht="15" customHeight="1">
      <c r="A52" s="1022" t="s">
        <v>2984</v>
      </c>
      <c r="B52" s="1022"/>
      <c r="C52" s="650"/>
      <c r="D52" s="649"/>
      <c r="E52" s="649"/>
      <c r="F52" s="649"/>
      <c r="G52" s="670"/>
      <c r="J52" s="460"/>
    </row>
    <row r="53" spans="1:56" s="460" customFormat="1" ht="15" customHeight="1">
      <c r="A53" s="669"/>
      <c r="B53" s="1040" t="s">
        <v>25</v>
      </c>
      <c r="C53" s="1034" t="s">
        <v>26</v>
      </c>
      <c r="D53" s="1034" t="s">
        <v>5</v>
      </c>
      <c r="E53" s="647" t="s">
        <v>2456</v>
      </c>
      <c r="F53" s="648" t="s">
        <v>6</v>
      </c>
      <c r="G53" s="647" t="s">
        <v>24</v>
      </c>
    </row>
    <row r="54" spans="1:56" s="460" customFormat="1" ht="15" customHeight="1">
      <c r="A54" s="669"/>
      <c r="B54" s="1040"/>
      <c r="C54" s="1034"/>
      <c r="D54" s="1034"/>
      <c r="E54" s="647" t="s">
        <v>2455</v>
      </c>
      <c r="F54" s="648" t="s">
        <v>29</v>
      </c>
      <c r="G54" s="647" t="s">
        <v>30</v>
      </c>
    </row>
    <row r="55" spans="1:56" s="460" customFormat="1" ht="15" customHeight="1">
      <c r="A55" s="644"/>
      <c r="B55" s="522" t="s">
        <v>2939</v>
      </c>
      <c r="C55" s="522" t="s">
        <v>2938</v>
      </c>
      <c r="D55" s="1072" t="s">
        <v>148</v>
      </c>
      <c r="E55" s="659">
        <f>F55-5</f>
        <v>43799</v>
      </c>
      <c r="F55" s="660">
        <v>43804</v>
      </c>
      <c r="G55" s="658">
        <f>F55+37</f>
        <v>43841</v>
      </c>
    </row>
    <row r="56" spans="1:56" s="460" customFormat="1" ht="15" customHeight="1">
      <c r="A56" s="644"/>
      <c r="B56" s="522" t="s">
        <v>2937</v>
      </c>
      <c r="C56" s="522" t="s">
        <v>2608</v>
      </c>
      <c r="D56" s="1073"/>
      <c r="E56" s="659">
        <f>F56-5</f>
        <v>43806</v>
      </c>
      <c r="F56" s="658">
        <f>F55+7</f>
        <v>43811</v>
      </c>
      <c r="G56" s="658">
        <f>F56+37</f>
        <v>43848</v>
      </c>
    </row>
    <row r="57" spans="1:56" s="460" customFormat="1" ht="15" customHeight="1">
      <c r="A57" s="644"/>
      <c r="B57" s="522" t="s">
        <v>2936</v>
      </c>
      <c r="C57" s="522" t="s">
        <v>2933</v>
      </c>
      <c r="D57" s="1073"/>
      <c r="E57" s="659">
        <f>F57-5</f>
        <v>43813</v>
      </c>
      <c r="F57" s="658">
        <f>F56+7</f>
        <v>43818</v>
      </c>
      <c r="G57" s="658">
        <f>F57+37</f>
        <v>43855</v>
      </c>
    </row>
    <row r="58" spans="1:56" s="460" customFormat="1" ht="14.25" customHeight="1">
      <c r="A58" s="644"/>
      <c r="B58" s="522" t="s">
        <v>2935</v>
      </c>
      <c r="C58" s="590" t="s">
        <v>2608</v>
      </c>
      <c r="D58" s="1073"/>
      <c r="E58" s="659">
        <f>F58-5</f>
        <v>43820</v>
      </c>
      <c r="F58" s="658">
        <f>F57+7</f>
        <v>43825</v>
      </c>
      <c r="G58" s="658">
        <f>F58+37</f>
        <v>43862</v>
      </c>
    </row>
    <row r="59" spans="1:56" s="460" customFormat="1" ht="14.25" customHeight="1">
      <c r="A59" s="644"/>
      <c r="B59" s="522" t="s">
        <v>2934</v>
      </c>
      <c r="C59" s="590" t="s">
        <v>2933</v>
      </c>
      <c r="D59" s="1074"/>
      <c r="E59" s="659">
        <f>F59-5</f>
        <v>43827</v>
      </c>
      <c r="F59" s="658">
        <f>F58+7</f>
        <v>43832</v>
      </c>
      <c r="G59" s="658">
        <f>F59+37</f>
        <v>43869</v>
      </c>
    </row>
    <row r="60" spans="1:56" s="465" customFormat="1" ht="15">
      <c r="A60" s="1022" t="s">
        <v>2983</v>
      </c>
      <c r="B60" s="1022"/>
      <c r="C60" s="663"/>
      <c r="D60" s="650"/>
      <c r="E60" s="650"/>
      <c r="F60" s="649"/>
      <c r="G60" s="649"/>
    </row>
    <row r="61" spans="1:56" s="460" customFormat="1" ht="15" hidden="1" customHeight="1">
      <c r="A61" s="669"/>
      <c r="B61" s="1083" t="s">
        <v>25</v>
      </c>
      <c r="C61" s="1034" t="s">
        <v>26</v>
      </c>
      <c r="D61" s="1034" t="s">
        <v>5</v>
      </c>
      <c r="E61" s="647" t="s">
        <v>2456</v>
      </c>
      <c r="F61" s="648" t="s">
        <v>6</v>
      </c>
      <c r="G61" s="647" t="s">
        <v>39</v>
      </c>
    </row>
    <row r="62" spans="1:56" s="460" customFormat="1" ht="15" hidden="1" customHeight="1">
      <c r="A62" s="669"/>
      <c r="B62" s="1083"/>
      <c r="C62" s="1034"/>
      <c r="D62" s="1034"/>
      <c r="E62" s="647" t="s">
        <v>2455</v>
      </c>
      <c r="F62" s="648" t="s">
        <v>29</v>
      </c>
      <c r="G62" s="647" t="s">
        <v>30</v>
      </c>
    </row>
    <row r="63" spans="1:56" s="460" customFormat="1" ht="15" hidden="1" customHeight="1">
      <c r="A63" s="644"/>
      <c r="B63" s="522" t="s">
        <v>2982</v>
      </c>
      <c r="C63" s="522" t="s">
        <v>2689</v>
      </c>
      <c r="D63" s="1072" t="s">
        <v>2981</v>
      </c>
      <c r="E63" s="659">
        <f>F63-5</f>
        <v>43554</v>
      </c>
      <c r="F63" s="660">
        <v>43559</v>
      </c>
      <c r="G63" s="658">
        <f>F63+33</f>
        <v>43592</v>
      </c>
    </row>
    <row r="64" spans="1:56" s="460" customFormat="1" ht="15" hidden="1" customHeight="1">
      <c r="A64" s="644"/>
      <c r="B64" s="522" t="s">
        <v>2980</v>
      </c>
      <c r="C64" s="522" t="s">
        <v>2690</v>
      </c>
      <c r="D64" s="1073"/>
      <c r="E64" s="659">
        <f>F64-5</f>
        <v>43561</v>
      </c>
      <c r="F64" s="658">
        <f>F63+7</f>
        <v>43566</v>
      </c>
      <c r="G64" s="658">
        <f>F64+33</f>
        <v>43599</v>
      </c>
    </row>
    <row r="65" spans="1:7" s="460" customFormat="1" ht="15" hidden="1" customHeight="1">
      <c r="A65" s="644"/>
      <c r="B65" s="499" t="s">
        <v>2939</v>
      </c>
      <c r="C65" s="522" t="s">
        <v>2689</v>
      </c>
      <c r="D65" s="1073"/>
      <c r="E65" s="659">
        <f>F65-5</f>
        <v>43568</v>
      </c>
      <c r="F65" s="658">
        <f>F64+7</f>
        <v>43573</v>
      </c>
      <c r="G65" s="658">
        <f>F65+33</f>
        <v>43606</v>
      </c>
    </row>
    <row r="66" spans="1:7" s="460" customFormat="1" ht="14.25" hidden="1" customHeight="1">
      <c r="A66" s="644"/>
      <c r="B66" s="522" t="s">
        <v>2937</v>
      </c>
      <c r="C66" s="590" t="s">
        <v>2620</v>
      </c>
      <c r="D66" s="1073"/>
      <c r="E66" s="659">
        <f>F66-5</f>
        <v>43575</v>
      </c>
      <c r="F66" s="658">
        <f>F65+7</f>
        <v>43580</v>
      </c>
      <c r="G66" s="658">
        <f>F66+33</f>
        <v>43613</v>
      </c>
    </row>
    <row r="67" spans="1:7" s="460" customFormat="1" ht="14.25" hidden="1" customHeight="1">
      <c r="A67" s="644"/>
      <c r="B67" s="522" t="s">
        <v>2936</v>
      </c>
      <c r="C67" s="590" t="s">
        <v>2688</v>
      </c>
      <c r="D67" s="1074"/>
      <c r="E67" s="659">
        <f>F67-5</f>
        <v>43582</v>
      </c>
      <c r="F67" s="658">
        <f>F66+7</f>
        <v>43587</v>
      </c>
      <c r="G67" s="658">
        <f>F67+33</f>
        <v>43620</v>
      </c>
    </row>
    <row r="68" spans="1:7" s="460" customFormat="1" ht="15" customHeight="1">
      <c r="A68" s="669"/>
      <c r="B68" s="1040" t="s">
        <v>25</v>
      </c>
      <c r="C68" s="1034" t="s">
        <v>26</v>
      </c>
      <c r="D68" s="1034" t="s">
        <v>5</v>
      </c>
      <c r="E68" s="647" t="s">
        <v>2456</v>
      </c>
      <c r="F68" s="648" t="s">
        <v>6</v>
      </c>
      <c r="G68" s="647" t="s">
        <v>39</v>
      </c>
    </row>
    <row r="69" spans="1:7" s="460" customFormat="1" ht="15" customHeight="1">
      <c r="A69" s="669"/>
      <c r="B69" s="1040"/>
      <c r="C69" s="1034"/>
      <c r="D69" s="1034"/>
      <c r="E69" s="647" t="s">
        <v>2455</v>
      </c>
      <c r="F69" s="648" t="s">
        <v>29</v>
      </c>
      <c r="G69" s="647" t="s">
        <v>30</v>
      </c>
    </row>
    <row r="70" spans="1:7" s="460" customFormat="1" ht="15" customHeight="1">
      <c r="A70" s="644"/>
      <c r="B70" s="522" t="s">
        <v>2699</v>
      </c>
      <c r="C70" s="522" t="s">
        <v>2698</v>
      </c>
      <c r="D70" s="1072" t="s">
        <v>178</v>
      </c>
      <c r="E70" s="659">
        <f>F70-5</f>
        <v>43800</v>
      </c>
      <c r="F70" s="660">
        <v>43805</v>
      </c>
      <c r="G70" s="658">
        <f>F70+35</f>
        <v>43840</v>
      </c>
    </row>
    <row r="71" spans="1:7" s="460" customFormat="1" ht="15" customHeight="1">
      <c r="A71" s="644"/>
      <c r="B71" s="522" t="s">
        <v>2697</v>
      </c>
      <c r="C71" s="522" t="s">
        <v>2696</v>
      </c>
      <c r="D71" s="1073"/>
      <c r="E71" s="659">
        <f>F71-5</f>
        <v>43807</v>
      </c>
      <c r="F71" s="658">
        <f>F70+7</f>
        <v>43812</v>
      </c>
      <c r="G71" s="658">
        <f>F71+35</f>
        <v>43847</v>
      </c>
    </row>
    <row r="72" spans="1:7" s="460" customFormat="1" ht="15" customHeight="1">
      <c r="A72" s="644"/>
      <c r="B72" s="522" t="s">
        <v>2695</v>
      </c>
      <c r="C72" s="522" t="s">
        <v>2694</v>
      </c>
      <c r="D72" s="1073"/>
      <c r="E72" s="659">
        <f>F72-5</f>
        <v>43814</v>
      </c>
      <c r="F72" s="658">
        <f>F71+7</f>
        <v>43819</v>
      </c>
      <c r="G72" s="658">
        <f>F72+35</f>
        <v>43854</v>
      </c>
    </row>
    <row r="73" spans="1:7" s="460" customFormat="1" ht="14.25" customHeight="1">
      <c r="A73" s="644"/>
      <c r="B73" s="495" t="s">
        <v>2979</v>
      </c>
      <c r="C73" s="522" t="s">
        <v>2901</v>
      </c>
      <c r="D73" s="1073"/>
      <c r="E73" s="659">
        <f>F73-5</f>
        <v>43821</v>
      </c>
      <c r="F73" s="658">
        <f>F72+7</f>
        <v>43826</v>
      </c>
      <c r="G73" s="658">
        <f>F73+35</f>
        <v>43861</v>
      </c>
    </row>
    <row r="74" spans="1:7" s="460" customFormat="1" ht="14.25" customHeight="1">
      <c r="A74" s="644"/>
      <c r="B74" s="499" t="s">
        <v>2978</v>
      </c>
      <c r="C74" s="522" t="s">
        <v>2590</v>
      </c>
      <c r="D74" s="1074"/>
      <c r="E74" s="659">
        <f>F74-5</f>
        <v>43828</v>
      </c>
      <c r="F74" s="658">
        <f>F73+7</f>
        <v>43833</v>
      </c>
      <c r="G74" s="658">
        <f>F74+35</f>
        <v>43868</v>
      </c>
    </row>
    <row r="75" spans="1:7" s="460" customFormat="1" ht="15" hidden="1" customHeight="1">
      <c r="A75" s="669"/>
      <c r="B75" s="1040" t="s">
        <v>25</v>
      </c>
      <c r="C75" s="1034" t="s">
        <v>26</v>
      </c>
      <c r="D75" s="1034" t="s">
        <v>5</v>
      </c>
      <c r="E75" s="647" t="s">
        <v>2456</v>
      </c>
      <c r="F75" s="648" t="s">
        <v>6</v>
      </c>
      <c r="G75" s="647" t="s">
        <v>39</v>
      </c>
    </row>
    <row r="76" spans="1:7" s="460" customFormat="1" ht="15" hidden="1" customHeight="1">
      <c r="A76" s="669"/>
      <c r="B76" s="1040"/>
      <c r="C76" s="1034"/>
      <c r="D76" s="1034"/>
      <c r="E76" s="647" t="s">
        <v>2455</v>
      </c>
      <c r="F76" s="648" t="s">
        <v>29</v>
      </c>
      <c r="G76" s="647" t="s">
        <v>30</v>
      </c>
    </row>
    <row r="77" spans="1:7" s="460" customFormat="1" ht="15" hidden="1" customHeight="1">
      <c r="A77" s="644"/>
      <c r="B77" s="522" t="s">
        <v>2959</v>
      </c>
      <c r="C77" s="522" t="s">
        <v>2977</v>
      </c>
      <c r="D77" s="1072" t="s">
        <v>2773</v>
      </c>
      <c r="E77" s="659">
        <f>F77-5</f>
        <v>43801</v>
      </c>
      <c r="F77" s="660">
        <v>43806</v>
      </c>
      <c r="G77" s="658">
        <f>F77+35</f>
        <v>43841</v>
      </c>
    </row>
    <row r="78" spans="1:7" s="460" customFormat="1" ht="15" hidden="1" customHeight="1">
      <c r="A78" s="644"/>
      <c r="B78" s="522" t="s">
        <v>2957</v>
      </c>
      <c r="C78" s="522" t="s">
        <v>2976</v>
      </c>
      <c r="D78" s="1073"/>
      <c r="E78" s="659">
        <f>F78-5</f>
        <v>43808</v>
      </c>
      <c r="F78" s="658">
        <f>F77+7</f>
        <v>43813</v>
      </c>
      <c r="G78" s="658">
        <f>F78+35</f>
        <v>43848</v>
      </c>
    </row>
    <row r="79" spans="1:7" s="460" customFormat="1" ht="15" hidden="1" customHeight="1">
      <c r="A79" s="644"/>
      <c r="B79" s="522" t="s">
        <v>2975</v>
      </c>
      <c r="C79" s="522" t="s">
        <v>2974</v>
      </c>
      <c r="D79" s="1073"/>
      <c r="E79" s="659">
        <f>F79-5</f>
        <v>43815</v>
      </c>
      <c r="F79" s="658">
        <f>F78+7</f>
        <v>43820</v>
      </c>
      <c r="G79" s="658">
        <f>F79+35</f>
        <v>43855</v>
      </c>
    </row>
    <row r="80" spans="1:7" s="460" customFormat="1" ht="14.25" hidden="1" customHeight="1">
      <c r="A80" s="644"/>
      <c r="B80" s="495" t="s">
        <v>2954</v>
      </c>
      <c r="C80" s="522" t="s">
        <v>2973</v>
      </c>
      <c r="D80" s="1073"/>
      <c r="E80" s="659">
        <f>F80-5</f>
        <v>43822</v>
      </c>
      <c r="F80" s="658">
        <f>F79+7</f>
        <v>43827</v>
      </c>
      <c r="G80" s="658">
        <f>F80+35</f>
        <v>43862</v>
      </c>
    </row>
    <row r="81" spans="1:7" s="460" customFormat="1" ht="14.25" hidden="1" customHeight="1">
      <c r="A81" s="644"/>
      <c r="B81" s="499" t="s">
        <v>2972</v>
      </c>
      <c r="C81" s="522" t="s">
        <v>2971</v>
      </c>
      <c r="D81" s="1074"/>
      <c r="E81" s="659">
        <f>F81-5</f>
        <v>43829</v>
      </c>
      <c r="F81" s="658">
        <f>F80+7</f>
        <v>43834</v>
      </c>
      <c r="G81" s="658">
        <f>F81+35</f>
        <v>43869</v>
      </c>
    </row>
    <row r="82" spans="1:7" s="465" customFormat="1" ht="15" customHeight="1">
      <c r="A82" s="1022" t="s">
        <v>2970</v>
      </c>
      <c r="B82" s="1022"/>
      <c r="C82" s="663"/>
      <c r="D82" s="650"/>
      <c r="E82" s="650"/>
      <c r="F82" s="649"/>
      <c r="G82" s="668"/>
    </row>
    <row r="83" spans="1:7" s="460" customFormat="1" ht="15" hidden="1" customHeight="1">
      <c r="A83" s="644"/>
      <c r="B83" s="1075" t="s">
        <v>25</v>
      </c>
      <c r="C83" s="1038" t="s">
        <v>26</v>
      </c>
      <c r="D83" s="1034" t="s">
        <v>5</v>
      </c>
      <c r="E83" s="647" t="s">
        <v>2456</v>
      </c>
      <c r="F83" s="648" t="s">
        <v>6</v>
      </c>
      <c r="G83" s="647" t="s">
        <v>2960</v>
      </c>
    </row>
    <row r="84" spans="1:7" s="460" customFormat="1" ht="15" hidden="1" customHeight="1">
      <c r="A84" s="644"/>
      <c r="B84" s="1075"/>
      <c r="C84" s="1039"/>
      <c r="D84" s="1034"/>
      <c r="E84" s="647" t="s">
        <v>2455</v>
      </c>
      <c r="F84" s="648" t="s">
        <v>29</v>
      </c>
      <c r="G84" s="647" t="s">
        <v>30</v>
      </c>
    </row>
    <row r="85" spans="1:7" s="460" customFormat="1" ht="15" hidden="1" customHeight="1">
      <c r="A85" s="644"/>
      <c r="B85" s="522" t="s">
        <v>2969</v>
      </c>
      <c r="C85" s="522" t="s">
        <v>2719</v>
      </c>
      <c r="D85" s="1033" t="s">
        <v>2930</v>
      </c>
      <c r="E85" s="534">
        <f>F85-5</f>
        <v>43710</v>
      </c>
      <c r="F85" s="516">
        <v>43715</v>
      </c>
      <c r="G85" s="516">
        <f>F85+48</f>
        <v>43763</v>
      </c>
    </row>
    <row r="86" spans="1:7" s="460" customFormat="1" ht="15" hidden="1" customHeight="1">
      <c r="A86" s="644"/>
      <c r="B86" s="522" t="s">
        <v>2968</v>
      </c>
      <c r="C86" s="522" t="s">
        <v>2717</v>
      </c>
      <c r="D86" s="1033"/>
      <c r="E86" s="534">
        <f>F86-5</f>
        <v>43717</v>
      </c>
      <c r="F86" s="516">
        <f>F85+7</f>
        <v>43722</v>
      </c>
      <c r="G86" s="516">
        <f>F86+48</f>
        <v>43770</v>
      </c>
    </row>
    <row r="87" spans="1:7" s="460" customFormat="1" ht="15" hidden="1" customHeight="1">
      <c r="A87" s="644"/>
      <c r="B87" s="522" t="s">
        <v>2967</v>
      </c>
      <c r="C87" s="522" t="s">
        <v>2715</v>
      </c>
      <c r="D87" s="1033"/>
      <c r="E87" s="534">
        <f>F87-5</f>
        <v>43724</v>
      </c>
      <c r="F87" s="516">
        <f>F86+7</f>
        <v>43729</v>
      </c>
      <c r="G87" s="516">
        <f>F87+48</f>
        <v>43777</v>
      </c>
    </row>
    <row r="88" spans="1:7" s="460" customFormat="1" ht="15" hidden="1" customHeight="1">
      <c r="A88" s="644"/>
      <c r="B88" s="522" t="s">
        <v>2966</v>
      </c>
      <c r="C88" s="522" t="s">
        <v>2713</v>
      </c>
      <c r="D88" s="1033"/>
      <c r="E88" s="534">
        <f>F88-5</f>
        <v>43731</v>
      </c>
      <c r="F88" s="516">
        <f>F87+7</f>
        <v>43736</v>
      </c>
      <c r="G88" s="516">
        <f>F88+48</f>
        <v>43784</v>
      </c>
    </row>
    <row r="89" spans="1:7" s="460" customFormat="1" ht="15" hidden="1" customHeight="1">
      <c r="A89" s="644"/>
      <c r="B89" s="499" t="s">
        <v>2615</v>
      </c>
      <c r="C89" s="499" t="s">
        <v>2615</v>
      </c>
      <c r="D89" s="1033"/>
      <c r="E89" s="534">
        <f>F89-5</f>
        <v>43738</v>
      </c>
      <c r="F89" s="516">
        <f>F88+7</f>
        <v>43743</v>
      </c>
      <c r="G89" s="516">
        <f>F89+48</f>
        <v>43791</v>
      </c>
    </row>
    <row r="90" spans="1:7" s="460" customFormat="1" ht="15" hidden="1" customHeight="1">
      <c r="A90" s="644"/>
      <c r="B90" s="1090" t="s">
        <v>2670</v>
      </c>
      <c r="C90" s="1038" t="s">
        <v>26</v>
      </c>
      <c r="D90" s="1034" t="s">
        <v>5</v>
      </c>
      <c r="E90" s="647" t="s">
        <v>2456</v>
      </c>
      <c r="F90" s="648" t="s">
        <v>6</v>
      </c>
      <c r="G90" s="647" t="s">
        <v>2960</v>
      </c>
    </row>
    <row r="91" spans="1:7" s="460" customFormat="1" ht="15" hidden="1" customHeight="1">
      <c r="A91" s="644"/>
      <c r="B91" s="1091"/>
      <c r="C91" s="1039"/>
      <c r="D91" s="1034"/>
      <c r="E91" s="647" t="s">
        <v>2455</v>
      </c>
      <c r="F91" s="648" t="s">
        <v>29</v>
      </c>
      <c r="G91" s="647" t="s">
        <v>30</v>
      </c>
    </row>
    <row r="92" spans="1:7" s="460" customFormat="1" ht="15" hidden="1" customHeight="1">
      <c r="A92" s="644"/>
      <c r="B92" s="499" t="s">
        <v>2965</v>
      </c>
      <c r="C92" s="495" t="s">
        <v>2938</v>
      </c>
      <c r="D92" s="1033" t="s">
        <v>2624</v>
      </c>
      <c r="E92" s="534">
        <f>F92-5</f>
        <v>43556</v>
      </c>
      <c r="F92" s="516">
        <v>43561</v>
      </c>
      <c r="G92" s="516">
        <f>F92+44</f>
        <v>43605</v>
      </c>
    </row>
    <row r="93" spans="1:7" s="460" customFormat="1" ht="15" hidden="1" customHeight="1">
      <c r="A93" s="644"/>
      <c r="B93" s="499" t="s">
        <v>2964</v>
      </c>
      <c r="C93" s="495" t="s">
        <v>2933</v>
      </c>
      <c r="D93" s="1033"/>
      <c r="E93" s="534">
        <f>F93-5</f>
        <v>43563</v>
      </c>
      <c r="F93" s="516">
        <f>F92+7</f>
        <v>43568</v>
      </c>
      <c r="G93" s="516">
        <f>F93+44</f>
        <v>43612</v>
      </c>
    </row>
    <row r="94" spans="1:7" s="460" customFormat="1" ht="15" hidden="1" customHeight="1">
      <c r="A94" s="644"/>
      <c r="B94" s="499" t="s">
        <v>2963</v>
      </c>
      <c r="C94" s="495" t="s">
        <v>65</v>
      </c>
      <c r="D94" s="1033"/>
      <c r="E94" s="534">
        <f>F94-5</f>
        <v>43570</v>
      </c>
      <c r="F94" s="516">
        <f>F93+7</f>
        <v>43575</v>
      </c>
      <c r="G94" s="516">
        <f>F94+44</f>
        <v>43619</v>
      </c>
    </row>
    <row r="95" spans="1:7" s="460" customFormat="1" ht="15" hidden="1" customHeight="1">
      <c r="A95" s="644"/>
      <c r="B95" s="499" t="s">
        <v>2962</v>
      </c>
      <c r="C95" s="574" t="s">
        <v>65</v>
      </c>
      <c r="D95" s="1033"/>
      <c r="E95" s="534">
        <f>F95-5</f>
        <v>43577</v>
      </c>
      <c r="F95" s="516">
        <f>F94+7</f>
        <v>43582</v>
      </c>
      <c r="G95" s="516">
        <f>F95+44</f>
        <v>43626</v>
      </c>
    </row>
    <row r="96" spans="1:7" s="460" customFormat="1" ht="15" hidden="1" customHeight="1">
      <c r="A96" s="644"/>
      <c r="B96" s="499" t="s">
        <v>2961</v>
      </c>
      <c r="C96" s="495" t="s">
        <v>317</v>
      </c>
      <c r="D96" s="1033"/>
      <c r="E96" s="534">
        <f>F96-5</f>
        <v>43584</v>
      </c>
      <c r="F96" s="516">
        <f>F95+7</f>
        <v>43589</v>
      </c>
      <c r="G96" s="516">
        <f>F96+44</f>
        <v>43633</v>
      </c>
    </row>
    <row r="97" spans="1:7" s="460" customFormat="1" ht="15" customHeight="1">
      <c r="A97" s="644"/>
      <c r="B97" s="1040" t="s">
        <v>25</v>
      </c>
      <c r="C97" s="1038" t="s">
        <v>26</v>
      </c>
      <c r="D97" s="1034" t="s">
        <v>5</v>
      </c>
      <c r="E97" s="647" t="s">
        <v>2456</v>
      </c>
      <c r="F97" s="648" t="s">
        <v>6</v>
      </c>
      <c r="G97" s="647" t="s">
        <v>2960</v>
      </c>
    </row>
    <row r="98" spans="1:7" s="460" customFormat="1" ht="15" customHeight="1">
      <c r="A98" s="644"/>
      <c r="B98" s="1040"/>
      <c r="C98" s="1039"/>
      <c r="D98" s="1034"/>
      <c r="E98" s="647" t="s">
        <v>2455</v>
      </c>
      <c r="F98" s="648" t="s">
        <v>29</v>
      </c>
      <c r="G98" s="647" t="s">
        <v>30</v>
      </c>
    </row>
    <row r="99" spans="1:7" s="460" customFormat="1" ht="15" customHeight="1">
      <c r="A99" s="644"/>
      <c r="B99" s="522" t="s">
        <v>2959</v>
      </c>
      <c r="C99" s="522" t="s">
        <v>2958</v>
      </c>
      <c r="D99" s="1033" t="s">
        <v>2730</v>
      </c>
      <c r="E99" s="534">
        <f>F99-5</f>
        <v>43801</v>
      </c>
      <c r="F99" s="516">
        <v>43806</v>
      </c>
      <c r="G99" s="516">
        <f>F99+41</f>
        <v>43847</v>
      </c>
    </row>
    <row r="100" spans="1:7" s="460" customFormat="1" ht="15" customHeight="1">
      <c r="A100" s="644"/>
      <c r="B100" s="522" t="s">
        <v>2957</v>
      </c>
      <c r="C100" s="522" t="s">
        <v>2956</v>
      </c>
      <c r="D100" s="1033"/>
      <c r="E100" s="534">
        <f>F100-5</f>
        <v>43808</v>
      </c>
      <c r="F100" s="516">
        <f>F99+7</f>
        <v>43813</v>
      </c>
      <c r="G100" s="516">
        <f>F100+41</f>
        <v>43854</v>
      </c>
    </row>
    <row r="101" spans="1:7" s="460" customFormat="1" ht="15" customHeight="1">
      <c r="A101" s="644"/>
      <c r="B101" s="522" t="s">
        <v>574</v>
      </c>
      <c r="C101" s="522" t="s">
        <v>2955</v>
      </c>
      <c r="D101" s="1033"/>
      <c r="E101" s="534">
        <f>F101-5</f>
        <v>43815</v>
      </c>
      <c r="F101" s="516">
        <f>F100+7</f>
        <v>43820</v>
      </c>
      <c r="G101" s="516">
        <f>F101+41</f>
        <v>43861</v>
      </c>
    </row>
    <row r="102" spans="1:7" s="460" customFormat="1" ht="15" customHeight="1">
      <c r="A102" s="644"/>
      <c r="B102" s="522" t="s">
        <v>2954</v>
      </c>
      <c r="C102" s="522" t="s">
        <v>2953</v>
      </c>
      <c r="D102" s="1033"/>
      <c r="E102" s="534">
        <f>F102-5</f>
        <v>43822</v>
      </c>
      <c r="F102" s="516">
        <f>F101+7</f>
        <v>43827</v>
      </c>
      <c r="G102" s="516">
        <f>F102+41</f>
        <v>43868</v>
      </c>
    </row>
    <row r="103" spans="1:7" s="460" customFormat="1" ht="15" customHeight="1">
      <c r="A103" s="644"/>
      <c r="B103" s="499" t="s">
        <v>2952</v>
      </c>
      <c r="C103" s="499" t="s">
        <v>2951</v>
      </c>
      <c r="D103" s="1033"/>
      <c r="E103" s="534">
        <f>F103-5</f>
        <v>43829</v>
      </c>
      <c r="F103" s="516">
        <f>F102+7</f>
        <v>43834</v>
      </c>
      <c r="G103" s="516">
        <f>F103+41</f>
        <v>43875</v>
      </c>
    </row>
    <row r="104" spans="1:7" s="465" customFormat="1" ht="15.95" customHeight="1">
      <c r="A104" s="1022" t="s">
        <v>2950</v>
      </c>
      <c r="B104" s="1022"/>
      <c r="C104" s="651"/>
      <c r="D104" s="650"/>
      <c r="E104" s="650"/>
      <c r="F104" s="649"/>
      <c r="G104" s="616"/>
    </row>
    <row r="105" spans="1:7" s="460" customFormat="1" ht="15" customHeight="1">
      <c r="A105" s="644"/>
      <c r="B105" s="1084" t="s">
        <v>2670</v>
      </c>
      <c r="C105" s="1038" t="s">
        <v>26</v>
      </c>
      <c r="D105" s="1038" t="s">
        <v>5</v>
      </c>
      <c r="E105" s="647" t="s">
        <v>2456</v>
      </c>
      <c r="F105" s="648" t="s">
        <v>6</v>
      </c>
      <c r="G105" s="647" t="s">
        <v>46</v>
      </c>
    </row>
    <row r="106" spans="1:7" s="460" customFormat="1" ht="15" customHeight="1">
      <c r="A106" s="644"/>
      <c r="B106" s="1085"/>
      <c r="C106" s="1039"/>
      <c r="D106" s="1039"/>
      <c r="E106" s="647" t="s">
        <v>2455</v>
      </c>
      <c r="F106" s="667" t="s">
        <v>29</v>
      </c>
      <c r="G106" s="662" t="s">
        <v>30</v>
      </c>
    </row>
    <row r="107" spans="1:7" s="460" customFormat="1" ht="15" customHeight="1">
      <c r="A107" s="644"/>
      <c r="B107" s="503" t="s">
        <v>2949</v>
      </c>
      <c r="C107" s="503" t="s">
        <v>2948</v>
      </c>
      <c r="D107" s="1179" t="s">
        <v>160</v>
      </c>
      <c r="E107" s="666">
        <f>F107-5</f>
        <v>43798</v>
      </c>
      <c r="F107" s="645">
        <v>43803</v>
      </c>
      <c r="G107" s="492">
        <f>F107+33</f>
        <v>43836</v>
      </c>
    </row>
    <row r="108" spans="1:7" s="460" customFormat="1" ht="15" customHeight="1">
      <c r="A108" s="644"/>
      <c r="B108" s="503" t="s">
        <v>2784</v>
      </c>
      <c r="C108" s="503" t="s">
        <v>2947</v>
      </c>
      <c r="D108" s="1179"/>
      <c r="E108" s="666">
        <f>F108-5</f>
        <v>43805</v>
      </c>
      <c r="F108" s="492">
        <f>F107+7</f>
        <v>43810</v>
      </c>
      <c r="G108" s="492">
        <f>F108+33</f>
        <v>43843</v>
      </c>
    </row>
    <row r="109" spans="1:7" s="460" customFormat="1" ht="15" customHeight="1">
      <c r="A109" s="644"/>
      <c r="B109" s="503" t="s">
        <v>2782</v>
      </c>
      <c r="C109" s="503" t="s">
        <v>2946</v>
      </c>
      <c r="D109" s="1179"/>
      <c r="E109" s="666">
        <f>F109-5</f>
        <v>43812</v>
      </c>
      <c r="F109" s="492">
        <f>F108+7</f>
        <v>43817</v>
      </c>
      <c r="G109" s="492">
        <f>F109+33</f>
        <v>43850</v>
      </c>
    </row>
    <row r="110" spans="1:7" s="460" customFormat="1" ht="15" customHeight="1">
      <c r="A110" s="644"/>
      <c r="B110" s="503" t="s">
        <v>2780</v>
      </c>
      <c r="C110" s="503" t="s">
        <v>2945</v>
      </c>
      <c r="D110" s="1179"/>
      <c r="E110" s="666">
        <f>F110-5</f>
        <v>43819</v>
      </c>
      <c r="F110" s="492">
        <f>F109+7</f>
        <v>43824</v>
      </c>
      <c r="G110" s="492">
        <f>F110+33</f>
        <v>43857</v>
      </c>
    </row>
    <row r="111" spans="1:7" s="460" customFormat="1" ht="15" customHeight="1">
      <c r="A111" s="644"/>
      <c r="B111" s="503" t="s">
        <v>2778</v>
      </c>
      <c r="C111" s="503" t="s">
        <v>2944</v>
      </c>
      <c r="D111" s="1179"/>
      <c r="E111" s="666">
        <f>F111-5</f>
        <v>43826</v>
      </c>
      <c r="F111" s="492">
        <f>F110+7</f>
        <v>43831</v>
      </c>
      <c r="G111" s="492">
        <f>F111+33</f>
        <v>43864</v>
      </c>
    </row>
    <row r="112" spans="1:7" s="465" customFormat="1" ht="15" customHeight="1">
      <c r="A112" s="1022" t="s">
        <v>2943</v>
      </c>
      <c r="B112" s="1022"/>
      <c r="C112" s="663"/>
      <c r="D112" s="650"/>
      <c r="E112" s="650"/>
      <c r="F112" s="649"/>
      <c r="G112" s="665"/>
    </row>
    <row r="113" spans="1:11" s="460" customFormat="1" ht="15" customHeight="1">
      <c r="A113" s="644"/>
      <c r="B113" s="1084" t="s">
        <v>25</v>
      </c>
      <c r="C113" s="1038" t="s">
        <v>26</v>
      </c>
      <c r="D113" s="1034" t="s">
        <v>5</v>
      </c>
      <c r="E113" s="647" t="s">
        <v>2456</v>
      </c>
      <c r="F113" s="648" t="s">
        <v>6</v>
      </c>
      <c r="G113" s="647" t="s">
        <v>2942</v>
      </c>
    </row>
    <row r="114" spans="1:11" s="460" customFormat="1" ht="15" customHeight="1">
      <c r="A114" s="644"/>
      <c r="B114" s="1085"/>
      <c r="C114" s="1039"/>
      <c r="D114" s="1034"/>
      <c r="E114" s="647" t="s">
        <v>2455</v>
      </c>
      <c r="F114" s="648" t="s">
        <v>29</v>
      </c>
      <c r="G114" s="664" t="s">
        <v>30</v>
      </c>
    </row>
    <row r="115" spans="1:11" s="460" customFormat="1" ht="15" customHeight="1">
      <c r="A115" s="644"/>
      <c r="B115" s="503" t="s">
        <v>2786</v>
      </c>
      <c r="C115" s="503" t="s">
        <v>2785</v>
      </c>
      <c r="D115" s="1151" t="s">
        <v>2730</v>
      </c>
      <c r="E115" s="521">
        <f>F115-5</f>
        <v>43798</v>
      </c>
      <c r="F115" s="516">
        <v>43803</v>
      </c>
      <c r="G115" s="516">
        <f>F115+40</f>
        <v>43843</v>
      </c>
    </row>
    <row r="116" spans="1:11" s="460" customFormat="1" ht="15" customHeight="1">
      <c r="A116" s="644"/>
      <c r="B116" s="503" t="s">
        <v>2784</v>
      </c>
      <c r="C116" s="503" t="s">
        <v>2783</v>
      </c>
      <c r="D116" s="1151"/>
      <c r="E116" s="521">
        <f>F116-5</f>
        <v>43805</v>
      </c>
      <c r="F116" s="516">
        <f>F115+7</f>
        <v>43810</v>
      </c>
      <c r="G116" s="516">
        <f>F116+40</f>
        <v>43850</v>
      </c>
    </row>
    <row r="117" spans="1:11" s="460" customFormat="1" ht="15" customHeight="1">
      <c r="A117" s="644"/>
      <c r="B117" s="503" t="s">
        <v>2782</v>
      </c>
      <c r="C117" s="503" t="s">
        <v>2781</v>
      </c>
      <c r="D117" s="1151"/>
      <c r="E117" s="521">
        <f>F117-5</f>
        <v>43812</v>
      </c>
      <c r="F117" s="516">
        <f>F116+7</f>
        <v>43817</v>
      </c>
      <c r="G117" s="516">
        <f>F117+40</f>
        <v>43857</v>
      </c>
    </row>
    <row r="118" spans="1:11" s="460" customFormat="1" ht="15" customHeight="1">
      <c r="A118" s="644"/>
      <c r="B118" s="503" t="s">
        <v>2780</v>
      </c>
      <c r="C118" s="503" t="s">
        <v>2779</v>
      </c>
      <c r="D118" s="1151"/>
      <c r="E118" s="521">
        <f>F118-5</f>
        <v>43819</v>
      </c>
      <c r="F118" s="516">
        <f>F117+7</f>
        <v>43824</v>
      </c>
      <c r="G118" s="516">
        <f>F118+40</f>
        <v>43864</v>
      </c>
    </row>
    <row r="119" spans="1:11" s="460" customFormat="1" ht="15" customHeight="1">
      <c r="A119" s="644"/>
      <c r="B119" s="503" t="s">
        <v>2778</v>
      </c>
      <c r="C119" s="503" t="s">
        <v>2777</v>
      </c>
      <c r="D119" s="1151"/>
      <c r="E119" s="521">
        <f>F119-5</f>
        <v>43826</v>
      </c>
      <c r="F119" s="516">
        <f>F118+7</f>
        <v>43831</v>
      </c>
      <c r="G119" s="516">
        <f>F119+40</f>
        <v>43871</v>
      </c>
    </row>
    <row r="120" spans="1:11" s="465" customFormat="1" ht="17.25" customHeight="1">
      <c r="A120" s="1022" t="s">
        <v>2941</v>
      </c>
      <c r="B120" s="1022"/>
      <c r="C120" s="663"/>
      <c r="D120" s="650"/>
      <c r="E120" s="650"/>
      <c r="F120" s="649"/>
      <c r="G120" s="649"/>
      <c r="H120" s="609"/>
    </row>
    <row r="121" spans="1:11" s="460" customFormat="1" ht="15" customHeight="1">
      <c r="A121" s="644"/>
      <c r="B121" s="1084" t="s">
        <v>2670</v>
      </c>
      <c r="C121" s="1038" t="s">
        <v>2940</v>
      </c>
      <c r="D121" s="1038" t="s">
        <v>5</v>
      </c>
      <c r="E121" s="662" t="s">
        <v>2456</v>
      </c>
      <c r="F121" s="648" t="s">
        <v>6</v>
      </c>
      <c r="G121" s="662" t="s">
        <v>2932</v>
      </c>
      <c r="H121" s="643"/>
    </row>
    <row r="122" spans="1:11" s="460" customFormat="1" ht="15" customHeight="1">
      <c r="A122" s="644"/>
      <c r="B122" s="1085"/>
      <c r="C122" s="1039"/>
      <c r="D122" s="1071"/>
      <c r="E122" s="647" t="s">
        <v>2455</v>
      </c>
      <c r="F122" s="661" t="s">
        <v>29</v>
      </c>
      <c r="G122" s="647" t="s">
        <v>30</v>
      </c>
      <c r="H122" s="602"/>
    </row>
    <row r="123" spans="1:11" s="460" customFormat="1" ht="15" customHeight="1">
      <c r="A123" s="644"/>
      <c r="B123" s="522" t="s">
        <v>2939</v>
      </c>
      <c r="C123" s="522" t="s">
        <v>2938</v>
      </c>
      <c r="D123" s="1033" t="s">
        <v>102</v>
      </c>
      <c r="E123" s="659">
        <f>F123-5</f>
        <v>43799</v>
      </c>
      <c r="F123" s="660">
        <v>43804</v>
      </c>
      <c r="G123" s="658">
        <f>F123+40</f>
        <v>43844</v>
      </c>
    </row>
    <row r="124" spans="1:11" s="460" customFormat="1" ht="15" customHeight="1">
      <c r="A124" s="644"/>
      <c r="B124" s="522" t="s">
        <v>2937</v>
      </c>
      <c r="C124" s="522" t="s">
        <v>2608</v>
      </c>
      <c r="D124" s="1033"/>
      <c r="E124" s="659">
        <f>F124-5</f>
        <v>43806</v>
      </c>
      <c r="F124" s="658">
        <f>F123+7</f>
        <v>43811</v>
      </c>
      <c r="G124" s="658">
        <f>F124+40</f>
        <v>43851</v>
      </c>
    </row>
    <row r="125" spans="1:11" s="460" customFormat="1" ht="15" customHeight="1">
      <c r="A125" s="644"/>
      <c r="B125" s="522" t="s">
        <v>2936</v>
      </c>
      <c r="C125" s="522" t="s">
        <v>2933</v>
      </c>
      <c r="D125" s="1033"/>
      <c r="E125" s="659">
        <f>F125-5</f>
        <v>43813</v>
      </c>
      <c r="F125" s="658">
        <f>F124+7</f>
        <v>43818</v>
      </c>
      <c r="G125" s="658">
        <f>F125+40</f>
        <v>43858</v>
      </c>
    </row>
    <row r="126" spans="1:11" s="460" customFormat="1" ht="15">
      <c r="A126" s="644"/>
      <c r="B126" s="522" t="s">
        <v>2935</v>
      </c>
      <c r="C126" s="590" t="s">
        <v>2608</v>
      </c>
      <c r="D126" s="1033"/>
      <c r="E126" s="659">
        <f>F126-5</f>
        <v>43820</v>
      </c>
      <c r="F126" s="658">
        <f>F125+7</f>
        <v>43825</v>
      </c>
      <c r="G126" s="658">
        <f>F126+40</f>
        <v>43865</v>
      </c>
      <c r="H126" s="602"/>
      <c r="I126" s="602"/>
      <c r="J126" s="602"/>
      <c r="K126" s="602"/>
    </row>
    <row r="127" spans="1:11" s="460" customFormat="1" ht="15">
      <c r="A127" s="644"/>
      <c r="B127" s="522" t="s">
        <v>2934</v>
      </c>
      <c r="C127" s="590" t="s">
        <v>2933</v>
      </c>
      <c r="D127" s="1033"/>
      <c r="E127" s="659">
        <f>F127-5</f>
        <v>43827</v>
      </c>
      <c r="F127" s="658">
        <f>F126+7</f>
        <v>43832</v>
      </c>
      <c r="G127" s="658">
        <f>F127+40</f>
        <v>43872</v>
      </c>
      <c r="H127" s="602"/>
      <c r="I127" s="602"/>
      <c r="J127" s="602"/>
      <c r="K127" s="602"/>
    </row>
    <row r="128" spans="1:11" s="460" customFormat="1" ht="15" customHeight="1">
      <c r="A128" s="644"/>
      <c r="B128" s="1084" t="s">
        <v>25</v>
      </c>
      <c r="C128" s="1038" t="s">
        <v>26</v>
      </c>
      <c r="D128" s="1038" t="s">
        <v>5</v>
      </c>
      <c r="E128" s="662" t="s">
        <v>2456</v>
      </c>
      <c r="F128" s="648" t="s">
        <v>6</v>
      </c>
      <c r="G128" s="662" t="s">
        <v>2932</v>
      </c>
      <c r="H128" s="643"/>
    </row>
    <row r="129" spans="1:11" s="460" customFormat="1" ht="15" customHeight="1">
      <c r="A129" s="644"/>
      <c r="B129" s="1085"/>
      <c r="C129" s="1039"/>
      <c r="D129" s="1071"/>
      <c r="E129" s="647" t="s">
        <v>2455</v>
      </c>
      <c r="F129" s="661" t="s">
        <v>29</v>
      </c>
      <c r="G129" s="647" t="s">
        <v>30</v>
      </c>
      <c r="H129" s="602"/>
    </row>
    <row r="130" spans="1:11" s="460" customFormat="1" ht="15" customHeight="1">
      <c r="A130" s="644"/>
      <c r="B130" s="522" t="s">
        <v>2931</v>
      </c>
      <c r="C130" s="522" t="s">
        <v>2698</v>
      </c>
      <c r="D130" s="1033" t="s">
        <v>2930</v>
      </c>
      <c r="E130" s="659">
        <f>F130-5</f>
        <v>43800</v>
      </c>
      <c r="F130" s="660">
        <v>43805</v>
      </c>
      <c r="G130" s="658">
        <f>F130+42</f>
        <v>43847</v>
      </c>
    </row>
    <row r="131" spans="1:11" s="460" customFormat="1" ht="15" customHeight="1">
      <c r="A131" s="644"/>
      <c r="B131" s="522" t="s">
        <v>2929</v>
      </c>
      <c r="C131" s="522" t="s">
        <v>2696</v>
      </c>
      <c r="D131" s="1033"/>
      <c r="E131" s="659">
        <f>F131-5</f>
        <v>43807</v>
      </c>
      <c r="F131" s="658">
        <f>F130+7</f>
        <v>43812</v>
      </c>
      <c r="G131" s="658">
        <f>F131+42</f>
        <v>43854</v>
      </c>
    </row>
    <row r="132" spans="1:11" s="460" customFormat="1" ht="15" customHeight="1">
      <c r="A132" s="644"/>
      <c r="B132" s="522" t="s">
        <v>2928</v>
      </c>
      <c r="C132" s="522" t="s">
        <v>2694</v>
      </c>
      <c r="D132" s="1033"/>
      <c r="E132" s="659">
        <f>F132-5</f>
        <v>43814</v>
      </c>
      <c r="F132" s="658">
        <f>F131+7</f>
        <v>43819</v>
      </c>
      <c r="G132" s="658">
        <f>F132+42</f>
        <v>43861</v>
      </c>
    </row>
    <row r="133" spans="1:11" s="460" customFormat="1" ht="15">
      <c r="A133" s="644"/>
      <c r="B133" s="522" t="s">
        <v>2927</v>
      </c>
      <c r="C133" s="522" t="s">
        <v>2901</v>
      </c>
      <c r="D133" s="1033"/>
      <c r="E133" s="659">
        <f>F133-5</f>
        <v>43821</v>
      </c>
      <c r="F133" s="658">
        <f>F132+7</f>
        <v>43826</v>
      </c>
      <c r="G133" s="658">
        <f>F133+42</f>
        <v>43868</v>
      </c>
      <c r="H133" s="602"/>
      <c r="I133" s="602"/>
      <c r="J133" s="602"/>
      <c r="K133" s="602"/>
    </row>
    <row r="134" spans="1:11" s="460" customFormat="1" ht="15">
      <c r="A134" s="644"/>
      <c r="B134" s="522" t="s">
        <v>2926</v>
      </c>
      <c r="C134" s="522" t="s">
        <v>2590</v>
      </c>
      <c r="D134" s="1033"/>
      <c r="E134" s="659">
        <f>F134-5</f>
        <v>43828</v>
      </c>
      <c r="F134" s="658">
        <f>F133+7</f>
        <v>43833</v>
      </c>
      <c r="G134" s="658">
        <f>F134+42</f>
        <v>43875</v>
      </c>
      <c r="H134" s="602"/>
      <c r="I134" s="602"/>
      <c r="J134" s="602"/>
      <c r="K134" s="602"/>
    </row>
    <row r="135" spans="1:11" s="465" customFormat="1" ht="15">
      <c r="A135" s="1022" t="s">
        <v>2925</v>
      </c>
      <c r="B135" s="1022"/>
      <c r="C135" s="651"/>
      <c r="D135" s="650"/>
      <c r="E135" s="650"/>
      <c r="F135" s="649"/>
      <c r="G135" s="649"/>
      <c r="H135" s="609"/>
      <c r="I135" s="609"/>
      <c r="J135" s="609"/>
      <c r="K135" s="609"/>
    </row>
    <row r="136" spans="1:11" s="460" customFormat="1" ht="15" hidden="1">
      <c r="A136" s="644"/>
      <c r="B136" s="1075" t="s">
        <v>25</v>
      </c>
      <c r="C136" s="1034" t="s">
        <v>26</v>
      </c>
      <c r="D136" s="1034" t="s">
        <v>5</v>
      </c>
      <c r="E136" s="647" t="s">
        <v>2456</v>
      </c>
      <c r="F136" s="648" t="s">
        <v>6</v>
      </c>
      <c r="G136" s="647" t="s">
        <v>2917</v>
      </c>
      <c r="H136" s="602"/>
      <c r="I136" s="602"/>
      <c r="J136" s="602"/>
      <c r="K136" s="602"/>
    </row>
    <row r="137" spans="1:11" s="460" customFormat="1" ht="15" hidden="1">
      <c r="A137" s="644"/>
      <c r="B137" s="1093"/>
      <c r="C137" s="1038"/>
      <c r="D137" s="1034"/>
      <c r="E137" s="647" t="s">
        <v>2455</v>
      </c>
      <c r="F137" s="648" t="s">
        <v>29</v>
      </c>
      <c r="G137" s="647" t="s">
        <v>30</v>
      </c>
      <c r="H137" s="646"/>
      <c r="I137" s="602"/>
      <c r="J137" s="602"/>
      <c r="K137" s="602"/>
    </row>
    <row r="138" spans="1:11" s="460" customFormat="1" ht="15" hidden="1">
      <c r="A138" s="644"/>
      <c r="B138" s="503" t="s">
        <v>2924</v>
      </c>
      <c r="C138" s="590" t="s">
        <v>2608</v>
      </c>
      <c r="D138" s="1086" t="s">
        <v>2818</v>
      </c>
      <c r="E138" s="521">
        <f>F138-5</f>
        <v>43770</v>
      </c>
      <c r="F138" s="645">
        <v>43775</v>
      </c>
      <c r="G138" s="516">
        <f>F138+35</f>
        <v>43810</v>
      </c>
      <c r="H138" s="602"/>
      <c r="I138" s="602"/>
      <c r="J138" s="602"/>
      <c r="K138" s="602"/>
    </row>
    <row r="139" spans="1:11" s="460" customFormat="1" ht="15" hidden="1">
      <c r="A139" s="644"/>
      <c r="B139" s="503" t="s">
        <v>2923</v>
      </c>
      <c r="C139" s="590" t="s">
        <v>2922</v>
      </c>
      <c r="D139" s="1087"/>
      <c r="E139" s="521">
        <f>F139-5</f>
        <v>43777</v>
      </c>
      <c r="F139" s="516">
        <f>F138+7</f>
        <v>43782</v>
      </c>
      <c r="G139" s="516">
        <f>F139+35</f>
        <v>43817</v>
      </c>
      <c r="H139" s="602"/>
      <c r="I139" s="602"/>
      <c r="J139" s="602"/>
      <c r="K139" s="602"/>
    </row>
    <row r="140" spans="1:11" s="460" customFormat="1" ht="15" hidden="1">
      <c r="A140" s="644"/>
      <c r="B140" s="503" t="s">
        <v>2615</v>
      </c>
      <c r="C140" s="590" t="s">
        <v>2615</v>
      </c>
      <c r="D140" s="1087"/>
      <c r="E140" s="521">
        <f>F140-5</f>
        <v>43784</v>
      </c>
      <c r="F140" s="516">
        <f>F139+7</f>
        <v>43789</v>
      </c>
      <c r="G140" s="516">
        <f>F140+35</f>
        <v>43824</v>
      </c>
      <c r="H140" s="602"/>
      <c r="I140" s="602"/>
      <c r="J140" s="602"/>
      <c r="K140" s="602"/>
    </row>
    <row r="141" spans="1:11" s="450" customFormat="1" hidden="1">
      <c r="A141" s="533"/>
      <c r="B141" s="503" t="s">
        <v>2921</v>
      </c>
      <c r="C141" s="590" t="s">
        <v>2920</v>
      </c>
      <c r="D141" s="1087"/>
      <c r="E141" s="521">
        <f>F141-5</f>
        <v>43791</v>
      </c>
      <c r="F141" s="516">
        <f>F140+7</f>
        <v>43796</v>
      </c>
      <c r="G141" s="516">
        <f>F141+35</f>
        <v>43831</v>
      </c>
      <c r="H141" s="643"/>
      <c r="I141" s="610"/>
      <c r="J141" s="610"/>
      <c r="K141" s="610"/>
    </row>
    <row r="142" spans="1:11" hidden="1">
      <c r="B142" s="503" t="s">
        <v>2919</v>
      </c>
      <c r="C142" s="590" t="s">
        <v>2918</v>
      </c>
      <c r="D142" s="1088"/>
      <c r="E142" s="521">
        <f>F142-5</f>
        <v>43798</v>
      </c>
      <c r="F142" s="516">
        <f>F141+7</f>
        <v>43803</v>
      </c>
      <c r="G142" s="516">
        <f>F142+35</f>
        <v>43838</v>
      </c>
    </row>
    <row r="143" spans="1:11" s="460" customFormat="1" ht="15">
      <c r="A143" s="644"/>
      <c r="B143" s="1040" t="s">
        <v>25</v>
      </c>
      <c r="C143" s="1034" t="s">
        <v>26</v>
      </c>
      <c r="D143" s="1034" t="s">
        <v>5</v>
      </c>
      <c r="E143" s="647" t="s">
        <v>2456</v>
      </c>
      <c r="F143" s="648" t="s">
        <v>6</v>
      </c>
      <c r="G143" s="647" t="s">
        <v>2917</v>
      </c>
      <c r="H143" s="602"/>
      <c r="I143" s="602"/>
      <c r="J143" s="602"/>
      <c r="K143" s="602"/>
    </row>
    <row r="144" spans="1:11" s="460" customFormat="1" ht="15">
      <c r="A144" s="644"/>
      <c r="B144" s="1084"/>
      <c r="C144" s="1038"/>
      <c r="D144" s="1034"/>
      <c r="E144" s="647" t="s">
        <v>2455</v>
      </c>
      <c r="F144" s="648" t="s">
        <v>29</v>
      </c>
      <c r="G144" s="647" t="s">
        <v>30</v>
      </c>
      <c r="H144" s="646"/>
      <c r="I144" s="602"/>
      <c r="J144" s="602"/>
      <c r="K144" s="602"/>
    </row>
    <row r="145" spans="1:11" s="460" customFormat="1" ht="15">
      <c r="A145" s="644"/>
      <c r="B145" s="503" t="s">
        <v>2916</v>
      </c>
      <c r="C145" s="590" t="s">
        <v>2915</v>
      </c>
      <c r="D145" s="1086" t="s">
        <v>2730</v>
      </c>
      <c r="E145" s="521">
        <f>F145-5</f>
        <v>43797</v>
      </c>
      <c r="F145" s="645">
        <v>43802</v>
      </c>
      <c r="G145" s="516">
        <f>F145+33</f>
        <v>43835</v>
      </c>
      <c r="H145" s="602"/>
      <c r="I145" s="602"/>
      <c r="J145" s="602"/>
      <c r="K145" s="602"/>
    </row>
    <row r="146" spans="1:11" s="460" customFormat="1" ht="15">
      <c r="A146" s="644"/>
      <c r="B146" s="503" t="s">
        <v>2914</v>
      </c>
      <c r="C146" s="590" t="s">
        <v>2913</v>
      </c>
      <c r="D146" s="1087"/>
      <c r="E146" s="521">
        <f>F146-5</f>
        <v>43804</v>
      </c>
      <c r="F146" s="516">
        <f>F145+7</f>
        <v>43809</v>
      </c>
      <c r="G146" s="516">
        <f>F146+33</f>
        <v>43842</v>
      </c>
      <c r="H146" s="602"/>
      <c r="I146" s="602"/>
      <c r="J146" s="602"/>
      <c r="K146" s="602"/>
    </row>
    <row r="147" spans="1:11" s="460" customFormat="1" ht="15">
      <c r="A147" s="644"/>
      <c r="B147" s="503" t="s">
        <v>2912</v>
      </c>
      <c r="C147" s="590" t="s">
        <v>2911</v>
      </c>
      <c r="D147" s="1087"/>
      <c r="E147" s="521">
        <f>F147-5</f>
        <v>43811</v>
      </c>
      <c r="F147" s="516">
        <f>F146+7</f>
        <v>43816</v>
      </c>
      <c r="G147" s="516">
        <f>F147+33</f>
        <v>43849</v>
      </c>
      <c r="H147" s="602"/>
      <c r="I147" s="602"/>
      <c r="J147" s="602"/>
      <c r="K147" s="602"/>
    </row>
    <row r="148" spans="1:11" s="450" customFormat="1">
      <c r="A148" s="533"/>
      <c r="B148" s="503" t="s">
        <v>2910</v>
      </c>
      <c r="C148" s="590" t="s">
        <v>2909</v>
      </c>
      <c r="D148" s="1087"/>
      <c r="E148" s="521">
        <f>F148-5</f>
        <v>43818</v>
      </c>
      <c r="F148" s="516">
        <f>F147+7</f>
        <v>43823</v>
      </c>
      <c r="G148" s="516">
        <f>F148+33</f>
        <v>43856</v>
      </c>
      <c r="H148" s="643"/>
      <c r="I148" s="610"/>
      <c r="J148" s="610"/>
      <c r="K148" s="610"/>
    </row>
    <row r="149" spans="1:11">
      <c r="B149" s="503" t="s">
        <v>2908</v>
      </c>
      <c r="C149" s="590" t="s">
        <v>2907</v>
      </c>
      <c r="D149" s="1088"/>
      <c r="E149" s="521">
        <f>F149-5</f>
        <v>43825</v>
      </c>
      <c r="F149" s="516">
        <f>F148+7</f>
        <v>43830</v>
      </c>
      <c r="G149" s="516">
        <f>F149+33</f>
        <v>43863</v>
      </c>
    </row>
    <row r="150" spans="1:11" s="465" customFormat="1" ht="14.1" customHeight="1">
      <c r="A150" s="1022" t="s">
        <v>2906</v>
      </c>
      <c r="B150" s="1022"/>
      <c r="C150" s="651"/>
      <c r="D150" s="650"/>
      <c r="E150" s="650"/>
      <c r="F150" s="649"/>
      <c r="G150" s="649"/>
      <c r="H150" s="609"/>
      <c r="I150" s="609"/>
      <c r="J150" s="609"/>
      <c r="K150" s="609"/>
    </row>
    <row r="151" spans="1:11" s="460" customFormat="1" ht="15">
      <c r="A151" s="644"/>
      <c r="B151" s="1084" t="s">
        <v>25</v>
      </c>
      <c r="C151" s="1038" t="s">
        <v>26</v>
      </c>
      <c r="D151" s="1038" t="s">
        <v>5</v>
      </c>
      <c r="E151" s="647" t="s">
        <v>2456</v>
      </c>
      <c r="F151" s="648" t="s">
        <v>6</v>
      </c>
      <c r="G151" s="647" t="s">
        <v>16</v>
      </c>
      <c r="H151" s="602"/>
      <c r="I151" s="602"/>
      <c r="J151" s="602"/>
      <c r="K151" s="602"/>
    </row>
    <row r="152" spans="1:11" s="460" customFormat="1" ht="15">
      <c r="A152" s="644"/>
      <c r="B152" s="1085"/>
      <c r="C152" s="1039"/>
      <c r="D152" s="1039"/>
      <c r="E152" s="647" t="s">
        <v>2455</v>
      </c>
      <c r="F152" s="648" t="s">
        <v>29</v>
      </c>
      <c r="G152" s="647" t="s">
        <v>30</v>
      </c>
      <c r="H152" s="646"/>
      <c r="I152" s="602"/>
      <c r="J152" s="602"/>
      <c r="K152" s="602"/>
    </row>
    <row r="153" spans="1:11" s="460" customFormat="1" ht="15">
      <c r="A153" s="644"/>
      <c r="B153" s="503" t="s">
        <v>2905</v>
      </c>
      <c r="C153" s="503" t="s">
        <v>2698</v>
      </c>
      <c r="D153" s="1086" t="s">
        <v>178</v>
      </c>
      <c r="E153" s="521">
        <f>F153-5</f>
        <v>43798</v>
      </c>
      <c r="F153" s="645">
        <v>43803</v>
      </c>
      <c r="G153" s="516">
        <f>F153+34</f>
        <v>43837</v>
      </c>
      <c r="H153" s="602"/>
      <c r="I153" s="602"/>
      <c r="J153" s="602"/>
      <c r="K153" s="602"/>
    </row>
    <row r="154" spans="1:11" s="460" customFormat="1" ht="15">
      <c r="A154" s="644"/>
      <c r="B154" s="503" t="s">
        <v>2904</v>
      </c>
      <c r="C154" s="503" t="s">
        <v>2696</v>
      </c>
      <c r="D154" s="1087"/>
      <c r="E154" s="521">
        <f>F154-5</f>
        <v>43805</v>
      </c>
      <c r="F154" s="516">
        <f>F153+7</f>
        <v>43810</v>
      </c>
      <c r="G154" s="516">
        <f>F154+34</f>
        <v>43844</v>
      </c>
      <c r="H154" s="602"/>
      <c r="I154" s="602"/>
      <c r="J154" s="602"/>
      <c r="K154" s="602"/>
    </row>
    <row r="155" spans="1:11" s="460" customFormat="1" ht="15">
      <c r="A155" s="644"/>
      <c r="B155" s="503" t="s">
        <v>2903</v>
      </c>
      <c r="C155" s="503" t="s">
        <v>2694</v>
      </c>
      <c r="D155" s="1087"/>
      <c r="E155" s="521">
        <f>F155-5</f>
        <v>43812</v>
      </c>
      <c r="F155" s="516">
        <f>F154+7</f>
        <v>43817</v>
      </c>
      <c r="G155" s="516">
        <f>F155+34</f>
        <v>43851</v>
      </c>
      <c r="H155" s="602"/>
      <c r="I155" s="602"/>
      <c r="J155" s="602"/>
      <c r="K155" s="602"/>
    </row>
    <row r="156" spans="1:11" s="450" customFormat="1">
      <c r="A156" s="533"/>
      <c r="B156" s="503" t="s">
        <v>2902</v>
      </c>
      <c r="C156" s="503" t="s">
        <v>2901</v>
      </c>
      <c r="D156" s="1087"/>
      <c r="E156" s="521">
        <f>F156-5</f>
        <v>43819</v>
      </c>
      <c r="F156" s="516">
        <f>F155+7</f>
        <v>43824</v>
      </c>
      <c r="G156" s="516">
        <f>F156+34</f>
        <v>43858</v>
      </c>
      <c r="H156" s="643"/>
      <c r="I156" s="610"/>
      <c r="J156" s="610"/>
      <c r="K156" s="610"/>
    </row>
    <row r="157" spans="1:11">
      <c r="B157" s="503" t="s">
        <v>2900</v>
      </c>
      <c r="C157" s="503" t="s">
        <v>2590</v>
      </c>
      <c r="D157" s="1088"/>
      <c r="E157" s="521">
        <f>F157-5</f>
        <v>43826</v>
      </c>
      <c r="F157" s="516">
        <f>F156+7</f>
        <v>43831</v>
      </c>
      <c r="G157" s="516">
        <f>F157+34</f>
        <v>43865</v>
      </c>
    </row>
    <row r="158" spans="1:11" s="652" customFormat="1">
      <c r="A158" s="657"/>
      <c r="B158" s="656"/>
      <c r="C158" s="655"/>
      <c r="D158" s="654"/>
      <c r="E158" s="653"/>
      <c r="F158" s="555"/>
      <c r="G158" s="555"/>
    </row>
    <row r="159" spans="1:11" s="460" customFormat="1" ht="15">
      <c r="A159" s="644"/>
      <c r="B159" s="1040" t="s">
        <v>2670</v>
      </c>
      <c r="C159" s="1034" t="s">
        <v>26</v>
      </c>
      <c r="D159" s="1034" t="s">
        <v>5</v>
      </c>
      <c r="E159" s="647" t="s">
        <v>2456</v>
      </c>
      <c r="F159" s="648" t="s">
        <v>6</v>
      </c>
      <c r="G159" s="647" t="s">
        <v>16</v>
      </c>
      <c r="H159" s="602"/>
      <c r="I159" s="602"/>
      <c r="J159" s="602"/>
      <c r="K159" s="602"/>
    </row>
    <row r="160" spans="1:11" s="460" customFormat="1" ht="15">
      <c r="A160" s="644"/>
      <c r="B160" s="1084"/>
      <c r="C160" s="1038"/>
      <c r="D160" s="1034"/>
      <c r="E160" s="647" t="s">
        <v>2455</v>
      </c>
      <c r="F160" s="648" t="s">
        <v>29</v>
      </c>
      <c r="G160" s="647" t="s">
        <v>30</v>
      </c>
      <c r="H160" s="646"/>
      <c r="I160" s="602"/>
      <c r="J160" s="602"/>
      <c r="K160" s="602"/>
    </row>
    <row r="161" spans="1:11" s="460" customFormat="1" ht="15">
      <c r="A161" s="644"/>
      <c r="B161" s="503" t="s">
        <v>2710</v>
      </c>
      <c r="C161" s="503" t="s">
        <v>2595</v>
      </c>
      <c r="D161" s="1086" t="s">
        <v>2624</v>
      </c>
      <c r="E161" s="521">
        <f>F161-5</f>
        <v>43801</v>
      </c>
      <c r="F161" s="645">
        <v>43806</v>
      </c>
      <c r="G161" s="516">
        <f>F161+32</f>
        <v>43838</v>
      </c>
      <c r="H161" s="602"/>
      <c r="I161" s="602"/>
      <c r="J161" s="602"/>
      <c r="K161" s="602"/>
    </row>
    <row r="162" spans="1:11" s="460" customFormat="1" ht="15">
      <c r="A162" s="644"/>
      <c r="B162" s="503" t="s">
        <v>2609</v>
      </c>
      <c r="C162" s="503" t="s">
        <v>2608</v>
      </c>
      <c r="D162" s="1087"/>
      <c r="E162" s="521">
        <f>F162-5</f>
        <v>43808</v>
      </c>
      <c r="F162" s="516">
        <f>F161+7</f>
        <v>43813</v>
      </c>
      <c r="G162" s="516">
        <f>F162+32</f>
        <v>43845</v>
      </c>
      <c r="H162" s="602"/>
      <c r="I162" s="602"/>
      <c r="J162" s="602"/>
      <c r="K162" s="602"/>
    </row>
    <row r="163" spans="1:11" s="460" customFormat="1" ht="15">
      <c r="A163" s="644"/>
      <c r="B163" s="503" t="s">
        <v>2607</v>
      </c>
      <c r="C163" s="503" t="s">
        <v>2595</v>
      </c>
      <c r="D163" s="1087"/>
      <c r="E163" s="521">
        <f>F163-5</f>
        <v>43815</v>
      </c>
      <c r="F163" s="516">
        <f>F162+7</f>
        <v>43820</v>
      </c>
      <c r="G163" s="516">
        <f>F163+32</f>
        <v>43852</v>
      </c>
      <c r="H163" s="602"/>
      <c r="I163" s="602"/>
      <c r="J163" s="602"/>
      <c r="K163" s="602"/>
    </row>
    <row r="164" spans="1:11" s="450" customFormat="1">
      <c r="A164" s="533"/>
      <c r="B164" s="503" t="s">
        <v>2606</v>
      </c>
      <c r="C164" s="503" t="s">
        <v>2595</v>
      </c>
      <c r="D164" s="1087"/>
      <c r="E164" s="521">
        <f>F164-5</f>
        <v>43822</v>
      </c>
      <c r="F164" s="516">
        <f>F163+7</f>
        <v>43827</v>
      </c>
      <c r="G164" s="516">
        <f>F164+32</f>
        <v>43859</v>
      </c>
      <c r="H164" s="643"/>
      <c r="I164" s="610"/>
      <c r="J164" s="610"/>
      <c r="K164" s="610"/>
    </row>
    <row r="165" spans="1:11">
      <c r="B165" s="503" t="s">
        <v>2605</v>
      </c>
      <c r="C165" s="551" t="s">
        <v>2604</v>
      </c>
      <c r="D165" s="1088"/>
      <c r="E165" s="521">
        <f>F165-5</f>
        <v>43829</v>
      </c>
      <c r="F165" s="516">
        <f>F164+7</f>
        <v>43834</v>
      </c>
      <c r="G165" s="516">
        <f>F165+32</f>
        <v>43866</v>
      </c>
    </row>
    <row r="166" spans="1:11" s="465" customFormat="1" ht="14.1" customHeight="1">
      <c r="A166" s="1022" t="s">
        <v>2899</v>
      </c>
      <c r="B166" s="1022"/>
      <c r="C166" s="651"/>
      <c r="D166" s="650"/>
      <c r="E166" s="650"/>
      <c r="F166" s="649"/>
      <c r="G166" s="649"/>
      <c r="H166" s="609"/>
      <c r="I166" s="609"/>
      <c r="J166" s="609"/>
      <c r="K166" s="609"/>
    </row>
    <row r="167" spans="1:11" s="460" customFormat="1" ht="15">
      <c r="A167" s="644"/>
      <c r="B167" s="1040" t="s">
        <v>25</v>
      </c>
      <c r="C167" s="1034" t="s">
        <v>26</v>
      </c>
      <c r="D167" s="1034" t="s">
        <v>5</v>
      </c>
      <c r="E167" s="647" t="s">
        <v>2456</v>
      </c>
      <c r="F167" s="648" t="s">
        <v>6</v>
      </c>
      <c r="G167" s="647" t="s">
        <v>176</v>
      </c>
      <c r="H167" s="602"/>
      <c r="I167" s="602"/>
      <c r="J167" s="602"/>
      <c r="K167" s="602"/>
    </row>
    <row r="168" spans="1:11" s="460" customFormat="1" ht="15">
      <c r="A168" s="644"/>
      <c r="B168" s="1084"/>
      <c r="C168" s="1038"/>
      <c r="D168" s="1034"/>
      <c r="E168" s="647" t="s">
        <v>2455</v>
      </c>
      <c r="F168" s="648" t="s">
        <v>29</v>
      </c>
      <c r="G168" s="647" t="s">
        <v>30</v>
      </c>
      <c r="H168" s="646"/>
      <c r="I168" s="602"/>
      <c r="J168" s="602"/>
      <c r="K168" s="602"/>
    </row>
    <row r="169" spans="1:11" s="460" customFormat="1" ht="15">
      <c r="A169" s="644"/>
      <c r="B169" s="551" t="s">
        <v>2898</v>
      </c>
      <c r="C169" s="503" t="s">
        <v>2608</v>
      </c>
      <c r="D169" s="1086" t="s">
        <v>2818</v>
      </c>
      <c r="E169" s="521">
        <f>F169-5</f>
        <v>43797</v>
      </c>
      <c r="F169" s="645">
        <v>43802</v>
      </c>
      <c r="G169" s="516">
        <f>F169+36</f>
        <v>43838</v>
      </c>
      <c r="H169" s="602"/>
      <c r="I169" s="602"/>
      <c r="J169" s="602"/>
      <c r="K169" s="602"/>
    </row>
    <row r="170" spans="1:11" s="460" customFormat="1" ht="15">
      <c r="A170" s="644"/>
      <c r="B170" s="551" t="s">
        <v>2897</v>
      </c>
      <c r="C170" s="503" t="s">
        <v>2896</v>
      </c>
      <c r="D170" s="1087"/>
      <c r="E170" s="521">
        <f>F170-5</f>
        <v>43804</v>
      </c>
      <c r="F170" s="516">
        <f>F169+7</f>
        <v>43809</v>
      </c>
      <c r="G170" s="516">
        <f>F170+36</f>
        <v>43845</v>
      </c>
      <c r="H170" s="602"/>
      <c r="I170" s="602"/>
      <c r="J170" s="602"/>
      <c r="K170" s="602"/>
    </row>
    <row r="171" spans="1:11" s="460" customFormat="1" ht="15">
      <c r="A171" s="644"/>
      <c r="B171" s="503" t="s">
        <v>2895</v>
      </c>
      <c r="C171" s="503" t="s">
        <v>2894</v>
      </c>
      <c r="D171" s="1087"/>
      <c r="E171" s="521">
        <f>F171-5</f>
        <v>43811</v>
      </c>
      <c r="F171" s="516">
        <f>F170+7</f>
        <v>43816</v>
      </c>
      <c r="G171" s="516">
        <f>F171+36</f>
        <v>43852</v>
      </c>
      <c r="H171" s="602"/>
      <c r="I171" s="602"/>
      <c r="J171" s="602"/>
      <c r="K171" s="602"/>
    </row>
    <row r="172" spans="1:11" s="450" customFormat="1">
      <c r="A172" s="533"/>
      <c r="B172" s="503" t="s">
        <v>2893</v>
      </c>
      <c r="C172" s="503" t="s">
        <v>2892</v>
      </c>
      <c r="D172" s="1087"/>
      <c r="E172" s="521">
        <f>F172-5</f>
        <v>43818</v>
      </c>
      <c r="F172" s="516">
        <f>F171+7</f>
        <v>43823</v>
      </c>
      <c r="G172" s="516">
        <f>F172+36</f>
        <v>43859</v>
      </c>
      <c r="H172" s="643"/>
      <c r="I172" s="610"/>
      <c r="J172" s="610"/>
      <c r="K172" s="610"/>
    </row>
    <row r="173" spans="1:11">
      <c r="B173" s="503" t="s">
        <v>2891</v>
      </c>
      <c r="C173" s="503" t="s">
        <v>2890</v>
      </c>
      <c r="D173" s="1088"/>
      <c r="E173" s="521">
        <f>F173-5</f>
        <v>43825</v>
      </c>
      <c r="F173" s="516">
        <f>F172+7</f>
        <v>43830</v>
      </c>
      <c r="G173" s="516">
        <f>F173+36</f>
        <v>43866</v>
      </c>
    </row>
    <row r="174" spans="1:11" s="450" customFormat="1" ht="15">
      <c r="A174" s="1029" t="s">
        <v>2889</v>
      </c>
      <c r="B174" s="1029"/>
      <c r="C174" s="1029"/>
      <c r="D174" s="1029"/>
      <c r="E174" s="1029"/>
      <c r="F174" s="1029"/>
      <c r="G174" s="1029"/>
    </row>
    <row r="175" spans="1:11" s="465" customFormat="1" ht="15">
      <c r="A175" s="1042" t="s">
        <v>2888</v>
      </c>
      <c r="B175" s="1042"/>
      <c r="C175" s="598"/>
      <c r="F175" s="598"/>
      <c r="G175" s="598"/>
      <c r="H175" s="609"/>
      <c r="I175" s="609"/>
      <c r="J175" s="609"/>
      <c r="K175" s="609"/>
    </row>
    <row r="176" spans="1:11" s="460" customFormat="1" ht="15" customHeight="1">
      <c r="A176" s="546"/>
      <c r="B176" s="1014" t="s">
        <v>25</v>
      </c>
      <c r="C176" s="1015" t="s">
        <v>26</v>
      </c>
      <c r="D176" s="1015" t="s">
        <v>5</v>
      </c>
      <c r="E176" s="495" t="s">
        <v>2456</v>
      </c>
      <c r="F176" s="495" t="s">
        <v>6</v>
      </c>
      <c r="G176" s="495" t="s">
        <v>2879</v>
      </c>
      <c r="H176" s="636"/>
      <c r="I176" s="602"/>
      <c r="J176" s="602"/>
      <c r="K176" s="602"/>
    </row>
    <row r="177" spans="1:11" s="460" customFormat="1" ht="15" customHeight="1">
      <c r="A177" s="546"/>
      <c r="B177" s="1094"/>
      <c r="C177" s="1030"/>
      <c r="D177" s="1030"/>
      <c r="E177" s="561" t="s">
        <v>2455</v>
      </c>
      <c r="F177" s="561" t="s">
        <v>29</v>
      </c>
      <c r="G177" s="561" t="s">
        <v>30</v>
      </c>
      <c r="H177" s="636"/>
      <c r="I177" s="602"/>
      <c r="J177" s="602"/>
      <c r="K177" s="602"/>
    </row>
    <row r="178" spans="1:11" s="460" customFormat="1" ht="15" customHeight="1">
      <c r="A178" s="546"/>
      <c r="B178" s="577" t="s">
        <v>2887</v>
      </c>
      <c r="C178" s="577" t="s">
        <v>2886</v>
      </c>
      <c r="D178" s="1017" t="s">
        <v>2624</v>
      </c>
      <c r="E178" s="492">
        <f>F178-5</f>
        <v>43800</v>
      </c>
      <c r="F178" s="516">
        <v>43805</v>
      </c>
      <c r="G178" s="516">
        <f>F178+31</f>
        <v>43836</v>
      </c>
      <c r="H178" s="636"/>
      <c r="I178" s="602"/>
      <c r="J178" s="602"/>
      <c r="K178" s="602"/>
    </row>
    <row r="179" spans="1:11" s="460" customFormat="1" ht="15" customHeight="1">
      <c r="A179" s="546"/>
      <c r="B179" s="571" t="s">
        <v>2885</v>
      </c>
      <c r="C179" s="579" t="s">
        <v>2747</v>
      </c>
      <c r="D179" s="1018"/>
      <c r="E179" s="492">
        <f>F179-5</f>
        <v>43807</v>
      </c>
      <c r="F179" s="516">
        <f>F178+7</f>
        <v>43812</v>
      </c>
      <c r="G179" s="516">
        <f>F179+31</f>
        <v>43843</v>
      </c>
      <c r="H179" s="636"/>
      <c r="I179" s="602"/>
      <c r="J179" s="602"/>
      <c r="K179" s="602"/>
    </row>
    <row r="180" spans="1:11" s="460" customFormat="1" ht="15" customHeight="1">
      <c r="A180" s="546"/>
      <c r="B180" s="577" t="s">
        <v>2884</v>
      </c>
      <c r="C180" s="577" t="s">
        <v>2880</v>
      </c>
      <c r="D180" s="1018"/>
      <c r="E180" s="492">
        <f>F180-5</f>
        <v>43814</v>
      </c>
      <c r="F180" s="516">
        <f>F179+7</f>
        <v>43819</v>
      </c>
      <c r="G180" s="516">
        <f>F180+31</f>
        <v>43850</v>
      </c>
      <c r="H180" s="636"/>
      <c r="I180" s="602"/>
      <c r="J180" s="602"/>
      <c r="K180" s="602"/>
    </row>
    <row r="181" spans="1:11" s="460" customFormat="1" ht="15" customHeight="1">
      <c r="A181" s="546"/>
      <c r="B181" s="577" t="s">
        <v>2883</v>
      </c>
      <c r="C181" s="577" t="s">
        <v>2882</v>
      </c>
      <c r="D181" s="1018"/>
      <c r="E181" s="492">
        <f>F181-5</f>
        <v>43821</v>
      </c>
      <c r="F181" s="516">
        <f>F180+7</f>
        <v>43826</v>
      </c>
      <c r="G181" s="516">
        <f>F181+31</f>
        <v>43857</v>
      </c>
      <c r="H181" s="636"/>
      <c r="I181" s="602"/>
      <c r="J181" s="602"/>
      <c r="K181" s="602"/>
    </row>
    <row r="182" spans="1:11" s="460" customFormat="1" ht="15" customHeight="1">
      <c r="A182" s="546"/>
      <c r="B182" s="577" t="s">
        <v>2881</v>
      </c>
      <c r="C182" s="577" t="s">
        <v>2880</v>
      </c>
      <c r="D182" s="1019"/>
      <c r="E182" s="492">
        <f>F182-5</f>
        <v>43828</v>
      </c>
      <c r="F182" s="516">
        <f>F181+7</f>
        <v>43833</v>
      </c>
      <c r="G182" s="516">
        <f>F182+31</f>
        <v>43864</v>
      </c>
      <c r="H182" s="636"/>
      <c r="I182" s="602"/>
      <c r="J182" s="602"/>
      <c r="K182" s="602"/>
    </row>
    <row r="183" spans="1:11" s="602" customFormat="1" ht="15" customHeight="1">
      <c r="A183" s="546"/>
      <c r="B183" s="642"/>
      <c r="C183" s="642"/>
      <c r="D183" s="641"/>
      <c r="E183" s="556"/>
      <c r="F183" s="555"/>
      <c r="G183" s="555"/>
      <c r="H183" s="636"/>
    </row>
    <row r="184" spans="1:11" s="460" customFormat="1" ht="15" hidden="1" customHeight="1">
      <c r="A184" s="546"/>
      <c r="B184" s="1047" t="s">
        <v>25</v>
      </c>
      <c r="C184" s="1015" t="s">
        <v>26</v>
      </c>
      <c r="D184" s="1015" t="s">
        <v>5</v>
      </c>
      <c r="E184" s="495" t="s">
        <v>2456</v>
      </c>
      <c r="F184" s="495" t="s">
        <v>6</v>
      </c>
      <c r="G184" s="495" t="s">
        <v>2879</v>
      </c>
      <c r="H184" s="636"/>
      <c r="I184" s="602"/>
      <c r="J184" s="602"/>
      <c r="K184" s="602"/>
    </row>
    <row r="185" spans="1:11" s="460" customFormat="1" ht="15" hidden="1" customHeight="1">
      <c r="A185" s="546"/>
      <c r="B185" s="1048"/>
      <c r="C185" s="1030"/>
      <c r="D185" s="1030"/>
      <c r="E185" s="561" t="s">
        <v>2455</v>
      </c>
      <c r="F185" s="561" t="s">
        <v>29</v>
      </c>
      <c r="G185" s="561" t="s">
        <v>30</v>
      </c>
      <c r="H185" s="636"/>
      <c r="I185" s="602"/>
      <c r="J185" s="602"/>
      <c r="K185" s="602"/>
    </row>
    <row r="186" spans="1:11" s="460" customFormat="1" ht="15" hidden="1" customHeight="1">
      <c r="A186" s="546"/>
      <c r="B186" s="570"/>
      <c r="C186" s="571"/>
      <c r="D186" s="1025" t="s">
        <v>148</v>
      </c>
      <c r="E186" s="640">
        <f>F186-5</f>
        <v>43768</v>
      </c>
      <c r="F186" s="618">
        <v>43773</v>
      </c>
      <c r="G186" s="618">
        <f>F186+34</f>
        <v>43807</v>
      </c>
      <c r="H186" s="636"/>
      <c r="I186" s="602"/>
      <c r="J186" s="602"/>
      <c r="K186" s="602"/>
    </row>
    <row r="187" spans="1:11" s="460" customFormat="1" ht="15" hidden="1" customHeight="1">
      <c r="A187" s="546"/>
      <c r="B187" s="570"/>
      <c r="C187" s="571"/>
      <c r="D187" s="1025"/>
      <c r="E187" s="640">
        <f>F187-5</f>
        <v>43775</v>
      </c>
      <c r="F187" s="618">
        <f>F186+7</f>
        <v>43780</v>
      </c>
      <c r="G187" s="618">
        <f>F187+34</f>
        <v>43814</v>
      </c>
      <c r="H187" s="636"/>
      <c r="I187" s="602"/>
      <c r="J187" s="602"/>
      <c r="K187" s="602"/>
    </row>
    <row r="188" spans="1:11" s="460" customFormat="1" ht="15" hidden="1" customHeight="1">
      <c r="A188" s="546"/>
      <c r="B188" s="570"/>
      <c r="C188" s="571"/>
      <c r="D188" s="1025"/>
      <c r="E188" s="640">
        <f>F188-5</f>
        <v>43782</v>
      </c>
      <c r="F188" s="618">
        <f>F187+7</f>
        <v>43787</v>
      </c>
      <c r="G188" s="618">
        <f>F188+34</f>
        <v>43821</v>
      </c>
      <c r="H188" s="636"/>
      <c r="I188" s="602"/>
      <c r="J188" s="602"/>
      <c r="K188" s="602"/>
    </row>
    <row r="189" spans="1:11" s="460" customFormat="1" ht="15" hidden="1" customHeight="1">
      <c r="A189" s="546"/>
      <c r="B189" s="570"/>
      <c r="C189" s="571"/>
      <c r="D189" s="1025"/>
      <c r="E189" s="640">
        <f>F189-5</f>
        <v>43789</v>
      </c>
      <c r="F189" s="618">
        <f>F188+7</f>
        <v>43794</v>
      </c>
      <c r="G189" s="618">
        <f>F189+34</f>
        <v>43828</v>
      </c>
      <c r="H189" s="636"/>
      <c r="I189" s="602"/>
      <c r="J189" s="602"/>
      <c r="K189" s="602"/>
    </row>
    <row r="190" spans="1:11" s="460" customFormat="1" ht="18" hidden="1" customHeight="1">
      <c r="A190" s="533"/>
      <c r="B190" s="570"/>
      <c r="C190" s="571"/>
      <c r="D190" s="1025"/>
      <c r="E190" s="640">
        <f>F190-5</f>
        <v>43796</v>
      </c>
      <c r="F190" s="618">
        <f>F189+7</f>
        <v>43801</v>
      </c>
      <c r="G190" s="618">
        <f>F190+34</f>
        <v>43835</v>
      </c>
      <c r="H190" s="636"/>
      <c r="I190" s="602"/>
      <c r="J190" s="602"/>
      <c r="K190" s="602"/>
    </row>
    <row r="191" spans="1:11" s="460" customFormat="1" ht="15" customHeight="1">
      <c r="A191" s="546"/>
      <c r="B191" s="1014" t="s">
        <v>25</v>
      </c>
      <c r="C191" s="1015" t="s">
        <v>26</v>
      </c>
      <c r="D191" s="1015" t="s">
        <v>5</v>
      </c>
      <c r="E191" s="495" t="s">
        <v>2456</v>
      </c>
      <c r="F191" s="495" t="s">
        <v>6</v>
      </c>
      <c r="G191" s="495" t="s">
        <v>2879</v>
      </c>
      <c r="H191" s="636"/>
      <c r="I191" s="602"/>
      <c r="J191" s="602"/>
      <c r="K191" s="602"/>
    </row>
    <row r="192" spans="1:11" s="460" customFormat="1" ht="15" customHeight="1">
      <c r="A192" s="546"/>
      <c r="B192" s="1092"/>
      <c r="C192" s="1030"/>
      <c r="D192" s="1030"/>
      <c r="E192" s="561" t="s">
        <v>2455</v>
      </c>
      <c r="F192" s="561" t="s">
        <v>29</v>
      </c>
      <c r="G192" s="561" t="s">
        <v>30</v>
      </c>
      <c r="H192" s="636"/>
      <c r="I192" s="602"/>
      <c r="J192" s="602"/>
      <c r="K192" s="602"/>
    </row>
    <row r="193" spans="1:11" s="460" customFormat="1" ht="15" customHeight="1">
      <c r="A193" s="546"/>
      <c r="B193" s="570" t="s">
        <v>2878</v>
      </c>
      <c r="C193" s="571" t="s">
        <v>2877</v>
      </c>
      <c r="D193" s="1025" t="s">
        <v>2730</v>
      </c>
      <c r="E193" s="640">
        <f>F193-5</f>
        <v>43796</v>
      </c>
      <c r="F193" s="618">
        <v>43801</v>
      </c>
      <c r="G193" s="618">
        <f>F193+32</f>
        <v>43833</v>
      </c>
      <c r="H193" s="636"/>
      <c r="I193" s="602"/>
      <c r="J193" s="602"/>
      <c r="K193" s="602"/>
    </row>
    <row r="194" spans="1:11" s="460" customFormat="1" ht="15" customHeight="1">
      <c r="A194" s="546"/>
      <c r="B194" s="570" t="s">
        <v>2876</v>
      </c>
      <c r="C194" s="571" t="s">
        <v>2875</v>
      </c>
      <c r="D194" s="1025"/>
      <c r="E194" s="640">
        <f>F194-5</f>
        <v>43803</v>
      </c>
      <c r="F194" s="618">
        <f>F193+7</f>
        <v>43808</v>
      </c>
      <c r="G194" s="618">
        <f>F194+32</f>
        <v>43840</v>
      </c>
      <c r="H194" s="636"/>
      <c r="I194" s="602"/>
      <c r="J194" s="602"/>
      <c r="K194" s="602"/>
    </row>
    <row r="195" spans="1:11" s="460" customFormat="1" ht="15" customHeight="1">
      <c r="A195" s="546"/>
      <c r="B195" s="570" t="s">
        <v>2874</v>
      </c>
      <c r="C195" s="571" t="s">
        <v>2873</v>
      </c>
      <c r="D195" s="1025"/>
      <c r="E195" s="640">
        <f>F195-5</f>
        <v>43810</v>
      </c>
      <c r="F195" s="618">
        <f>F194+7</f>
        <v>43815</v>
      </c>
      <c r="G195" s="618">
        <f>F195+32</f>
        <v>43847</v>
      </c>
      <c r="H195" s="636"/>
      <c r="I195" s="602"/>
      <c r="J195" s="602"/>
      <c r="K195" s="602"/>
    </row>
    <row r="196" spans="1:11" s="460" customFormat="1" ht="15" customHeight="1">
      <c r="A196" s="546"/>
      <c r="B196" s="570" t="s">
        <v>2872</v>
      </c>
      <c r="C196" s="571" t="s">
        <v>2871</v>
      </c>
      <c r="D196" s="1025"/>
      <c r="E196" s="640">
        <f>F196-5</f>
        <v>43817</v>
      </c>
      <c r="F196" s="618">
        <f>F195+7</f>
        <v>43822</v>
      </c>
      <c r="G196" s="618">
        <f>F196+32</f>
        <v>43854</v>
      </c>
      <c r="H196" s="636"/>
      <c r="I196" s="602"/>
      <c r="J196" s="602"/>
      <c r="K196" s="602"/>
    </row>
    <row r="197" spans="1:11" s="460" customFormat="1" ht="18" customHeight="1">
      <c r="A197" s="533"/>
      <c r="B197" s="570" t="s">
        <v>2870</v>
      </c>
      <c r="C197" s="571" t="s">
        <v>2869</v>
      </c>
      <c r="D197" s="1025"/>
      <c r="E197" s="640">
        <f>F197-5</f>
        <v>43824</v>
      </c>
      <c r="F197" s="618">
        <f>F196+7</f>
        <v>43829</v>
      </c>
      <c r="G197" s="618">
        <f>F197+32</f>
        <v>43861</v>
      </c>
      <c r="H197" s="636"/>
      <c r="I197" s="602"/>
      <c r="J197" s="602"/>
      <c r="K197" s="602"/>
    </row>
    <row r="198" spans="1:11" s="465" customFormat="1" ht="15" customHeight="1">
      <c r="A198" s="1031" t="s">
        <v>2868</v>
      </c>
      <c r="B198" s="1032"/>
      <c r="C198" s="639"/>
      <c r="D198" s="527"/>
      <c r="E198" s="638"/>
      <c r="F198" s="598"/>
      <c r="G198" s="598"/>
      <c r="H198" s="637"/>
      <c r="I198" s="609"/>
      <c r="J198" s="609"/>
      <c r="K198" s="609"/>
    </row>
    <row r="199" spans="1:11" s="460" customFormat="1" ht="15" hidden="1" customHeight="1">
      <c r="A199" s="546"/>
      <c r="B199" s="1027" t="s">
        <v>25</v>
      </c>
      <c r="C199" s="1015" t="s">
        <v>26</v>
      </c>
      <c r="D199" s="1015" t="s">
        <v>5</v>
      </c>
      <c r="E199" s="495" t="s">
        <v>2456</v>
      </c>
      <c r="F199" s="495" t="s">
        <v>6</v>
      </c>
      <c r="G199" s="495" t="s">
        <v>1201</v>
      </c>
      <c r="H199" s="636"/>
      <c r="I199" s="602"/>
      <c r="J199" s="602"/>
      <c r="K199" s="602"/>
    </row>
    <row r="200" spans="1:11" s="460" customFormat="1" ht="15" hidden="1" customHeight="1">
      <c r="A200" s="546"/>
      <c r="B200" s="1028"/>
      <c r="C200" s="1030"/>
      <c r="D200" s="1030"/>
      <c r="E200" s="561" t="s">
        <v>2455</v>
      </c>
      <c r="F200" s="561" t="s">
        <v>29</v>
      </c>
      <c r="G200" s="561" t="s">
        <v>30</v>
      </c>
      <c r="H200" s="636"/>
      <c r="I200" s="602"/>
      <c r="J200" s="602"/>
      <c r="K200" s="602"/>
    </row>
    <row r="201" spans="1:11" s="460" customFormat="1" ht="15" hidden="1" customHeight="1">
      <c r="A201" s="546"/>
      <c r="B201" s="570" t="s">
        <v>2860</v>
      </c>
      <c r="C201" s="503" t="s">
        <v>2844</v>
      </c>
      <c r="D201" s="1016" t="s">
        <v>160</v>
      </c>
      <c r="E201" s="492">
        <f>F201-5</f>
        <v>43679</v>
      </c>
      <c r="F201" s="516">
        <v>43684</v>
      </c>
      <c r="G201" s="516">
        <f>F201+35</f>
        <v>43719</v>
      </c>
      <c r="H201" s="636"/>
      <c r="I201" s="602"/>
      <c r="J201" s="602"/>
      <c r="K201" s="602"/>
    </row>
    <row r="202" spans="1:11" s="460" customFormat="1" ht="15" hidden="1" customHeight="1">
      <c r="A202" s="546"/>
      <c r="B202" s="570" t="s">
        <v>2858</v>
      </c>
      <c r="C202" s="503" t="s">
        <v>2767</v>
      </c>
      <c r="D202" s="1035"/>
      <c r="E202" s="492">
        <f>F202-5</f>
        <v>43686</v>
      </c>
      <c r="F202" s="516">
        <f>F201+7</f>
        <v>43691</v>
      </c>
      <c r="G202" s="516">
        <f>F202+35</f>
        <v>43726</v>
      </c>
      <c r="H202" s="636"/>
      <c r="I202" s="602"/>
      <c r="J202" s="602"/>
      <c r="K202" s="602"/>
    </row>
    <row r="203" spans="1:11" s="460" customFormat="1" ht="15" hidden="1" customHeight="1">
      <c r="A203" s="546"/>
      <c r="B203" s="570" t="s">
        <v>2762</v>
      </c>
      <c r="C203" s="503" t="s">
        <v>2758</v>
      </c>
      <c r="D203" s="1035"/>
      <c r="E203" s="492">
        <f>F203-5</f>
        <v>43693</v>
      </c>
      <c r="F203" s="516">
        <f>F202+7</f>
        <v>43698</v>
      </c>
      <c r="G203" s="516">
        <f>F203+35</f>
        <v>43733</v>
      </c>
      <c r="H203" s="636"/>
      <c r="I203" s="602"/>
      <c r="J203" s="602"/>
      <c r="K203" s="602"/>
    </row>
    <row r="204" spans="1:11" s="460" customFormat="1" ht="15" hidden="1" customHeight="1">
      <c r="A204" s="546"/>
      <c r="B204" s="595" t="s">
        <v>2867</v>
      </c>
      <c r="C204" s="503" t="s">
        <v>2812</v>
      </c>
      <c r="D204" s="1035"/>
      <c r="E204" s="492">
        <f>F204-5</f>
        <v>43700</v>
      </c>
      <c r="F204" s="516">
        <f>F203+7</f>
        <v>43705</v>
      </c>
      <c r="G204" s="516">
        <f>F204+35</f>
        <v>43740</v>
      </c>
      <c r="H204" s="636"/>
      <c r="I204" s="602"/>
      <c r="J204" s="602"/>
      <c r="K204" s="602"/>
    </row>
    <row r="205" spans="1:11" s="460" customFormat="1" ht="15" hidden="1" customHeight="1">
      <c r="A205" s="546"/>
      <c r="B205" s="570" t="s">
        <v>161</v>
      </c>
      <c r="C205" s="503" t="s">
        <v>2736</v>
      </c>
      <c r="D205" s="1036"/>
      <c r="E205" s="492">
        <f>F205-5</f>
        <v>43707</v>
      </c>
      <c r="F205" s="516">
        <f>F204+7</f>
        <v>43712</v>
      </c>
      <c r="G205" s="516">
        <f>F205+35</f>
        <v>43747</v>
      </c>
      <c r="H205" s="636"/>
      <c r="I205" s="602"/>
      <c r="J205" s="602"/>
      <c r="K205" s="602"/>
    </row>
    <row r="206" spans="1:11" s="460" customFormat="1" ht="15" customHeight="1">
      <c r="A206" s="546"/>
      <c r="B206" s="1014" t="s">
        <v>25</v>
      </c>
      <c r="C206" s="1015" t="s">
        <v>26</v>
      </c>
      <c r="D206" s="1015" t="s">
        <v>5</v>
      </c>
      <c r="E206" s="495" t="s">
        <v>2456</v>
      </c>
      <c r="F206" s="495" t="s">
        <v>6</v>
      </c>
      <c r="G206" s="495" t="s">
        <v>1201</v>
      </c>
      <c r="H206" s="636"/>
      <c r="I206" s="602"/>
      <c r="J206" s="602"/>
      <c r="K206" s="602"/>
    </row>
    <row r="207" spans="1:11" s="460" customFormat="1" ht="15" customHeight="1">
      <c r="A207" s="546"/>
      <c r="B207" s="1094"/>
      <c r="C207" s="1030"/>
      <c r="D207" s="1030"/>
      <c r="E207" s="561" t="s">
        <v>2455</v>
      </c>
      <c r="F207" s="561" t="s">
        <v>29</v>
      </c>
      <c r="G207" s="561" t="s">
        <v>30</v>
      </c>
      <c r="H207" s="636"/>
      <c r="I207" s="602"/>
      <c r="J207" s="602"/>
      <c r="K207" s="602"/>
    </row>
    <row r="208" spans="1:11" s="460" customFormat="1" ht="15" customHeight="1">
      <c r="A208" s="546"/>
      <c r="B208" s="570" t="s">
        <v>2866</v>
      </c>
      <c r="C208" s="503" t="s">
        <v>2865</v>
      </c>
      <c r="D208" s="1016" t="s">
        <v>2730</v>
      </c>
      <c r="E208" s="492">
        <f>F208-5</f>
        <v>43798</v>
      </c>
      <c r="F208" s="516">
        <v>43803</v>
      </c>
      <c r="G208" s="516">
        <f>F208+35</f>
        <v>43838</v>
      </c>
      <c r="H208" s="636"/>
      <c r="I208" s="602"/>
      <c r="J208" s="602"/>
      <c r="K208" s="602"/>
    </row>
    <row r="209" spans="1:11" s="460" customFormat="1" ht="15" customHeight="1">
      <c r="A209" s="546"/>
      <c r="B209" s="570" t="s">
        <v>2864</v>
      </c>
      <c r="C209" s="503" t="s">
        <v>2863</v>
      </c>
      <c r="D209" s="1035"/>
      <c r="E209" s="492">
        <f>F209-5</f>
        <v>43805</v>
      </c>
      <c r="F209" s="516">
        <f>F208+7</f>
        <v>43810</v>
      </c>
      <c r="G209" s="516">
        <f>F209+35</f>
        <v>43845</v>
      </c>
      <c r="H209" s="636"/>
      <c r="I209" s="602"/>
      <c r="J209" s="602"/>
      <c r="K209" s="602"/>
    </row>
    <row r="210" spans="1:11" s="460" customFormat="1" ht="15" customHeight="1">
      <c r="A210" s="546"/>
      <c r="B210" s="570" t="s">
        <v>2862</v>
      </c>
      <c r="C210" s="503" t="s">
        <v>2861</v>
      </c>
      <c r="D210" s="1035"/>
      <c r="E210" s="492">
        <f>F210-5</f>
        <v>43812</v>
      </c>
      <c r="F210" s="516">
        <f>F209+7</f>
        <v>43817</v>
      </c>
      <c r="G210" s="516">
        <f>F210+35</f>
        <v>43852</v>
      </c>
      <c r="H210" s="636"/>
      <c r="I210" s="602"/>
      <c r="J210" s="602"/>
      <c r="K210" s="602"/>
    </row>
    <row r="211" spans="1:11" s="460" customFormat="1" ht="15" customHeight="1">
      <c r="A211" s="546"/>
      <c r="B211" s="595" t="s">
        <v>2860</v>
      </c>
      <c r="C211" s="503" t="s">
        <v>2859</v>
      </c>
      <c r="D211" s="1035"/>
      <c r="E211" s="492">
        <f>F211-5</f>
        <v>43819</v>
      </c>
      <c r="F211" s="516">
        <f>F210+7</f>
        <v>43824</v>
      </c>
      <c r="G211" s="516">
        <f>F211+35</f>
        <v>43859</v>
      </c>
      <c r="H211" s="636"/>
      <c r="I211" s="602"/>
      <c r="J211" s="602"/>
      <c r="K211" s="602"/>
    </row>
    <row r="212" spans="1:11" s="460" customFormat="1" ht="15" customHeight="1">
      <c r="A212" s="546"/>
      <c r="B212" s="570" t="s">
        <v>2858</v>
      </c>
      <c r="C212" s="503" t="s">
        <v>2857</v>
      </c>
      <c r="D212" s="1036"/>
      <c r="E212" s="492">
        <f>F212-5</f>
        <v>43826</v>
      </c>
      <c r="F212" s="516">
        <f>F211+7</f>
        <v>43831</v>
      </c>
      <c r="G212" s="516">
        <f>F212+35</f>
        <v>43866</v>
      </c>
      <c r="H212" s="636"/>
      <c r="I212" s="602"/>
      <c r="J212" s="602"/>
      <c r="K212" s="602"/>
    </row>
    <row r="213" spans="1:11" s="451" customFormat="1" ht="15">
      <c r="A213" s="1152" t="s">
        <v>2856</v>
      </c>
      <c r="B213" s="1152"/>
      <c r="C213" s="1152"/>
      <c r="D213" s="1152"/>
      <c r="E213" s="1152"/>
      <c r="F213" s="1152"/>
      <c r="G213" s="1152"/>
      <c r="H213" s="635"/>
      <c r="I213" s="634"/>
      <c r="J213" s="614"/>
      <c r="K213" s="614"/>
    </row>
    <row r="214" spans="1:11" s="451" customFormat="1" ht="15" customHeight="1">
      <c r="A214" s="620"/>
      <c r="B214" s="1014" t="s">
        <v>25</v>
      </c>
      <c r="C214" s="1025" t="s">
        <v>26</v>
      </c>
      <c r="D214" s="1025" t="s">
        <v>5</v>
      </c>
      <c r="E214" s="570" t="s">
        <v>2456</v>
      </c>
      <c r="F214" s="570" t="s">
        <v>6</v>
      </c>
      <c r="G214" s="570" t="s">
        <v>2836</v>
      </c>
    </row>
    <row r="215" spans="1:11" s="451" customFormat="1" ht="15" customHeight="1">
      <c r="A215" s="620"/>
      <c r="B215" s="1092"/>
      <c r="C215" s="1026"/>
      <c r="D215" s="1026"/>
      <c r="E215" s="570" t="s">
        <v>2455</v>
      </c>
      <c r="F215" s="570" t="s">
        <v>29</v>
      </c>
      <c r="G215" s="570" t="s">
        <v>30</v>
      </c>
    </row>
    <row r="216" spans="1:11" s="451" customFormat="1" ht="15" customHeight="1">
      <c r="A216" s="620"/>
      <c r="B216" s="570" t="s">
        <v>2819</v>
      </c>
      <c r="C216" s="503" t="s">
        <v>2805</v>
      </c>
      <c r="D216" s="1033" t="s">
        <v>2820</v>
      </c>
      <c r="E216" s="619">
        <f>F216-5</f>
        <v>43796</v>
      </c>
      <c r="F216" s="618">
        <v>43801</v>
      </c>
      <c r="G216" s="618">
        <f>F216+15</f>
        <v>43816</v>
      </c>
    </row>
    <row r="217" spans="1:11" s="451" customFormat="1" ht="15" customHeight="1">
      <c r="A217" s="620"/>
      <c r="B217" s="570" t="s">
        <v>2819</v>
      </c>
      <c r="C217" s="503" t="s">
        <v>2803</v>
      </c>
      <c r="D217" s="1033"/>
      <c r="E217" s="619">
        <f>F217-5</f>
        <v>43803</v>
      </c>
      <c r="F217" s="618">
        <f>F216+7</f>
        <v>43808</v>
      </c>
      <c r="G217" s="618">
        <f>F217+15</f>
        <v>43823</v>
      </c>
    </row>
    <row r="218" spans="1:11" s="451" customFormat="1" ht="15" customHeight="1">
      <c r="A218" s="620"/>
      <c r="B218" s="570" t="s">
        <v>2819</v>
      </c>
      <c r="C218" s="503" t="s">
        <v>383</v>
      </c>
      <c r="D218" s="1033"/>
      <c r="E218" s="619">
        <f>F218-5</f>
        <v>43810</v>
      </c>
      <c r="F218" s="618">
        <f>F217+7</f>
        <v>43815</v>
      </c>
      <c r="G218" s="618">
        <f>F218+15</f>
        <v>43830</v>
      </c>
    </row>
    <row r="219" spans="1:11" s="451" customFormat="1" ht="15" customHeight="1">
      <c r="A219" s="620"/>
      <c r="B219" s="570" t="s">
        <v>2819</v>
      </c>
      <c r="C219" s="503" t="s">
        <v>384</v>
      </c>
      <c r="D219" s="1033"/>
      <c r="E219" s="619">
        <f>F219-5</f>
        <v>43817</v>
      </c>
      <c r="F219" s="618">
        <f>F218+7</f>
        <v>43822</v>
      </c>
      <c r="G219" s="618">
        <f>F219+15</f>
        <v>43837</v>
      </c>
    </row>
    <row r="220" spans="1:11" s="451" customFormat="1" ht="15">
      <c r="A220" s="620"/>
      <c r="B220" s="570" t="s">
        <v>2819</v>
      </c>
      <c r="C220" s="503" t="s">
        <v>626</v>
      </c>
      <c r="D220" s="1033"/>
      <c r="E220" s="619">
        <f>F220-5</f>
        <v>43824</v>
      </c>
      <c r="F220" s="618">
        <f>F219+7</f>
        <v>43829</v>
      </c>
      <c r="G220" s="618">
        <f>F220+15</f>
        <v>43844</v>
      </c>
    </row>
    <row r="221" spans="1:11" s="451" customFormat="1" ht="15">
      <c r="A221" s="620"/>
      <c r="B221" s="570"/>
      <c r="C221" s="503"/>
      <c r="D221" s="633"/>
      <c r="E221" s="619"/>
      <c r="F221" s="618"/>
      <c r="G221" s="618"/>
    </row>
    <row r="222" spans="1:11" s="451" customFormat="1" ht="15" customHeight="1">
      <c r="A222" s="620"/>
      <c r="B222" s="1014" t="s">
        <v>25</v>
      </c>
      <c r="C222" s="1025" t="s">
        <v>26</v>
      </c>
      <c r="D222" s="1025" t="s">
        <v>5</v>
      </c>
      <c r="E222" s="570" t="s">
        <v>2456</v>
      </c>
      <c r="F222" s="570" t="s">
        <v>6</v>
      </c>
      <c r="G222" s="570" t="s">
        <v>2836</v>
      </c>
    </row>
    <row r="223" spans="1:11" s="451" customFormat="1" ht="15" customHeight="1">
      <c r="A223" s="620"/>
      <c r="B223" s="1092"/>
      <c r="C223" s="1026"/>
      <c r="D223" s="1026"/>
      <c r="E223" s="570" t="s">
        <v>2455</v>
      </c>
      <c r="F223" s="570" t="s">
        <v>29</v>
      </c>
      <c r="G223" s="570" t="s">
        <v>30</v>
      </c>
    </row>
    <row r="224" spans="1:11" s="451" customFormat="1" ht="15" customHeight="1">
      <c r="A224" s="620"/>
      <c r="B224" s="570" t="s">
        <v>2855</v>
      </c>
      <c r="C224" s="503" t="s">
        <v>2854</v>
      </c>
      <c r="D224" s="1033" t="s">
        <v>2752</v>
      </c>
      <c r="E224" s="619">
        <f>F224-5</f>
        <v>43799</v>
      </c>
      <c r="F224" s="618">
        <v>43804</v>
      </c>
      <c r="G224" s="618">
        <f>F224+17</f>
        <v>43821</v>
      </c>
    </row>
    <row r="225" spans="1:7" s="451" customFormat="1" ht="15" customHeight="1">
      <c r="A225" s="620"/>
      <c r="B225" s="570" t="s">
        <v>2853</v>
      </c>
      <c r="C225" s="503" t="s">
        <v>2852</v>
      </c>
      <c r="D225" s="1033"/>
      <c r="E225" s="619">
        <f>F225-5</f>
        <v>43806</v>
      </c>
      <c r="F225" s="618">
        <f>F224+7</f>
        <v>43811</v>
      </c>
      <c r="G225" s="618">
        <f>F225+17</f>
        <v>43828</v>
      </c>
    </row>
    <row r="226" spans="1:7" s="451" customFormat="1" ht="15" customHeight="1">
      <c r="A226" s="620"/>
      <c r="B226" s="631" t="s">
        <v>2851</v>
      </c>
      <c r="C226" s="503" t="s">
        <v>2850</v>
      </c>
      <c r="D226" s="1033"/>
      <c r="E226" s="619">
        <f>F226-5</f>
        <v>43813</v>
      </c>
      <c r="F226" s="618">
        <f>F225+7</f>
        <v>43818</v>
      </c>
      <c r="G226" s="618">
        <f>F226+17</f>
        <v>43835</v>
      </c>
    </row>
    <row r="227" spans="1:7" s="451" customFormat="1" ht="15" customHeight="1">
      <c r="A227" s="620"/>
      <c r="B227" s="570" t="s">
        <v>2849</v>
      </c>
      <c r="C227" s="503" t="s">
        <v>2848</v>
      </c>
      <c r="D227" s="1033"/>
      <c r="E227" s="619">
        <f>F227-5</f>
        <v>43820</v>
      </c>
      <c r="F227" s="618">
        <f>F226+7</f>
        <v>43825</v>
      </c>
      <c r="G227" s="618">
        <f>F227+17</f>
        <v>43842</v>
      </c>
    </row>
    <row r="228" spans="1:7" s="451" customFormat="1" ht="15">
      <c r="A228" s="620"/>
      <c r="B228" s="570" t="s">
        <v>2847</v>
      </c>
      <c r="C228" s="503" t="s">
        <v>2846</v>
      </c>
      <c r="D228" s="1033"/>
      <c r="E228" s="619">
        <f>F228-5</f>
        <v>43827</v>
      </c>
      <c r="F228" s="618">
        <f>F227+7</f>
        <v>43832</v>
      </c>
      <c r="G228" s="618">
        <f>F228+17</f>
        <v>43849</v>
      </c>
    </row>
    <row r="229" spans="1:7" s="451" customFormat="1" ht="15">
      <c r="A229" s="620"/>
      <c r="B229" s="627"/>
      <c r="C229" s="595"/>
      <c r="D229" s="632"/>
      <c r="E229" s="619"/>
      <c r="F229" s="618"/>
      <c r="G229" s="618"/>
    </row>
    <row r="230" spans="1:7" s="451" customFormat="1" ht="15" customHeight="1">
      <c r="A230" s="620"/>
      <c r="B230" s="1044" t="s">
        <v>25</v>
      </c>
      <c r="C230" s="1023" t="s">
        <v>26</v>
      </c>
      <c r="D230" s="1023" t="s">
        <v>5</v>
      </c>
      <c r="E230" s="570" t="s">
        <v>2456</v>
      </c>
      <c r="F230" s="570" t="s">
        <v>6</v>
      </c>
      <c r="G230" s="570" t="s">
        <v>2836</v>
      </c>
    </row>
    <row r="231" spans="1:7" s="451" customFormat="1" ht="15" customHeight="1">
      <c r="A231" s="620"/>
      <c r="B231" s="1045"/>
      <c r="C231" s="1024"/>
      <c r="D231" s="1024"/>
      <c r="E231" s="570" t="s">
        <v>2455</v>
      </c>
      <c r="F231" s="570" t="s">
        <v>29</v>
      </c>
      <c r="G231" s="570" t="s">
        <v>30</v>
      </c>
    </row>
    <row r="232" spans="1:7" s="451" customFormat="1" ht="15" customHeight="1">
      <c r="A232" s="620"/>
      <c r="B232" s="570" t="s">
        <v>2676</v>
      </c>
      <c r="C232" s="503" t="s">
        <v>2675</v>
      </c>
      <c r="D232" s="1033" t="s">
        <v>2773</v>
      </c>
      <c r="E232" s="619">
        <f>F232-5</f>
        <v>43801</v>
      </c>
      <c r="F232" s="618">
        <v>43806</v>
      </c>
      <c r="G232" s="618">
        <f>F232+21</f>
        <v>43827</v>
      </c>
    </row>
    <row r="233" spans="1:7" s="451" customFormat="1" ht="15" customHeight="1">
      <c r="A233" s="620"/>
      <c r="B233" s="570" t="s">
        <v>2674</v>
      </c>
      <c r="C233" s="503" t="s">
        <v>2673</v>
      </c>
      <c r="D233" s="1033"/>
      <c r="E233" s="619">
        <f>F233-5</f>
        <v>43808</v>
      </c>
      <c r="F233" s="618">
        <f>F232+7</f>
        <v>43813</v>
      </c>
      <c r="G233" s="618">
        <f>F233+21</f>
        <v>43834</v>
      </c>
    </row>
    <row r="234" spans="1:7" s="451" customFormat="1" ht="15" customHeight="1">
      <c r="A234" s="620"/>
      <c r="B234" s="631" t="s">
        <v>2672</v>
      </c>
      <c r="C234" s="503" t="s">
        <v>2661</v>
      </c>
      <c r="D234" s="1033"/>
      <c r="E234" s="619">
        <f>F234-5</f>
        <v>43815</v>
      </c>
      <c r="F234" s="618">
        <f>F233+7</f>
        <v>43820</v>
      </c>
      <c r="G234" s="618">
        <f>F234+21</f>
        <v>43841</v>
      </c>
    </row>
    <row r="235" spans="1:7" s="451" customFormat="1" ht="15" customHeight="1">
      <c r="A235" s="620"/>
      <c r="B235" s="570" t="s">
        <v>2660</v>
      </c>
      <c r="C235" s="503" t="s">
        <v>2659</v>
      </c>
      <c r="D235" s="1033"/>
      <c r="E235" s="619">
        <f>F235-5</f>
        <v>43822</v>
      </c>
      <c r="F235" s="618">
        <f>F234+7</f>
        <v>43827</v>
      </c>
      <c r="G235" s="618">
        <f>F235+21</f>
        <v>43848</v>
      </c>
    </row>
    <row r="236" spans="1:7" s="451" customFormat="1" ht="15">
      <c r="A236" s="620"/>
      <c r="B236" s="570" t="s">
        <v>2658</v>
      </c>
      <c r="C236" s="503" t="s">
        <v>2657</v>
      </c>
      <c r="D236" s="1033"/>
      <c r="E236" s="619">
        <f>F236-5</f>
        <v>43829</v>
      </c>
      <c r="F236" s="618">
        <f>F235+7</f>
        <v>43834</v>
      </c>
      <c r="G236" s="618">
        <f>F236+21</f>
        <v>43855</v>
      </c>
    </row>
    <row r="237" spans="1:7" s="450" customFormat="1" ht="17.100000000000001" customHeight="1">
      <c r="A237" s="630"/>
      <c r="B237" s="623"/>
      <c r="C237" s="629"/>
      <c r="D237" s="628"/>
      <c r="E237" s="492"/>
      <c r="F237" s="516"/>
      <c r="G237" s="516"/>
    </row>
    <row r="238" spans="1:7" s="451" customFormat="1" ht="15" customHeight="1">
      <c r="A238" s="620"/>
      <c r="B238" s="1044" t="s">
        <v>2670</v>
      </c>
      <c r="C238" s="1023" t="s">
        <v>26</v>
      </c>
      <c r="D238" s="1023" t="s">
        <v>5</v>
      </c>
      <c r="E238" s="570" t="s">
        <v>2456</v>
      </c>
      <c r="F238" s="570" t="s">
        <v>6</v>
      </c>
      <c r="G238" s="570" t="s">
        <v>2836</v>
      </c>
    </row>
    <row r="239" spans="1:7" s="451" customFormat="1" ht="15" customHeight="1">
      <c r="A239" s="620"/>
      <c r="B239" s="1045"/>
      <c r="C239" s="1024"/>
      <c r="D239" s="1024"/>
      <c r="E239" s="570" t="s">
        <v>2455</v>
      </c>
      <c r="F239" s="570" t="s">
        <v>29</v>
      </c>
      <c r="G239" s="570" t="s">
        <v>30</v>
      </c>
    </row>
    <row r="240" spans="1:7" s="451" customFormat="1" ht="15" customHeight="1">
      <c r="A240" s="620"/>
      <c r="B240" s="570" t="s">
        <v>2741</v>
      </c>
      <c r="C240" s="503" t="s">
        <v>2845</v>
      </c>
      <c r="D240" s="1072" t="s">
        <v>2742</v>
      </c>
      <c r="E240" s="619">
        <f>F240-5</f>
        <v>43799</v>
      </c>
      <c r="F240" s="618">
        <v>43804</v>
      </c>
      <c r="G240" s="618">
        <f>F240+17</f>
        <v>43821</v>
      </c>
    </row>
    <row r="241" spans="1:7" s="451" customFormat="1" ht="15" customHeight="1">
      <c r="A241" s="620"/>
      <c r="B241" s="570" t="s">
        <v>2766</v>
      </c>
      <c r="C241" s="503" t="s">
        <v>2771</v>
      </c>
      <c r="D241" s="1073"/>
      <c r="E241" s="619">
        <f>F241-5</f>
        <v>43806</v>
      </c>
      <c r="F241" s="618">
        <f>F240+7</f>
        <v>43811</v>
      </c>
      <c r="G241" s="618">
        <f>F241+17</f>
        <v>43828</v>
      </c>
    </row>
    <row r="242" spans="1:7" s="451" customFormat="1" ht="15" customHeight="1">
      <c r="A242" s="620"/>
      <c r="B242" s="570" t="s">
        <v>2737</v>
      </c>
      <c r="C242" s="503" t="s">
        <v>2844</v>
      </c>
      <c r="D242" s="1073"/>
      <c r="E242" s="619">
        <f>F242-5</f>
        <v>43813</v>
      </c>
      <c r="F242" s="618">
        <f>F241+7</f>
        <v>43818</v>
      </c>
      <c r="G242" s="618">
        <f>F242+17</f>
        <v>43835</v>
      </c>
    </row>
    <row r="243" spans="1:7" s="451" customFormat="1" ht="15" customHeight="1">
      <c r="A243" s="620"/>
      <c r="B243" s="595" t="s">
        <v>2735</v>
      </c>
      <c r="C243" s="503" t="s">
        <v>2823</v>
      </c>
      <c r="D243" s="1073"/>
      <c r="E243" s="619">
        <f>F243-5</f>
        <v>43820</v>
      </c>
      <c r="F243" s="618">
        <f>F242+7</f>
        <v>43825</v>
      </c>
      <c r="G243" s="618">
        <f>F243+17</f>
        <v>43842</v>
      </c>
    </row>
    <row r="244" spans="1:7" s="451" customFormat="1" ht="15" customHeight="1">
      <c r="A244" s="620"/>
      <c r="B244" s="570" t="s">
        <v>2739</v>
      </c>
      <c r="C244" s="503" t="s">
        <v>2767</v>
      </c>
      <c r="D244" s="1074"/>
      <c r="E244" s="619">
        <f>F244-5</f>
        <v>43827</v>
      </c>
      <c r="F244" s="618">
        <f>F243+7</f>
        <v>43832</v>
      </c>
      <c r="G244" s="618">
        <f>F244+17</f>
        <v>43849</v>
      </c>
    </row>
    <row r="245" spans="1:7" s="451" customFormat="1" ht="15" hidden="1" customHeight="1">
      <c r="A245" s="620"/>
      <c r="B245" s="1047" t="s">
        <v>25</v>
      </c>
      <c r="C245" s="1025" t="s">
        <v>26</v>
      </c>
      <c r="D245" s="1025" t="s">
        <v>5</v>
      </c>
      <c r="E245" s="570" t="s">
        <v>2456</v>
      </c>
      <c r="F245" s="570" t="s">
        <v>6</v>
      </c>
      <c r="G245" s="570" t="s">
        <v>2836</v>
      </c>
    </row>
    <row r="246" spans="1:7" s="451" customFormat="1" ht="15" hidden="1" customHeight="1">
      <c r="A246" s="620"/>
      <c r="B246" s="1048"/>
      <c r="C246" s="1026"/>
      <c r="D246" s="1026"/>
      <c r="E246" s="570" t="s">
        <v>2455</v>
      </c>
      <c r="F246" s="570" t="s">
        <v>29</v>
      </c>
      <c r="G246" s="570" t="s">
        <v>30</v>
      </c>
    </row>
    <row r="247" spans="1:7" s="451" customFormat="1" ht="15" hidden="1" customHeight="1">
      <c r="A247" s="620"/>
      <c r="B247" s="570" t="s">
        <v>2775</v>
      </c>
      <c r="C247" s="503" t="s">
        <v>2774</v>
      </c>
      <c r="D247" s="1033" t="s">
        <v>2773</v>
      </c>
      <c r="E247" s="619">
        <f>F247-5</f>
        <v>43583</v>
      </c>
      <c r="F247" s="618">
        <v>43588</v>
      </c>
      <c r="G247" s="618">
        <f>F247+15</f>
        <v>43603</v>
      </c>
    </row>
    <row r="248" spans="1:7" s="451" customFormat="1" ht="15" hidden="1" customHeight="1">
      <c r="A248" s="620"/>
      <c r="B248" s="570" t="s">
        <v>2772</v>
      </c>
      <c r="C248" s="503" t="s">
        <v>2771</v>
      </c>
      <c r="D248" s="1033"/>
      <c r="E248" s="619">
        <f>F248-5</f>
        <v>43590</v>
      </c>
      <c r="F248" s="618">
        <f>F247+7</f>
        <v>43595</v>
      </c>
      <c r="G248" s="618">
        <f>F248+15</f>
        <v>43610</v>
      </c>
    </row>
    <row r="249" spans="1:7" s="451" customFormat="1" ht="15" hidden="1" customHeight="1">
      <c r="A249" s="620"/>
      <c r="B249" s="570" t="s">
        <v>2615</v>
      </c>
      <c r="C249" s="570" t="s">
        <v>2615</v>
      </c>
      <c r="D249" s="1033"/>
      <c r="E249" s="619">
        <f>F249-5</f>
        <v>43597</v>
      </c>
      <c r="F249" s="618">
        <f>F248+7</f>
        <v>43602</v>
      </c>
      <c r="G249" s="618">
        <f>F249+15</f>
        <v>43617</v>
      </c>
    </row>
    <row r="250" spans="1:7" s="451" customFormat="1" ht="15" hidden="1" customHeight="1">
      <c r="A250" s="620"/>
      <c r="B250" s="570" t="s">
        <v>2674</v>
      </c>
      <c r="C250" s="503" t="s">
        <v>2770</v>
      </c>
      <c r="D250" s="1033"/>
      <c r="E250" s="619">
        <f>F250-5</f>
        <v>43604</v>
      </c>
      <c r="F250" s="618">
        <f>F249+7</f>
        <v>43609</v>
      </c>
      <c r="G250" s="618">
        <f>F250+15</f>
        <v>43624</v>
      </c>
    </row>
    <row r="251" spans="1:7" s="451" customFormat="1" ht="15" hidden="1">
      <c r="A251" s="620"/>
      <c r="B251" s="627" t="s">
        <v>2769</v>
      </c>
      <c r="C251" s="595" t="s">
        <v>2768</v>
      </c>
      <c r="D251" s="1072"/>
      <c r="E251" s="626">
        <f>F251-5</f>
        <v>43611</v>
      </c>
      <c r="F251" s="625">
        <f>F250+7</f>
        <v>43616</v>
      </c>
      <c r="G251" s="625">
        <f>F251+15</f>
        <v>43631</v>
      </c>
    </row>
    <row r="252" spans="1:7" s="451" customFormat="1" ht="15" hidden="1" customHeight="1">
      <c r="A252" s="620"/>
      <c r="B252" s="1089" t="s">
        <v>2670</v>
      </c>
      <c r="C252" s="1024" t="s">
        <v>26</v>
      </c>
      <c r="D252" s="1024" t="s">
        <v>5</v>
      </c>
      <c r="E252" s="624" t="s">
        <v>2456</v>
      </c>
      <c r="F252" s="624" t="s">
        <v>6</v>
      </c>
      <c r="G252" s="624" t="s">
        <v>2836</v>
      </c>
    </row>
    <row r="253" spans="1:7" s="451" customFormat="1" ht="15" hidden="1" customHeight="1">
      <c r="A253" s="620"/>
      <c r="B253" s="1048"/>
      <c r="C253" s="1026"/>
      <c r="D253" s="1026"/>
      <c r="E253" s="570" t="s">
        <v>2455</v>
      </c>
      <c r="F253" s="570" t="s">
        <v>29</v>
      </c>
      <c r="G253" s="570" t="s">
        <v>30</v>
      </c>
    </row>
    <row r="254" spans="1:7" s="451" customFormat="1" ht="15" hidden="1" customHeight="1">
      <c r="A254" s="620"/>
      <c r="B254" s="570" t="s">
        <v>2766</v>
      </c>
      <c r="C254" s="503" t="s">
        <v>2843</v>
      </c>
      <c r="D254" s="1033" t="s">
        <v>2730</v>
      </c>
      <c r="E254" s="619">
        <f>F254-5</f>
        <v>43765</v>
      </c>
      <c r="F254" s="618">
        <v>43770</v>
      </c>
      <c r="G254" s="618">
        <f>F254+15</f>
        <v>43785</v>
      </c>
    </row>
    <row r="255" spans="1:7" s="451" customFormat="1" ht="15" hidden="1" customHeight="1">
      <c r="A255" s="620"/>
      <c r="B255" s="570" t="s">
        <v>2737</v>
      </c>
      <c r="C255" s="503" t="s">
        <v>2842</v>
      </c>
      <c r="D255" s="1033"/>
      <c r="E255" s="619">
        <f>F255-5</f>
        <v>43772</v>
      </c>
      <c r="F255" s="618">
        <f>F254+7</f>
        <v>43777</v>
      </c>
      <c r="G255" s="618">
        <f>F255+15</f>
        <v>43792</v>
      </c>
    </row>
    <row r="256" spans="1:7" s="451" customFormat="1" ht="15" hidden="1" customHeight="1">
      <c r="A256" s="620"/>
      <c r="B256" s="570" t="s">
        <v>2735</v>
      </c>
      <c r="C256" s="503" t="s">
        <v>2841</v>
      </c>
      <c r="D256" s="1033"/>
      <c r="E256" s="619">
        <f>F256-5</f>
        <v>43779</v>
      </c>
      <c r="F256" s="618">
        <f>F255+7</f>
        <v>43784</v>
      </c>
      <c r="G256" s="618">
        <f>F256+15</f>
        <v>43799</v>
      </c>
    </row>
    <row r="257" spans="1:8" s="451" customFormat="1" ht="15" hidden="1" customHeight="1">
      <c r="A257" s="620"/>
      <c r="B257" s="595" t="s">
        <v>2739</v>
      </c>
      <c r="C257" s="503" t="s">
        <v>2840</v>
      </c>
      <c r="D257" s="1033"/>
      <c r="E257" s="619">
        <f>F257-5</f>
        <v>43786</v>
      </c>
      <c r="F257" s="618">
        <f>F256+7</f>
        <v>43791</v>
      </c>
      <c r="G257" s="618">
        <f>F257+15</f>
        <v>43806</v>
      </c>
    </row>
    <row r="258" spans="1:8" s="451" customFormat="1" ht="15" hidden="1">
      <c r="A258" s="620"/>
      <c r="B258" s="570" t="s">
        <v>2744</v>
      </c>
      <c r="C258" s="503" t="s">
        <v>2839</v>
      </c>
      <c r="D258" s="1033"/>
      <c r="E258" s="619">
        <f>F258-5</f>
        <v>43793</v>
      </c>
      <c r="F258" s="618">
        <f>F257+7</f>
        <v>43798</v>
      </c>
      <c r="G258" s="618">
        <f>F258+15</f>
        <v>43813</v>
      </c>
    </row>
    <row r="259" spans="1:8" s="451" customFormat="1" ht="15">
      <c r="A259" s="1042" t="s">
        <v>2838</v>
      </c>
      <c r="B259" s="1042"/>
      <c r="C259" s="1042"/>
      <c r="D259" s="1042"/>
      <c r="E259" s="1042"/>
      <c r="F259" s="1042"/>
      <c r="G259" s="1042"/>
      <c r="H259" s="621"/>
    </row>
    <row r="260" spans="1:8" s="451" customFormat="1" ht="15" customHeight="1">
      <c r="A260" s="583"/>
      <c r="B260" s="1044" t="s">
        <v>25</v>
      </c>
      <c r="C260" s="1023" t="s">
        <v>26</v>
      </c>
      <c r="D260" s="1023" t="s">
        <v>5</v>
      </c>
      <c r="E260" s="570" t="s">
        <v>2456</v>
      </c>
      <c r="F260" s="570" t="s">
        <v>6</v>
      </c>
      <c r="G260" s="570" t="s">
        <v>257</v>
      </c>
      <c r="H260" s="621"/>
    </row>
    <row r="261" spans="1:8" s="451" customFormat="1" ht="15" customHeight="1">
      <c r="A261" s="583"/>
      <c r="B261" s="1045"/>
      <c r="C261" s="1024"/>
      <c r="D261" s="1024"/>
      <c r="E261" s="570" t="s">
        <v>2455</v>
      </c>
      <c r="F261" s="570" t="s">
        <v>29</v>
      </c>
      <c r="G261" s="570" t="s">
        <v>30</v>
      </c>
      <c r="H261" s="621"/>
    </row>
    <row r="262" spans="1:8" s="451" customFormat="1" ht="15" customHeight="1">
      <c r="A262" s="583"/>
      <c r="B262" s="570" t="s">
        <v>2732</v>
      </c>
      <c r="C262" s="503" t="s">
        <v>2731</v>
      </c>
      <c r="D262" s="1033" t="s">
        <v>181</v>
      </c>
      <c r="E262" s="608">
        <f>F262-5</f>
        <v>43799</v>
      </c>
      <c r="F262" s="601">
        <v>43804</v>
      </c>
      <c r="G262" s="601">
        <f>F262+23</f>
        <v>43827</v>
      </c>
      <c r="H262" s="621"/>
    </row>
    <row r="263" spans="1:8" s="451" customFormat="1" ht="15" customHeight="1">
      <c r="A263" s="583"/>
      <c r="B263" s="570" t="s">
        <v>2729</v>
      </c>
      <c r="C263" s="503" t="s">
        <v>2728</v>
      </c>
      <c r="D263" s="1033"/>
      <c r="E263" s="608">
        <f>F263-5</f>
        <v>43806</v>
      </c>
      <c r="F263" s="601">
        <f>F262+7</f>
        <v>43811</v>
      </c>
      <c r="G263" s="601">
        <f>F263+23</f>
        <v>43834</v>
      </c>
      <c r="H263" s="621"/>
    </row>
    <row r="264" spans="1:8" s="451" customFormat="1" ht="15" customHeight="1">
      <c r="A264" s="583"/>
      <c r="B264" s="570" t="s">
        <v>2727</v>
      </c>
      <c r="C264" s="570" t="s">
        <v>2726</v>
      </c>
      <c r="D264" s="1033"/>
      <c r="E264" s="608">
        <f>F264-5</f>
        <v>43813</v>
      </c>
      <c r="F264" s="601">
        <f>F263+7</f>
        <v>43818</v>
      </c>
      <c r="G264" s="601">
        <f>F264+23</f>
        <v>43841</v>
      </c>
      <c r="H264" s="621"/>
    </row>
    <row r="265" spans="1:8" s="451" customFormat="1" ht="15" customHeight="1">
      <c r="A265" s="583"/>
      <c r="B265" s="570" t="s">
        <v>2725</v>
      </c>
      <c r="C265" s="503" t="s">
        <v>2724</v>
      </c>
      <c r="D265" s="1033"/>
      <c r="E265" s="608">
        <f>F265-5</f>
        <v>43820</v>
      </c>
      <c r="F265" s="601">
        <f>F264+7</f>
        <v>43825</v>
      </c>
      <c r="G265" s="601">
        <f>F265+23</f>
        <v>43848</v>
      </c>
      <c r="H265" s="621"/>
    </row>
    <row r="266" spans="1:8" s="451" customFormat="1" ht="15.95" customHeight="1">
      <c r="A266" s="583"/>
      <c r="B266" s="570" t="s">
        <v>2723</v>
      </c>
      <c r="C266" s="503" t="s">
        <v>2722</v>
      </c>
      <c r="D266" s="1033"/>
      <c r="E266" s="608">
        <f>F266-5</f>
        <v>43827</v>
      </c>
      <c r="F266" s="601">
        <f>F265+7</f>
        <v>43832</v>
      </c>
      <c r="G266" s="601">
        <f>F266+23</f>
        <v>43855</v>
      </c>
      <c r="H266" s="621"/>
    </row>
    <row r="267" spans="1:8" s="451" customFormat="1" ht="15.95" customHeight="1">
      <c r="A267" s="583"/>
      <c r="B267" s="623"/>
      <c r="C267" s="623"/>
      <c r="D267" s="622"/>
      <c r="E267" s="526"/>
      <c r="F267" s="605"/>
      <c r="G267" s="605"/>
      <c r="H267" s="621"/>
    </row>
    <row r="268" spans="1:8" s="451" customFormat="1" ht="15" customHeight="1">
      <c r="A268" s="583"/>
      <c r="B268" s="1014" t="s">
        <v>25</v>
      </c>
      <c r="C268" s="1025" t="s">
        <v>26</v>
      </c>
      <c r="D268" s="1025" t="s">
        <v>5</v>
      </c>
      <c r="E268" s="570" t="s">
        <v>2456</v>
      </c>
      <c r="F268" s="570" t="s">
        <v>6</v>
      </c>
      <c r="G268" s="570" t="s">
        <v>257</v>
      </c>
      <c r="H268" s="621"/>
    </row>
    <row r="269" spans="1:8" s="451" customFormat="1" ht="15" customHeight="1">
      <c r="A269" s="583"/>
      <c r="B269" s="1046"/>
      <c r="C269" s="1063"/>
      <c r="D269" s="1026"/>
      <c r="E269" s="570" t="s">
        <v>2455</v>
      </c>
      <c r="F269" s="570" t="s">
        <v>29</v>
      </c>
      <c r="G269" s="570" t="s">
        <v>30</v>
      </c>
      <c r="H269" s="621"/>
    </row>
    <row r="270" spans="1:8" s="451" customFormat="1" ht="15" customHeight="1">
      <c r="A270" s="583"/>
      <c r="B270" s="596" t="s">
        <v>2793</v>
      </c>
      <c r="C270" s="596" t="s">
        <v>2806</v>
      </c>
      <c r="D270" s="1033" t="s">
        <v>2600</v>
      </c>
      <c r="E270" s="608">
        <f>F270-5</f>
        <v>43795</v>
      </c>
      <c r="F270" s="601">
        <v>43800</v>
      </c>
      <c r="G270" s="601">
        <f>F270+26</f>
        <v>43826</v>
      </c>
      <c r="H270" s="621"/>
    </row>
    <row r="271" spans="1:8" s="451" customFormat="1" ht="15" customHeight="1">
      <c r="A271" s="583"/>
      <c r="B271" s="522" t="s">
        <v>2615</v>
      </c>
      <c r="C271" s="522" t="s">
        <v>2615</v>
      </c>
      <c r="D271" s="1033"/>
      <c r="E271" s="608">
        <f>F271-5</f>
        <v>43802</v>
      </c>
      <c r="F271" s="601">
        <f>F270+7</f>
        <v>43807</v>
      </c>
      <c r="G271" s="601">
        <f>F271+26</f>
        <v>43833</v>
      </c>
      <c r="H271" s="621"/>
    </row>
    <row r="272" spans="1:8" s="451" customFormat="1" ht="15" customHeight="1">
      <c r="A272" s="583"/>
      <c r="B272" s="499" t="s">
        <v>2825</v>
      </c>
      <c r="C272" s="499" t="s">
        <v>2824</v>
      </c>
      <c r="D272" s="1033"/>
      <c r="E272" s="608">
        <f>F272-5</f>
        <v>43809</v>
      </c>
      <c r="F272" s="601">
        <f>F271+7</f>
        <v>43814</v>
      </c>
      <c r="G272" s="601">
        <f>F272+26</f>
        <v>43840</v>
      </c>
      <c r="H272" s="621"/>
    </row>
    <row r="273" spans="1:8" s="451" customFormat="1" ht="15" customHeight="1">
      <c r="A273" s="583"/>
      <c r="B273" s="499" t="s">
        <v>2789</v>
      </c>
      <c r="C273" s="499" t="s">
        <v>2823</v>
      </c>
      <c r="D273" s="1033"/>
      <c r="E273" s="608">
        <f>F273-5</f>
        <v>43816</v>
      </c>
      <c r="F273" s="601">
        <f>F272+7</f>
        <v>43821</v>
      </c>
      <c r="G273" s="601">
        <f>F273+26</f>
        <v>43847</v>
      </c>
      <c r="H273" s="621"/>
    </row>
    <row r="274" spans="1:8" s="451" customFormat="1" ht="15.95" customHeight="1">
      <c r="A274" s="583"/>
      <c r="B274" s="499" t="s">
        <v>2807</v>
      </c>
      <c r="C274" s="522" t="s">
        <v>2822</v>
      </c>
      <c r="D274" s="1033"/>
      <c r="E274" s="608">
        <f>F274-5</f>
        <v>43823</v>
      </c>
      <c r="F274" s="601">
        <f>F273+7</f>
        <v>43828</v>
      </c>
      <c r="G274" s="601">
        <f>F274+26</f>
        <v>43854</v>
      </c>
      <c r="H274" s="621"/>
    </row>
    <row r="275" spans="1:8" s="451" customFormat="1" ht="16.5" customHeight="1">
      <c r="A275" s="1042" t="s">
        <v>2837</v>
      </c>
      <c r="B275" s="1042"/>
      <c r="C275" s="1042"/>
      <c r="D275" s="1042"/>
      <c r="E275" s="1042"/>
      <c r="F275" s="1042"/>
      <c r="G275" s="1042"/>
      <c r="H275" s="621"/>
    </row>
    <row r="276" spans="1:8" s="451" customFormat="1" ht="15" hidden="1" customHeight="1">
      <c r="A276" s="620"/>
      <c r="B276" s="1047" t="s">
        <v>25</v>
      </c>
      <c r="C276" s="1025" t="s">
        <v>26</v>
      </c>
      <c r="D276" s="1025" t="s">
        <v>5</v>
      </c>
      <c r="E276" s="570" t="s">
        <v>2456</v>
      </c>
      <c r="F276" s="570" t="s">
        <v>6</v>
      </c>
      <c r="G276" s="570" t="s">
        <v>2836</v>
      </c>
    </row>
    <row r="277" spans="1:8" s="451" customFormat="1" ht="15" hidden="1" customHeight="1">
      <c r="A277" s="620"/>
      <c r="B277" s="1048"/>
      <c r="C277" s="1026"/>
      <c r="D277" s="1026"/>
      <c r="E277" s="570" t="s">
        <v>2455</v>
      </c>
      <c r="F277" s="570" t="s">
        <v>29</v>
      </c>
      <c r="G277" s="570" t="s">
        <v>30</v>
      </c>
    </row>
    <row r="278" spans="1:8" s="451" customFormat="1" ht="15" hidden="1" customHeight="1">
      <c r="A278" s="620"/>
      <c r="B278" s="570" t="s">
        <v>2775</v>
      </c>
      <c r="C278" s="503" t="s">
        <v>2774</v>
      </c>
      <c r="D278" s="1033" t="s">
        <v>2773</v>
      </c>
      <c r="E278" s="619">
        <f>F278-5</f>
        <v>43583</v>
      </c>
      <c r="F278" s="618">
        <v>43588</v>
      </c>
      <c r="G278" s="618">
        <f>F278+15</f>
        <v>43603</v>
      </c>
    </row>
    <row r="279" spans="1:8" s="451" customFormat="1" ht="15" hidden="1" customHeight="1">
      <c r="A279" s="620"/>
      <c r="B279" s="570" t="s">
        <v>2772</v>
      </c>
      <c r="C279" s="503" t="s">
        <v>2771</v>
      </c>
      <c r="D279" s="1033"/>
      <c r="E279" s="619">
        <f>F279-5</f>
        <v>43590</v>
      </c>
      <c r="F279" s="618">
        <f>F278+7</f>
        <v>43595</v>
      </c>
      <c r="G279" s="618">
        <f>F279+15</f>
        <v>43610</v>
      </c>
    </row>
    <row r="280" spans="1:8" s="451" customFormat="1" ht="15" hidden="1" customHeight="1">
      <c r="A280" s="620"/>
      <c r="B280" s="570" t="s">
        <v>2615</v>
      </c>
      <c r="C280" s="570" t="s">
        <v>2615</v>
      </c>
      <c r="D280" s="1033"/>
      <c r="E280" s="619">
        <f>F280-5</f>
        <v>43597</v>
      </c>
      <c r="F280" s="618">
        <f>F279+7</f>
        <v>43602</v>
      </c>
      <c r="G280" s="618">
        <f>F280+15</f>
        <v>43617</v>
      </c>
    </row>
    <row r="281" spans="1:8" s="451" customFormat="1" ht="15" hidden="1" customHeight="1">
      <c r="A281" s="620"/>
      <c r="B281" s="570" t="s">
        <v>2674</v>
      </c>
      <c r="C281" s="503" t="s">
        <v>2770</v>
      </c>
      <c r="D281" s="1033"/>
      <c r="E281" s="619">
        <f>F281-5</f>
        <v>43604</v>
      </c>
      <c r="F281" s="618">
        <f>F280+7</f>
        <v>43609</v>
      </c>
      <c r="G281" s="618">
        <f>F281+15</f>
        <v>43624</v>
      </c>
    </row>
    <row r="282" spans="1:8" s="451" customFormat="1" ht="15" hidden="1">
      <c r="A282" s="620"/>
      <c r="B282" s="570" t="s">
        <v>2769</v>
      </c>
      <c r="C282" s="503" t="s">
        <v>2768</v>
      </c>
      <c r="D282" s="1033"/>
      <c r="E282" s="619">
        <f>F282-5</f>
        <v>43611</v>
      </c>
      <c r="F282" s="618">
        <f>F281+7</f>
        <v>43616</v>
      </c>
      <c r="G282" s="618">
        <f>F282+15</f>
        <v>43631</v>
      </c>
    </row>
    <row r="283" spans="1:8" s="450" customFormat="1" ht="15">
      <c r="A283" s="546"/>
      <c r="B283" s="1014" t="s">
        <v>25</v>
      </c>
      <c r="C283" s="1015" t="s">
        <v>26</v>
      </c>
      <c r="D283" s="1015" t="s">
        <v>5</v>
      </c>
      <c r="E283" s="495" t="s">
        <v>2456</v>
      </c>
      <c r="F283" s="495" t="s">
        <v>6</v>
      </c>
      <c r="G283" s="495" t="s">
        <v>1217</v>
      </c>
      <c r="H283" s="617"/>
    </row>
    <row r="284" spans="1:8" s="450" customFormat="1" ht="15">
      <c r="A284" s="546"/>
      <c r="B284" s="1037"/>
      <c r="C284" s="1043"/>
      <c r="D284" s="1043"/>
      <c r="E284" s="495" t="s">
        <v>2455</v>
      </c>
      <c r="F284" s="495" t="s">
        <v>29</v>
      </c>
      <c r="G284" s="495" t="s">
        <v>30</v>
      </c>
      <c r="H284" s="617"/>
    </row>
    <row r="285" spans="1:8" s="450" customFormat="1" ht="15" customHeight="1">
      <c r="A285" s="546"/>
      <c r="B285" s="571" t="s">
        <v>2835</v>
      </c>
      <c r="C285" s="571" t="s">
        <v>2834</v>
      </c>
      <c r="D285" s="1072" t="s">
        <v>2624</v>
      </c>
      <c r="E285" s="492">
        <f>F285-5</f>
        <v>43796</v>
      </c>
      <c r="F285" s="516">
        <v>43801</v>
      </c>
      <c r="G285" s="516">
        <f>F285+23</f>
        <v>43824</v>
      </c>
    </row>
    <row r="286" spans="1:8" s="450" customFormat="1" ht="15" customHeight="1">
      <c r="A286" s="546"/>
      <c r="B286" s="571" t="s">
        <v>2791</v>
      </c>
      <c r="C286" s="571" t="s">
        <v>2833</v>
      </c>
      <c r="D286" s="1073"/>
      <c r="E286" s="492">
        <f>F286-5</f>
        <v>43803</v>
      </c>
      <c r="F286" s="516">
        <f>F285+7</f>
        <v>43808</v>
      </c>
      <c r="G286" s="516">
        <f>F286+23</f>
        <v>43831</v>
      </c>
    </row>
    <row r="287" spans="1:8" s="450" customFormat="1" ht="15" customHeight="1">
      <c r="A287" s="546"/>
      <c r="B287" s="571" t="s">
        <v>2832</v>
      </c>
      <c r="C287" s="571" t="s">
        <v>2831</v>
      </c>
      <c r="D287" s="1073"/>
      <c r="E287" s="492">
        <f>F287-5</f>
        <v>43810</v>
      </c>
      <c r="F287" s="516">
        <f>F286+7</f>
        <v>43815</v>
      </c>
      <c r="G287" s="516">
        <f>F287+23</f>
        <v>43838</v>
      </c>
    </row>
    <row r="288" spans="1:8" s="450" customFormat="1" ht="15" customHeight="1">
      <c r="A288" s="546"/>
      <c r="B288" s="571" t="s">
        <v>2830</v>
      </c>
      <c r="C288" s="571" t="s">
        <v>2829</v>
      </c>
      <c r="D288" s="1073"/>
      <c r="E288" s="492">
        <f>F288-5</f>
        <v>43817</v>
      </c>
      <c r="F288" s="516">
        <f>F287+7</f>
        <v>43822</v>
      </c>
      <c r="G288" s="516">
        <f>F288+23</f>
        <v>43845</v>
      </c>
    </row>
    <row r="289" spans="1:11" s="450" customFormat="1" ht="15" customHeight="1">
      <c r="A289" s="533"/>
      <c r="B289" s="571" t="s">
        <v>2828</v>
      </c>
      <c r="C289" s="571" t="s">
        <v>2827</v>
      </c>
      <c r="D289" s="1074"/>
      <c r="E289" s="492">
        <f>F289-5</f>
        <v>43824</v>
      </c>
      <c r="F289" s="516">
        <f>F288+7</f>
        <v>43829</v>
      </c>
      <c r="G289" s="516">
        <f>F289+23</f>
        <v>43852</v>
      </c>
    </row>
    <row r="290" spans="1:11" s="451" customFormat="1" ht="14.1" customHeight="1">
      <c r="A290" s="1042" t="s">
        <v>2826</v>
      </c>
      <c r="B290" s="1064"/>
      <c r="C290" s="600"/>
      <c r="D290" s="599"/>
      <c r="E290" s="500"/>
      <c r="F290" s="598"/>
      <c r="G290" s="598"/>
      <c r="H290" s="575"/>
    </row>
    <row r="291" spans="1:11" s="450" customFormat="1" ht="15" customHeight="1">
      <c r="A291" s="546"/>
      <c r="B291" s="1014" t="s">
        <v>25</v>
      </c>
      <c r="C291" s="1015" t="s">
        <v>26</v>
      </c>
      <c r="D291" s="1015" t="s">
        <v>5</v>
      </c>
      <c r="E291" s="495" t="s">
        <v>2456</v>
      </c>
      <c r="F291" s="613" t="s">
        <v>6</v>
      </c>
      <c r="G291" s="495" t="s">
        <v>1210</v>
      </c>
      <c r="H291" s="612"/>
    </row>
    <row r="292" spans="1:11" s="450" customFormat="1" ht="15" customHeight="1">
      <c r="A292" s="546"/>
      <c r="B292" s="1046"/>
      <c r="C292" s="1051"/>
      <c r="D292" s="1043"/>
      <c r="E292" s="495" t="s">
        <v>2455</v>
      </c>
      <c r="F292" s="613" t="s">
        <v>29</v>
      </c>
      <c r="G292" s="495" t="s">
        <v>30</v>
      </c>
      <c r="H292" s="612"/>
    </row>
    <row r="293" spans="1:11" s="450" customFormat="1" ht="15" customHeight="1">
      <c r="A293" s="546"/>
      <c r="B293" s="596" t="s">
        <v>2793</v>
      </c>
      <c r="C293" s="596" t="s">
        <v>2806</v>
      </c>
      <c r="D293" s="1059" t="s">
        <v>2818</v>
      </c>
      <c r="E293" s="492">
        <f>F293-5</f>
        <v>43795</v>
      </c>
      <c r="F293" s="516">
        <v>43800</v>
      </c>
      <c r="G293" s="516">
        <f>F293+19</f>
        <v>43819</v>
      </c>
      <c r="H293" s="611"/>
    </row>
    <row r="294" spans="1:11" s="450" customFormat="1" ht="15" customHeight="1">
      <c r="A294" s="546"/>
      <c r="B294" s="522" t="s">
        <v>2615</v>
      </c>
      <c r="C294" s="522" t="s">
        <v>2615</v>
      </c>
      <c r="D294" s="1060"/>
      <c r="E294" s="492">
        <f>F294-5</f>
        <v>43802</v>
      </c>
      <c r="F294" s="516">
        <f>F293+7</f>
        <v>43807</v>
      </c>
      <c r="G294" s="516">
        <f>F294+19</f>
        <v>43826</v>
      </c>
      <c r="H294" s="611"/>
      <c r="I294" s="610"/>
      <c r="J294" s="610"/>
      <c r="K294" s="610"/>
    </row>
    <row r="295" spans="1:11" s="450" customFormat="1" ht="15" customHeight="1">
      <c r="A295" s="546"/>
      <c r="B295" s="499" t="s">
        <v>2825</v>
      </c>
      <c r="C295" s="499" t="s">
        <v>2824</v>
      </c>
      <c r="D295" s="1060"/>
      <c r="E295" s="492">
        <f>F295-5</f>
        <v>43809</v>
      </c>
      <c r="F295" s="516">
        <f>F294+7</f>
        <v>43814</v>
      </c>
      <c r="G295" s="516">
        <f>F295+19</f>
        <v>43833</v>
      </c>
      <c r="H295" s="611"/>
      <c r="I295" s="610"/>
      <c r="J295" s="610"/>
      <c r="K295" s="610"/>
    </row>
    <row r="296" spans="1:11" s="450" customFormat="1" ht="15" customHeight="1">
      <c r="A296" s="546"/>
      <c r="B296" s="499" t="s">
        <v>2789</v>
      </c>
      <c r="C296" s="499" t="s">
        <v>2823</v>
      </c>
      <c r="D296" s="1060"/>
      <c r="E296" s="492">
        <f>F296-5</f>
        <v>43816</v>
      </c>
      <c r="F296" s="516">
        <f>F295+7</f>
        <v>43821</v>
      </c>
      <c r="G296" s="516">
        <f>F296+19</f>
        <v>43840</v>
      </c>
      <c r="H296" s="611"/>
      <c r="I296" s="610"/>
      <c r="J296" s="610"/>
      <c r="K296" s="610"/>
    </row>
    <row r="297" spans="1:11" s="450" customFormat="1" ht="15" customHeight="1">
      <c r="A297" s="546"/>
      <c r="B297" s="499" t="s">
        <v>2807</v>
      </c>
      <c r="C297" s="522" t="s">
        <v>2822</v>
      </c>
      <c r="D297" s="1061"/>
      <c r="E297" s="492">
        <f>F297-5</f>
        <v>43823</v>
      </c>
      <c r="F297" s="516">
        <f>F296+7</f>
        <v>43828</v>
      </c>
      <c r="G297" s="516">
        <f>F297+19</f>
        <v>43847</v>
      </c>
      <c r="H297" s="611"/>
      <c r="I297" s="610"/>
      <c r="J297" s="610"/>
      <c r="K297" s="610"/>
    </row>
    <row r="298" spans="1:11" s="451" customFormat="1" ht="15.75" customHeight="1">
      <c r="A298" s="1042" t="s">
        <v>2821</v>
      </c>
      <c r="B298" s="1064"/>
      <c r="C298" s="600"/>
      <c r="D298" s="599"/>
      <c r="E298" s="500"/>
      <c r="F298" s="598"/>
      <c r="G298" s="616"/>
      <c r="H298" s="615"/>
      <c r="I298" s="614"/>
      <c r="J298" s="614"/>
      <c r="K298" s="614"/>
    </row>
    <row r="299" spans="1:11" s="450" customFormat="1" ht="15" customHeight="1">
      <c r="A299" s="546"/>
      <c r="B299" s="1014" t="s">
        <v>25</v>
      </c>
      <c r="C299" s="1015" t="s">
        <v>26</v>
      </c>
      <c r="D299" s="1015" t="s">
        <v>5</v>
      </c>
      <c r="E299" s="495" t="s">
        <v>2456</v>
      </c>
      <c r="F299" s="613" t="s">
        <v>6</v>
      </c>
      <c r="G299" s="495" t="s">
        <v>1113</v>
      </c>
      <c r="H299" s="612"/>
      <c r="I299" s="610"/>
      <c r="J299" s="610"/>
      <c r="K299" s="610"/>
    </row>
    <row r="300" spans="1:11" s="450" customFormat="1" ht="15" customHeight="1">
      <c r="A300" s="546"/>
      <c r="B300" s="1037"/>
      <c r="C300" s="1043"/>
      <c r="D300" s="1043"/>
      <c r="E300" s="495" t="s">
        <v>2455</v>
      </c>
      <c r="F300" s="613" t="s">
        <v>29</v>
      </c>
      <c r="G300" s="561" t="s">
        <v>30</v>
      </c>
      <c r="H300" s="612"/>
      <c r="I300" s="610"/>
      <c r="J300" s="610"/>
      <c r="K300" s="610"/>
    </row>
    <row r="301" spans="1:11" s="450" customFormat="1" ht="15" customHeight="1">
      <c r="A301" s="546"/>
      <c r="B301" s="570" t="s">
        <v>2819</v>
      </c>
      <c r="C301" s="503" t="s">
        <v>2805</v>
      </c>
      <c r="D301" s="1053" t="s">
        <v>2820</v>
      </c>
      <c r="E301" s="492">
        <f>F301-5</f>
        <v>43796</v>
      </c>
      <c r="F301" s="516">
        <v>43801</v>
      </c>
      <c r="G301" s="516">
        <f>F301+14</f>
        <v>43815</v>
      </c>
      <c r="H301" s="611"/>
    </row>
    <row r="302" spans="1:11" s="450" customFormat="1" ht="15" customHeight="1">
      <c r="A302" s="546"/>
      <c r="B302" s="570" t="s">
        <v>2819</v>
      </c>
      <c r="C302" s="503" t="s">
        <v>2803</v>
      </c>
      <c r="D302" s="1054"/>
      <c r="E302" s="492">
        <f>F302-5</f>
        <v>43803</v>
      </c>
      <c r="F302" s="516">
        <f>F301+7</f>
        <v>43808</v>
      </c>
      <c r="G302" s="516">
        <f>F302+14</f>
        <v>43822</v>
      </c>
      <c r="H302" s="611"/>
      <c r="I302" s="610"/>
      <c r="J302" s="610"/>
      <c r="K302" s="610"/>
    </row>
    <row r="303" spans="1:11" s="450" customFormat="1" ht="15" customHeight="1">
      <c r="A303" s="546"/>
      <c r="B303" s="570" t="s">
        <v>2819</v>
      </c>
      <c r="C303" s="503" t="s">
        <v>383</v>
      </c>
      <c r="D303" s="1054"/>
      <c r="E303" s="492">
        <f>F303-5</f>
        <v>43810</v>
      </c>
      <c r="F303" s="516">
        <f>F302+7</f>
        <v>43815</v>
      </c>
      <c r="G303" s="516">
        <f>F303+14</f>
        <v>43829</v>
      </c>
      <c r="H303" s="611"/>
      <c r="I303" s="610"/>
      <c r="J303" s="610"/>
      <c r="K303" s="610"/>
    </row>
    <row r="304" spans="1:11" s="450" customFormat="1" ht="15" customHeight="1">
      <c r="A304" s="546"/>
      <c r="B304" s="570" t="s">
        <v>2819</v>
      </c>
      <c r="C304" s="503" t="s">
        <v>384</v>
      </c>
      <c r="D304" s="1054"/>
      <c r="E304" s="492">
        <f>F304-5</f>
        <v>43817</v>
      </c>
      <c r="F304" s="516">
        <f>F303+7</f>
        <v>43822</v>
      </c>
      <c r="G304" s="516">
        <f>F304+14</f>
        <v>43836</v>
      </c>
      <c r="H304" s="611"/>
      <c r="I304" s="610"/>
      <c r="J304" s="610"/>
      <c r="K304" s="610"/>
    </row>
    <row r="305" spans="1:11" s="450" customFormat="1" ht="15" customHeight="1">
      <c r="A305" s="546"/>
      <c r="B305" s="570" t="s">
        <v>2819</v>
      </c>
      <c r="C305" s="503" t="s">
        <v>626</v>
      </c>
      <c r="D305" s="1055"/>
      <c r="E305" s="492">
        <f>F305-5</f>
        <v>43824</v>
      </c>
      <c r="F305" s="516">
        <f>F304+7</f>
        <v>43829</v>
      </c>
      <c r="G305" s="516">
        <f>F305+14</f>
        <v>43843</v>
      </c>
      <c r="H305" s="611"/>
      <c r="I305" s="610"/>
      <c r="J305" s="610"/>
      <c r="K305" s="610"/>
    </row>
    <row r="306" spans="1:11" s="450" customFormat="1" ht="15" hidden="1" customHeight="1">
      <c r="A306" s="546"/>
      <c r="B306" s="1025" t="s">
        <v>25</v>
      </c>
      <c r="C306" s="1015" t="s">
        <v>26</v>
      </c>
      <c r="D306" s="1015" t="s">
        <v>5</v>
      </c>
      <c r="E306" s="495" t="s">
        <v>2456</v>
      </c>
      <c r="F306" s="613" t="s">
        <v>6</v>
      </c>
      <c r="G306" s="495" t="s">
        <v>1113</v>
      </c>
      <c r="H306" s="612"/>
      <c r="I306" s="610"/>
      <c r="J306" s="610"/>
      <c r="K306" s="610"/>
    </row>
    <row r="307" spans="1:11" s="450" customFormat="1" ht="15" hidden="1" customHeight="1">
      <c r="A307" s="546"/>
      <c r="B307" s="1041"/>
      <c r="C307" s="1043"/>
      <c r="D307" s="1043"/>
      <c r="E307" s="495" t="s">
        <v>2455</v>
      </c>
      <c r="F307" s="613" t="s">
        <v>29</v>
      </c>
      <c r="G307" s="561" t="s">
        <v>30</v>
      </c>
      <c r="H307" s="612"/>
      <c r="I307" s="610"/>
      <c r="J307" s="610"/>
      <c r="K307" s="610"/>
    </row>
    <row r="308" spans="1:11" s="450" customFormat="1" ht="15" hidden="1" customHeight="1">
      <c r="A308" s="546"/>
      <c r="B308" s="596" t="s">
        <v>2797</v>
      </c>
      <c r="C308" s="596" t="s">
        <v>2796</v>
      </c>
      <c r="D308" s="1059" t="s">
        <v>2818</v>
      </c>
      <c r="E308" s="492">
        <f>F308-5</f>
        <v>43557</v>
      </c>
      <c r="F308" s="516">
        <v>43562</v>
      </c>
      <c r="G308" s="516">
        <f>F308+14</f>
        <v>43576</v>
      </c>
      <c r="H308" s="611"/>
    </row>
    <row r="309" spans="1:11" s="450" customFormat="1" ht="15" hidden="1" customHeight="1">
      <c r="A309" s="546"/>
      <c r="B309" s="522" t="s">
        <v>2795</v>
      </c>
      <c r="C309" s="522" t="s">
        <v>2794</v>
      </c>
      <c r="D309" s="1060"/>
      <c r="E309" s="492">
        <f>F309-5</f>
        <v>43564</v>
      </c>
      <c r="F309" s="516">
        <f>F308+7</f>
        <v>43569</v>
      </c>
      <c r="G309" s="516">
        <f>F309+14</f>
        <v>43583</v>
      </c>
      <c r="H309" s="611"/>
      <c r="I309" s="610"/>
      <c r="J309" s="610"/>
      <c r="K309" s="610"/>
    </row>
    <row r="310" spans="1:11" s="450" customFormat="1" ht="15" hidden="1" customHeight="1">
      <c r="A310" s="546"/>
      <c r="B310" s="499" t="s">
        <v>2793</v>
      </c>
      <c r="C310" s="499" t="s">
        <v>2792</v>
      </c>
      <c r="D310" s="1060"/>
      <c r="E310" s="492">
        <f>F310-5</f>
        <v>43571</v>
      </c>
      <c r="F310" s="516">
        <f>F309+7</f>
        <v>43576</v>
      </c>
      <c r="G310" s="516">
        <f>F310+14</f>
        <v>43590</v>
      </c>
      <c r="H310" s="611"/>
      <c r="I310" s="610"/>
      <c r="J310" s="610"/>
      <c r="K310" s="610"/>
    </row>
    <row r="311" spans="1:11" s="450" customFormat="1" ht="15" hidden="1" customHeight="1">
      <c r="A311" s="546"/>
      <c r="B311" s="499" t="s">
        <v>2791</v>
      </c>
      <c r="C311" s="499" t="s">
        <v>2790</v>
      </c>
      <c r="D311" s="1060"/>
      <c r="E311" s="492">
        <f>F311-5</f>
        <v>43578</v>
      </c>
      <c r="F311" s="516">
        <f>F310+7</f>
        <v>43583</v>
      </c>
      <c r="G311" s="516">
        <f>F311+14</f>
        <v>43597</v>
      </c>
      <c r="H311" s="611"/>
      <c r="I311" s="610"/>
      <c r="J311" s="610"/>
      <c r="K311" s="610"/>
    </row>
    <row r="312" spans="1:11" s="450" customFormat="1" ht="15" hidden="1" customHeight="1">
      <c r="A312" s="546"/>
      <c r="B312" s="499" t="s">
        <v>2789</v>
      </c>
      <c r="C312" s="522" t="s">
        <v>2788</v>
      </c>
      <c r="D312" s="1061"/>
      <c r="E312" s="492">
        <f>F312-5</f>
        <v>43585</v>
      </c>
      <c r="F312" s="516">
        <f>F311+7</f>
        <v>43590</v>
      </c>
      <c r="G312" s="516">
        <f>F312+14</f>
        <v>43604</v>
      </c>
      <c r="H312" s="611"/>
      <c r="I312" s="610"/>
      <c r="J312" s="610"/>
      <c r="K312" s="610"/>
    </row>
    <row r="313" spans="1:11" s="465" customFormat="1" ht="15" customHeight="1">
      <c r="A313" s="1042" t="s">
        <v>2817</v>
      </c>
      <c r="B313" s="1064"/>
      <c r="C313" s="600"/>
      <c r="D313" s="599"/>
      <c r="E313" s="500"/>
      <c r="F313" s="598"/>
      <c r="G313" s="598"/>
      <c r="H313" s="597"/>
      <c r="I313" s="609"/>
      <c r="J313" s="609"/>
      <c r="K313" s="609"/>
    </row>
    <row r="314" spans="1:11" s="460" customFormat="1" ht="15" hidden="1" customHeight="1">
      <c r="A314" s="546"/>
      <c r="B314" s="1027" t="s">
        <v>25</v>
      </c>
      <c r="C314" s="1015" t="s">
        <v>26</v>
      </c>
      <c r="D314" s="1068" t="s">
        <v>5</v>
      </c>
      <c r="E314" s="550" t="s">
        <v>2456</v>
      </c>
      <c r="F314" s="550" t="s">
        <v>6</v>
      </c>
      <c r="G314" s="550" t="s">
        <v>276</v>
      </c>
      <c r="H314" s="594"/>
      <c r="I314" s="602"/>
      <c r="J314" s="602"/>
      <c r="K314" s="602"/>
    </row>
    <row r="315" spans="1:11" s="460" customFormat="1" ht="15" hidden="1" customHeight="1">
      <c r="A315" s="546"/>
      <c r="B315" s="1065"/>
      <c r="C315" s="1052"/>
      <c r="D315" s="1069"/>
      <c r="E315" s="559" t="s">
        <v>2455</v>
      </c>
      <c r="F315" s="559" t="s">
        <v>29</v>
      </c>
      <c r="G315" s="559" t="s">
        <v>30</v>
      </c>
      <c r="H315" s="594"/>
      <c r="I315" s="602"/>
      <c r="J315" s="602"/>
      <c r="K315" s="602"/>
    </row>
    <row r="316" spans="1:11" s="460" customFormat="1" ht="15" hidden="1" customHeight="1">
      <c r="A316" s="546"/>
      <c r="B316" s="596" t="s">
        <v>2674</v>
      </c>
      <c r="C316" s="596" t="s">
        <v>2743</v>
      </c>
      <c r="D316" s="1053" t="s">
        <v>2816</v>
      </c>
      <c r="E316" s="608">
        <f>F316-5</f>
        <v>43553</v>
      </c>
      <c r="F316" s="601">
        <v>43558</v>
      </c>
      <c r="G316" s="601">
        <f>F316+24</f>
        <v>43582</v>
      </c>
      <c r="H316" s="594"/>
      <c r="I316" s="602"/>
      <c r="J316" s="602"/>
      <c r="K316" s="602"/>
    </row>
    <row r="317" spans="1:11" s="460" customFormat="1" ht="15" hidden="1" customHeight="1">
      <c r="A317" s="546"/>
      <c r="B317" s="522" t="s">
        <v>2815</v>
      </c>
      <c r="C317" s="522" t="s">
        <v>2814</v>
      </c>
      <c r="D317" s="1054"/>
      <c r="E317" s="608">
        <f>F317-5</f>
        <v>43560</v>
      </c>
      <c r="F317" s="601">
        <f>F316+7</f>
        <v>43565</v>
      </c>
      <c r="G317" s="601">
        <f>F317+24</f>
        <v>43589</v>
      </c>
      <c r="H317" s="594"/>
      <c r="I317" s="602"/>
      <c r="J317" s="602"/>
      <c r="K317" s="602"/>
    </row>
    <row r="318" spans="1:11" s="460" customFormat="1" ht="15" hidden="1" customHeight="1">
      <c r="A318" s="546"/>
      <c r="B318" s="499" t="s">
        <v>2813</v>
      </c>
      <c r="C318" s="499" t="s">
        <v>2812</v>
      </c>
      <c r="D318" s="1054"/>
      <c r="E318" s="608">
        <f>F318-5</f>
        <v>43567</v>
      </c>
      <c r="F318" s="601">
        <f>F317+7</f>
        <v>43572</v>
      </c>
      <c r="G318" s="601">
        <f>F318+24</f>
        <v>43596</v>
      </c>
      <c r="H318" s="594"/>
      <c r="I318" s="602"/>
      <c r="J318" s="602"/>
      <c r="K318" s="602"/>
    </row>
    <row r="319" spans="1:11" s="460" customFormat="1" ht="15" hidden="1" customHeight="1">
      <c r="A319" s="546"/>
      <c r="B319" s="499" t="s">
        <v>2811</v>
      </c>
      <c r="C319" s="499" t="s">
        <v>2810</v>
      </c>
      <c r="D319" s="1054"/>
      <c r="E319" s="608">
        <f>F319-5</f>
        <v>43574</v>
      </c>
      <c r="F319" s="601">
        <f>F318+7</f>
        <v>43579</v>
      </c>
      <c r="G319" s="601">
        <f>F319+24</f>
        <v>43603</v>
      </c>
      <c r="H319" s="594"/>
      <c r="I319" s="602"/>
      <c r="J319" s="602"/>
      <c r="K319" s="602"/>
    </row>
    <row r="320" spans="1:11" s="460" customFormat="1" ht="15" hidden="1" customHeight="1">
      <c r="A320" s="546"/>
      <c r="B320" s="499" t="s">
        <v>2775</v>
      </c>
      <c r="C320" s="522" t="s">
        <v>2774</v>
      </c>
      <c r="D320" s="1055"/>
      <c r="E320" s="608">
        <f>F320-5</f>
        <v>43581</v>
      </c>
      <c r="F320" s="601">
        <f>F319+7</f>
        <v>43586</v>
      </c>
      <c r="G320" s="601">
        <f>F320+24</f>
        <v>43610</v>
      </c>
      <c r="H320" s="594"/>
      <c r="I320" s="602"/>
      <c r="J320" s="602"/>
      <c r="K320" s="602"/>
    </row>
    <row r="321" spans="1:11" s="460" customFormat="1" ht="15" hidden="1" customHeight="1">
      <c r="A321" s="546"/>
      <c r="B321" s="499"/>
      <c r="C321" s="522"/>
      <c r="D321" s="606"/>
      <c r="E321" s="526"/>
      <c r="F321" s="605"/>
      <c r="G321" s="605"/>
      <c r="H321" s="594"/>
      <c r="I321" s="602"/>
      <c r="J321" s="602"/>
      <c r="K321" s="602"/>
    </row>
    <row r="322" spans="1:11" s="460" customFormat="1" ht="15" hidden="1" customHeight="1">
      <c r="A322" s="546"/>
      <c r="B322" s="1047" t="s">
        <v>25</v>
      </c>
      <c r="C322" s="1015" t="s">
        <v>26</v>
      </c>
      <c r="D322" s="1068" t="s">
        <v>5</v>
      </c>
      <c r="E322" s="550" t="s">
        <v>2456</v>
      </c>
      <c r="F322" s="550" t="s">
        <v>6</v>
      </c>
      <c r="G322" s="550" t="s">
        <v>276</v>
      </c>
      <c r="H322" s="594"/>
      <c r="I322" s="602"/>
      <c r="J322" s="602"/>
      <c r="K322" s="602"/>
    </row>
    <row r="323" spans="1:11" s="460" customFormat="1" ht="15" hidden="1" customHeight="1">
      <c r="A323" s="546"/>
      <c r="B323" s="1070"/>
      <c r="C323" s="1052"/>
      <c r="D323" s="1069"/>
      <c r="E323" s="559" t="s">
        <v>2455</v>
      </c>
      <c r="F323" s="559" t="s">
        <v>29</v>
      </c>
      <c r="G323" s="559" t="s">
        <v>30</v>
      </c>
      <c r="H323" s="594"/>
      <c r="I323" s="602"/>
      <c r="J323" s="602"/>
      <c r="K323" s="602"/>
    </row>
    <row r="324" spans="1:11" s="460" customFormat="1" ht="15" hidden="1" customHeight="1">
      <c r="A324" s="546"/>
      <c r="B324" s="596" t="s">
        <v>2789</v>
      </c>
      <c r="C324" s="596" t="s">
        <v>2808</v>
      </c>
      <c r="D324" s="1053" t="s">
        <v>2624</v>
      </c>
      <c r="E324" s="608">
        <f>F324-5</f>
        <v>43767</v>
      </c>
      <c r="F324" s="601">
        <v>43772</v>
      </c>
      <c r="G324" s="601">
        <f>F324+24</f>
        <v>43796</v>
      </c>
      <c r="H324" s="594"/>
      <c r="I324" s="602"/>
      <c r="J324" s="602"/>
      <c r="K324" s="602"/>
    </row>
    <row r="325" spans="1:11" s="460" customFormat="1" ht="15" hidden="1" customHeight="1">
      <c r="A325" s="546"/>
      <c r="B325" s="522" t="s">
        <v>2615</v>
      </c>
      <c r="C325" s="522" t="s">
        <v>2615</v>
      </c>
      <c r="D325" s="1054"/>
      <c r="E325" s="608">
        <f>F325-5</f>
        <v>43774</v>
      </c>
      <c r="F325" s="601">
        <f>F324+7</f>
        <v>43779</v>
      </c>
      <c r="G325" s="601">
        <f>F325+24</f>
        <v>43803</v>
      </c>
      <c r="H325" s="594"/>
      <c r="I325" s="602"/>
      <c r="J325" s="602"/>
      <c r="K325" s="602"/>
    </row>
    <row r="326" spans="1:11" s="460" customFormat="1" ht="15" hidden="1" customHeight="1">
      <c r="A326" s="546"/>
      <c r="B326" s="499" t="s">
        <v>2807</v>
      </c>
      <c r="C326" s="499" t="s">
        <v>2792</v>
      </c>
      <c r="D326" s="1054"/>
      <c r="E326" s="608">
        <f>F326-5</f>
        <v>43781</v>
      </c>
      <c r="F326" s="601">
        <f>F325+7</f>
        <v>43786</v>
      </c>
      <c r="G326" s="601">
        <f>F326+24</f>
        <v>43810</v>
      </c>
      <c r="H326" s="594"/>
      <c r="I326" s="602"/>
      <c r="J326" s="602"/>
      <c r="K326" s="602"/>
    </row>
    <row r="327" spans="1:11" s="460" customFormat="1" ht="15" hidden="1" customHeight="1">
      <c r="A327" s="546"/>
      <c r="B327" s="499" t="s">
        <v>2793</v>
      </c>
      <c r="C327" s="499" t="s">
        <v>2806</v>
      </c>
      <c r="D327" s="1054"/>
      <c r="E327" s="608">
        <f>F327-5</f>
        <v>43788</v>
      </c>
      <c r="F327" s="601">
        <f>F326+7</f>
        <v>43793</v>
      </c>
      <c r="G327" s="601">
        <f>F327+24</f>
        <v>43817</v>
      </c>
      <c r="H327" s="594"/>
      <c r="I327" s="602"/>
      <c r="J327" s="602"/>
      <c r="K327" s="602"/>
    </row>
    <row r="328" spans="1:11" s="460" customFormat="1" ht="15" hidden="1" customHeight="1">
      <c r="A328" s="546"/>
      <c r="B328" s="499" t="s">
        <v>2615</v>
      </c>
      <c r="C328" s="522" t="s">
        <v>2615</v>
      </c>
      <c r="D328" s="1055"/>
      <c r="E328" s="608">
        <f>F328-5</f>
        <v>43795</v>
      </c>
      <c r="F328" s="601">
        <f>F327+7</f>
        <v>43800</v>
      </c>
      <c r="G328" s="601">
        <f>F328+24</f>
        <v>43824</v>
      </c>
      <c r="H328" s="594"/>
      <c r="I328" s="602"/>
      <c r="J328" s="602"/>
      <c r="K328" s="602"/>
    </row>
    <row r="329" spans="1:11" s="460" customFormat="1" ht="15" customHeight="1">
      <c r="A329" s="546"/>
      <c r="B329" s="1014" t="s">
        <v>25</v>
      </c>
      <c r="C329" s="1015" t="s">
        <v>26</v>
      </c>
      <c r="D329" s="1068" t="s">
        <v>5</v>
      </c>
      <c r="E329" s="550" t="s">
        <v>2456</v>
      </c>
      <c r="F329" s="550" t="s">
        <v>6</v>
      </c>
      <c r="G329" s="550" t="s">
        <v>276</v>
      </c>
      <c r="H329" s="594"/>
      <c r="I329" s="602"/>
      <c r="J329" s="602"/>
      <c r="K329" s="602"/>
    </row>
    <row r="330" spans="1:11" s="460" customFormat="1" ht="15" customHeight="1">
      <c r="A330" s="546"/>
      <c r="B330" s="1153"/>
      <c r="C330" s="1052"/>
      <c r="D330" s="1069"/>
      <c r="E330" s="559" t="s">
        <v>2455</v>
      </c>
      <c r="F330" s="559" t="s">
        <v>29</v>
      </c>
      <c r="G330" s="559" t="s">
        <v>30</v>
      </c>
      <c r="H330" s="594"/>
      <c r="I330" s="602"/>
      <c r="J330" s="602"/>
      <c r="K330" s="602"/>
    </row>
    <row r="331" spans="1:11" s="460" customFormat="1" ht="15" customHeight="1">
      <c r="A331" s="546"/>
      <c r="B331" s="596" t="s">
        <v>2802</v>
      </c>
      <c r="C331" s="596" t="s">
        <v>2805</v>
      </c>
      <c r="D331" s="1053" t="s">
        <v>2804</v>
      </c>
      <c r="E331" s="608">
        <f>F331-5</f>
        <v>43796</v>
      </c>
      <c r="F331" s="601">
        <v>43801</v>
      </c>
      <c r="G331" s="601">
        <f>F331+22</f>
        <v>43823</v>
      </c>
      <c r="H331" s="594"/>
      <c r="I331" s="602"/>
      <c r="J331" s="602"/>
      <c r="K331" s="602"/>
    </row>
    <row r="332" spans="1:11" s="460" customFormat="1" ht="15" customHeight="1">
      <c r="A332" s="546"/>
      <c r="B332" s="596" t="s">
        <v>2802</v>
      </c>
      <c r="C332" s="522" t="s">
        <v>2803</v>
      </c>
      <c r="D332" s="1054"/>
      <c r="E332" s="608">
        <f>F332-5</f>
        <v>43803</v>
      </c>
      <c r="F332" s="601">
        <f>F331+7</f>
        <v>43808</v>
      </c>
      <c r="G332" s="601">
        <f>F332+22</f>
        <v>43830</v>
      </c>
      <c r="H332" s="594"/>
      <c r="I332" s="602"/>
      <c r="J332" s="602"/>
      <c r="K332" s="602"/>
    </row>
    <row r="333" spans="1:11" s="460" customFormat="1" ht="15" customHeight="1">
      <c r="A333" s="546"/>
      <c r="B333" s="596" t="s">
        <v>2802</v>
      </c>
      <c r="C333" s="596" t="s">
        <v>383</v>
      </c>
      <c r="D333" s="1054"/>
      <c r="E333" s="608">
        <f>F333-5</f>
        <v>43810</v>
      </c>
      <c r="F333" s="601">
        <f>F332+7</f>
        <v>43815</v>
      </c>
      <c r="G333" s="601">
        <f>F333+22</f>
        <v>43837</v>
      </c>
      <c r="H333" s="594"/>
      <c r="I333" s="602"/>
      <c r="J333" s="602"/>
      <c r="K333" s="602"/>
    </row>
    <row r="334" spans="1:11" s="460" customFormat="1" ht="15" customHeight="1">
      <c r="A334" s="546"/>
      <c r="B334" s="596" t="s">
        <v>2802</v>
      </c>
      <c r="C334" s="522" t="s">
        <v>384</v>
      </c>
      <c r="D334" s="1054"/>
      <c r="E334" s="608">
        <f>F334-5</f>
        <v>43817</v>
      </c>
      <c r="F334" s="601">
        <f>F333+7</f>
        <v>43822</v>
      </c>
      <c r="G334" s="601">
        <f>F334+22</f>
        <v>43844</v>
      </c>
      <c r="H334" s="594"/>
      <c r="I334" s="602"/>
      <c r="J334" s="602"/>
      <c r="K334" s="602"/>
    </row>
    <row r="335" spans="1:11" s="460" customFormat="1" ht="15" customHeight="1">
      <c r="A335" s="546"/>
      <c r="B335" s="596" t="s">
        <v>2802</v>
      </c>
      <c r="C335" s="596" t="s">
        <v>626</v>
      </c>
      <c r="D335" s="1055"/>
      <c r="E335" s="608">
        <f>F335-5</f>
        <v>43824</v>
      </c>
      <c r="F335" s="601">
        <f>F334+7</f>
        <v>43829</v>
      </c>
      <c r="G335" s="601">
        <f>F335+22</f>
        <v>43851</v>
      </c>
      <c r="H335" s="594"/>
      <c r="I335" s="602"/>
      <c r="J335" s="602"/>
      <c r="K335" s="602"/>
    </row>
    <row r="336" spans="1:11" s="460" customFormat="1" ht="15" customHeight="1">
      <c r="A336" s="546"/>
      <c r="B336" s="558"/>
      <c r="C336" s="607"/>
      <c r="D336" s="606"/>
      <c r="E336" s="526"/>
      <c r="F336" s="605"/>
      <c r="G336" s="605"/>
      <c r="H336" s="594"/>
      <c r="I336" s="602"/>
      <c r="J336" s="602"/>
      <c r="K336" s="602"/>
    </row>
    <row r="337" spans="1:11" s="460" customFormat="1" ht="15" customHeight="1">
      <c r="A337" s="546"/>
      <c r="B337" s="1044" t="s">
        <v>25</v>
      </c>
      <c r="C337" s="1016" t="s">
        <v>26</v>
      </c>
      <c r="D337" s="1049" t="s">
        <v>5</v>
      </c>
      <c r="E337" s="604" t="s">
        <v>2456</v>
      </c>
      <c r="F337" s="604" t="s">
        <v>6</v>
      </c>
      <c r="G337" s="604" t="s">
        <v>276</v>
      </c>
      <c r="H337" s="594"/>
      <c r="I337" s="602"/>
      <c r="J337" s="602"/>
      <c r="K337" s="602"/>
    </row>
    <row r="338" spans="1:11" s="460" customFormat="1" ht="15" customHeight="1">
      <c r="A338" s="546"/>
      <c r="B338" s="1045"/>
      <c r="C338" s="1036"/>
      <c r="D338" s="1050"/>
      <c r="E338" s="603" t="s">
        <v>2455</v>
      </c>
      <c r="F338" s="603" t="s">
        <v>29</v>
      </c>
      <c r="G338" s="603" t="s">
        <v>30</v>
      </c>
      <c r="H338" s="594"/>
      <c r="I338" s="602"/>
      <c r="J338" s="602"/>
      <c r="K338" s="602"/>
    </row>
    <row r="339" spans="1:11" s="460" customFormat="1" ht="15" customHeight="1">
      <c r="A339" s="546"/>
      <c r="B339" s="596" t="s">
        <v>2732</v>
      </c>
      <c r="C339" s="596" t="s">
        <v>2800</v>
      </c>
      <c r="D339" s="1053" t="s">
        <v>2801</v>
      </c>
      <c r="E339" s="608">
        <f>F339-5</f>
        <v>43771</v>
      </c>
      <c r="F339" s="601">
        <v>43776</v>
      </c>
      <c r="G339" s="601">
        <f>F339+24</f>
        <v>43800</v>
      </c>
      <c r="H339" s="594"/>
      <c r="I339" s="602"/>
      <c r="J339" s="602"/>
      <c r="K339" s="602"/>
    </row>
    <row r="340" spans="1:11" s="460" customFormat="1" ht="15" customHeight="1">
      <c r="A340" s="546"/>
      <c r="B340" s="522" t="s">
        <v>2729</v>
      </c>
      <c r="C340" s="522" t="s">
        <v>2800</v>
      </c>
      <c r="D340" s="1054"/>
      <c r="E340" s="608">
        <f>F340-5</f>
        <v>43778</v>
      </c>
      <c r="F340" s="601">
        <f>F339+7</f>
        <v>43783</v>
      </c>
      <c r="G340" s="601">
        <f>F340+24</f>
        <v>43807</v>
      </c>
      <c r="H340" s="594"/>
      <c r="I340" s="602"/>
      <c r="J340" s="602"/>
      <c r="K340" s="602"/>
    </row>
    <row r="341" spans="1:11" s="460" customFormat="1" ht="15" customHeight="1">
      <c r="A341" s="546"/>
      <c r="B341" s="499" t="s">
        <v>2727</v>
      </c>
      <c r="C341" s="499" t="s">
        <v>2799</v>
      </c>
      <c r="D341" s="1054"/>
      <c r="E341" s="608">
        <f>F341-5</f>
        <v>43785</v>
      </c>
      <c r="F341" s="601">
        <f>F340+7</f>
        <v>43790</v>
      </c>
      <c r="G341" s="601">
        <f>F341+24</f>
        <v>43814</v>
      </c>
      <c r="H341" s="594"/>
      <c r="I341" s="602"/>
      <c r="J341" s="602"/>
      <c r="K341" s="602"/>
    </row>
    <row r="342" spans="1:11" s="460" customFormat="1" ht="15" customHeight="1">
      <c r="A342" s="546"/>
      <c r="B342" s="499" t="s">
        <v>2725</v>
      </c>
      <c r="C342" s="499" t="s">
        <v>2767</v>
      </c>
      <c r="D342" s="1054"/>
      <c r="E342" s="608">
        <f>F342-5</f>
        <v>43792</v>
      </c>
      <c r="F342" s="601">
        <f>F341+7</f>
        <v>43797</v>
      </c>
      <c r="G342" s="601">
        <f>F342+24</f>
        <v>43821</v>
      </c>
      <c r="H342" s="594"/>
      <c r="I342" s="602"/>
      <c r="J342" s="602"/>
      <c r="K342" s="602"/>
    </row>
    <row r="343" spans="1:11" s="460" customFormat="1" ht="15" customHeight="1">
      <c r="A343" s="546"/>
      <c r="B343" s="499" t="s">
        <v>2798</v>
      </c>
      <c r="C343" s="522" t="s">
        <v>2767</v>
      </c>
      <c r="D343" s="1055"/>
      <c r="E343" s="608">
        <f>F343-5</f>
        <v>43799</v>
      </c>
      <c r="F343" s="601">
        <f>F342+7</f>
        <v>43804</v>
      </c>
      <c r="G343" s="601">
        <f>F343+24</f>
        <v>43828</v>
      </c>
      <c r="H343" s="594"/>
      <c r="I343" s="602"/>
      <c r="J343" s="602"/>
      <c r="K343" s="602"/>
    </row>
    <row r="344" spans="1:11" s="465" customFormat="1" ht="15" customHeight="1">
      <c r="A344" s="1042" t="s">
        <v>2809</v>
      </c>
      <c r="B344" s="1064"/>
      <c r="C344" s="600"/>
      <c r="D344" s="599"/>
      <c r="E344" s="500"/>
      <c r="F344" s="598"/>
      <c r="G344" s="598"/>
      <c r="H344" s="597"/>
      <c r="I344" s="609"/>
      <c r="J344" s="609"/>
      <c r="K344" s="609"/>
    </row>
    <row r="345" spans="1:11" s="460" customFormat="1" ht="15" hidden="1" customHeight="1">
      <c r="A345" s="546"/>
      <c r="B345" s="1047" t="s">
        <v>25</v>
      </c>
      <c r="C345" s="1015" t="s">
        <v>26</v>
      </c>
      <c r="D345" s="1068" t="s">
        <v>5</v>
      </c>
      <c r="E345" s="550" t="s">
        <v>2456</v>
      </c>
      <c r="F345" s="550" t="s">
        <v>6</v>
      </c>
      <c r="G345" s="550" t="s">
        <v>276</v>
      </c>
      <c r="H345" s="594"/>
      <c r="I345" s="602"/>
      <c r="J345" s="602"/>
      <c r="K345" s="602"/>
    </row>
    <row r="346" spans="1:11" s="460" customFormat="1" ht="15" hidden="1" customHeight="1">
      <c r="A346" s="546"/>
      <c r="B346" s="1070"/>
      <c r="C346" s="1052"/>
      <c r="D346" s="1069"/>
      <c r="E346" s="559" t="s">
        <v>2455</v>
      </c>
      <c r="F346" s="559" t="s">
        <v>29</v>
      </c>
      <c r="G346" s="559" t="s">
        <v>30</v>
      </c>
      <c r="H346" s="594"/>
      <c r="I346" s="602"/>
      <c r="J346" s="602"/>
      <c r="K346" s="602"/>
    </row>
    <row r="347" spans="1:11" s="460" customFormat="1" ht="15" hidden="1" customHeight="1">
      <c r="A347" s="546"/>
      <c r="B347" s="596" t="s">
        <v>2789</v>
      </c>
      <c r="C347" s="596" t="s">
        <v>2808</v>
      </c>
      <c r="D347" s="1053" t="s">
        <v>2624</v>
      </c>
      <c r="E347" s="608">
        <f>F347-5</f>
        <v>43767</v>
      </c>
      <c r="F347" s="601">
        <v>43772</v>
      </c>
      <c r="G347" s="601">
        <f>F347+24</f>
        <v>43796</v>
      </c>
      <c r="H347" s="594"/>
      <c r="I347" s="602"/>
      <c r="J347" s="602"/>
      <c r="K347" s="602"/>
    </row>
    <row r="348" spans="1:11" s="460" customFormat="1" ht="15" hidden="1" customHeight="1">
      <c r="A348" s="546"/>
      <c r="B348" s="522" t="s">
        <v>2615</v>
      </c>
      <c r="C348" s="522" t="s">
        <v>2615</v>
      </c>
      <c r="D348" s="1054"/>
      <c r="E348" s="608">
        <f>F348-5</f>
        <v>43774</v>
      </c>
      <c r="F348" s="601">
        <f>F347+7</f>
        <v>43779</v>
      </c>
      <c r="G348" s="601">
        <f>F348+24</f>
        <v>43803</v>
      </c>
      <c r="H348" s="594"/>
      <c r="I348" s="602"/>
      <c r="J348" s="602"/>
      <c r="K348" s="602"/>
    </row>
    <row r="349" spans="1:11" s="460" customFormat="1" ht="15" hidden="1" customHeight="1">
      <c r="A349" s="546"/>
      <c r="B349" s="499" t="s">
        <v>2807</v>
      </c>
      <c r="C349" s="499" t="s">
        <v>2792</v>
      </c>
      <c r="D349" s="1054"/>
      <c r="E349" s="608">
        <f>F349-5</f>
        <v>43781</v>
      </c>
      <c r="F349" s="601">
        <f>F348+7</f>
        <v>43786</v>
      </c>
      <c r="G349" s="601">
        <f>F349+24</f>
        <v>43810</v>
      </c>
      <c r="H349" s="594"/>
      <c r="I349" s="602"/>
      <c r="J349" s="602"/>
      <c r="K349" s="602"/>
    </row>
    <row r="350" spans="1:11" s="460" customFormat="1" ht="15" hidden="1" customHeight="1">
      <c r="A350" s="546"/>
      <c r="B350" s="499" t="s">
        <v>2793</v>
      </c>
      <c r="C350" s="499" t="s">
        <v>2806</v>
      </c>
      <c r="D350" s="1054"/>
      <c r="E350" s="608">
        <f>F350-5</f>
        <v>43788</v>
      </c>
      <c r="F350" s="601">
        <f>F349+7</f>
        <v>43793</v>
      </c>
      <c r="G350" s="601">
        <f>F350+24</f>
        <v>43817</v>
      </c>
      <c r="H350" s="594"/>
      <c r="I350" s="602"/>
      <c r="J350" s="602"/>
      <c r="K350" s="602"/>
    </row>
    <row r="351" spans="1:11" s="460" customFormat="1" ht="15" hidden="1" customHeight="1">
      <c r="A351" s="546"/>
      <c r="B351" s="499" t="s">
        <v>2615</v>
      </c>
      <c r="C351" s="522" t="s">
        <v>2615</v>
      </c>
      <c r="D351" s="1055"/>
      <c r="E351" s="608">
        <f>F351-5</f>
        <v>43795</v>
      </c>
      <c r="F351" s="601">
        <f>F350+7</f>
        <v>43800</v>
      </c>
      <c r="G351" s="601">
        <f>F351+24</f>
        <v>43824</v>
      </c>
      <c r="H351" s="594"/>
      <c r="I351" s="602"/>
      <c r="J351" s="602"/>
      <c r="K351" s="602"/>
    </row>
    <row r="352" spans="1:11" s="460" customFormat="1" ht="15" customHeight="1">
      <c r="A352" s="546"/>
      <c r="B352" s="1014" t="s">
        <v>25</v>
      </c>
      <c r="C352" s="1015" t="s">
        <v>26</v>
      </c>
      <c r="D352" s="1068" t="s">
        <v>5</v>
      </c>
      <c r="E352" s="550" t="s">
        <v>2456</v>
      </c>
      <c r="F352" s="550" t="s">
        <v>6</v>
      </c>
      <c r="G352" s="550" t="s">
        <v>276</v>
      </c>
      <c r="H352" s="594"/>
      <c r="I352" s="602"/>
      <c r="J352" s="602"/>
      <c r="K352" s="602"/>
    </row>
    <row r="353" spans="1:11" s="460" customFormat="1" ht="15" customHeight="1">
      <c r="A353" s="546"/>
      <c r="B353" s="1153"/>
      <c r="C353" s="1052"/>
      <c r="D353" s="1069"/>
      <c r="E353" s="559" t="s">
        <v>2455</v>
      </c>
      <c r="F353" s="559" t="s">
        <v>29</v>
      </c>
      <c r="G353" s="559" t="s">
        <v>30</v>
      </c>
      <c r="H353" s="594"/>
      <c r="I353" s="602"/>
      <c r="J353" s="602"/>
      <c r="K353" s="602"/>
    </row>
    <row r="354" spans="1:11" s="460" customFormat="1" ht="15" customHeight="1">
      <c r="A354" s="546"/>
      <c r="B354" s="596" t="s">
        <v>2802</v>
      </c>
      <c r="C354" s="596" t="s">
        <v>2805</v>
      </c>
      <c r="D354" s="1053" t="s">
        <v>2804</v>
      </c>
      <c r="E354" s="608">
        <f>F354-5</f>
        <v>43796</v>
      </c>
      <c r="F354" s="601">
        <v>43801</v>
      </c>
      <c r="G354" s="601">
        <f>F354+24</f>
        <v>43825</v>
      </c>
      <c r="H354" s="594"/>
      <c r="I354" s="602"/>
      <c r="J354" s="602"/>
      <c r="K354" s="602"/>
    </row>
    <row r="355" spans="1:11" s="460" customFormat="1" ht="15" customHeight="1">
      <c r="A355" s="546"/>
      <c r="B355" s="596" t="s">
        <v>2802</v>
      </c>
      <c r="C355" s="522" t="s">
        <v>2803</v>
      </c>
      <c r="D355" s="1054"/>
      <c r="E355" s="608">
        <f>F355-5</f>
        <v>43803</v>
      </c>
      <c r="F355" s="601">
        <f>F354+7</f>
        <v>43808</v>
      </c>
      <c r="G355" s="601">
        <f>F355+24</f>
        <v>43832</v>
      </c>
      <c r="H355" s="594"/>
      <c r="I355" s="602"/>
      <c r="J355" s="602"/>
      <c r="K355" s="602"/>
    </row>
    <row r="356" spans="1:11" s="460" customFormat="1" ht="15" customHeight="1">
      <c r="A356" s="546"/>
      <c r="B356" s="596" t="s">
        <v>2802</v>
      </c>
      <c r="C356" s="596" t="s">
        <v>383</v>
      </c>
      <c r="D356" s="1054"/>
      <c r="E356" s="608">
        <f>F356-5</f>
        <v>43810</v>
      </c>
      <c r="F356" s="601">
        <f>F355+7</f>
        <v>43815</v>
      </c>
      <c r="G356" s="601">
        <f>F356+24</f>
        <v>43839</v>
      </c>
      <c r="H356" s="594"/>
      <c r="I356" s="602"/>
      <c r="J356" s="602"/>
      <c r="K356" s="602"/>
    </row>
    <row r="357" spans="1:11" s="460" customFormat="1" ht="15" customHeight="1">
      <c r="A357" s="546"/>
      <c r="B357" s="596" t="s">
        <v>2802</v>
      </c>
      <c r="C357" s="522" t="s">
        <v>384</v>
      </c>
      <c r="D357" s="1054"/>
      <c r="E357" s="608">
        <f>F357-5</f>
        <v>43817</v>
      </c>
      <c r="F357" s="601">
        <f>F356+7</f>
        <v>43822</v>
      </c>
      <c r="G357" s="601">
        <f>F357+24</f>
        <v>43846</v>
      </c>
      <c r="H357" s="594"/>
      <c r="I357" s="602"/>
      <c r="J357" s="602"/>
      <c r="K357" s="602"/>
    </row>
    <row r="358" spans="1:11" s="460" customFormat="1" ht="15" customHeight="1">
      <c r="A358" s="546"/>
      <c r="B358" s="596" t="s">
        <v>2802</v>
      </c>
      <c r="C358" s="596" t="s">
        <v>626</v>
      </c>
      <c r="D358" s="1055"/>
      <c r="E358" s="608">
        <f>F358-5</f>
        <v>43824</v>
      </c>
      <c r="F358" s="601">
        <f>F357+7</f>
        <v>43829</v>
      </c>
      <c r="G358" s="601">
        <f>F358+24</f>
        <v>43853</v>
      </c>
      <c r="H358" s="594"/>
      <c r="I358" s="602"/>
      <c r="J358" s="602"/>
      <c r="K358" s="602"/>
    </row>
    <row r="359" spans="1:11" s="460" customFormat="1" ht="15" customHeight="1">
      <c r="A359" s="546"/>
      <c r="B359" s="558"/>
      <c r="C359" s="607"/>
      <c r="D359" s="606"/>
      <c r="E359" s="526"/>
      <c r="F359" s="605"/>
      <c r="G359" s="605"/>
      <c r="H359" s="594"/>
      <c r="I359" s="602"/>
      <c r="J359" s="602"/>
      <c r="K359" s="602"/>
    </row>
    <row r="360" spans="1:11" s="460" customFormat="1" ht="15" customHeight="1">
      <c r="A360" s="546"/>
      <c r="B360" s="1014" t="s">
        <v>2670</v>
      </c>
      <c r="C360" s="1015" t="s">
        <v>26</v>
      </c>
      <c r="D360" s="1066" t="s">
        <v>5</v>
      </c>
      <c r="E360" s="604" t="s">
        <v>2456</v>
      </c>
      <c r="F360" s="604" t="s">
        <v>6</v>
      </c>
      <c r="G360" s="604" t="s">
        <v>1109</v>
      </c>
      <c r="H360" s="594"/>
      <c r="I360" s="602"/>
      <c r="J360" s="602"/>
      <c r="K360" s="602"/>
    </row>
    <row r="361" spans="1:11" s="460" customFormat="1" ht="15" customHeight="1">
      <c r="A361" s="546"/>
      <c r="B361" s="1046"/>
      <c r="C361" s="1051"/>
      <c r="D361" s="1067"/>
      <c r="E361" s="603" t="s">
        <v>2455</v>
      </c>
      <c r="F361" s="603" t="s">
        <v>29</v>
      </c>
      <c r="G361" s="603" t="s">
        <v>30</v>
      </c>
      <c r="H361" s="594"/>
      <c r="I361" s="602"/>
      <c r="J361" s="602"/>
      <c r="K361" s="602"/>
    </row>
    <row r="362" spans="1:11" s="460" customFormat="1" ht="15" customHeight="1">
      <c r="A362" s="546"/>
      <c r="B362" s="596" t="s">
        <v>2732</v>
      </c>
      <c r="C362" s="596" t="s">
        <v>2800</v>
      </c>
      <c r="D362" s="1053" t="s">
        <v>2801</v>
      </c>
      <c r="E362" s="537">
        <f>F362-5</f>
        <v>43799</v>
      </c>
      <c r="F362" s="601">
        <v>43804</v>
      </c>
      <c r="G362" s="601">
        <f>F362+22</f>
        <v>43826</v>
      </c>
      <c r="H362" s="594"/>
      <c r="I362" s="602"/>
      <c r="J362" s="602"/>
      <c r="K362" s="602"/>
    </row>
    <row r="363" spans="1:11" s="460" customFormat="1" ht="15" customHeight="1">
      <c r="A363" s="546"/>
      <c r="B363" s="522" t="s">
        <v>2729</v>
      </c>
      <c r="C363" s="522" t="s">
        <v>2800</v>
      </c>
      <c r="D363" s="1054"/>
      <c r="E363" s="537">
        <f>F363-5</f>
        <v>43806</v>
      </c>
      <c r="F363" s="601">
        <f>F362+7</f>
        <v>43811</v>
      </c>
      <c r="G363" s="601">
        <f>F363+22</f>
        <v>43833</v>
      </c>
      <c r="H363" s="594"/>
      <c r="I363" s="602"/>
      <c r="J363" s="602"/>
      <c r="K363" s="602"/>
    </row>
    <row r="364" spans="1:11" s="460" customFormat="1" ht="15" customHeight="1">
      <c r="A364" s="546"/>
      <c r="B364" s="499" t="s">
        <v>2727</v>
      </c>
      <c r="C364" s="499" t="s">
        <v>2799</v>
      </c>
      <c r="D364" s="1054"/>
      <c r="E364" s="537">
        <f>F364-5</f>
        <v>43813</v>
      </c>
      <c r="F364" s="601">
        <f>F363+7</f>
        <v>43818</v>
      </c>
      <c r="G364" s="601">
        <f>F364+22</f>
        <v>43840</v>
      </c>
      <c r="H364" s="594"/>
      <c r="I364" s="602"/>
      <c r="J364" s="602"/>
      <c r="K364" s="602"/>
    </row>
    <row r="365" spans="1:11" s="460" customFormat="1" ht="15" customHeight="1">
      <c r="A365" s="546"/>
      <c r="B365" s="499" t="s">
        <v>2725</v>
      </c>
      <c r="C365" s="499" t="s">
        <v>2767</v>
      </c>
      <c r="D365" s="1054"/>
      <c r="E365" s="537">
        <f>F365-5</f>
        <v>43820</v>
      </c>
      <c r="F365" s="601">
        <f>F364+7</f>
        <v>43825</v>
      </c>
      <c r="G365" s="601">
        <f>F365+22</f>
        <v>43847</v>
      </c>
      <c r="H365" s="594"/>
    </row>
    <row r="366" spans="1:11" s="460" customFormat="1" ht="15" customHeight="1">
      <c r="A366" s="546"/>
      <c r="B366" s="499" t="s">
        <v>2798</v>
      </c>
      <c r="C366" s="522" t="s">
        <v>2767</v>
      </c>
      <c r="D366" s="1055"/>
      <c r="E366" s="537">
        <f>F366-5</f>
        <v>43827</v>
      </c>
      <c r="F366" s="601">
        <f>F365+7</f>
        <v>43832</v>
      </c>
      <c r="G366" s="601">
        <f>F366+22</f>
        <v>43854</v>
      </c>
      <c r="H366" s="594"/>
    </row>
    <row r="367" spans="1:11" s="460" customFormat="1" ht="15" hidden="1" customHeight="1">
      <c r="A367" s="546"/>
      <c r="B367" s="1027" t="s">
        <v>2670</v>
      </c>
      <c r="C367" s="1015" t="s">
        <v>26</v>
      </c>
      <c r="D367" s="1056" t="s">
        <v>5</v>
      </c>
      <c r="E367" s="550" t="s">
        <v>2456</v>
      </c>
      <c r="F367" s="550" t="s">
        <v>6</v>
      </c>
      <c r="G367" s="550" t="s">
        <v>1109</v>
      </c>
      <c r="H367" s="594"/>
      <c r="I367" s="602"/>
      <c r="J367" s="602"/>
      <c r="K367" s="602"/>
    </row>
    <row r="368" spans="1:11" s="460" customFormat="1" ht="15" hidden="1" customHeight="1">
      <c r="A368" s="546"/>
      <c r="B368" s="1065"/>
      <c r="C368" s="1052"/>
      <c r="D368" s="1057"/>
      <c r="E368" s="559" t="s">
        <v>2455</v>
      </c>
      <c r="F368" s="559" t="s">
        <v>29</v>
      </c>
      <c r="G368" s="559" t="s">
        <v>30</v>
      </c>
      <c r="H368" s="594"/>
      <c r="I368" s="602"/>
      <c r="J368" s="602"/>
      <c r="K368" s="602"/>
    </row>
    <row r="369" spans="1:11" s="460" customFormat="1" ht="15" hidden="1" customHeight="1">
      <c r="A369" s="546"/>
      <c r="B369" s="596" t="s">
        <v>2797</v>
      </c>
      <c r="C369" s="596" t="s">
        <v>2796</v>
      </c>
      <c r="D369" s="1021" t="s">
        <v>2624</v>
      </c>
      <c r="E369" s="537">
        <f>F369-5</f>
        <v>43557</v>
      </c>
      <c r="F369" s="601">
        <v>43562</v>
      </c>
      <c r="G369" s="601">
        <f>F369+25</f>
        <v>43587</v>
      </c>
      <c r="H369" s="594"/>
      <c r="I369" s="602"/>
      <c r="J369" s="602"/>
      <c r="K369" s="602"/>
    </row>
    <row r="370" spans="1:11" s="460" customFormat="1" ht="15" hidden="1" customHeight="1">
      <c r="A370" s="546"/>
      <c r="B370" s="522" t="s">
        <v>2795</v>
      </c>
      <c r="C370" s="522" t="s">
        <v>2794</v>
      </c>
      <c r="D370" s="1021"/>
      <c r="E370" s="537">
        <f>F370-5</f>
        <v>43564</v>
      </c>
      <c r="F370" s="601">
        <f>F369+7</f>
        <v>43569</v>
      </c>
      <c r="G370" s="601">
        <f>F370+25</f>
        <v>43594</v>
      </c>
      <c r="H370" s="594"/>
      <c r="I370" s="602"/>
      <c r="J370" s="602"/>
      <c r="K370" s="602"/>
    </row>
    <row r="371" spans="1:11" s="460" customFormat="1" ht="15" hidden="1" customHeight="1">
      <c r="A371" s="546"/>
      <c r="B371" s="499" t="s">
        <v>2793</v>
      </c>
      <c r="C371" s="499" t="s">
        <v>2792</v>
      </c>
      <c r="D371" s="1021"/>
      <c r="E371" s="537">
        <f>F371-5</f>
        <v>43571</v>
      </c>
      <c r="F371" s="601">
        <f>F370+7</f>
        <v>43576</v>
      </c>
      <c r="G371" s="601">
        <f>F371+25</f>
        <v>43601</v>
      </c>
      <c r="H371" s="594"/>
      <c r="I371" s="602"/>
      <c r="J371" s="602"/>
      <c r="K371" s="602"/>
    </row>
    <row r="372" spans="1:11" s="460" customFormat="1" ht="15" hidden="1" customHeight="1">
      <c r="A372" s="546"/>
      <c r="B372" s="499" t="s">
        <v>2791</v>
      </c>
      <c r="C372" s="499" t="s">
        <v>2790</v>
      </c>
      <c r="D372" s="1021"/>
      <c r="E372" s="537">
        <f>F372-5</f>
        <v>43578</v>
      </c>
      <c r="F372" s="601">
        <f>F371+7</f>
        <v>43583</v>
      </c>
      <c r="G372" s="601">
        <f>F372+25</f>
        <v>43608</v>
      </c>
      <c r="H372" s="594"/>
    </row>
    <row r="373" spans="1:11" s="460" customFormat="1" ht="15" hidden="1" customHeight="1">
      <c r="A373" s="546"/>
      <c r="B373" s="499" t="s">
        <v>2789</v>
      </c>
      <c r="C373" s="522" t="s">
        <v>2788</v>
      </c>
      <c r="D373" s="1021"/>
      <c r="E373" s="537">
        <f>F373-5</f>
        <v>43585</v>
      </c>
      <c r="F373" s="601">
        <f>F372+7</f>
        <v>43590</v>
      </c>
      <c r="G373" s="601">
        <f>F373+25</f>
        <v>43615</v>
      </c>
      <c r="H373" s="594"/>
    </row>
    <row r="374" spans="1:11" s="465" customFormat="1" ht="15" customHeight="1">
      <c r="A374" s="1042" t="s">
        <v>2787</v>
      </c>
      <c r="B374" s="1064"/>
      <c r="C374" s="600"/>
      <c r="D374" s="599"/>
      <c r="E374" s="500"/>
      <c r="F374" s="598"/>
      <c r="G374" s="598"/>
      <c r="H374" s="597"/>
    </row>
    <row r="375" spans="1:11" s="460" customFormat="1" ht="15" customHeight="1">
      <c r="A375" s="546"/>
      <c r="B375" s="1014" t="s">
        <v>25</v>
      </c>
      <c r="C375" s="1015" t="s">
        <v>26</v>
      </c>
      <c r="D375" s="1056" t="s">
        <v>5</v>
      </c>
      <c r="E375" s="550" t="s">
        <v>2456</v>
      </c>
      <c r="F375" s="550" t="s">
        <v>6</v>
      </c>
      <c r="G375" s="550" t="s">
        <v>259</v>
      </c>
      <c r="H375" s="594"/>
    </row>
    <row r="376" spans="1:11" s="460" customFormat="1" ht="15" customHeight="1">
      <c r="A376" s="546"/>
      <c r="B376" s="1046"/>
      <c r="C376" s="1051"/>
      <c r="D376" s="1057"/>
      <c r="E376" s="559" t="s">
        <v>2455</v>
      </c>
      <c r="F376" s="559" t="s">
        <v>29</v>
      </c>
      <c r="G376" s="559" t="s">
        <v>30</v>
      </c>
      <c r="H376" s="594"/>
    </row>
    <row r="377" spans="1:11" s="460" customFormat="1" ht="15" customHeight="1">
      <c r="A377" s="546"/>
      <c r="B377" s="570" t="s">
        <v>2786</v>
      </c>
      <c r="C377" s="571" t="s">
        <v>2785</v>
      </c>
      <c r="D377" s="1025" t="s">
        <v>181</v>
      </c>
      <c r="E377" s="493">
        <f>F377-5</f>
        <v>43798</v>
      </c>
      <c r="F377" s="516">
        <v>43803</v>
      </c>
      <c r="G377" s="516">
        <f>F377+37</f>
        <v>43840</v>
      </c>
      <c r="H377" s="594"/>
    </row>
    <row r="378" spans="1:11" s="460" customFormat="1" ht="15" customHeight="1">
      <c r="A378" s="546"/>
      <c r="B378" s="570" t="s">
        <v>2784</v>
      </c>
      <c r="C378" s="571" t="s">
        <v>2783</v>
      </c>
      <c r="D378" s="1025"/>
      <c r="E378" s="493">
        <f>F378-5</f>
        <v>43805</v>
      </c>
      <c r="F378" s="516">
        <f>F377+7</f>
        <v>43810</v>
      </c>
      <c r="G378" s="516">
        <f>F378+37</f>
        <v>43847</v>
      </c>
      <c r="H378" s="594"/>
    </row>
    <row r="379" spans="1:11" s="460" customFormat="1" ht="15" customHeight="1">
      <c r="A379" s="546"/>
      <c r="B379" s="570" t="s">
        <v>2782</v>
      </c>
      <c r="C379" s="571" t="s">
        <v>2781</v>
      </c>
      <c r="D379" s="1025"/>
      <c r="E379" s="493">
        <f>F379-5</f>
        <v>43812</v>
      </c>
      <c r="F379" s="516">
        <f>F378+7</f>
        <v>43817</v>
      </c>
      <c r="G379" s="516">
        <f>F379+37</f>
        <v>43854</v>
      </c>
      <c r="H379" s="594"/>
    </row>
    <row r="380" spans="1:11" s="460" customFormat="1" ht="15" customHeight="1">
      <c r="A380" s="546"/>
      <c r="B380" s="570" t="s">
        <v>2780</v>
      </c>
      <c r="C380" s="571" t="s">
        <v>2779</v>
      </c>
      <c r="D380" s="1025"/>
      <c r="E380" s="493" t="b">
        <f>B365=F380-5</f>
        <v>0</v>
      </c>
      <c r="F380" s="516">
        <f>F379+7</f>
        <v>43824</v>
      </c>
      <c r="G380" s="516">
        <f>F380+37</f>
        <v>43861</v>
      </c>
      <c r="H380" s="594"/>
    </row>
    <row r="381" spans="1:11" s="460" customFormat="1" ht="15" customHeight="1">
      <c r="A381" s="546"/>
      <c r="B381" s="570" t="s">
        <v>2778</v>
      </c>
      <c r="C381" s="571" t="s">
        <v>2777</v>
      </c>
      <c r="D381" s="1025"/>
      <c r="E381" s="493">
        <f>F381-5</f>
        <v>43826</v>
      </c>
      <c r="F381" s="516">
        <f>F380+7</f>
        <v>43831</v>
      </c>
      <c r="G381" s="516">
        <f>F381+37</f>
        <v>43868</v>
      </c>
      <c r="H381" s="594"/>
    </row>
    <row r="382" spans="1:11" s="465" customFormat="1" ht="15" customHeight="1">
      <c r="A382" s="1042" t="s">
        <v>2776</v>
      </c>
      <c r="B382" s="1064"/>
      <c r="C382" s="600"/>
      <c r="D382" s="599"/>
      <c r="E382" s="500"/>
      <c r="F382" s="598"/>
      <c r="G382" s="598"/>
      <c r="H382" s="597"/>
    </row>
    <row r="383" spans="1:11" s="460" customFormat="1" ht="15" hidden="1" customHeight="1">
      <c r="A383" s="546"/>
      <c r="B383" s="1047" t="s">
        <v>25</v>
      </c>
      <c r="C383" s="1015" t="s">
        <v>26</v>
      </c>
      <c r="D383" s="1056" t="s">
        <v>5</v>
      </c>
      <c r="E383" s="550" t="s">
        <v>2456</v>
      </c>
      <c r="F383" s="550" t="s">
        <v>6</v>
      </c>
      <c r="G383" s="550" t="s">
        <v>2733</v>
      </c>
      <c r="H383" s="594"/>
    </row>
    <row r="384" spans="1:11" s="460" customFormat="1" ht="15" hidden="1" customHeight="1">
      <c r="A384" s="546"/>
      <c r="B384" s="1058"/>
      <c r="C384" s="1051"/>
      <c r="D384" s="1057"/>
      <c r="E384" s="559" t="s">
        <v>2455</v>
      </c>
      <c r="F384" s="559" t="s">
        <v>29</v>
      </c>
      <c r="G384" s="559" t="s">
        <v>30</v>
      </c>
      <c r="H384" s="594"/>
    </row>
    <row r="385" spans="1:8" s="460" customFormat="1" ht="15" hidden="1" customHeight="1">
      <c r="A385" s="546"/>
      <c r="B385" s="596" t="s">
        <v>2775</v>
      </c>
      <c r="C385" s="596" t="s">
        <v>2774</v>
      </c>
      <c r="D385" s="1053" t="s">
        <v>2773</v>
      </c>
      <c r="E385" s="493">
        <f>F385-5</f>
        <v>43583</v>
      </c>
      <c r="F385" s="516">
        <v>43588</v>
      </c>
      <c r="G385" s="516">
        <f>F385+31</f>
        <v>43619</v>
      </c>
      <c r="H385" s="594"/>
    </row>
    <row r="386" spans="1:8" s="460" customFormat="1" ht="15" hidden="1" customHeight="1">
      <c r="A386" s="546"/>
      <c r="B386" s="522" t="s">
        <v>2772</v>
      </c>
      <c r="C386" s="522" t="s">
        <v>2771</v>
      </c>
      <c r="D386" s="1054"/>
      <c r="E386" s="493">
        <f>F386-5</f>
        <v>43590</v>
      </c>
      <c r="F386" s="516">
        <f>F385+7</f>
        <v>43595</v>
      </c>
      <c r="G386" s="516">
        <f>F386+31</f>
        <v>43626</v>
      </c>
      <c r="H386" s="594"/>
    </row>
    <row r="387" spans="1:8" s="460" customFormat="1" ht="15" hidden="1" customHeight="1">
      <c r="A387" s="546"/>
      <c r="B387" s="499" t="s">
        <v>2615</v>
      </c>
      <c r="C387" s="499" t="s">
        <v>2615</v>
      </c>
      <c r="D387" s="1054"/>
      <c r="E387" s="493">
        <f>F387-5</f>
        <v>43597</v>
      </c>
      <c r="F387" s="516">
        <f>F386+7</f>
        <v>43602</v>
      </c>
      <c r="G387" s="516">
        <f>F387+31</f>
        <v>43633</v>
      </c>
      <c r="H387" s="594"/>
    </row>
    <row r="388" spans="1:8" s="460" customFormat="1" ht="15" hidden="1" customHeight="1">
      <c r="A388" s="546"/>
      <c r="B388" s="499" t="s">
        <v>2674</v>
      </c>
      <c r="C388" s="499" t="s">
        <v>2770</v>
      </c>
      <c r="D388" s="1054"/>
      <c r="E388" s="493">
        <f>F388-5</f>
        <v>43604</v>
      </c>
      <c r="F388" s="516">
        <f>F387+7</f>
        <v>43609</v>
      </c>
      <c r="G388" s="516">
        <f>F388+31</f>
        <v>43640</v>
      </c>
      <c r="H388" s="594"/>
    </row>
    <row r="389" spans="1:8" s="460" customFormat="1" ht="15" hidden="1" customHeight="1">
      <c r="A389" s="546"/>
      <c r="B389" s="499" t="s">
        <v>2769</v>
      </c>
      <c r="C389" s="522" t="s">
        <v>2768</v>
      </c>
      <c r="D389" s="1055"/>
      <c r="E389" s="493">
        <f>F389-5</f>
        <v>43611</v>
      </c>
      <c r="F389" s="516">
        <f>F388+7</f>
        <v>43616</v>
      </c>
      <c r="G389" s="516">
        <f>F389+31</f>
        <v>43647</v>
      </c>
      <c r="H389" s="594"/>
    </row>
    <row r="390" spans="1:8" s="460" customFormat="1" ht="15" hidden="1" customHeight="1">
      <c r="A390" s="546"/>
      <c r="B390" s="1025" t="s">
        <v>25</v>
      </c>
      <c r="C390" s="1015" t="s">
        <v>26</v>
      </c>
      <c r="D390" s="1056" t="s">
        <v>5</v>
      </c>
      <c r="E390" s="550" t="s">
        <v>2456</v>
      </c>
      <c r="F390" s="550" t="s">
        <v>6</v>
      </c>
      <c r="G390" s="550" t="s">
        <v>2733</v>
      </c>
      <c r="H390" s="594"/>
    </row>
    <row r="391" spans="1:8" s="460" customFormat="1" ht="15" hidden="1" customHeight="1">
      <c r="A391" s="546"/>
      <c r="B391" s="1063"/>
      <c r="C391" s="1051"/>
      <c r="D391" s="1057"/>
      <c r="E391" s="559" t="s">
        <v>2455</v>
      </c>
      <c r="F391" s="559" t="s">
        <v>29</v>
      </c>
      <c r="G391" s="559" t="s">
        <v>30</v>
      </c>
      <c r="H391" s="594"/>
    </row>
    <row r="392" spans="1:8" s="460" customFormat="1" ht="15" hidden="1" customHeight="1">
      <c r="A392" s="546"/>
      <c r="B392" s="570" t="s">
        <v>2753</v>
      </c>
      <c r="C392" s="503" t="s">
        <v>2747</v>
      </c>
      <c r="D392" s="1033" t="s">
        <v>2752</v>
      </c>
      <c r="E392" s="493">
        <f>F392-5</f>
        <v>43555</v>
      </c>
      <c r="F392" s="516">
        <v>43560</v>
      </c>
      <c r="G392" s="516">
        <f>F392+31</f>
        <v>43591</v>
      </c>
      <c r="H392" s="594"/>
    </row>
    <row r="393" spans="1:8" s="460" customFormat="1" ht="15" hidden="1" customHeight="1">
      <c r="A393" s="546"/>
      <c r="B393" s="570" t="s">
        <v>2751</v>
      </c>
      <c r="C393" s="503" t="s">
        <v>2745</v>
      </c>
      <c r="D393" s="1033"/>
      <c r="E393" s="493">
        <f>F393-5</f>
        <v>43562</v>
      </c>
      <c r="F393" s="516">
        <f>F392+7</f>
        <v>43567</v>
      </c>
      <c r="G393" s="516">
        <f>F393+31</f>
        <v>43598</v>
      </c>
      <c r="H393" s="594"/>
    </row>
    <row r="394" spans="1:8" s="460" customFormat="1" ht="15" hidden="1" customHeight="1">
      <c r="A394" s="546"/>
      <c r="B394" s="570" t="s">
        <v>2750</v>
      </c>
      <c r="C394" s="503" t="s">
        <v>2749</v>
      </c>
      <c r="D394" s="1033"/>
      <c r="E394" s="493">
        <f>F394-5</f>
        <v>43569</v>
      </c>
      <c r="F394" s="516">
        <f>F393+7</f>
        <v>43574</v>
      </c>
      <c r="G394" s="516">
        <f>F394+31</f>
        <v>43605</v>
      </c>
      <c r="H394" s="594"/>
    </row>
    <row r="395" spans="1:8" s="460" customFormat="1" ht="15" hidden="1" customHeight="1">
      <c r="A395" s="546"/>
      <c r="B395" s="570" t="s">
        <v>2748</v>
      </c>
      <c r="C395" s="503" t="s">
        <v>2747</v>
      </c>
      <c r="D395" s="1033"/>
      <c r="E395" s="493">
        <f>F395-5</f>
        <v>43576</v>
      </c>
      <c r="F395" s="516">
        <f>F394+7</f>
        <v>43581</v>
      </c>
      <c r="G395" s="516">
        <f>F395+31</f>
        <v>43612</v>
      </c>
      <c r="H395" s="594"/>
    </row>
    <row r="396" spans="1:8" s="460" customFormat="1" ht="15" hidden="1" customHeight="1">
      <c r="A396" s="546"/>
      <c r="B396" s="570" t="s">
        <v>2746</v>
      </c>
      <c r="C396" s="503" t="s">
        <v>2745</v>
      </c>
      <c r="D396" s="1033"/>
      <c r="E396" s="493">
        <f>F396-5</f>
        <v>43583</v>
      </c>
      <c r="F396" s="516">
        <f>F395+7</f>
        <v>43588</v>
      </c>
      <c r="G396" s="516">
        <f>F396+31</f>
        <v>43619</v>
      </c>
      <c r="H396" s="594"/>
    </row>
    <row r="397" spans="1:8" s="460" customFormat="1" ht="15" hidden="1" customHeight="1">
      <c r="A397" s="546"/>
      <c r="B397" s="1027" t="s">
        <v>25</v>
      </c>
      <c r="C397" s="1015" t="s">
        <v>26</v>
      </c>
      <c r="D397" s="1056" t="s">
        <v>5</v>
      </c>
      <c r="E397" s="550" t="s">
        <v>2456</v>
      </c>
      <c r="F397" s="550" t="s">
        <v>6</v>
      </c>
      <c r="G397" s="550" t="s">
        <v>2733</v>
      </c>
      <c r="H397" s="594"/>
    </row>
    <row r="398" spans="1:8" s="460" customFormat="1" ht="15" hidden="1" customHeight="1">
      <c r="A398" s="546"/>
      <c r="B398" s="1062"/>
      <c r="C398" s="1051"/>
      <c r="D398" s="1057"/>
      <c r="E398" s="559" t="s">
        <v>2455</v>
      </c>
      <c r="F398" s="559" t="s">
        <v>29</v>
      </c>
      <c r="G398" s="559" t="s">
        <v>30</v>
      </c>
      <c r="H398" s="594"/>
    </row>
    <row r="399" spans="1:8" s="460" customFormat="1" ht="15" hidden="1" customHeight="1">
      <c r="A399" s="546"/>
      <c r="B399" s="570" t="s">
        <v>2741</v>
      </c>
      <c r="C399" s="503" t="s">
        <v>2767</v>
      </c>
      <c r="D399" s="1025" t="s">
        <v>2742</v>
      </c>
      <c r="E399" s="493">
        <f>F399-5</f>
        <v>43645</v>
      </c>
      <c r="F399" s="516">
        <v>43650</v>
      </c>
      <c r="G399" s="516">
        <f>F399+31</f>
        <v>43681</v>
      </c>
      <c r="H399" s="594"/>
    </row>
    <row r="400" spans="1:8" s="460" customFormat="1" ht="15" hidden="1" customHeight="1">
      <c r="A400" s="546"/>
      <c r="B400" s="570" t="s">
        <v>2766</v>
      </c>
      <c r="C400" s="503" t="s">
        <v>2673</v>
      </c>
      <c r="D400" s="1025"/>
      <c r="E400" s="493">
        <f>F400-5</f>
        <v>43652</v>
      </c>
      <c r="F400" s="516">
        <f>F399+7</f>
        <v>43657</v>
      </c>
      <c r="G400" s="516">
        <f>F400+31</f>
        <v>43688</v>
      </c>
      <c r="H400" s="594"/>
    </row>
    <row r="401" spans="1:8" s="460" customFormat="1" ht="15" hidden="1" customHeight="1">
      <c r="A401" s="546"/>
      <c r="B401" s="570" t="s">
        <v>2737</v>
      </c>
      <c r="C401" s="503" t="s">
        <v>2765</v>
      </c>
      <c r="D401" s="1025"/>
      <c r="E401" s="493">
        <f>F401-5</f>
        <v>43659</v>
      </c>
      <c r="F401" s="516">
        <f>F400+7</f>
        <v>43664</v>
      </c>
      <c r="G401" s="516">
        <f>F401+31</f>
        <v>43695</v>
      </c>
      <c r="H401" s="594"/>
    </row>
    <row r="402" spans="1:8" s="460" customFormat="1" ht="15" hidden="1" customHeight="1">
      <c r="A402" s="546"/>
      <c r="B402" s="595" t="s">
        <v>2735</v>
      </c>
      <c r="C402" s="503" t="s">
        <v>2764</v>
      </c>
      <c r="D402" s="1025"/>
      <c r="E402" s="493">
        <f>F402-5</f>
        <v>43666</v>
      </c>
      <c r="F402" s="516">
        <f>F401+7</f>
        <v>43671</v>
      </c>
      <c r="G402" s="516">
        <f>F402+31</f>
        <v>43702</v>
      </c>
      <c r="H402" s="594"/>
    </row>
    <row r="403" spans="1:8" s="460" customFormat="1" ht="15" hidden="1" customHeight="1">
      <c r="A403" s="546"/>
      <c r="B403" s="570" t="s">
        <v>528</v>
      </c>
      <c r="C403" s="503" t="s">
        <v>2761</v>
      </c>
      <c r="D403" s="1025"/>
      <c r="E403" s="493">
        <f>F403-5</f>
        <v>43673</v>
      </c>
      <c r="F403" s="516">
        <f>F402+7</f>
        <v>43678</v>
      </c>
      <c r="G403" s="516">
        <f>F403+31</f>
        <v>43709</v>
      </c>
      <c r="H403" s="594"/>
    </row>
    <row r="404" spans="1:8" s="460" customFormat="1" ht="15" customHeight="1">
      <c r="A404" s="546"/>
      <c r="B404" s="1014" t="s">
        <v>25</v>
      </c>
      <c r="C404" s="1015" t="s">
        <v>26</v>
      </c>
      <c r="D404" s="1056" t="s">
        <v>5</v>
      </c>
      <c r="E404" s="550" t="s">
        <v>2456</v>
      </c>
      <c r="F404" s="550" t="s">
        <v>6</v>
      </c>
      <c r="G404" s="550" t="s">
        <v>2733</v>
      </c>
      <c r="H404" s="594"/>
    </row>
    <row r="405" spans="1:8" s="460" customFormat="1" ht="15" customHeight="1">
      <c r="A405" s="546"/>
      <c r="B405" s="1046"/>
      <c r="C405" s="1051"/>
      <c r="D405" s="1057"/>
      <c r="E405" s="559" t="s">
        <v>2455</v>
      </c>
      <c r="F405" s="559" t="s">
        <v>29</v>
      </c>
      <c r="G405" s="559" t="s">
        <v>30</v>
      </c>
      <c r="H405" s="594"/>
    </row>
    <row r="406" spans="1:8" s="460" customFormat="1" ht="15" customHeight="1">
      <c r="A406" s="546"/>
      <c r="B406" s="570" t="s">
        <v>2732</v>
      </c>
      <c r="C406" s="503" t="s">
        <v>2731</v>
      </c>
      <c r="D406" s="1025" t="s">
        <v>2730</v>
      </c>
      <c r="E406" s="493">
        <f>F406-5</f>
        <v>43799</v>
      </c>
      <c r="F406" s="516">
        <v>43804</v>
      </c>
      <c r="G406" s="516">
        <f>F406+31</f>
        <v>43835</v>
      </c>
      <c r="H406" s="594"/>
    </row>
    <row r="407" spans="1:8" s="460" customFormat="1" ht="15" customHeight="1">
      <c r="A407" s="546"/>
      <c r="B407" s="570" t="s">
        <v>2729</v>
      </c>
      <c r="C407" s="503" t="s">
        <v>2728</v>
      </c>
      <c r="D407" s="1025"/>
      <c r="E407" s="493">
        <f>F407-5</f>
        <v>43806</v>
      </c>
      <c r="F407" s="516">
        <f>F406+7</f>
        <v>43811</v>
      </c>
      <c r="G407" s="516">
        <f>F407+31</f>
        <v>43842</v>
      </c>
      <c r="H407" s="594"/>
    </row>
    <row r="408" spans="1:8" s="460" customFormat="1" ht="15" customHeight="1">
      <c r="A408" s="546"/>
      <c r="B408" s="570" t="s">
        <v>2727</v>
      </c>
      <c r="C408" s="503" t="s">
        <v>2726</v>
      </c>
      <c r="D408" s="1025"/>
      <c r="E408" s="493">
        <f>F408-5</f>
        <v>43813</v>
      </c>
      <c r="F408" s="516">
        <f>F407+7</f>
        <v>43818</v>
      </c>
      <c r="G408" s="516">
        <f>F408+31</f>
        <v>43849</v>
      </c>
      <c r="H408" s="594"/>
    </row>
    <row r="409" spans="1:8" s="460" customFormat="1" ht="15" customHeight="1">
      <c r="A409" s="546"/>
      <c r="B409" s="595" t="s">
        <v>2725</v>
      </c>
      <c r="C409" s="503" t="s">
        <v>2724</v>
      </c>
      <c r="D409" s="1025"/>
      <c r="E409" s="493">
        <f>F409-5</f>
        <v>43820</v>
      </c>
      <c r="F409" s="516">
        <f>F408+7</f>
        <v>43825</v>
      </c>
      <c r="G409" s="516">
        <f>F409+31</f>
        <v>43856</v>
      </c>
      <c r="H409" s="594"/>
    </row>
    <row r="410" spans="1:8" s="460" customFormat="1" ht="15" customHeight="1">
      <c r="A410" s="546"/>
      <c r="B410" s="570" t="s">
        <v>2723</v>
      </c>
      <c r="C410" s="503" t="s">
        <v>2722</v>
      </c>
      <c r="D410" s="1025"/>
      <c r="E410" s="493">
        <f>F410-5</f>
        <v>43827</v>
      </c>
      <c r="F410" s="516">
        <f>F409+7</f>
        <v>43832</v>
      </c>
      <c r="G410" s="516">
        <f>F410+31</f>
        <v>43863</v>
      </c>
      <c r="H410" s="594"/>
    </row>
    <row r="411" spans="1:8" s="465" customFormat="1" ht="15" hidden="1" customHeight="1">
      <c r="A411" s="1042" t="s">
        <v>2763</v>
      </c>
      <c r="B411" s="1042"/>
      <c r="C411" s="600"/>
      <c r="D411" s="599"/>
      <c r="E411" s="500"/>
      <c r="F411" s="598"/>
      <c r="G411" s="598"/>
      <c r="H411" s="597"/>
    </row>
    <row r="412" spans="1:8" s="460" customFormat="1" ht="15" hidden="1" customHeight="1">
      <c r="A412" s="546"/>
      <c r="B412" s="1129" t="s">
        <v>25</v>
      </c>
      <c r="C412" s="1049" t="s">
        <v>26</v>
      </c>
      <c r="D412" s="1138" t="s">
        <v>5</v>
      </c>
      <c r="E412" s="550" t="s">
        <v>2456</v>
      </c>
      <c r="F412" s="550" t="s">
        <v>6</v>
      </c>
      <c r="G412" s="550" t="s">
        <v>2754</v>
      </c>
      <c r="H412" s="594"/>
    </row>
    <row r="413" spans="1:8" s="460" customFormat="1" ht="15" hidden="1" customHeight="1">
      <c r="A413" s="546"/>
      <c r="B413" s="1130"/>
      <c r="C413" s="1050"/>
      <c r="D413" s="1167"/>
      <c r="E413" s="559" t="s">
        <v>2455</v>
      </c>
      <c r="F413" s="559" t="s">
        <v>29</v>
      </c>
      <c r="G413" s="559" t="s">
        <v>30</v>
      </c>
      <c r="H413" s="594"/>
    </row>
    <row r="414" spans="1:8" s="460" customFormat="1" ht="15" hidden="1" customHeight="1">
      <c r="A414" s="546"/>
      <c r="B414" s="570" t="s">
        <v>2762</v>
      </c>
      <c r="C414" s="596" t="s">
        <v>2761</v>
      </c>
      <c r="D414" s="1025" t="s">
        <v>2742</v>
      </c>
      <c r="E414" s="493">
        <f>F414-5</f>
        <v>43554</v>
      </c>
      <c r="F414" s="516">
        <v>43559</v>
      </c>
      <c r="G414" s="516">
        <f>F414+33</f>
        <v>43592</v>
      </c>
      <c r="H414" s="594"/>
    </row>
    <row r="415" spans="1:8" s="460" customFormat="1" ht="15" hidden="1" customHeight="1">
      <c r="A415" s="546"/>
      <c r="B415" s="522" t="s">
        <v>2760</v>
      </c>
      <c r="C415" s="522" t="s">
        <v>2759</v>
      </c>
      <c r="D415" s="1025"/>
      <c r="E415" s="493">
        <f>F415-5</f>
        <v>43561</v>
      </c>
      <c r="F415" s="516">
        <f>F414+7</f>
        <v>43566</v>
      </c>
      <c r="G415" s="516">
        <f>F415+33</f>
        <v>43599</v>
      </c>
      <c r="H415" s="594"/>
    </row>
    <row r="416" spans="1:8" s="460" customFormat="1" ht="15" hidden="1" customHeight="1">
      <c r="A416" s="546"/>
      <c r="B416" s="499" t="s">
        <v>161</v>
      </c>
      <c r="C416" s="499" t="s">
        <v>2758</v>
      </c>
      <c r="D416" s="1025"/>
      <c r="E416" s="493">
        <f>F416-5</f>
        <v>43568</v>
      </c>
      <c r="F416" s="516">
        <f>F415+7</f>
        <v>43573</v>
      </c>
      <c r="G416" s="516">
        <f>F416+33</f>
        <v>43606</v>
      </c>
      <c r="H416" s="594"/>
    </row>
    <row r="417" spans="1:8" s="460" customFormat="1" ht="15" hidden="1" customHeight="1">
      <c r="A417" s="546"/>
      <c r="B417" s="499" t="s">
        <v>2757</v>
      </c>
      <c r="C417" s="499" t="s">
        <v>2756</v>
      </c>
      <c r="D417" s="1025"/>
      <c r="E417" s="493">
        <f>F417-5</f>
        <v>43575</v>
      </c>
      <c r="F417" s="516">
        <f>F416+7</f>
        <v>43580</v>
      </c>
      <c r="G417" s="516">
        <f>F417+33</f>
        <v>43613</v>
      </c>
      <c r="H417" s="594"/>
    </row>
    <row r="418" spans="1:8" s="460" customFormat="1" ht="15" hidden="1" customHeight="1">
      <c r="A418" s="546"/>
      <c r="B418" s="499" t="s">
        <v>1157</v>
      </c>
      <c r="C418" s="522" t="s">
        <v>2755</v>
      </c>
      <c r="D418" s="1025"/>
      <c r="E418" s="493">
        <f>F418-5</f>
        <v>43582</v>
      </c>
      <c r="F418" s="516">
        <f>F417+7</f>
        <v>43587</v>
      </c>
      <c r="G418" s="516">
        <f>F418+33</f>
        <v>43620</v>
      </c>
      <c r="H418" s="594"/>
    </row>
    <row r="419" spans="1:8" s="460" customFormat="1" ht="15" hidden="1" customHeight="1">
      <c r="A419" s="546"/>
      <c r="B419" s="1025" t="s">
        <v>25</v>
      </c>
      <c r="C419" s="1015" t="s">
        <v>26</v>
      </c>
      <c r="D419" s="1056" t="s">
        <v>5</v>
      </c>
      <c r="E419" s="550" t="s">
        <v>2456</v>
      </c>
      <c r="F419" s="550" t="s">
        <v>6</v>
      </c>
      <c r="G419" s="550" t="s">
        <v>2754</v>
      </c>
      <c r="H419" s="594"/>
    </row>
    <row r="420" spans="1:8" s="460" customFormat="1" ht="15" hidden="1" customHeight="1">
      <c r="A420" s="546"/>
      <c r="B420" s="1063"/>
      <c r="C420" s="1051"/>
      <c r="D420" s="1057"/>
      <c r="E420" s="559" t="s">
        <v>2455</v>
      </c>
      <c r="F420" s="559" t="s">
        <v>29</v>
      </c>
      <c r="G420" s="559" t="s">
        <v>30</v>
      </c>
      <c r="H420" s="594"/>
    </row>
    <row r="421" spans="1:8" s="460" customFormat="1" ht="15" hidden="1" customHeight="1">
      <c r="A421" s="546"/>
      <c r="B421" s="570" t="s">
        <v>2753</v>
      </c>
      <c r="C421" s="503" t="s">
        <v>2747</v>
      </c>
      <c r="D421" s="1033" t="s">
        <v>2752</v>
      </c>
      <c r="E421" s="493">
        <f>F421-5</f>
        <v>43555</v>
      </c>
      <c r="F421" s="516">
        <v>43560</v>
      </c>
      <c r="G421" s="516">
        <f>F421+33</f>
        <v>43593</v>
      </c>
      <c r="H421" s="594"/>
    </row>
    <row r="422" spans="1:8" s="460" customFormat="1" ht="15" hidden="1" customHeight="1">
      <c r="A422" s="546"/>
      <c r="B422" s="570" t="s">
        <v>2751</v>
      </c>
      <c r="C422" s="503" t="s">
        <v>2745</v>
      </c>
      <c r="D422" s="1033"/>
      <c r="E422" s="493">
        <f>F422-5</f>
        <v>43562</v>
      </c>
      <c r="F422" s="516">
        <f>F421+7</f>
        <v>43567</v>
      </c>
      <c r="G422" s="516">
        <f>F422+33</f>
        <v>43600</v>
      </c>
      <c r="H422" s="594"/>
    </row>
    <row r="423" spans="1:8" s="460" customFormat="1" ht="15" hidden="1" customHeight="1">
      <c r="A423" s="546"/>
      <c r="B423" s="570" t="s">
        <v>2750</v>
      </c>
      <c r="C423" s="503" t="s">
        <v>2749</v>
      </c>
      <c r="D423" s="1033"/>
      <c r="E423" s="493">
        <f>F423-5</f>
        <v>43569</v>
      </c>
      <c r="F423" s="516">
        <f>F422+7</f>
        <v>43574</v>
      </c>
      <c r="G423" s="516">
        <f>F423+33</f>
        <v>43607</v>
      </c>
      <c r="H423" s="594"/>
    </row>
    <row r="424" spans="1:8" s="460" customFormat="1" ht="15" hidden="1" customHeight="1">
      <c r="A424" s="546"/>
      <c r="B424" s="570" t="s">
        <v>2748</v>
      </c>
      <c r="C424" s="503" t="s">
        <v>2747</v>
      </c>
      <c r="D424" s="1033"/>
      <c r="E424" s="493">
        <f>F424-5</f>
        <v>43576</v>
      </c>
      <c r="F424" s="516">
        <f>F423+7</f>
        <v>43581</v>
      </c>
      <c r="G424" s="516">
        <f>F424+33</f>
        <v>43614</v>
      </c>
      <c r="H424" s="594"/>
    </row>
    <row r="425" spans="1:8" s="460" customFormat="1" ht="15" hidden="1" customHeight="1">
      <c r="A425" s="546"/>
      <c r="B425" s="570" t="s">
        <v>2746</v>
      </c>
      <c r="C425" s="503" t="s">
        <v>2745</v>
      </c>
      <c r="D425" s="1033"/>
      <c r="E425" s="493">
        <f>F425-5</f>
        <v>43583</v>
      </c>
      <c r="F425" s="516">
        <f>F424+7</f>
        <v>43588</v>
      </c>
      <c r="G425" s="516">
        <f>F425+33</f>
        <v>43621</v>
      </c>
      <c r="H425" s="594"/>
    </row>
    <row r="426" spans="1:8" s="460" customFormat="1" ht="15" hidden="1" customHeight="1">
      <c r="A426" s="546"/>
      <c r="B426" s="1047" t="s">
        <v>25</v>
      </c>
      <c r="C426" s="1015" t="s">
        <v>26</v>
      </c>
      <c r="D426" s="1056" t="s">
        <v>5</v>
      </c>
      <c r="E426" s="550" t="s">
        <v>2456</v>
      </c>
      <c r="F426" s="550" t="s">
        <v>6</v>
      </c>
      <c r="G426" s="550" t="s">
        <v>2733</v>
      </c>
      <c r="H426" s="594"/>
    </row>
    <row r="427" spans="1:8" s="460" customFormat="1" ht="15" hidden="1" customHeight="1">
      <c r="A427" s="546"/>
      <c r="B427" s="1058"/>
      <c r="C427" s="1051"/>
      <c r="D427" s="1057"/>
      <c r="E427" s="559" t="s">
        <v>2455</v>
      </c>
      <c r="F427" s="559" t="s">
        <v>29</v>
      </c>
      <c r="G427" s="559" t="s">
        <v>30</v>
      </c>
      <c r="H427" s="594"/>
    </row>
    <row r="428" spans="1:8" s="460" customFormat="1" ht="15" hidden="1" customHeight="1">
      <c r="A428" s="546"/>
      <c r="B428" s="570" t="s">
        <v>2744</v>
      </c>
      <c r="C428" s="503" t="s">
        <v>2743</v>
      </c>
      <c r="D428" s="1025" t="s">
        <v>2742</v>
      </c>
      <c r="E428" s="493">
        <f>F428-5</f>
        <v>43708</v>
      </c>
      <c r="F428" s="516">
        <v>43713</v>
      </c>
      <c r="G428" s="516">
        <f>F428+31</f>
        <v>43744</v>
      </c>
      <c r="H428" s="594"/>
    </row>
    <row r="429" spans="1:8" s="460" customFormat="1" ht="15" hidden="1" customHeight="1">
      <c r="A429" s="546"/>
      <c r="B429" s="570" t="s">
        <v>2741</v>
      </c>
      <c r="C429" s="503" t="s">
        <v>2740</v>
      </c>
      <c r="D429" s="1025"/>
      <c r="E429" s="493">
        <f>F429-5</f>
        <v>43715</v>
      </c>
      <c r="F429" s="516">
        <f>F428+7</f>
        <v>43720</v>
      </c>
      <c r="G429" s="516">
        <f>F429+31</f>
        <v>43751</v>
      </c>
      <c r="H429" s="594"/>
    </row>
    <row r="430" spans="1:8" s="460" customFormat="1" ht="15" hidden="1" customHeight="1">
      <c r="A430" s="546"/>
      <c r="B430" s="570" t="s">
        <v>2739</v>
      </c>
      <c r="C430" s="503" t="s">
        <v>2738</v>
      </c>
      <c r="D430" s="1025"/>
      <c r="E430" s="493">
        <f>F430-5</f>
        <v>43722</v>
      </c>
      <c r="F430" s="516">
        <f>F429+7</f>
        <v>43727</v>
      </c>
      <c r="G430" s="516">
        <f>F430+31</f>
        <v>43758</v>
      </c>
      <c r="H430" s="594"/>
    </row>
    <row r="431" spans="1:8" s="460" customFormat="1" ht="15" hidden="1" customHeight="1">
      <c r="A431" s="546"/>
      <c r="B431" s="595" t="s">
        <v>2737</v>
      </c>
      <c r="C431" s="503" t="s">
        <v>2736</v>
      </c>
      <c r="D431" s="1025"/>
      <c r="E431" s="493">
        <f>F431-5</f>
        <v>43729</v>
      </c>
      <c r="F431" s="516">
        <f>F430+7</f>
        <v>43734</v>
      </c>
      <c r="G431" s="516">
        <f>F431+31</f>
        <v>43765</v>
      </c>
      <c r="H431" s="594"/>
    </row>
    <row r="432" spans="1:8" s="460" customFormat="1" ht="15" hidden="1" customHeight="1">
      <c r="A432" s="546"/>
      <c r="B432" s="570" t="s">
        <v>2735</v>
      </c>
      <c r="C432" s="503" t="s">
        <v>2734</v>
      </c>
      <c r="D432" s="1025"/>
      <c r="E432" s="493">
        <f>F432-5</f>
        <v>43736</v>
      </c>
      <c r="F432" s="516">
        <f>F431+7</f>
        <v>43741</v>
      </c>
      <c r="G432" s="516">
        <f>F432+31</f>
        <v>43772</v>
      </c>
      <c r="H432" s="594"/>
    </row>
    <row r="433" spans="1:8" s="460" customFormat="1" ht="15" hidden="1" customHeight="1">
      <c r="A433" s="546"/>
      <c r="B433" s="1014" t="s">
        <v>25</v>
      </c>
      <c r="C433" s="1015" t="s">
        <v>26</v>
      </c>
      <c r="D433" s="1056" t="s">
        <v>5</v>
      </c>
      <c r="E433" s="550" t="s">
        <v>2456</v>
      </c>
      <c r="F433" s="550" t="s">
        <v>6</v>
      </c>
      <c r="G433" s="550" t="s">
        <v>2733</v>
      </c>
      <c r="H433" s="594"/>
    </row>
    <row r="434" spans="1:8" s="460" customFormat="1" ht="15" hidden="1" customHeight="1">
      <c r="A434" s="546"/>
      <c r="B434" s="1046"/>
      <c r="C434" s="1051"/>
      <c r="D434" s="1057"/>
      <c r="E434" s="559" t="s">
        <v>2455</v>
      </c>
      <c r="F434" s="559" t="s">
        <v>29</v>
      </c>
      <c r="G434" s="559" t="s">
        <v>30</v>
      </c>
      <c r="H434" s="594"/>
    </row>
    <row r="435" spans="1:8" s="460" customFormat="1" ht="15" hidden="1" customHeight="1">
      <c r="A435" s="546"/>
      <c r="B435" s="570" t="s">
        <v>2732</v>
      </c>
      <c r="C435" s="503" t="s">
        <v>2731</v>
      </c>
      <c r="D435" s="1025" t="s">
        <v>2730</v>
      </c>
      <c r="E435" s="493">
        <f>F435-5</f>
        <v>43799</v>
      </c>
      <c r="F435" s="516">
        <v>43804</v>
      </c>
      <c r="G435" s="516">
        <f>F435+31</f>
        <v>43835</v>
      </c>
      <c r="H435" s="594"/>
    </row>
    <row r="436" spans="1:8" s="460" customFormat="1" ht="15" hidden="1" customHeight="1">
      <c r="A436" s="546"/>
      <c r="B436" s="570" t="s">
        <v>2729</v>
      </c>
      <c r="C436" s="503" t="s">
        <v>2728</v>
      </c>
      <c r="D436" s="1025"/>
      <c r="E436" s="493">
        <f>F436-5</f>
        <v>43806</v>
      </c>
      <c r="F436" s="516">
        <f>F435+7</f>
        <v>43811</v>
      </c>
      <c r="G436" s="516">
        <f>F436+31</f>
        <v>43842</v>
      </c>
      <c r="H436" s="594"/>
    </row>
    <row r="437" spans="1:8" s="460" customFormat="1" ht="15" hidden="1" customHeight="1">
      <c r="A437" s="546"/>
      <c r="B437" s="570" t="s">
        <v>2727</v>
      </c>
      <c r="C437" s="503" t="s">
        <v>2726</v>
      </c>
      <c r="D437" s="1025"/>
      <c r="E437" s="493">
        <f>F437-5</f>
        <v>43813</v>
      </c>
      <c r="F437" s="516">
        <f>F436+7</f>
        <v>43818</v>
      </c>
      <c r="G437" s="516">
        <f>F437+31</f>
        <v>43849</v>
      </c>
      <c r="H437" s="594"/>
    </row>
    <row r="438" spans="1:8" s="460" customFormat="1" ht="15" hidden="1" customHeight="1">
      <c r="A438" s="546"/>
      <c r="B438" s="595" t="s">
        <v>2725</v>
      </c>
      <c r="C438" s="503" t="s">
        <v>2724</v>
      </c>
      <c r="D438" s="1025"/>
      <c r="E438" s="493">
        <f>F438-5</f>
        <v>43820</v>
      </c>
      <c r="F438" s="516">
        <f>F437+7</f>
        <v>43825</v>
      </c>
      <c r="G438" s="516">
        <f>F438+31</f>
        <v>43856</v>
      </c>
      <c r="H438" s="594"/>
    </row>
    <row r="439" spans="1:8" s="460" customFormat="1" ht="15" hidden="1" customHeight="1">
      <c r="A439" s="546"/>
      <c r="B439" s="570" t="s">
        <v>2723</v>
      </c>
      <c r="C439" s="503" t="s">
        <v>2722</v>
      </c>
      <c r="D439" s="1025"/>
      <c r="E439" s="493">
        <f>F439-5</f>
        <v>43827</v>
      </c>
      <c r="F439" s="516">
        <f>F438+7</f>
        <v>43832</v>
      </c>
      <c r="G439" s="516">
        <f>F439+31</f>
        <v>43863</v>
      </c>
      <c r="H439" s="594"/>
    </row>
    <row r="440" spans="1:8" s="450" customFormat="1" ht="15">
      <c r="A440" s="1029" t="s">
        <v>127</v>
      </c>
      <c r="B440" s="1029"/>
      <c r="C440" s="1029"/>
      <c r="D440" s="1029"/>
      <c r="E440" s="1029"/>
      <c r="F440" s="1029"/>
      <c r="G440" s="1029"/>
    </row>
    <row r="441" spans="1:8" s="575" customFormat="1" ht="15">
      <c r="A441" s="1042" t="s">
        <v>2721</v>
      </c>
      <c r="B441" s="1042"/>
      <c r="C441" s="554"/>
      <c r="D441" s="553"/>
      <c r="E441" s="553"/>
      <c r="F441" s="552"/>
      <c r="G441" s="552"/>
    </row>
    <row r="442" spans="1:8" s="567" customFormat="1" ht="15" hidden="1">
      <c r="A442" s="593"/>
      <c r="B442" s="1177" t="s">
        <v>25</v>
      </c>
      <c r="C442" s="1175" t="s">
        <v>26</v>
      </c>
      <c r="D442" s="1154" t="s">
        <v>5</v>
      </c>
      <c r="E442" s="495" t="s">
        <v>2456</v>
      </c>
      <c r="F442" s="586" t="s">
        <v>6</v>
      </c>
      <c r="G442" s="586" t="s">
        <v>132</v>
      </c>
    </row>
    <row r="443" spans="1:8" s="567" customFormat="1" ht="15" hidden="1">
      <c r="A443" s="593"/>
      <c r="B443" s="1178"/>
      <c r="C443" s="1176"/>
      <c r="D443" s="1155"/>
      <c r="E443" s="495" t="s">
        <v>2455</v>
      </c>
      <c r="F443" s="585" t="s">
        <v>29</v>
      </c>
      <c r="G443" s="585" t="s">
        <v>30</v>
      </c>
    </row>
    <row r="444" spans="1:8" s="567" customFormat="1" ht="15" hidden="1">
      <c r="A444" s="593"/>
      <c r="B444" s="577" t="s">
        <v>2720</v>
      </c>
      <c r="C444" s="499" t="s">
        <v>2719</v>
      </c>
      <c r="D444" s="1017" t="s">
        <v>129</v>
      </c>
      <c r="E444" s="493">
        <f>F444-5</f>
        <v>43710</v>
      </c>
      <c r="F444" s="569">
        <v>43715</v>
      </c>
      <c r="G444" s="592">
        <f>F444+46</f>
        <v>43761</v>
      </c>
    </row>
    <row r="445" spans="1:8" s="567" customFormat="1" ht="15" hidden="1" customHeight="1">
      <c r="A445" s="593"/>
      <c r="B445" s="577" t="s">
        <v>2718</v>
      </c>
      <c r="C445" s="522" t="s">
        <v>2717</v>
      </c>
      <c r="D445" s="1018"/>
      <c r="E445" s="493">
        <f>F445-5</f>
        <v>43717</v>
      </c>
      <c r="F445" s="569">
        <f>F444+7</f>
        <v>43722</v>
      </c>
      <c r="G445" s="592">
        <f>F445+46</f>
        <v>43768</v>
      </c>
      <c r="H445" s="575"/>
    </row>
    <row r="446" spans="1:8" s="567" customFormat="1" ht="15" hidden="1" customHeight="1">
      <c r="A446" s="593"/>
      <c r="B446" s="577" t="s">
        <v>2716</v>
      </c>
      <c r="C446" s="499" t="s">
        <v>2715</v>
      </c>
      <c r="D446" s="1018"/>
      <c r="E446" s="493">
        <f>F446-5</f>
        <v>43724</v>
      </c>
      <c r="F446" s="569">
        <f>F445+7</f>
        <v>43729</v>
      </c>
      <c r="G446" s="592">
        <f>F446+46</f>
        <v>43775</v>
      </c>
    </row>
    <row r="447" spans="1:8" s="567" customFormat="1" ht="15.75" hidden="1" customHeight="1">
      <c r="A447" s="593"/>
      <c r="B447" s="577" t="s">
        <v>2714</v>
      </c>
      <c r="C447" s="499" t="s">
        <v>2713</v>
      </c>
      <c r="D447" s="1018"/>
      <c r="E447" s="493">
        <f>F447-5</f>
        <v>43731</v>
      </c>
      <c r="F447" s="569">
        <f>F446+7</f>
        <v>43736</v>
      </c>
      <c r="G447" s="592">
        <f>F447+46</f>
        <v>43782</v>
      </c>
    </row>
    <row r="448" spans="1:8" s="567" customFormat="1" ht="15.75" hidden="1" customHeight="1">
      <c r="A448" s="593"/>
      <c r="B448" s="570" t="s">
        <v>2712</v>
      </c>
      <c r="C448" s="499" t="s">
        <v>2711</v>
      </c>
      <c r="D448" s="1019"/>
      <c r="E448" s="493">
        <f>F448-5</f>
        <v>43738</v>
      </c>
      <c r="F448" s="569">
        <f>F447+7</f>
        <v>43743</v>
      </c>
      <c r="G448" s="592">
        <f>F448+46</f>
        <v>43789</v>
      </c>
    </row>
    <row r="449" spans="1:8" s="567" customFormat="1" ht="15">
      <c r="A449" s="593"/>
      <c r="B449" s="1133" t="s">
        <v>25</v>
      </c>
      <c r="C449" s="1175" t="s">
        <v>26</v>
      </c>
      <c r="D449" s="1154" t="s">
        <v>5</v>
      </c>
      <c r="E449" s="495" t="s">
        <v>2456</v>
      </c>
      <c r="F449" s="586" t="s">
        <v>6</v>
      </c>
      <c r="G449" s="586" t="s">
        <v>132</v>
      </c>
    </row>
    <row r="450" spans="1:8" s="567" customFormat="1" ht="15">
      <c r="A450" s="593"/>
      <c r="B450" s="1134"/>
      <c r="C450" s="1176"/>
      <c r="D450" s="1155"/>
      <c r="E450" s="495" t="s">
        <v>2455</v>
      </c>
      <c r="F450" s="585" t="s">
        <v>29</v>
      </c>
      <c r="G450" s="585" t="s">
        <v>30</v>
      </c>
    </row>
    <row r="451" spans="1:8" s="567" customFormat="1" ht="15">
      <c r="A451" s="593"/>
      <c r="B451" s="577" t="s">
        <v>2710</v>
      </c>
      <c r="C451" s="499" t="s">
        <v>2595</v>
      </c>
      <c r="D451" s="1017" t="s">
        <v>2624</v>
      </c>
      <c r="E451" s="493">
        <f>F451-5</f>
        <v>43800</v>
      </c>
      <c r="F451" s="569">
        <v>43805</v>
      </c>
      <c r="G451" s="592">
        <f>F451+46</f>
        <v>43851</v>
      </c>
    </row>
    <row r="452" spans="1:8" s="567" customFormat="1" ht="15" customHeight="1">
      <c r="A452" s="593"/>
      <c r="B452" s="577" t="s">
        <v>2609</v>
      </c>
      <c r="C452" s="522" t="s">
        <v>2608</v>
      </c>
      <c r="D452" s="1018"/>
      <c r="E452" s="493">
        <f>F452-5</f>
        <v>43807</v>
      </c>
      <c r="F452" s="569">
        <f>F451+7</f>
        <v>43812</v>
      </c>
      <c r="G452" s="592">
        <f>F452+46</f>
        <v>43858</v>
      </c>
      <c r="H452" s="575"/>
    </row>
    <row r="453" spans="1:8" s="567" customFormat="1" ht="15" customHeight="1">
      <c r="A453" s="593"/>
      <c r="B453" s="577" t="s">
        <v>2607</v>
      </c>
      <c r="C453" s="499" t="s">
        <v>2595</v>
      </c>
      <c r="D453" s="1018"/>
      <c r="E453" s="493">
        <f>F453-5</f>
        <v>43814</v>
      </c>
      <c r="F453" s="569">
        <f>F452+7</f>
        <v>43819</v>
      </c>
      <c r="G453" s="592">
        <f>F453+46</f>
        <v>43865</v>
      </c>
    </row>
    <row r="454" spans="1:8" s="567" customFormat="1" ht="15.75" customHeight="1">
      <c r="A454" s="593"/>
      <c r="B454" s="577" t="s">
        <v>2606</v>
      </c>
      <c r="C454" s="499" t="s">
        <v>2595</v>
      </c>
      <c r="D454" s="1018"/>
      <c r="E454" s="493">
        <f>F454-5</f>
        <v>43821</v>
      </c>
      <c r="F454" s="569">
        <f>F453+7</f>
        <v>43826</v>
      </c>
      <c r="G454" s="592">
        <f>F454+46</f>
        <v>43872</v>
      </c>
    </row>
    <row r="455" spans="1:8" s="567" customFormat="1" ht="15.75" customHeight="1">
      <c r="A455" s="593"/>
      <c r="B455" s="570" t="s">
        <v>2605</v>
      </c>
      <c r="C455" s="499" t="s">
        <v>2604</v>
      </c>
      <c r="D455" s="1019"/>
      <c r="E455" s="493">
        <f>F455-5</f>
        <v>43828</v>
      </c>
      <c r="F455" s="569">
        <f>F454+7</f>
        <v>43833</v>
      </c>
      <c r="G455" s="592">
        <f>F455+46</f>
        <v>43879</v>
      </c>
    </row>
    <row r="456" spans="1:8" s="575" customFormat="1" ht="15" customHeight="1">
      <c r="A456" s="1042" t="s">
        <v>2709</v>
      </c>
      <c r="B456" s="1064"/>
      <c r="C456" s="554"/>
      <c r="D456" s="553"/>
      <c r="E456" s="553"/>
      <c r="F456" s="552"/>
      <c r="G456" s="552"/>
    </row>
    <row r="457" spans="1:8" s="567" customFormat="1" ht="15">
      <c r="A457" s="593"/>
      <c r="B457" s="1014" t="s">
        <v>25</v>
      </c>
      <c r="C457" s="1013" t="s">
        <v>26</v>
      </c>
      <c r="D457" s="1013" t="s">
        <v>5</v>
      </c>
      <c r="E457" s="495" t="s">
        <v>2456</v>
      </c>
      <c r="F457" s="577" t="s">
        <v>6</v>
      </c>
      <c r="G457" s="577" t="s">
        <v>134</v>
      </c>
    </row>
    <row r="458" spans="1:8" s="567" customFormat="1" ht="15">
      <c r="A458" s="593"/>
      <c r="B458" s="1037"/>
      <c r="C458" s="1043"/>
      <c r="D458" s="1043"/>
      <c r="E458" s="495" t="s">
        <v>2455</v>
      </c>
      <c r="F458" s="577" t="s">
        <v>29</v>
      </c>
      <c r="G458" s="577" t="s">
        <v>30</v>
      </c>
    </row>
    <row r="459" spans="1:8" s="567" customFormat="1" ht="18" customHeight="1">
      <c r="A459" s="593"/>
      <c r="B459" s="577" t="s">
        <v>2708</v>
      </c>
      <c r="C459" s="577" t="s">
        <v>2707</v>
      </c>
      <c r="D459" s="1023" t="s">
        <v>102</v>
      </c>
      <c r="E459" s="493">
        <f>F459-5</f>
        <v>43799</v>
      </c>
      <c r="F459" s="569">
        <v>43804</v>
      </c>
      <c r="G459" s="592">
        <f>F459+36</f>
        <v>43840</v>
      </c>
    </row>
    <row r="460" spans="1:8" s="567" customFormat="1" ht="15.75" customHeight="1">
      <c r="A460" s="593"/>
      <c r="B460" s="579" t="s">
        <v>2706</v>
      </c>
      <c r="C460" s="577" t="s">
        <v>2705</v>
      </c>
      <c r="D460" s="1104"/>
      <c r="E460" s="493">
        <f>F460-5</f>
        <v>43806</v>
      </c>
      <c r="F460" s="569">
        <f>F459+7</f>
        <v>43811</v>
      </c>
      <c r="G460" s="592">
        <f>F460+36</f>
        <v>43847</v>
      </c>
      <c r="H460" s="575"/>
    </row>
    <row r="461" spans="1:8" s="567" customFormat="1" ht="15">
      <c r="A461" s="593"/>
      <c r="B461" s="577" t="s">
        <v>2704</v>
      </c>
      <c r="C461" s="577" t="s">
        <v>2703</v>
      </c>
      <c r="D461" s="1104"/>
      <c r="E461" s="493">
        <f>F461-5</f>
        <v>43813</v>
      </c>
      <c r="F461" s="569">
        <f>F460+7</f>
        <v>43818</v>
      </c>
      <c r="G461" s="592">
        <f>F461+36</f>
        <v>43854</v>
      </c>
    </row>
    <row r="462" spans="1:8" s="567" customFormat="1" ht="15">
      <c r="A462" s="593"/>
      <c r="B462" s="577" t="s">
        <v>2702</v>
      </c>
      <c r="C462" s="577" t="s">
        <v>2701</v>
      </c>
      <c r="D462" s="1104"/>
      <c r="E462" s="493">
        <f>F462-5</f>
        <v>43820</v>
      </c>
      <c r="F462" s="569">
        <f>F461+7</f>
        <v>43825</v>
      </c>
      <c r="G462" s="592">
        <f>F462+36</f>
        <v>43861</v>
      </c>
    </row>
    <row r="463" spans="1:8" s="567" customFormat="1" ht="15">
      <c r="A463" s="593"/>
      <c r="B463" s="579" t="s">
        <v>2615</v>
      </c>
      <c r="C463" s="577" t="s">
        <v>2615</v>
      </c>
      <c r="D463" s="1024"/>
      <c r="E463" s="493">
        <f>F463-5</f>
        <v>43827</v>
      </c>
      <c r="F463" s="569">
        <f>F462+7</f>
        <v>43832</v>
      </c>
      <c r="G463" s="592">
        <f>F463+36</f>
        <v>43868</v>
      </c>
    </row>
    <row r="464" spans="1:8" s="575" customFormat="1" ht="15">
      <c r="A464" s="1042" t="s">
        <v>2700</v>
      </c>
      <c r="B464" s="1064"/>
      <c r="C464" s="583"/>
      <c r="D464" s="527"/>
      <c r="E464" s="500"/>
      <c r="F464" s="531"/>
      <c r="G464" s="531"/>
    </row>
    <row r="465" spans="1:8" s="567" customFormat="1" ht="15">
      <c r="A465" s="580"/>
      <c r="B465" s="1014" t="s">
        <v>25</v>
      </c>
      <c r="C465" s="1013" t="s">
        <v>26</v>
      </c>
      <c r="D465" s="1168" t="s">
        <v>5</v>
      </c>
      <c r="E465" s="495" t="s">
        <v>2456</v>
      </c>
      <c r="F465" s="577" t="s">
        <v>6</v>
      </c>
      <c r="G465" s="589" t="s">
        <v>130</v>
      </c>
    </row>
    <row r="466" spans="1:8" s="567" customFormat="1" ht="15">
      <c r="A466" s="580"/>
      <c r="B466" s="1037"/>
      <c r="C466" s="1043"/>
      <c r="D466" s="1169"/>
      <c r="E466" s="495" t="s">
        <v>2455</v>
      </c>
      <c r="F466" s="577" t="s">
        <v>29</v>
      </c>
      <c r="G466" s="585" t="s">
        <v>30</v>
      </c>
    </row>
    <row r="467" spans="1:8" s="567" customFormat="1" ht="15">
      <c r="A467" s="580"/>
      <c r="B467" s="577" t="s">
        <v>2699</v>
      </c>
      <c r="C467" s="499" t="s">
        <v>2698</v>
      </c>
      <c r="D467" s="1017" t="s">
        <v>2667</v>
      </c>
      <c r="E467" s="493">
        <f>F467-5</f>
        <v>43800</v>
      </c>
      <c r="F467" s="569">
        <v>43805</v>
      </c>
      <c r="G467" s="569">
        <f>F467+43</f>
        <v>43848</v>
      </c>
    </row>
    <row r="468" spans="1:8" s="567" customFormat="1" ht="15.75" customHeight="1">
      <c r="A468" s="580"/>
      <c r="B468" s="577" t="s">
        <v>2697</v>
      </c>
      <c r="C468" s="522" t="s">
        <v>2696</v>
      </c>
      <c r="D468" s="1018"/>
      <c r="E468" s="493">
        <f>F468-5</f>
        <v>43807</v>
      </c>
      <c r="F468" s="569">
        <f>F467+7</f>
        <v>43812</v>
      </c>
      <c r="G468" s="569">
        <f>F468+43</f>
        <v>43855</v>
      </c>
    </row>
    <row r="469" spans="1:8" s="567" customFormat="1" ht="15" customHeight="1">
      <c r="A469" s="580"/>
      <c r="B469" s="577" t="s">
        <v>2695</v>
      </c>
      <c r="C469" s="499" t="s">
        <v>2694</v>
      </c>
      <c r="D469" s="1018"/>
      <c r="E469" s="493">
        <f>F469-5</f>
        <v>43814</v>
      </c>
      <c r="F469" s="569">
        <f>F468+7</f>
        <v>43819</v>
      </c>
      <c r="G469" s="569">
        <f>F469+43</f>
        <v>43862</v>
      </c>
      <c r="H469" s="575"/>
    </row>
    <row r="470" spans="1:8" s="567" customFormat="1" ht="15" customHeight="1">
      <c r="A470" s="580"/>
      <c r="B470" s="577" t="s">
        <v>2615</v>
      </c>
      <c r="C470" s="499" t="s">
        <v>2615</v>
      </c>
      <c r="D470" s="1018"/>
      <c r="E470" s="493">
        <f>F470-5</f>
        <v>43821</v>
      </c>
      <c r="F470" s="569">
        <f>F469+7</f>
        <v>43826</v>
      </c>
      <c r="G470" s="569">
        <f>F470+43</f>
        <v>43869</v>
      </c>
    </row>
    <row r="471" spans="1:8" s="567" customFormat="1" ht="15" customHeight="1">
      <c r="A471" s="580"/>
      <c r="B471" s="570" t="s">
        <v>2615</v>
      </c>
      <c r="C471" s="499" t="s">
        <v>2615</v>
      </c>
      <c r="D471" s="1019"/>
      <c r="E471" s="493">
        <f>F471-5</f>
        <v>43828</v>
      </c>
      <c r="F471" s="569">
        <f>F470+7</f>
        <v>43833</v>
      </c>
      <c r="G471" s="569">
        <f>F471+43</f>
        <v>43876</v>
      </c>
    </row>
    <row r="472" spans="1:8" s="591" customFormat="1" ht="17.100000000000001" customHeight="1">
      <c r="A472" s="1042" t="s">
        <v>2693</v>
      </c>
      <c r="B472" s="1064"/>
      <c r="C472" s="554"/>
      <c r="D472" s="553"/>
      <c r="E472" s="553"/>
      <c r="F472" s="552"/>
      <c r="G472" s="552"/>
    </row>
    <row r="473" spans="1:8" s="567" customFormat="1" ht="15" hidden="1">
      <c r="A473" s="580"/>
      <c r="B473" s="1027" t="s">
        <v>25</v>
      </c>
      <c r="C473" s="1097" t="s">
        <v>26</v>
      </c>
      <c r="D473" s="1136" t="s">
        <v>5</v>
      </c>
      <c r="E473" s="495" t="s">
        <v>2456</v>
      </c>
      <c r="F473" s="586" t="s">
        <v>6</v>
      </c>
      <c r="G473" s="589" t="s">
        <v>1330</v>
      </c>
    </row>
    <row r="474" spans="1:8" s="567" customFormat="1" ht="15" hidden="1">
      <c r="A474" s="580"/>
      <c r="B474" s="1095"/>
      <c r="C474" s="1069"/>
      <c r="D474" s="1057"/>
      <c r="E474" s="548" t="s">
        <v>2455</v>
      </c>
      <c r="F474" s="588" t="s">
        <v>29</v>
      </c>
      <c r="G474" s="585" t="s">
        <v>30</v>
      </c>
    </row>
    <row r="475" spans="1:8" s="567" customFormat="1" ht="15" hidden="1" customHeight="1">
      <c r="A475" s="580"/>
      <c r="B475" s="522" t="s">
        <v>2692</v>
      </c>
      <c r="C475" s="522" t="s">
        <v>2689</v>
      </c>
      <c r="D475" s="1023" t="s">
        <v>102</v>
      </c>
      <c r="E475" s="492">
        <f>F475-5</f>
        <v>43554</v>
      </c>
      <c r="F475" s="569">
        <v>43559</v>
      </c>
      <c r="G475" s="569">
        <f>F475+40</f>
        <v>43599</v>
      </c>
    </row>
    <row r="476" spans="1:8" s="567" customFormat="1" ht="15" hidden="1">
      <c r="A476" s="580"/>
      <c r="B476" s="522" t="s">
        <v>2691</v>
      </c>
      <c r="C476" s="522" t="s">
        <v>2690</v>
      </c>
      <c r="D476" s="1104"/>
      <c r="E476" s="492">
        <f>F476-5</f>
        <v>43561</v>
      </c>
      <c r="F476" s="569">
        <f>F475+7</f>
        <v>43566</v>
      </c>
      <c r="G476" s="569">
        <f>F476+40</f>
        <v>43606</v>
      </c>
    </row>
    <row r="477" spans="1:8" s="567" customFormat="1" ht="15" hidden="1">
      <c r="A477" s="580"/>
      <c r="B477" s="522" t="s">
        <v>442</v>
      </c>
      <c r="C477" s="522" t="s">
        <v>2689</v>
      </c>
      <c r="D477" s="1104"/>
      <c r="E477" s="492">
        <f>F477-5</f>
        <v>43568</v>
      </c>
      <c r="F477" s="569">
        <f>F476+7</f>
        <v>43573</v>
      </c>
      <c r="G477" s="569">
        <f>F477+40</f>
        <v>43613</v>
      </c>
    </row>
    <row r="478" spans="1:8" s="567" customFormat="1" ht="15" hidden="1">
      <c r="A478" s="580"/>
      <c r="B478" s="522" t="s">
        <v>443</v>
      </c>
      <c r="C478" s="590" t="s">
        <v>2620</v>
      </c>
      <c r="D478" s="1104"/>
      <c r="E478" s="492">
        <f>F478-5</f>
        <v>43575</v>
      </c>
      <c r="F478" s="569">
        <f>F477+7</f>
        <v>43580</v>
      </c>
      <c r="G478" s="569">
        <f>F478+40</f>
        <v>43620</v>
      </c>
    </row>
    <row r="479" spans="1:8" s="567" customFormat="1" ht="15" hidden="1">
      <c r="A479" s="580"/>
      <c r="B479" s="522" t="s">
        <v>444</v>
      </c>
      <c r="C479" s="590" t="s">
        <v>2688</v>
      </c>
      <c r="D479" s="1024"/>
      <c r="E479" s="492">
        <f>F479-5</f>
        <v>43582</v>
      </c>
      <c r="F479" s="569">
        <f>F478+7</f>
        <v>43587</v>
      </c>
      <c r="G479" s="569">
        <f>F479+40</f>
        <v>43627</v>
      </c>
    </row>
    <row r="480" spans="1:8" s="567" customFormat="1" ht="15">
      <c r="A480" s="580"/>
      <c r="B480" s="1014" t="s">
        <v>25</v>
      </c>
      <c r="C480" s="1097" t="s">
        <v>26</v>
      </c>
      <c r="D480" s="1136" t="s">
        <v>5</v>
      </c>
      <c r="E480" s="495" t="s">
        <v>2456</v>
      </c>
      <c r="F480" s="586" t="s">
        <v>6</v>
      </c>
      <c r="G480" s="589" t="s">
        <v>1330</v>
      </c>
    </row>
    <row r="481" spans="1:8" s="567" customFormat="1" ht="15">
      <c r="A481" s="580"/>
      <c r="B481" s="1037"/>
      <c r="C481" s="1069"/>
      <c r="D481" s="1057"/>
      <c r="E481" s="548" t="s">
        <v>2455</v>
      </c>
      <c r="F481" s="588" t="s">
        <v>29</v>
      </c>
      <c r="G481" s="585" t="s">
        <v>30</v>
      </c>
    </row>
    <row r="482" spans="1:8" s="567" customFormat="1" ht="15">
      <c r="A482" s="580"/>
      <c r="B482" s="499" t="s">
        <v>2687</v>
      </c>
      <c r="C482" s="495" t="s">
        <v>2686</v>
      </c>
      <c r="D482" s="1023" t="s">
        <v>2624</v>
      </c>
      <c r="E482" s="492">
        <f>F482-5</f>
        <v>43800</v>
      </c>
      <c r="F482" s="569">
        <v>43805</v>
      </c>
      <c r="G482" s="569">
        <f>F482+36</f>
        <v>43841</v>
      </c>
    </row>
    <row r="483" spans="1:8" s="567" customFormat="1" ht="15">
      <c r="A483" s="580"/>
      <c r="B483" s="499" t="s">
        <v>2685</v>
      </c>
      <c r="C483" s="495" t="s">
        <v>2684</v>
      </c>
      <c r="D483" s="1104"/>
      <c r="E483" s="492">
        <f>F483-5</f>
        <v>43807</v>
      </c>
      <c r="F483" s="569">
        <f>F482+7</f>
        <v>43812</v>
      </c>
      <c r="G483" s="569">
        <f>F483+36</f>
        <v>43848</v>
      </c>
    </row>
    <row r="484" spans="1:8" s="567" customFormat="1" ht="15">
      <c r="A484" s="580"/>
      <c r="B484" s="499" t="s">
        <v>2683</v>
      </c>
      <c r="C484" s="499" t="s">
        <v>2682</v>
      </c>
      <c r="D484" s="1104"/>
      <c r="E484" s="492">
        <f>F484-5</f>
        <v>43814</v>
      </c>
      <c r="F484" s="569">
        <f>F483+7</f>
        <v>43819</v>
      </c>
      <c r="G484" s="569">
        <f>F484+36</f>
        <v>43855</v>
      </c>
    </row>
    <row r="485" spans="1:8" s="567" customFormat="1" ht="15">
      <c r="A485" s="580"/>
      <c r="B485" s="499" t="s">
        <v>2681</v>
      </c>
      <c r="C485" s="495" t="s">
        <v>2680</v>
      </c>
      <c r="D485" s="1104"/>
      <c r="E485" s="492">
        <f>F485-5</f>
        <v>43821</v>
      </c>
      <c r="F485" s="569">
        <f>F484+7</f>
        <v>43826</v>
      </c>
      <c r="G485" s="569">
        <f>F485+36</f>
        <v>43862</v>
      </c>
    </row>
    <row r="486" spans="1:8" s="567" customFormat="1" ht="15">
      <c r="A486" s="580"/>
      <c r="B486" s="499" t="s">
        <v>2679</v>
      </c>
      <c r="C486" s="495" t="s">
        <v>2678</v>
      </c>
      <c r="D486" s="1024"/>
      <c r="E486" s="492">
        <f>F486-5</f>
        <v>43828</v>
      </c>
      <c r="F486" s="569">
        <f>F485+7</f>
        <v>43833</v>
      </c>
      <c r="G486" s="569">
        <f>F486+36</f>
        <v>43869</v>
      </c>
    </row>
    <row r="487" spans="1:8" s="575" customFormat="1" ht="14.1" customHeight="1">
      <c r="A487" s="1042" t="s">
        <v>2677</v>
      </c>
      <c r="B487" s="1064"/>
      <c r="C487" s="554"/>
      <c r="D487" s="553"/>
      <c r="E487" s="553"/>
      <c r="F487" s="552"/>
      <c r="G487" s="552"/>
    </row>
    <row r="488" spans="1:8" s="567" customFormat="1" ht="15">
      <c r="A488" s="580"/>
      <c r="B488" s="1098" t="s">
        <v>25</v>
      </c>
      <c r="C488" s="1096" t="s">
        <v>26</v>
      </c>
      <c r="D488" s="1136" t="s">
        <v>5</v>
      </c>
      <c r="E488" s="495" t="s">
        <v>2456</v>
      </c>
      <c r="F488" s="586" t="s">
        <v>6</v>
      </c>
      <c r="G488" s="586" t="s">
        <v>236</v>
      </c>
    </row>
    <row r="489" spans="1:8" s="567" customFormat="1" ht="15">
      <c r="A489" s="580"/>
      <c r="B489" s="1099"/>
      <c r="C489" s="1057"/>
      <c r="D489" s="1137"/>
      <c r="E489" s="495" t="s">
        <v>2455</v>
      </c>
      <c r="F489" s="585" t="s">
        <v>29</v>
      </c>
      <c r="G489" s="585" t="s">
        <v>30</v>
      </c>
    </row>
    <row r="490" spans="1:8" s="567" customFormat="1" ht="15">
      <c r="A490" s="580"/>
      <c r="B490" s="579" t="s">
        <v>2676</v>
      </c>
      <c r="C490" s="499" t="s">
        <v>2675</v>
      </c>
      <c r="D490" s="1017" t="s">
        <v>102</v>
      </c>
      <c r="E490" s="584">
        <f>F490-5</f>
        <v>43801</v>
      </c>
      <c r="F490" s="569">
        <v>43806</v>
      </c>
      <c r="G490" s="587">
        <f>F490+28</f>
        <v>43834</v>
      </c>
    </row>
    <row r="491" spans="1:8" s="567" customFormat="1" ht="15">
      <c r="A491" s="580"/>
      <c r="B491" s="577" t="s">
        <v>2674</v>
      </c>
      <c r="C491" s="499" t="s">
        <v>2673</v>
      </c>
      <c r="D491" s="1018"/>
      <c r="E491" s="584">
        <f>F491-5</f>
        <v>43808</v>
      </c>
      <c r="F491" s="569">
        <f>F490+7</f>
        <v>43813</v>
      </c>
      <c r="G491" s="587">
        <f>F491+28</f>
        <v>43841</v>
      </c>
    </row>
    <row r="492" spans="1:8" s="567" customFormat="1" ht="15">
      <c r="A492" s="580"/>
      <c r="B492" s="577" t="s">
        <v>2672</v>
      </c>
      <c r="C492" s="499" t="s">
        <v>2661</v>
      </c>
      <c r="D492" s="1018"/>
      <c r="E492" s="584">
        <f>F492-5</f>
        <v>43815</v>
      </c>
      <c r="F492" s="569">
        <f>F491+7</f>
        <v>43820</v>
      </c>
      <c r="G492" s="587">
        <f>F492+28</f>
        <v>43848</v>
      </c>
    </row>
    <row r="493" spans="1:8" s="567" customFormat="1" ht="15">
      <c r="A493" s="580"/>
      <c r="B493" s="577" t="s">
        <v>2660</v>
      </c>
      <c r="C493" s="522" t="s">
        <v>2659</v>
      </c>
      <c r="D493" s="1018"/>
      <c r="E493" s="584">
        <f>F493-5</f>
        <v>43822</v>
      </c>
      <c r="F493" s="569">
        <f>F492+7</f>
        <v>43827</v>
      </c>
      <c r="G493" s="587">
        <f>F493+28</f>
        <v>43855</v>
      </c>
      <c r="H493" s="575"/>
    </row>
    <row r="494" spans="1:8" s="567" customFormat="1" ht="15">
      <c r="A494" s="580"/>
      <c r="B494" s="577" t="s">
        <v>2658</v>
      </c>
      <c r="C494" s="522" t="s">
        <v>2657</v>
      </c>
      <c r="D494" s="1019"/>
      <c r="E494" s="584">
        <f>F494-5</f>
        <v>43829</v>
      </c>
      <c r="F494" s="569">
        <f>F493+7</f>
        <v>43834</v>
      </c>
      <c r="G494" s="587">
        <f>F494+28</f>
        <v>43862</v>
      </c>
      <c r="H494" s="575"/>
    </row>
    <row r="495" spans="1:8" s="575" customFormat="1" ht="15" hidden="1">
      <c r="A495" s="1042" t="s">
        <v>2671</v>
      </c>
      <c r="B495" s="1064"/>
      <c r="C495" s="554"/>
      <c r="D495" s="553"/>
      <c r="E495" s="553"/>
      <c r="F495" s="552"/>
      <c r="G495" s="552"/>
    </row>
    <row r="496" spans="1:8" s="567" customFormat="1" ht="15" hidden="1">
      <c r="A496" s="580"/>
      <c r="B496" s="1102" t="s">
        <v>2670</v>
      </c>
      <c r="C496" s="1096" t="s">
        <v>26</v>
      </c>
      <c r="D496" s="1136" t="s">
        <v>5</v>
      </c>
      <c r="E496" s="495" t="s">
        <v>2456</v>
      </c>
      <c r="F496" s="586" t="s">
        <v>6</v>
      </c>
      <c r="G496" s="586" t="s">
        <v>140</v>
      </c>
    </row>
    <row r="497" spans="1:8" s="567" customFormat="1" ht="15" hidden="1">
      <c r="A497" s="580"/>
      <c r="B497" s="1103"/>
      <c r="C497" s="1057"/>
      <c r="D497" s="1137"/>
      <c r="E497" s="495" t="s">
        <v>2455</v>
      </c>
      <c r="F497" s="585" t="s">
        <v>29</v>
      </c>
      <c r="G497" s="585" t="s">
        <v>30</v>
      </c>
    </row>
    <row r="498" spans="1:8" s="567" customFormat="1" ht="15" hidden="1">
      <c r="A498" s="580"/>
      <c r="B498" s="577" t="s">
        <v>2669</v>
      </c>
      <c r="C498" s="499" t="s">
        <v>2668</v>
      </c>
      <c r="D498" s="1100" t="s">
        <v>2667</v>
      </c>
      <c r="E498" s="584">
        <f>F498-5</f>
        <v>43770</v>
      </c>
      <c r="F498" s="569">
        <v>43775</v>
      </c>
      <c r="G498" s="569">
        <f>F498+42</f>
        <v>43817</v>
      </c>
      <c r="H498" s="575"/>
    </row>
    <row r="499" spans="1:8" s="567" customFormat="1" ht="15" hidden="1" customHeight="1">
      <c r="A499" s="580"/>
      <c r="B499" s="577" t="s">
        <v>2441</v>
      </c>
      <c r="C499" s="499" t="s">
        <v>2666</v>
      </c>
      <c r="D499" s="1101"/>
      <c r="E499" s="584">
        <f>F499-5</f>
        <v>43777</v>
      </c>
      <c r="F499" s="569">
        <f>F498+7</f>
        <v>43782</v>
      </c>
      <c r="G499" s="569">
        <f>F499+42</f>
        <v>43824</v>
      </c>
    </row>
    <row r="500" spans="1:8" s="567" customFormat="1" ht="15" hidden="1" customHeight="1">
      <c r="A500" s="580"/>
      <c r="B500" s="577"/>
      <c r="C500" s="499"/>
      <c r="D500" s="1101"/>
      <c r="E500" s="584">
        <f>F500-5</f>
        <v>43784</v>
      </c>
      <c r="F500" s="569">
        <f>F499+7</f>
        <v>43789</v>
      </c>
      <c r="G500" s="569">
        <f>F500+42</f>
        <v>43831</v>
      </c>
    </row>
    <row r="501" spans="1:8" s="567" customFormat="1" ht="15" hidden="1" customHeight="1">
      <c r="A501" s="580"/>
      <c r="B501" s="570"/>
      <c r="C501" s="499"/>
      <c r="D501" s="1101"/>
      <c r="E501" s="584">
        <f>F501-5</f>
        <v>43791</v>
      </c>
      <c r="F501" s="569">
        <f>F500+7</f>
        <v>43796</v>
      </c>
      <c r="G501" s="569">
        <f>F501+42</f>
        <v>43838</v>
      </c>
    </row>
    <row r="502" spans="1:8" s="575" customFormat="1" ht="15.75" hidden="1" customHeight="1">
      <c r="A502" s="583"/>
      <c r="B502" s="570"/>
      <c r="C502" s="499"/>
      <c r="D502" s="1024"/>
      <c r="E502" s="582">
        <f>F502-5</f>
        <v>43798</v>
      </c>
      <c r="F502" s="581">
        <f>F501+7</f>
        <v>43803</v>
      </c>
      <c r="G502" s="569">
        <f>F502+42</f>
        <v>43845</v>
      </c>
    </row>
    <row r="503" spans="1:8" s="575" customFormat="1" ht="15">
      <c r="A503" s="1042" t="s">
        <v>2665</v>
      </c>
      <c r="B503" s="1064"/>
      <c r="C503" s="554"/>
      <c r="D503" s="553"/>
      <c r="E503" s="553"/>
      <c r="F503" s="552"/>
      <c r="G503" s="552"/>
    </row>
    <row r="504" spans="1:8" s="567" customFormat="1" ht="15">
      <c r="A504" s="580"/>
      <c r="B504" s="1098" t="s">
        <v>1278</v>
      </c>
      <c r="C504" s="1096" t="s">
        <v>26</v>
      </c>
      <c r="D504" s="1136" t="s">
        <v>5</v>
      </c>
      <c r="E504" s="495" t="s">
        <v>2456</v>
      </c>
      <c r="F504" s="586" t="s">
        <v>6</v>
      </c>
      <c r="G504" s="586" t="s">
        <v>140</v>
      </c>
    </row>
    <row r="505" spans="1:8" s="567" customFormat="1" ht="15">
      <c r="A505" s="580"/>
      <c r="B505" s="1099"/>
      <c r="C505" s="1057"/>
      <c r="D505" s="1137"/>
      <c r="E505" s="495" t="s">
        <v>2455</v>
      </c>
      <c r="F505" s="585" t="s">
        <v>29</v>
      </c>
      <c r="G505" s="585" t="s">
        <v>30</v>
      </c>
    </row>
    <row r="506" spans="1:8" s="567" customFormat="1" ht="15">
      <c r="A506" s="580"/>
      <c r="B506" s="579" t="s">
        <v>2664</v>
      </c>
      <c r="C506" s="499" t="s">
        <v>1339</v>
      </c>
      <c r="D506" s="1100" t="s">
        <v>102</v>
      </c>
      <c r="E506" s="584">
        <f>F506-5</f>
        <v>43801</v>
      </c>
      <c r="F506" s="569">
        <v>43806</v>
      </c>
      <c r="G506" s="569">
        <f>F506+33</f>
        <v>43839</v>
      </c>
      <c r="H506" s="575"/>
    </row>
    <row r="507" spans="1:8" s="567" customFormat="1" ht="15" customHeight="1">
      <c r="A507" s="580"/>
      <c r="B507" s="577" t="s">
        <v>2663</v>
      </c>
      <c r="C507" s="499" t="s">
        <v>1336</v>
      </c>
      <c r="D507" s="1101"/>
      <c r="E507" s="584">
        <f>F507-5</f>
        <v>43808</v>
      </c>
      <c r="F507" s="569">
        <f>F506+7</f>
        <v>43813</v>
      </c>
      <c r="G507" s="569">
        <f>F507+33</f>
        <v>43846</v>
      </c>
    </row>
    <row r="508" spans="1:8" s="567" customFormat="1" ht="15" customHeight="1">
      <c r="A508" s="580"/>
      <c r="B508" s="577" t="s">
        <v>2662</v>
      </c>
      <c r="C508" s="499" t="s">
        <v>2661</v>
      </c>
      <c r="D508" s="1101"/>
      <c r="E508" s="584">
        <f>F508-5</f>
        <v>43815</v>
      </c>
      <c r="F508" s="569">
        <f>F507+7</f>
        <v>43820</v>
      </c>
      <c r="G508" s="569">
        <f>F508+33</f>
        <v>43853</v>
      </c>
    </row>
    <row r="509" spans="1:8" s="567" customFormat="1" ht="15" customHeight="1">
      <c r="A509" s="580"/>
      <c r="B509" s="577" t="s">
        <v>2660</v>
      </c>
      <c r="C509" s="522" t="s">
        <v>2659</v>
      </c>
      <c r="D509" s="1101"/>
      <c r="E509" s="584">
        <f>F509-5</f>
        <v>43822</v>
      </c>
      <c r="F509" s="569">
        <f>F508+7</f>
        <v>43827</v>
      </c>
      <c r="G509" s="569">
        <f>F509+33</f>
        <v>43860</v>
      </c>
    </row>
    <row r="510" spans="1:8" s="575" customFormat="1" ht="15.75" customHeight="1">
      <c r="A510" s="583"/>
      <c r="B510" s="577" t="s">
        <v>2658</v>
      </c>
      <c r="C510" s="522" t="s">
        <v>2657</v>
      </c>
      <c r="D510" s="1024"/>
      <c r="E510" s="582">
        <f>F510-5</f>
        <v>43829</v>
      </c>
      <c r="F510" s="581">
        <f>F509+7</f>
        <v>43834</v>
      </c>
      <c r="G510" s="569">
        <f>F510+33</f>
        <v>43867</v>
      </c>
    </row>
    <row r="511" spans="1:8" s="575" customFormat="1" ht="15">
      <c r="A511" s="1042" t="s">
        <v>142</v>
      </c>
      <c r="B511" s="1064"/>
      <c r="C511" s="554"/>
      <c r="D511" s="553" t="s">
        <v>320</v>
      </c>
      <c r="E511" s="553"/>
      <c r="F511" s="552"/>
      <c r="G511" s="552"/>
    </row>
    <row r="512" spans="1:8" s="567" customFormat="1" ht="15">
      <c r="A512" s="580"/>
      <c r="B512" s="1014" t="s">
        <v>25</v>
      </c>
      <c r="C512" s="1013" t="s">
        <v>26</v>
      </c>
      <c r="D512" s="1013" t="s">
        <v>5</v>
      </c>
      <c r="E512" s="495" t="s">
        <v>2456</v>
      </c>
      <c r="F512" s="577" t="s">
        <v>6</v>
      </c>
      <c r="G512" s="577" t="s">
        <v>142</v>
      </c>
      <c r="H512" s="575"/>
    </row>
    <row r="513" spans="1:9" s="567" customFormat="1" ht="15">
      <c r="A513" s="580"/>
      <c r="B513" s="1037"/>
      <c r="C513" s="1043"/>
      <c r="D513" s="1043"/>
      <c r="E513" s="495" t="s">
        <v>2455</v>
      </c>
      <c r="F513" s="577" t="s">
        <v>29</v>
      </c>
      <c r="G513" s="577" t="s">
        <v>30</v>
      </c>
    </row>
    <row r="514" spans="1:9" s="567" customFormat="1" ht="15">
      <c r="A514" s="580"/>
      <c r="B514" s="579" t="s">
        <v>2656</v>
      </c>
      <c r="C514" s="499" t="s">
        <v>2653</v>
      </c>
      <c r="D514" s="1023" t="s">
        <v>129</v>
      </c>
      <c r="E514" s="493">
        <f>F514-5</f>
        <v>43797</v>
      </c>
      <c r="F514" s="569">
        <v>43802</v>
      </c>
      <c r="G514" s="569">
        <f>F514+19</f>
        <v>43821</v>
      </c>
    </row>
    <row r="515" spans="1:9" s="567" customFormat="1" ht="15">
      <c r="A515" s="580"/>
      <c r="B515" s="577" t="s">
        <v>2652</v>
      </c>
      <c r="C515" s="499" t="s">
        <v>2637</v>
      </c>
      <c r="D515" s="1104"/>
      <c r="E515" s="493">
        <f>F515-5</f>
        <v>43804</v>
      </c>
      <c r="F515" s="569">
        <f>F514+7</f>
        <v>43809</v>
      </c>
      <c r="G515" s="569">
        <f>F515+19</f>
        <v>43828</v>
      </c>
    </row>
    <row r="516" spans="1:9" s="567" customFormat="1" ht="15">
      <c r="A516" s="580"/>
      <c r="B516" s="577" t="s">
        <v>2651</v>
      </c>
      <c r="C516" s="499" t="s">
        <v>2635</v>
      </c>
      <c r="D516" s="1104"/>
      <c r="E516" s="493">
        <f>F516-5</f>
        <v>43811</v>
      </c>
      <c r="F516" s="569">
        <f>F515+7</f>
        <v>43816</v>
      </c>
      <c r="G516" s="569">
        <f>F516+19</f>
        <v>43835</v>
      </c>
    </row>
    <row r="517" spans="1:9" s="567" customFormat="1" ht="15">
      <c r="A517" s="580"/>
      <c r="B517" s="570" t="s">
        <v>2615</v>
      </c>
      <c r="C517" s="499" t="s">
        <v>2615</v>
      </c>
      <c r="D517" s="1104"/>
      <c r="E517" s="493">
        <f>F517-5</f>
        <v>43818</v>
      </c>
      <c r="F517" s="569">
        <f>F516+7</f>
        <v>43823</v>
      </c>
      <c r="G517" s="569">
        <f>F517+19</f>
        <v>43842</v>
      </c>
    </row>
    <row r="518" spans="1:9" s="567" customFormat="1" ht="15">
      <c r="A518" s="580"/>
      <c r="B518" s="570" t="s">
        <v>2615</v>
      </c>
      <c r="C518" s="499" t="s">
        <v>2615</v>
      </c>
      <c r="D518" s="1024"/>
      <c r="E518" s="493">
        <f>F518-5</f>
        <v>43825</v>
      </c>
      <c r="F518" s="569">
        <f>F517+7</f>
        <v>43830</v>
      </c>
      <c r="G518" s="569">
        <f>F518+19</f>
        <v>43849</v>
      </c>
    </row>
    <row r="519" spans="1:9" s="575" customFormat="1" ht="15">
      <c r="A519" s="1105" t="s">
        <v>2655</v>
      </c>
      <c r="B519" s="1106"/>
      <c r="C519" s="1107"/>
      <c r="D519" s="1108"/>
      <c r="E519" s="1108"/>
      <c r="F519" s="1109"/>
      <c r="G519" s="1109"/>
    </row>
    <row r="520" spans="1:9" s="567" customFormat="1" ht="15">
      <c r="A520" s="1110"/>
      <c r="B520" s="1014" t="s">
        <v>25</v>
      </c>
      <c r="C520" s="1111" t="s">
        <v>26</v>
      </c>
      <c r="D520" s="1111" t="s">
        <v>5</v>
      </c>
      <c r="E520" s="574" t="s">
        <v>2456</v>
      </c>
      <c r="F520" s="573" t="s">
        <v>6</v>
      </c>
      <c r="G520" s="573" t="s">
        <v>1264</v>
      </c>
      <c r="H520" s="575"/>
    </row>
    <row r="521" spans="1:9" s="567" customFormat="1" ht="15">
      <c r="A521" s="1110"/>
      <c r="B521" s="1037"/>
      <c r="C521" s="1111"/>
      <c r="D521" s="1111"/>
      <c r="E521" s="574" t="s">
        <v>2455</v>
      </c>
      <c r="F521" s="573" t="s">
        <v>29</v>
      </c>
      <c r="G521" s="573" t="s">
        <v>30</v>
      </c>
    </row>
    <row r="522" spans="1:9" s="567" customFormat="1" ht="15">
      <c r="A522" s="1110"/>
      <c r="B522" s="577" t="s">
        <v>2654</v>
      </c>
      <c r="C522" s="578" t="s">
        <v>2653</v>
      </c>
      <c r="D522" s="1135" t="s">
        <v>178</v>
      </c>
      <c r="E522" s="492">
        <f>F522-5</f>
        <v>43799</v>
      </c>
      <c r="F522" s="569">
        <v>43804</v>
      </c>
      <c r="G522" s="569">
        <f>F522+39</f>
        <v>43843</v>
      </c>
    </row>
    <row r="523" spans="1:9" s="567" customFormat="1" ht="15">
      <c r="A523" s="1110"/>
      <c r="B523" s="579" t="s">
        <v>2652</v>
      </c>
      <c r="C523" s="578" t="s">
        <v>2637</v>
      </c>
      <c r="D523" s="1135"/>
      <c r="E523" s="492">
        <f>F523-5</f>
        <v>43806</v>
      </c>
      <c r="F523" s="569">
        <f>F522+7</f>
        <v>43811</v>
      </c>
      <c r="G523" s="569">
        <f>F523+39</f>
        <v>43850</v>
      </c>
    </row>
    <row r="524" spans="1:9" s="567" customFormat="1" ht="15">
      <c r="A524" s="1110"/>
      <c r="B524" s="577" t="s">
        <v>2651</v>
      </c>
      <c r="C524" s="576" t="s">
        <v>2635</v>
      </c>
      <c r="D524" s="1135"/>
      <c r="E524" s="492">
        <f>F524-5</f>
        <v>43813</v>
      </c>
      <c r="F524" s="569">
        <f>F523+7</f>
        <v>43818</v>
      </c>
      <c r="G524" s="569">
        <f>F524+39</f>
        <v>43857</v>
      </c>
      <c r="H524" s="565"/>
    </row>
    <row r="525" spans="1:9" s="567" customFormat="1" ht="15">
      <c r="A525" s="1110"/>
      <c r="B525" s="577" t="s">
        <v>2650</v>
      </c>
      <c r="C525" s="576" t="s">
        <v>2633</v>
      </c>
      <c r="D525" s="1135"/>
      <c r="E525" s="492">
        <f>F525-5</f>
        <v>43820</v>
      </c>
      <c r="F525" s="569">
        <f>F524+7</f>
        <v>43825</v>
      </c>
      <c r="G525" s="569">
        <f>F525+39</f>
        <v>43864</v>
      </c>
      <c r="H525" s="460"/>
    </row>
    <row r="526" spans="1:9" s="567" customFormat="1" ht="15" customHeight="1">
      <c r="A526" s="572"/>
      <c r="B526" s="577" t="s">
        <v>2649</v>
      </c>
      <c r="C526" s="576" t="s">
        <v>2631</v>
      </c>
      <c r="D526" s="1135"/>
      <c r="E526" s="492">
        <f>F526-5</f>
        <v>43827</v>
      </c>
      <c r="F526" s="569">
        <f>F525+7</f>
        <v>43832</v>
      </c>
      <c r="G526" s="569">
        <f>F526+39</f>
        <v>43871</v>
      </c>
      <c r="H526" s="460"/>
      <c r="I526" s="568"/>
    </row>
    <row r="527" spans="1:9" s="575" customFormat="1" ht="15">
      <c r="A527" s="1105" t="s">
        <v>2648</v>
      </c>
      <c r="B527" s="1106"/>
      <c r="C527" s="1107"/>
      <c r="D527" s="1108"/>
      <c r="E527" s="1108"/>
      <c r="F527" s="1109"/>
      <c r="G527" s="1109"/>
    </row>
    <row r="528" spans="1:9" s="567" customFormat="1" ht="15">
      <c r="A528" s="1110"/>
      <c r="B528" s="1125" t="s">
        <v>25</v>
      </c>
      <c r="C528" s="1111" t="s">
        <v>26</v>
      </c>
      <c r="D528" s="1111" t="s">
        <v>5</v>
      </c>
      <c r="E528" s="574" t="s">
        <v>2456</v>
      </c>
      <c r="F528" s="573" t="s">
        <v>6</v>
      </c>
      <c r="G528" s="573" t="s">
        <v>1712</v>
      </c>
      <c r="H528" s="575"/>
    </row>
    <row r="529" spans="1:9" s="567" customFormat="1" ht="15">
      <c r="A529" s="1110"/>
      <c r="B529" s="1126"/>
      <c r="C529" s="1111"/>
      <c r="D529" s="1111"/>
      <c r="E529" s="574" t="s">
        <v>2455</v>
      </c>
      <c r="F529" s="573" t="s">
        <v>29</v>
      </c>
      <c r="G529" s="573" t="s">
        <v>30</v>
      </c>
    </row>
    <row r="530" spans="1:9" s="567" customFormat="1" ht="15">
      <c r="A530" s="1110"/>
      <c r="B530" s="570" t="s">
        <v>2642</v>
      </c>
      <c r="C530" s="570" t="s">
        <v>2646</v>
      </c>
      <c r="D530" s="1135" t="s">
        <v>2647</v>
      </c>
      <c r="E530" s="492">
        <f>F530-5</f>
        <v>43800</v>
      </c>
      <c r="F530" s="569">
        <v>43805</v>
      </c>
      <c r="G530" s="569">
        <f>F530+6</f>
        <v>43811</v>
      </c>
    </row>
    <row r="531" spans="1:9" s="567" customFormat="1" ht="15">
      <c r="A531" s="1110"/>
      <c r="B531" s="570" t="s">
        <v>2645</v>
      </c>
      <c r="C531" s="570" t="s">
        <v>2646</v>
      </c>
      <c r="D531" s="1135"/>
      <c r="E531" s="492">
        <f>F531-5</f>
        <v>43807</v>
      </c>
      <c r="F531" s="569">
        <f>F530+7</f>
        <v>43812</v>
      </c>
      <c r="G531" s="569">
        <f>F531+6</f>
        <v>43818</v>
      </c>
    </row>
    <row r="532" spans="1:9" s="567" customFormat="1" ht="15">
      <c r="A532" s="1110"/>
      <c r="B532" s="571" t="s">
        <v>2642</v>
      </c>
      <c r="C532" s="570" t="s">
        <v>2644</v>
      </c>
      <c r="D532" s="1135"/>
      <c r="E532" s="492">
        <f>F532-5</f>
        <v>43814</v>
      </c>
      <c r="F532" s="569">
        <f>F531+7</f>
        <v>43819</v>
      </c>
      <c r="G532" s="569">
        <f>F532+6</f>
        <v>43825</v>
      </c>
      <c r="H532" s="565"/>
    </row>
    <row r="533" spans="1:9" s="567" customFormat="1" ht="15">
      <c r="A533" s="1110"/>
      <c r="B533" s="570" t="s">
        <v>2645</v>
      </c>
      <c r="C533" s="570" t="s">
        <v>2644</v>
      </c>
      <c r="D533" s="1135"/>
      <c r="E533" s="492">
        <f>F533-5</f>
        <v>43821</v>
      </c>
      <c r="F533" s="569">
        <f>F532+7</f>
        <v>43826</v>
      </c>
      <c r="G533" s="569">
        <f>F533+6</f>
        <v>43832</v>
      </c>
      <c r="H533" s="460" t="s">
        <v>2643</v>
      </c>
    </row>
    <row r="534" spans="1:9" s="567" customFormat="1" ht="15" customHeight="1">
      <c r="A534" s="572"/>
      <c r="B534" s="571" t="s">
        <v>2642</v>
      </c>
      <c r="C534" s="570" t="s">
        <v>2641</v>
      </c>
      <c r="D534" s="1135"/>
      <c r="E534" s="492">
        <f>F534-5</f>
        <v>43828</v>
      </c>
      <c r="F534" s="569">
        <f>F533+7</f>
        <v>43833</v>
      </c>
      <c r="G534" s="569">
        <f>F534+6</f>
        <v>43839</v>
      </c>
      <c r="H534" s="460"/>
      <c r="I534" s="568"/>
    </row>
    <row r="535" spans="1:9" s="575" customFormat="1" ht="15">
      <c r="A535" s="1105"/>
      <c r="B535" s="1106"/>
      <c r="C535" s="1107"/>
      <c r="D535" s="1108"/>
      <c r="E535" s="1108"/>
      <c r="F535" s="1109"/>
      <c r="G535" s="1109"/>
    </row>
    <row r="536" spans="1:9" s="567" customFormat="1" ht="15">
      <c r="A536" s="1110"/>
      <c r="B536" s="1125" t="s">
        <v>25</v>
      </c>
      <c r="C536" s="1111" t="s">
        <v>26</v>
      </c>
      <c r="D536" s="1111" t="s">
        <v>5</v>
      </c>
      <c r="E536" s="574" t="s">
        <v>2456</v>
      </c>
      <c r="F536" s="573" t="s">
        <v>6</v>
      </c>
      <c r="G536" s="573" t="s">
        <v>1712</v>
      </c>
      <c r="H536" s="575"/>
    </row>
    <row r="537" spans="1:9" s="567" customFormat="1" ht="15">
      <c r="A537" s="1110"/>
      <c r="B537" s="1126"/>
      <c r="C537" s="1111"/>
      <c r="D537" s="1111"/>
      <c r="E537" s="574" t="s">
        <v>2455</v>
      </c>
      <c r="F537" s="573" t="s">
        <v>29</v>
      </c>
      <c r="G537" s="573" t="s">
        <v>30</v>
      </c>
    </row>
    <row r="538" spans="1:9" s="567" customFormat="1" ht="15">
      <c r="A538" s="1110"/>
      <c r="B538" s="571" t="s">
        <v>2640</v>
      </c>
      <c r="C538" s="570" t="s">
        <v>2639</v>
      </c>
      <c r="D538" s="1135" t="s">
        <v>162</v>
      </c>
      <c r="E538" s="492">
        <f>F538-5</f>
        <v>43797</v>
      </c>
      <c r="F538" s="569">
        <v>43802</v>
      </c>
      <c r="G538" s="569">
        <f>F538+3</f>
        <v>43805</v>
      </c>
    </row>
    <row r="539" spans="1:9" s="567" customFormat="1" ht="15">
      <c r="A539" s="1110"/>
      <c r="B539" s="571" t="s">
        <v>2638</v>
      </c>
      <c r="C539" s="571" t="s">
        <v>2637</v>
      </c>
      <c r="D539" s="1135"/>
      <c r="E539" s="492">
        <f>F539-5</f>
        <v>43804</v>
      </c>
      <c r="F539" s="569">
        <f>F538+7</f>
        <v>43809</v>
      </c>
      <c r="G539" s="569">
        <f>F539+3</f>
        <v>43812</v>
      </c>
    </row>
    <row r="540" spans="1:9" s="567" customFormat="1" ht="15">
      <c r="A540" s="1110"/>
      <c r="B540" s="571" t="s">
        <v>2636</v>
      </c>
      <c r="C540" s="570" t="s">
        <v>2635</v>
      </c>
      <c r="D540" s="1135"/>
      <c r="E540" s="492">
        <f>F540-5</f>
        <v>43811</v>
      </c>
      <c r="F540" s="569">
        <f>F539+7</f>
        <v>43816</v>
      </c>
      <c r="G540" s="569">
        <f>F540+3</f>
        <v>43819</v>
      </c>
      <c r="H540" s="565"/>
    </row>
    <row r="541" spans="1:9" s="567" customFormat="1" ht="15">
      <c r="A541" s="1110"/>
      <c r="B541" s="571" t="s">
        <v>2634</v>
      </c>
      <c r="C541" s="570" t="s">
        <v>2633</v>
      </c>
      <c r="D541" s="1135"/>
      <c r="E541" s="492">
        <f>F541-5</f>
        <v>43818</v>
      </c>
      <c r="F541" s="569">
        <f>F540+7</f>
        <v>43823</v>
      </c>
      <c r="G541" s="569">
        <f>F541+3</f>
        <v>43826</v>
      </c>
      <c r="H541" s="460"/>
    </row>
    <row r="542" spans="1:9" s="567" customFormat="1" ht="15" customHeight="1">
      <c r="A542" s="572"/>
      <c r="B542" s="571" t="s">
        <v>2632</v>
      </c>
      <c r="C542" s="570" t="s">
        <v>2631</v>
      </c>
      <c r="D542" s="1135"/>
      <c r="E542" s="492">
        <f>F542-5</f>
        <v>43825</v>
      </c>
      <c r="F542" s="569">
        <f>F541+7</f>
        <v>43830</v>
      </c>
      <c r="G542" s="569">
        <f>F542+3</f>
        <v>43833</v>
      </c>
      <c r="H542" s="460"/>
      <c r="I542" s="568"/>
    </row>
    <row r="543" spans="1:9" s="565" customFormat="1" ht="15">
      <c r="A543" s="566" t="s">
        <v>81</v>
      </c>
      <c r="B543" s="566"/>
      <c r="C543" s="566"/>
      <c r="D543" s="566"/>
      <c r="E543" s="566"/>
      <c r="F543" s="566"/>
      <c r="G543" s="566"/>
      <c r="H543" s="460"/>
    </row>
    <row r="544" spans="1:9" s="511" customFormat="1" ht="15.75" customHeight="1">
      <c r="A544" s="1031" t="s">
        <v>94</v>
      </c>
      <c r="B544" s="1031"/>
      <c r="C544" s="564"/>
      <c r="D544" s="563"/>
      <c r="E544" s="563"/>
      <c r="F544" s="562"/>
      <c r="G544" s="562"/>
    </row>
    <row r="545" spans="1:8" s="460" customFormat="1" ht="15">
      <c r="A545" s="546"/>
      <c r="B545" s="1125" t="s">
        <v>25</v>
      </c>
      <c r="C545" s="1015" t="s">
        <v>26</v>
      </c>
      <c r="D545" s="1131" t="s">
        <v>5</v>
      </c>
      <c r="E545" s="495" t="s">
        <v>2456</v>
      </c>
      <c r="F545" s="495" t="s">
        <v>6</v>
      </c>
      <c r="G545" s="495" t="s">
        <v>94</v>
      </c>
    </row>
    <row r="546" spans="1:8" s="460" customFormat="1" ht="15">
      <c r="A546" s="546"/>
      <c r="B546" s="1126"/>
      <c r="C546" s="1016"/>
      <c r="D546" s="1132"/>
      <c r="E546" s="561" t="s">
        <v>2455</v>
      </c>
      <c r="F546" s="561" t="s">
        <v>29</v>
      </c>
      <c r="G546" s="561" t="s">
        <v>30</v>
      </c>
    </row>
    <row r="547" spans="1:8" s="460" customFormat="1" ht="15">
      <c r="A547" s="546"/>
      <c r="B547" s="499" t="s">
        <v>2630</v>
      </c>
      <c r="C547" s="499" t="s">
        <v>2626</v>
      </c>
      <c r="D547" s="1135" t="s">
        <v>87</v>
      </c>
      <c r="E547" s="492">
        <f>F547-5</f>
        <v>43801</v>
      </c>
      <c r="F547" s="521">
        <v>43806</v>
      </c>
      <c r="G547" s="521">
        <f>F547+11</f>
        <v>43817</v>
      </c>
      <c r="H547" s="460" t="s">
        <v>320</v>
      </c>
    </row>
    <row r="548" spans="1:8" s="460" customFormat="1" ht="15">
      <c r="A548" s="546"/>
      <c r="B548" s="499" t="s">
        <v>2629</v>
      </c>
      <c r="C548" s="499" t="s">
        <v>2626</v>
      </c>
      <c r="D548" s="1135"/>
      <c r="E548" s="492">
        <f>F548-5</f>
        <v>43808</v>
      </c>
      <c r="F548" s="521">
        <f>F547+7</f>
        <v>43813</v>
      </c>
      <c r="G548" s="521">
        <f>F548+11</f>
        <v>43824</v>
      </c>
      <c r="H548" s="450"/>
    </row>
    <row r="549" spans="1:8" s="460" customFormat="1" ht="15">
      <c r="A549" s="546"/>
      <c r="B549" s="499" t="s">
        <v>2628</v>
      </c>
      <c r="C549" s="499" t="s">
        <v>2626</v>
      </c>
      <c r="D549" s="1135"/>
      <c r="E549" s="492">
        <f>F549-5</f>
        <v>43815</v>
      </c>
      <c r="F549" s="521">
        <f>F548+7</f>
        <v>43820</v>
      </c>
      <c r="G549" s="521">
        <f>F549+11</f>
        <v>43831</v>
      </c>
      <c r="H549" s="450"/>
    </row>
    <row r="550" spans="1:8" s="460" customFormat="1" ht="15">
      <c r="A550" s="546"/>
      <c r="B550" s="499" t="s">
        <v>2627</v>
      </c>
      <c r="C550" s="499" t="s">
        <v>2626</v>
      </c>
      <c r="D550" s="1135"/>
      <c r="E550" s="492">
        <f>F550-5</f>
        <v>43822</v>
      </c>
      <c r="F550" s="521">
        <f>F549+7</f>
        <v>43827</v>
      </c>
      <c r="G550" s="521">
        <f>F550+11</f>
        <v>43838</v>
      </c>
      <c r="H550" s="450"/>
    </row>
    <row r="551" spans="1:8" s="460" customFormat="1" ht="15">
      <c r="A551" s="546"/>
      <c r="B551" s="499" t="s">
        <v>2615</v>
      </c>
      <c r="C551" s="499" t="s">
        <v>2615</v>
      </c>
      <c r="D551" s="1135"/>
      <c r="E551" s="492">
        <f>F551-5</f>
        <v>43829</v>
      </c>
      <c r="F551" s="521">
        <f>F550+7</f>
        <v>43834</v>
      </c>
      <c r="G551" s="521">
        <f>F551+11</f>
        <v>43845</v>
      </c>
      <c r="H551" s="450"/>
    </row>
    <row r="552" spans="1:8" s="451" customFormat="1" ht="15">
      <c r="A552" s="1042" t="s">
        <v>2625</v>
      </c>
      <c r="B552" s="1042"/>
      <c r="C552" s="554"/>
      <c r="D552" s="553" t="s">
        <v>320</v>
      </c>
      <c r="E552" s="553"/>
      <c r="F552" s="552"/>
      <c r="G552" s="552"/>
    </row>
    <row r="553" spans="1:8" s="450" customFormat="1" ht="15" hidden="1">
      <c r="A553" s="546"/>
      <c r="B553" s="1127" t="s">
        <v>25</v>
      </c>
      <c r="C553" s="1138" t="s">
        <v>26</v>
      </c>
      <c r="D553" s="1174" t="s">
        <v>5</v>
      </c>
      <c r="E553" s="495" t="s">
        <v>2456</v>
      </c>
      <c r="F553" s="550" t="s">
        <v>6</v>
      </c>
      <c r="G553" s="550" t="s">
        <v>241</v>
      </c>
    </row>
    <row r="554" spans="1:8" s="450" customFormat="1" ht="15" hidden="1">
      <c r="A554" s="546"/>
      <c r="B554" s="1128"/>
      <c r="C554" s="1139"/>
      <c r="D554" s="1139"/>
      <c r="E554" s="548" t="s">
        <v>2455</v>
      </c>
      <c r="F554" s="560" t="s">
        <v>29</v>
      </c>
      <c r="G554" s="559" t="s">
        <v>30</v>
      </c>
    </row>
    <row r="555" spans="1:8" s="450" customFormat="1" ht="15" hidden="1">
      <c r="B555" s="503" t="s">
        <v>2591</v>
      </c>
      <c r="C555" s="506" t="s">
        <v>2590</v>
      </c>
      <c r="D555" s="1135" t="s">
        <v>2624</v>
      </c>
      <c r="E555" s="544">
        <f>F555-5</f>
        <v>43557</v>
      </c>
      <c r="F555" s="543">
        <v>43562</v>
      </c>
      <c r="G555" s="543">
        <f>F555+11</f>
        <v>43573</v>
      </c>
    </row>
    <row r="556" spans="1:8" s="450" customFormat="1" ht="15" hidden="1">
      <c r="A556" s="546"/>
      <c r="B556" s="503" t="s">
        <v>2589</v>
      </c>
      <c r="C556" s="499" t="s">
        <v>2623</v>
      </c>
      <c r="D556" s="1135"/>
      <c r="E556" s="544">
        <f>F556-5</f>
        <v>43564</v>
      </c>
      <c r="F556" s="543">
        <f>F555+7</f>
        <v>43569</v>
      </c>
      <c r="G556" s="543">
        <f>F556+11</f>
        <v>43580</v>
      </c>
    </row>
    <row r="557" spans="1:8" s="450" customFormat="1" ht="15" hidden="1">
      <c r="A557" s="546"/>
      <c r="B557" s="503" t="s">
        <v>2622</v>
      </c>
      <c r="C557" s="545" t="s">
        <v>2621</v>
      </c>
      <c r="D557" s="1135"/>
      <c r="E557" s="544">
        <f>F557-5</f>
        <v>43571</v>
      </c>
      <c r="F557" s="543">
        <f>F556+7</f>
        <v>43576</v>
      </c>
      <c r="G557" s="543">
        <f>F557+11</f>
        <v>43587</v>
      </c>
    </row>
    <row r="558" spans="1:8" s="450" customFormat="1" ht="15" hidden="1">
      <c r="A558" s="546"/>
      <c r="B558" s="503" t="s">
        <v>2599</v>
      </c>
      <c r="C558" s="545" t="s">
        <v>2620</v>
      </c>
      <c r="D558" s="1135"/>
      <c r="E558" s="544">
        <f>F558-5</f>
        <v>43578</v>
      </c>
      <c r="F558" s="543">
        <f>F557+7</f>
        <v>43583</v>
      </c>
      <c r="G558" s="543">
        <f>F558+11</f>
        <v>43594</v>
      </c>
    </row>
    <row r="559" spans="1:8" s="450" customFormat="1" ht="15" hidden="1">
      <c r="A559" s="546"/>
      <c r="B559" s="503" t="s">
        <v>2591</v>
      </c>
      <c r="C559" s="545" t="s">
        <v>2590</v>
      </c>
      <c r="D559" s="1135"/>
      <c r="E559" s="544">
        <f>F559-5</f>
        <v>43585</v>
      </c>
      <c r="F559" s="543">
        <f>F558+7</f>
        <v>43590</v>
      </c>
      <c r="G559" s="543">
        <f>F559+11</f>
        <v>43601</v>
      </c>
    </row>
    <row r="560" spans="1:8" s="450" customFormat="1" ht="15" hidden="1" customHeight="1">
      <c r="A560" s="546"/>
      <c r="B560" s="558"/>
      <c r="C560" s="557"/>
      <c r="D560" s="539"/>
      <c r="E560" s="556"/>
      <c r="F560" s="555"/>
      <c r="G560" s="555"/>
      <c r="H560" s="460"/>
    </row>
    <row r="561" spans="1:8" s="450" customFormat="1" ht="15">
      <c r="A561" s="546"/>
      <c r="B561" s="1014" t="s">
        <v>25</v>
      </c>
      <c r="C561" s="1015" t="s">
        <v>26</v>
      </c>
      <c r="D561" s="1015" t="s">
        <v>5</v>
      </c>
      <c r="E561" s="495" t="s">
        <v>2456</v>
      </c>
      <c r="F561" s="495" t="s">
        <v>6</v>
      </c>
      <c r="G561" s="495" t="s">
        <v>241</v>
      </c>
    </row>
    <row r="562" spans="1:8" s="450" customFormat="1" ht="15">
      <c r="A562" s="546"/>
      <c r="B562" s="1014"/>
      <c r="C562" s="1016"/>
      <c r="D562" s="1015"/>
      <c r="E562" s="495" t="s">
        <v>2455</v>
      </c>
      <c r="F562" s="495" t="s">
        <v>29</v>
      </c>
      <c r="G562" s="495" t="s">
        <v>30</v>
      </c>
    </row>
    <row r="563" spans="1:8" s="450" customFormat="1" ht="15.75" customHeight="1">
      <c r="A563" s="546"/>
      <c r="B563" s="503" t="s">
        <v>2602</v>
      </c>
      <c r="C563" s="506" t="s">
        <v>2619</v>
      </c>
      <c r="D563" s="1017" t="s">
        <v>148</v>
      </c>
      <c r="E563" s="492">
        <f>F563-5</f>
        <v>43795</v>
      </c>
      <c r="F563" s="516">
        <v>43800</v>
      </c>
      <c r="G563" s="516">
        <f>F563+12</f>
        <v>43812</v>
      </c>
    </row>
    <row r="564" spans="1:8" s="450" customFormat="1" ht="15">
      <c r="A564" s="546"/>
      <c r="B564" s="503" t="s">
        <v>2599</v>
      </c>
      <c r="C564" s="499" t="s">
        <v>2590</v>
      </c>
      <c r="D564" s="1018"/>
      <c r="E564" s="492">
        <f>F564-5</f>
        <v>43802</v>
      </c>
      <c r="F564" s="516">
        <f>F563+7</f>
        <v>43807</v>
      </c>
      <c r="G564" s="516">
        <f>F564+12</f>
        <v>43819</v>
      </c>
      <c r="H564" s="460"/>
    </row>
    <row r="565" spans="1:8" s="450" customFormat="1" ht="15">
      <c r="A565" s="546"/>
      <c r="B565" s="503" t="s">
        <v>2598</v>
      </c>
      <c r="C565" s="499" t="s">
        <v>2597</v>
      </c>
      <c r="D565" s="1018"/>
      <c r="E565" s="492">
        <f>F565-5</f>
        <v>43809</v>
      </c>
      <c r="F565" s="516">
        <f>F564+7</f>
        <v>43814</v>
      </c>
      <c r="G565" s="516">
        <f>F565+12</f>
        <v>43826</v>
      </c>
      <c r="H565" s="460"/>
    </row>
    <row r="566" spans="1:8" s="450" customFormat="1" ht="15">
      <c r="A566" s="546"/>
      <c r="B566" s="503" t="s">
        <v>2596</v>
      </c>
      <c r="C566" s="499" t="s">
        <v>2595</v>
      </c>
      <c r="D566" s="1018"/>
      <c r="E566" s="492">
        <f>F566-5</f>
        <v>43816</v>
      </c>
      <c r="F566" s="516">
        <f>F565+7</f>
        <v>43821</v>
      </c>
      <c r="G566" s="516">
        <f>F566+12</f>
        <v>43833</v>
      </c>
      <c r="H566" s="460"/>
    </row>
    <row r="567" spans="1:8" s="450" customFormat="1" ht="15" customHeight="1">
      <c r="A567" s="546"/>
      <c r="B567" s="503" t="s">
        <v>2594</v>
      </c>
      <c r="C567" s="499" t="s">
        <v>2593</v>
      </c>
      <c r="D567" s="1019"/>
      <c r="E567" s="492">
        <f>F567-5</f>
        <v>43823</v>
      </c>
      <c r="F567" s="516">
        <f>F566+7</f>
        <v>43828</v>
      </c>
      <c r="G567" s="516">
        <f>F567+12</f>
        <v>43840</v>
      </c>
      <c r="H567" s="460"/>
    </row>
    <row r="568" spans="1:8" s="450" customFormat="1" ht="15" customHeight="1">
      <c r="A568" s="546"/>
      <c r="B568" s="558"/>
      <c r="C568" s="557"/>
      <c r="D568" s="539"/>
      <c r="E568" s="556"/>
      <c r="F568" s="555"/>
      <c r="G568" s="555"/>
      <c r="H568" s="460"/>
    </row>
    <row r="569" spans="1:8" s="450" customFormat="1" ht="15" hidden="1">
      <c r="A569" s="546"/>
      <c r="B569" s="1047" t="s">
        <v>25</v>
      </c>
      <c r="C569" s="1015" t="s">
        <v>26</v>
      </c>
      <c r="D569" s="1015" t="s">
        <v>5</v>
      </c>
      <c r="E569" s="495" t="s">
        <v>2456</v>
      </c>
      <c r="F569" s="495" t="s">
        <v>6</v>
      </c>
      <c r="G569" s="495" t="s">
        <v>241</v>
      </c>
    </row>
    <row r="570" spans="1:8" s="450" customFormat="1" ht="15" hidden="1">
      <c r="A570" s="546"/>
      <c r="B570" s="1047"/>
      <c r="C570" s="1016"/>
      <c r="D570" s="1015"/>
      <c r="E570" s="495" t="s">
        <v>2455</v>
      </c>
      <c r="F570" s="495" t="s">
        <v>29</v>
      </c>
      <c r="G570" s="495" t="s">
        <v>30</v>
      </c>
    </row>
    <row r="571" spans="1:8" s="450" customFormat="1" ht="15.75" hidden="1" customHeight="1">
      <c r="A571" s="546"/>
      <c r="B571" s="499" t="s">
        <v>2618</v>
      </c>
      <c r="C571" s="499" t="s">
        <v>2612</v>
      </c>
      <c r="D571" s="1017" t="s">
        <v>201</v>
      </c>
      <c r="E571" s="492">
        <f>F571-5</f>
        <v>43770</v>
      </c>
      <c r="F571" s="516">
        <v>43775</v>
      </c>
      <c r="G571" s="516">
        <f>F571+10</f>
        <v>43785</v>
      </c>
    </row>
    <row r="572" spans="1:8" s="450" customFormat="1" ht="15" hidden="1">
      <c r="A572" s="546"/>
      <c r="B572" s="499" t="s">
        <v>2617</v>
      </c>
      <c r="C572" s="499" t="s">
        <v>2616</v>
      </c>
      <c r="D572" s="1018"/>
      <c r="E572" s="492">
        <f>F572-5</f>
        <v>43777</v>
      </c>
      <c r="F572" s="516">
        <f>F571+7</f>
        <v>43782</v>
      </c>
      <c r="G572" s="516">
        <f>F572+10</f>
        <v>43792</v>
      </c>
      <c r="H572" s="460"/>
    </row>
    <row r="573" spans="1:8" s="450" customFormat="1" ht="15" hidden="1">
      <c r="A573" s="546"/>
      <c r="B573" s="499" t="s">
        <v>2615</v>
      </c>
      <c r="C573" s="499" t="s">
        <v>2615</v>
      </c>
      <c r="D573" s="1018"/>
      <c r="E573" s="492">
        <f>F573-5</f>
        <v>43784</v>
      </c>
      <c r="F573" s="516">
        <f>F572+7</f>
        <v>43789</v>
      </c>
      <c r="G573" s="516">
        <f>F573+10</f>
        <v>43799</v>
      </c>
      <c r="H573" s="460"/>
    </row>
    <row r="574" spans="1:8" s="450" customFormat="1" ht="15" hidden="1">
      <c r="A574" s="546"/>
      <c r="B574" s="499" t="s">
        <v>2614</v>
      </c>
      <c r="C574" s="499" t="s">
        <v>2612</v>
      </c>
      <c r="D574" s="1018"/>
      <c r="E574" s="492">
        <f>F574-5</f>
        <v>43791</v>
      </c>
      <c r="F574" s="516">
        <f>F573+7</f>
        <v>43796</v>
      </c>
      <c r="G574" s="516">
        <f>F574+10</f>
        <v>43806</v>
      </c>
      <c r="H574" s="460"/>
    </row>
    <row r="575" spans="1:8" s="450" customFormat="1" ht="15" hidden="1" customHeight="1">
      <c r="A575" s="546"/>
      <c r="B575" s="499" t="s">
        <v>2613</v>
      </c>
      <c r="C575" s="499" t="s">
        <v>2612</v>
      </c>
      <c r="D575" s="1019"/>
      <c r="E575" s="492">
        <f>F575-5</f>
        <v>43798</v>
      </c>
      <c r="F575" s="516">
        <f>F574+7</f>
        <v>43803</v>
      </c>
      <c r="G575" s="516">
        <f>F575+10</f>
        <v>43813</v>
      </c>
      <c r="H575" s="460"/>
    </row>
    <row r="576" spans="1:8" s="450" customFormat="1" ht="15">
      <c r="A576" s="546"/>
      <c r="B576" s="1014" t="s">
        <v>25</v>
      </c>
      <c r="C576" s="1015" t="s">
        <v>26</v>
      </c>
      <c r="D576" s="1015" t="s">
        <v>5</v>
      </c>
      <c r="E576" s="495" t="s">
        <v>2456</v>
      </c>
      <c r="F576" s="495" t="s">
        <v>6</v>
      </c>
      <c r="G576" s="495" t="s">
        <v>241</v>
      </c>
    </row>
    <row r="577" spans="1:8" s="450" customFormat="1" ht="15">
      <c r="A577" s="546"/>
      <c r="B577" s="1014"/>
      <c r="C577" s="1016"/>
      <c r="D577" s="1015"/>
      <c r="E577" s="495" t="s">
        <v>2455</v>
      </c>
      <c r="F577" s="495" t="s">
        <v>29</v>
      </c>
      <c r="G577" s="495" t="s">
        <v>30</v>
      </c>
    </row>
    <row r="578" spans="1:8" s="450" customFormat="1" ht="15.75" customHeight="1">
      <c r="A578" s="546"/>
      <c r="B578" s="503" t="s">
        <v>2611</v>
      </c>
      <c r="C578" s="506" t="s">
        <v>2595</v>
      </c>
      <c r="D578" s="1017" t="s">
        <v>2610</v>
      </c>
      <c r="E578" s="492">
        <f>F578-5</f>
        <v>43801</v>
      </c>
      <c r="F578" s="516">
        <v>43806</v>
      </c>
      <c r="G578" s="516">
        <f>F578+10</f>
        <v>43816</v>
      </c>
    </row>
    <row r="579" spans="1:8" s="450" customFormat="1" ht="15">
      <c r="A579" s="546"/>
      <c r="B579" s="503" t="s">
        <v>2609</v>
      </c>
      <c r="C579" s="499" t="s">
        <v>2608</v>
      </c>
      <c r="D579" s="1018"/>
      <c r="E579" s="492">
        <f>F579-5</f>
        <v>43808</v>
      </c>
      <c r="F579" s="516">
        <f>F578+7</f>
        <v>43813</v>
      </c>
      <c r="G579" s="516">
        <f>F579+10</f>
        <v>43823</v>
      </c>
      <c r="H579" s="460"/>
    </row>
    <row r="580" spans="1:8" s="450" customFormat="1" ht="15">
      <c r="A580" s="546"/>
      <c r="B580" s="495" t="s">
        <v>2607</v>
      </c>
      <c r="C580" s="495" t="s">
        <v>2595</v>
      </c>
      <c r="D580" s="1018"/>
      <c r="E580" s="492">
        <f>F580-5</f>
        <v>43815</v>
      </c>
      <c r="F580" s="516">
        <f>F579+7</f>
        <v>43820</v>
      </c>
      <c r="G580" s="516">
        <f>F580+10</f>
        <v>43830</v>
      </c>
      <c r="H580" s="460"/>
    </row>
    <row r="581" spans="1:8" s="450" customFormat="1" ht="15">
      <c r="A581" s="546"/>
      <c r="B581" s="503" t="s">
        <v>2606</v>
      </c>
      <c r="C581" s="499" t="s">
        <v>2595</v>
      </c>
      <c r="D581" s="1018"/>
      <c r="E581" s="492">
        <f>F581-5</f>
        <v>43822</v>
      </c>
      <c r="F581" s="516">
        <f>F580+7</f>
        <v>43827</v>
      </c>
      <c r="G581" s="516">
        <f>F581+10</f>
        <v>43837</v>
      </c>
      <c r="H581" s="460"/>
    </row>
    <row r="582" spans="1:8" s="450" customFormat="1" ht="15" customHeight="1">
      <c r="A582" s="546"/>
      <c r="B582" s="503" t="s">
        <v>2605</v>
      </c>
      <c r="C582" s="499" t="s">
        <v>2604</v>
      </c>
      <c r="D582" s="1019"/>
      <c r="E582" s="492">
        <f>F582-5</f>
        <v>43829</v>
      </c>
      <c r="F582" s="516">
        <f>F581+7</f>
        <v>43834</v>
      </c>
      <c r="G582" s="516">
        <f>F582+10</f>
        <v>43844</v>
      </c>
      <c r="H582" s="460"/>
    </row>
    <row r="583" spans="1:8" s="465" customFormat="1" ht="15">
      <c r="A583" s="1042" t="s">
        <v>2603</v>
      </c>
      <c r="B583" s="1042"/>
      <c r="C583" s="554"/>
      <c r="D583" s="553"/>
      <c r="E583" s="553"/>
      <c r="F583" s="552"/>
      <c r="G583" s="552"/>
    </row>
    <row r="584" spans="1:8" s="460" customFormat="1" ht="15">
      <c r="A584" s="546"/>
      <c r="B584" s="1009" t="s">
        <v>25</v>
      </c>
      <c r="C584" s="1015" t="s">
        <v>26</v>
      </c>
      <c r="D584" s="1131" t="s">
        <v>5</v>
      </c>
      <c r="E584" s="495" t="s">
        <v>2456</v>
      </c>
      <c r="F584" s="550" t="s">
        <v>6</v>
      </c>
      <c r="G584" s="549" t="s">
        <v>2592</v>
      </c>
    </row>
    <row r="585" spans="1:8" s="460" customFormat="1" ht="15">
      <c r="A585" s="546"/>
      <c r="B585" s="1010"/>
      <c r="C585" s="1016"/>
      <c r="D585" s="1132"/>
      <c r="E585" s="495" t="s">
        <v>2455</v>
      </c>
      <c r="F585" s="548" t="s">
        <v>29</v>
      </c>
      <c r="G585" s="547" t="s">
        <v>30</v>
      </c>
    </row>
    <row r="586" spans="1:8" s="460" customFormat="1" ht="15">
      <c r="A586" s="546"/>
      <c r="B586" s="503" t="s">
        <v>2602</v>
      </c>
      <c r="C586" s="506" t="s">
        <v>2601</v>
      </c>
      <c r="D586" s="1025" t="s">
        <v>2600</v>
      </c>
      <c r="E586" s="544">
        <f>F586-5</f>
        <v>43795</v>
      </c>
      <c r="F586" s="543">
        <v>43800</v>
      </c>
      <c r="G586" s="543">
        <f>F586+20</f>
        <v>43820</v>
      </c>
    </row>
    <row r="587" spans="1:8" s="460" customFormat="1" ht="15">
      <c r="A587" s="546"/>
      <c r="B587" s="503" t="s">
        <v>2599</v>
      </c>
      <c r="C587" s="506" t="s">
        <v>2595</v>
      </c>
      <c r="D587" s="1025"/>
      <c r="E587" s="544">
        <f>F587-5</f>
        <v>43802</v>
      </c>
      <c r="F587" s="543">
        <f>F586+7</f>
        <v>43807</v>
      </c>
      <c r="G587" s="543">
        <f>F587+20</f>
        <v>43827</v>
      </c>
    </row>
    <row r="588" spans="1:8" s="460" customFormat="1" ht="15">
      <c r="A588" s="546"/>
      <c r="B588" s="503" t="s">
        <v>2598</v>
      </c>
      <c r="C588" s="506" t="s">
        <v>2597</v>
      </c>
      <c r="D588" s="1025"/>
      <c r="E588" s="544">
        <f>F588-5</f>
        <v>43809</v>
      </c>
      <c r="F588" s="543">
        <f>F587+7</f>
        <v>43814</v>
      </c>
      <c r="G588" s="543">
        <f>F588+20</f>
        <v>43834</v>
      </c>
    </row>
    <row r="589" spans="1:8" s="460" customFormat="1" ht="15">
      <c r="A589" s="546"/>
      <c r="B589" s="551" t="s">
        <v>2596</v>
      </c>
      <c r="C589" s="506" t="s">
        <v>2595</v>
      </c>
      <c r="D589" s="1025"/>
      <c r="E589" s="544">
        <f>F589-5</f>
        <v>43816</v>
      </c>
      <c r="F589" s="543">
        <f>F588+7</f>
        <v>43821</v>
      </c>
      <c r="G589" s="543">
        <f>F589+20</f>
        <v>43841</v>
      </c>
    </row>
    <row r="590" spans="1:8" s="460" customFormat="1" ht="15">
      <c r="A590" s="546"/>
      <c r="B590" s="503" t="s">
        <v>2594</v>
      </c>
      <c r="C590" s="506" t="s">
        <v>2593</v>
      </c>
      <c r="D590" s="1025"/>
      <c r="E590" s="544">
        <f>F590-5</f>
        <v>43823</v>
      </c>
      <c r="F590" s="543">
        <f>F589+7</f>
        <v>43828</v>
      </c>
      <c r="G590" s="543">
        <f>F590+20</f>
        <v>43848</v>
      </c>
    </row>
    <row r="591" spans="1:8" s="460" customFormat="1" ht="15" hidden="1">
      <c r="A591" s="546"/>
      <c r="B591" s="1144" t="s">
        <v>25</v>
      </c>
      <c r="C591" s="1015" t="s">
        <v>26</v>
      </c>
      <c r="D591" s="1131" t="s">
        <v>5</v>
      </c>
      <c r="E591" s="495" t="s">
        <v>2456</v>
      </c>
      <c r="F591" s="550" t="s">
        <v>6</v>
      </c>
      <c r="G591" s="549" t="s">
        <v>2592</v>
      </c>
    </row>
    <row r="592" spans="1:8" s="460" customFormat="1" ht="15" hidden="1">
      <c r="A592" s="546"/>
      <c r="B592" s="1145"/>
      <c r="C592" s="1016"/>
      <c r="D592" s="1132"/>
      <c r="E592" s="495" t="s">
        <v>2455</v>
      </c>
      <c r="F592" s="548" t="s">
        <v>29</v>
      </c>
      <c r="G592" s="547" t="s">
        <v>30</v>
      </c>
    </row>
    <row r="593" spans="1:8" s="460" customFormat="1" ht="15" hidden="1">
      <c r="A593" s="546"/>
      <c r="B593" s="503" t="s">
        <v>2591</v>
      </c>
      <c r="C593" s="506" t="s">
        <v>2590</v>
      </c>
      <c r="D593" s="1025" t="s">
        <v>148</v>
      </c>
      <c r="E593" s="544">
        <f>F593-5</f>
        <v>43557</v>
      </c>
      <c r="F593" s="543">
        <v>43562</v>
      </c>
      <c r="G593" s="543">
        <f>F593+19</f>
        <v>43581</v>
      </c>
    </row>
    <row r="594" spans="1:8" s="460" customFormat="1" ht="15" hidden="1">
      <c r="A594" s="546"/>
      <c r="B594" s="503" t="s">
        <v>2589</v>
      </c>
      <c r="C594" s="499" t="s">
        <v>1918</v>
      </c>
      <c r="D594" s="1025"/>
      <c r="E594" s="544">
        <f>F594-5</f>
        <v>43564</v>
      </c>
      <c r="F594" s="543">
        <f>F593+7</f>
        <v>43569</v>
      </c>
      <c r="G594" s="543">
        <f>F594+19</f>
        <v>43588</v>
      </c>
    </row>
    <row r="595" spans="1:8" s="460" customFormat="1" ht="15" hidden="1">
      <c r="A595" s="546"/>
      <c r="B595" s="503" t="s">
        <v>2588</v>
      </c>
      <c r="C595" s="545" t="s">
        <v>2587</v>
      </c>
      <c r="D595" s="1025"/>
      <c r="E595" s="544">
        <f>F595-5</f>
        <v>43571</v>
      </c>
      <c r="F595" s="543">
        <f>F594+7</f>
        <v>43576</v>
      </c>
      <c r="G595" s="543">
        <f>F595+19</f>
        <v>43595</v>
      </c>
    </row>
    <row r="596" spans="1:8" s="460" customFormat="1" ht="15" hidden="1">
      <c r="A596" s="546"/>
      <c r="B596" s="503" t="s">
        <v>2586</v>
      </c>
      <c r="C596" s="545" t="s">
        <v>2359</v>
      </c>
      <c r="D596" s="1025"/>
      <c r="E596" s="544">
        <f>F596-5</f>
        <v>43578</v>
      </c>
      <c r="F596" s="543">
        <f>F595+7</f>
        <v>43583</v>
      </c>
      <c r="G596" s="543">
        <f>F596+19</f>
        <v>43602</v>
      </c>
    </row>
    <row r="597" spans="1:8" s="460" customFormat="1" ht="15" hidden="1">
      <c r="A597" s="546"/>
      <c r="B597" s="503" t="s">
        <v>1506</v>
      </c>
      <c r="C597" s="545" t="s">
        <v>2585</v>
      </c>
      <c r="D597" s="1025"/>
      <c r="E597" s="544">
        <f>F597-5</f>
        <v>43585</v>
      </c>
      <c r="F597" s="543">
        <f>F596+7</f>
        <v>43590</v>
      </c>
      <c r="G597" s="543">
        <f>F597+19</f>
        <v>43609</v>
      </c>
    </row>
    <row r="598" spans="1:8" s="451" customFormat="1" ht="15.75" customHeight="1">
      <c r="A598" s="1143" t="s">
        <v>2584</v>
      </c>
      <c r="B598" s="1143"/>
      <c r="C598" s="542"/>
    </row>
    <row r="599" spans="1:8" s="450" customFormat="1" ht="15">
      <c r="A599" s="538"/>
      <c r="B599" s="1009" t="s">
        <v>1278</v>
      </c>
      <c r="C599" s="1021" t="s">
        <v>26</v>
      </c>
      <c r="D599" s="1164" t="s">
        <v>5</v>
      </c>
      <c r="E599" s="477" t="s">
        <v>2456</v>
      </c>
      <c r="F599" s="477" t="s">
        <v>6</v>
      </c>
      <c r="G599" s="477" t="s">
        <v>2574</v>
      </c>
    </row>
    <row r="600" spans="1:8" s="450" customFormat="1" ht="15">
      <c r="A600" s="538"/>
      <c r="B600" s="1010"/>
      <c r="C600" s="1021"/>
      <c r="D600" s="1165"/>
      <c r="E600" s="524" t="s">
        <v>2455</v>
      </c>
      <c r="F600" s="524" t="s">
        <v>29</v>
      </c>
      <c r="G600" s="524" t="s">
        <v>30</v>
      </c>
    </row>
    <row r="601" spans="1:8" s="450" customFormat="1" ht="15">
      <c r="A601" s="538"/>
      <c r="B601" s="503" t="s">
        <v>2583</v>
      </c>
      <c r="C601" s="499" t="s">
        <v>2582</v>
      </c>
      <c r="D601" s="1162" t="s">
        <v>148</v>
      </c>
      <c r="E601" s="537">
        <f>F601-5</f>
        <v>43797</v>
      </c>
      <c r="F601" s="536">
        <v>43802</v>
      </c>
      <c r="G601" s="536">
        <f>F601+9</f>
        <v>43811</v>
      </c>
    </row>
    <row r="602" spans="1:8" s="450" customFormat="1">
      <c r="A602" s="538"/>
      <c r="B602" s="503" t="s">
        <v>2576</v>
      </c>
      <c r="C602" s="504" t="s">
        <v>2581</v>
      </c>
      <c r="D602" s="1163"/>
      <c r="E602" s="537">
        <f>F602-5</f>
        <v>43804</v>
      </c>
      <c r="F602" s="536">
        <f>F601+7</f>
        <v>43809</v>
      </c>
      <c r="G602" s="536">
        <f>F602+8</f>
        <v>43817</v>
      </c>
      <c r="H602" s="533"/>
    </row>
    <row r="603" spans="1:8" s="450" customFormat="1" ht="15">
      <c r="A603" s="538"/>
      <c r="B603" s="503" t="s">
        <v>2580</v>
      </c>
      <c r="C603" s="504" t="s">
        <v>2579</v>
      </c>
      <c r="D603" s="1163"/>
      <c r="E603" s="537">
        <f>F603-5</f>
        <v>43811</v>
      </c>
      <c r="F603" s="536">
        <f>F602+7</f>
        <v>43816</v>
      </c>
      <c r="G603" s="536">
        <f>F603+8</f>
        <v>43824</v>
      </c>
    </row>
    <row r="604" spans="1:8" s="450" customFormat="1" ht="15">
      <c r="A604" s="538"/>
      <c r="B604" s="503" t="s">
        <v>2578</v>
      </c>
      <c r="C604" s="504" t="s">
        <v>2577</v>
      </c>
      <c r="D604" s="1018"/>
      <c r="E604" s="537">
        <f>F604-5</f>
        <v>43818</v>
      </c>
      <c r="F604" s="536">
        <f>F603+7</f>
        <v>43823</v>
      </c>
      <c r="G604" s="536">
        <f>F604+8</f>
        <v>43831</v>
      </c>
    </row>
    <row r="605" spans="1:8" s="450" customFormat="1" ht="15">
      <c r="A605" s="538"/>
      <c r="B605" s="503" t="s">
        <v>2576</v>
      </c>
      <c r="C605" s="504" t="s">
        <v>2575</v>
      </c>
      <c r="D605" s="1019"/>
      <c r="E605" s="537">
        <f>F605-5</f>
        <v>43825</v>
      </c>
      <c r="F605" s="536">
        <f>F604+7</f>
        <v>43830</v>
      </c>
      <c r="G605" s="536">
        <f>F605+8</f>
        <v>43838</v>
      </c>
    </row>
    <row r="606" spans="1:8" s="450" customFormat="1" ht="15">
      <c r="A606" s="541"/>
      <c r="B606" s="540"/>
      <c r="C606" s="502"/>
      <c r="D606" s="539"/>
      <c r="E606" s="526"/>
      <c r="F606" s="525"/>
      <c r="G606" s="525"/>
    </row>
    <row r="607" spans="1:8" s="450" customFormat="1" ht="15">
      <c r="A607" s="538"/>
      <c r="B607" s="1009" t="s">
        <v>25</v>
      </c>
      <c r="C607" s="1021" t="s">
        <v>26</v>
      </c>
      <c r="D607" s="1164" t="s">
        <v>5</v>
      </c>
      <c r="E607" s="477" t="s">
        <v>2456</v>
      </c>
      <c r="F607" s="477" t="s">
        <v>6</v>
      </c>
      <c r="G607" s="477" t="s">
        <v>2574</v>
      </c>
    </row>
    <row r="608" spans="1:8" s="450" customFormat="1" ht="15">
      <c r="A608" s="538"/>
      <c r="B608" s="1010"/>
      <c r="C608" s="1021"/>
      <c r="D608" s="1165"/>
      <c r="E608" s="524" t="s">
        <v>2455</v>
      </c>
      <c r="F608" s="524" t="s">
        <v>29</v>
      </c>
      <c r="G608" s="524" t="s">
        <v>30</v>
      </c>
    </row>
    <row r="609" spans="1:8" s="450" customFormat="1" ht="15">
      <c r="A609" s="538"/>
      <c r="B609" s="499" t="s">
        <v>2573</v>
      </c>
      <c r="C609" s="499" t="s">
        <v>2572</v>
      </c>
      <c r="D609" s="1162" t="s">
        <v>181</v>
      </c>
      <c r="E609" s="537">
        <f>F609-5</f>
        <v>43801</v>
      </c>
      <c r="F609" s="536">
        <v>43806</v>
      </c>
      <c r="G609" s="536">
        <f>F609+9</f>
        <v>43815</v>
      </c>
    </row>
    <row r="610" spans="1:8" s="450" customFormat="1">
      <c r="A610" s="538"/>
      <c r="B610" s="499" t="s">
        <v>2571</v>
      </c>
      <c r="C610" s="504" t="s">
        <v>2570</v>
      </c>
      <c r="D610" s="1163"/>
      <c r="E610" s="537">
        <f>F610-5</f>
        <v>43808</v>
      </c>
      <c r="F610" s="536">
        <f>F609+7</f>
        <v>43813</v>
      </c>
      <c r="G610" s="536">
        <f>F610+9</f>
        <v>43822</v>
      </c>
      <c r="H610" s="533"/>
    </row>
    <row r="611" spans="1:8" s="450" customFormat="1" ht="15">
      <c r="A611" s="538"/>
      <c r="B611" s="499" t="s">
        <v>2569</v>
      </c>
      <c r="C611" s="499" t="s">
        <v>2568</v>
      </c>
      <c r="D611" s="1163"/>
      <c r="E611" s="537">
        <f>F611-5</f>
        <v>43815</v>
      </c>
      <c r="F611" s="536">
        <f>F610+7</f>
        <v>43820</v>
      </c>
      <c r="G611" s="536">
        <f>F611+9</f>
        <v>43829</v>
      </c>
    </row>
    <row r="612" spans="1:8" s="450" customFormat="1" ht="15">
      <c r="A612" s="538"/>
      <c r="B612" s="499" t="s">
        <v>2567</v>
      </c>
      <c r="C612" s="499" t="s">
        <v>2566</v>
      </c>
      <c r="D612" s="1018"/>
      <c r="E612" s="537">
        <f>F612-5</f>
        <v>43822</v>
      </c>
      <c r="F612" s="536">
        <f>F611+7</f>
        <v>43827</v>
      </c>
      <c r="G612" s="536">
        <f>F612+9</f>
        <v>43836</v>
      </c>
    </row>
    <row r="613" spans="1:8" s="450" customFormat="1" ht="15">
      <c r="A613" s="538"/>
      <c r="B613" s="499" t="s">
        <v>2565</v>
      </c>
      <c r="C613" s="504" t="s">
        <v>2564</v>
      </c>
      <c r="D613" s="1019"/>
      <c r="E613" s="537">
        <f>F613-5</f>
        <v>43829</v>
      </c>
      <c r="F613" s="536">
        <f>F612+7</f>
        <v>43834</v>
      </c>
      <c r="G613" s="536">
        <f>F613+9</f>
        <v>43843</v>
      </c>
    </row>
    <row r="614" spans="1:8" s="465" customFormat="1" ht="15">
      <c r="A614" s="1020" t="s">
        <v>2563</v>
      </c>
      <c r="B614" s="1020"/>
      <c r="C614" s="535"/>
      <c r="D614" s="527"/>
      <c r="E614" s="500"/>
      <c r="F614" s="531"/>
      <c r="G614" s="531"/>
    </row>
    <row r="615" spans="1:8" s="460" customFormat="1" ht="15">
      <c r="A615" s="450"/>
      <c r="B615" s="1009" t="s">
        <v>25</v>
      </c>
      <c r="C615" s="1011" t="s">
        <v>26</v>
      </c>
      <c r="D615" s="1011" t="s">
        <v>5</v>
      </c>
      <c r="E615" s="477" t="s">
        <v>2456</v>
      </c>
      <c r="F615" s="477" t="s">
        <v>6</v>
      </c>
      <c r="G615" s="477" t="s">
        <v>82</v>
      </c>
    </row>
    <row r="616" spans="1:8" s="460" customFormat="1" ht="15">
      <c r="A616" s="450"/>
      <c r="B616" s="1010"/>
      <c r="C616" s="1012"/>
      <c r="D616" s="1012"/>
      <c r="E616" s="524" t="s">
        <v>2455</v>
      </c>
      <c r="F616" s="477" t="s">
        <v>29</v>
      </c>
      <c r="G616" s="477" t="s">
        <v>30</v>
      </c>
    </row>
    <row r="617" spans="1:8" s="460" customFormat="1" ht="15">
      <c r="A617" s="450"/>
      <c r="B617" s="499" t="s">
        <v>2562</v>
      </c>
      <c r="C617" s="504" t="s">
        <v>2561</v>
      </c>
      <c r="D617" s="1135" t="s">
        <v>181</v>
      </c>
      <c r="E617" s="493">
        <f>F617-5</f>
        <v>43795</v>
      </c>
      <c r="F617" s="534">
        <v>43800</v>
      </c>
      <c r="G617" s="521">
        <f>F617+12</f>
        <v>43812</v>
      </c>
    </row>
    <row r="618" spans="1:8" s="460" customFormat="1" ht="15">
      <c r="A618" s="450"/>
      <c r="B618" s="499" t="s">
        <v>2560</v>
      </c>
      <c r="C618" s="504" t="s">
        <v>2559</v>
      </c>
      <c r="D618" s="1135"/>
      <c r="E618" s="493">
        <f>F618-5</f>
        <v>43802</v>
      </c>
      <c r="F618" s="534">
        <f>F617+7</f>
        <v>43807</v>
      </c>
      <c r="G618" s="521">
        <f>F618+11</f>
        <v>43818</v>
      </c>
    </row>
    <row r="619" spans="1:8" s="460" customFormat="1" ht="15">
      <c r="A619" s="450"/>
      <c r="B619" s="499" t="s">
        <v>2558</v>
      </c>
      <c r="C619" s="504" t="s">
        <v>2557</v>
      </c>
      <c r="D619" s="1135"/>
      <c r="E619" s="493">
        <f>F619-5</f>
        <v>43809</v>
      </c>
      <c r="F619" s="534">
        <f>F618+7</f>
        <v>43814</v>
      </c>
      <c r="G619" s="521">
        <f>F619+11</f>
        <v>43825</v>
      </c>
    </row>
    <row r="620" spans="1:8" s="460" customFormat="1" ht="15">
      <c r="A620" s="450"/>
      <c r="B620" s="499" t="s">
        <v>2556</v>
      </c>
      <c r="C620" s="504" t="s">
        <v>2555</v>
      </c>
      <c r="D620" s="1135"/>
      <c r="E620" s="493">
        <f>F620-5</f>
        <v>43816</v>
      </c>
      <c r="F620" s="521">
        <f>F619+7</f>
        <v>43821</v>
      </c>
      <c r="G620" s="521">
        <f>F620+11</f>
        <v>43832</v>
      </c>
    </row>
    <row r="621" spans="1:8" s="532" customFormat="1" ht="14.1" customHeight="1">
      <c r="A621" s="533"/>
      <c r="B621" s="499" t="s">
        <v>1366</v>
      </c>
      <c r="C621" s="504" t="s">
        <v>1366</v>
      </c>
      <c r="D621" s="1135"/>
      <c r="E621" s="493">
        <f>F621-5</f>
        <v>43823</v>
      </c>
      <c r="F621" s="521">
        <f>F620+7</f>
        <v>43828</v>
      </c>
      <c r="G621" s="521">
        <f>F621+11</f>
        <v>43839</v>
      </c>
    </row>
    <row r="622" spans="1:8" s="465" customFormat="1" ht="15">
      <c r="A622" s="1140" t="s">
        <v>2554</v>
      </c>
      <c r="B622" s="1140"/>
      <c r="C622" s="502"/>
      <c r="D622" s="527"/>
      <c r="E622" s="500"/>
      <c r="F622" s="531"/>
      <c r="G622" s="531"/>
    </row>
    <row r="623" spans="1:8" s="528" customFormat="1" ht="15">
      <c r="A623" s="530"/>
      <c r="B623" s="1166" t="s">
        <v>25</v>
      </c>
      <c r="C623" s="1150" t="s">
        <v>26</v>
      </c>
      <c r="D623" s="1150" t="s">
        <v>5</v>
      </c>
      <c r="E623" s="529" t="s">
        <v>2456</v>
      </c>
      <c r="F623" s="529" t="s">
        <v>6</v>
      </c>
      <c r="G623" s="529" t="s">
        <v>204</v>
      </c>
    </row>
    <row r="624" spans="1:8" s="460" customFormat="1" ht="15">
      <c r="A624" s="450"/>
      <c r="B624" s="1124"/>
      <c r="C624" s="1148"/>
      <c r="D624" s="1148"/>
      <c r="E624" s="524" t="s">
        <v>2455</v>
      </c>
      <c r="F624" s="524" t="s">
        <v>29</v>
      </c>
      <c r="G624" s="524" t="s">
        <v>30</v>
      </c>
    </row>
    <row r="625" spans="1:7" s="460" customFormat="1" ht="15">
      <c r="A625" s="450"/>
      <c r="B625" s="499" t="s">
        <v>2550</v>
      </c>
      <c r="C625" s="499" t="s">
        <v>2553</v>
      </c>
      <c r="D625" s="1100" t="s">
        <v>181</v>
      </c>
      <c r="E625" s="493">
        <f>F625-5</f>
        <v>43800</v>
      </c>
      <c r="F625" s="521">
        <v>43805</v>
      </c>
      <c r="G625" s="521">
        <f>F625+7</f>
        <v>43812</v>
      </c>
    </row>
    <row r="626" spans="1:7" s="460" customFormat="1" ht="15">
      <c r="A626" s="450"/>
      <c r="B626" s="499" t="s">
        <v>2552</v>
      </c>
      <c r="C626" s="499" t="s">
        <v>2553</v>
      </c>
      <c r="D626" s="1101"/>
      <c r="E626" s="493">
        <f>F626-5</f>
        <v>43807</v>
      </c>
      <c r="F626" s="521">
        <f>F625+7</f>
        <v>43812</v>
      </c>
      <c r="G626" s="521">
        <f>F626+7</f>
        <v>43819</v>
      </c>
    </row>
    <row r="627" spans="1:7" s="460" customFormat="1" ht="15">
      <c r="A627" s="450"/>
      <c r="B627" s="499" t="s">
        <v>2550</v>
      </c>
      <c r="C627" s="499" t="s">
        <v>2551</v>
      </c>
      <c r="D627" s="1101"/>
      <c r="E627" s="493">
        <f>F627-5</f>
        <v>43814</v>
      </c>
      <c r="F627" s="521">
        <f>F626+7</f>
        <v>43819</v>
      </c>
      <c r="G627" s="521">
        <f>F627+7</f>
        <v>43826</v>
      </c>
    </row>
    <row r="628" spans="1:7" s="460" customFormat="1" ht="15">
      <c r="A628" s="450"/>
      <c r="B628" s="499" t="s">
        <v>2552</v>
      </c>
      <c r="C628" s="499" t="s">
        <v>2551</v>
      </c>
      <c r="D628" s="1101"/>
      <c r="E628" s="493">
        <f>F628-5</f>
        <v>43821</v>
      </c>
      <c r="F628" s="521">
        <f>F627+7</f>
        <v>43826</v>
      </c>
      <c r="G628" s="521">
        <f>F628+7</f>
        <v>43833</v>
      </c>
    </row>
    <row r="629" spans="1:7" s="460" customFormat="1" ht="15" customHeight="1">
      <c r="A629" s="450"/>
      <c r="B629" s="499" t="s">
        <v>2550</v>
      </c>
      <c r="C629" s="499" t="s">
        <v>2549</v>
      </c>
      <c r="D629" s="1171"/>
      <c r="E629" s="493">
        <f>F629-5</f>
        <v>43828</v>
      </c>
      <c r="F629" s="521">
        <f>F628+7</f>
        <v>43833</v>
      </c>
      <c r="G629" s="521">
        <f>F629+7</f>
        <v>43840</v>
      </c>
    </row>
    <row r="630" spans="1:7" s="465" customFormat="1" ht="18" customHeight="1">
      <c r="A630" s="1020" t="s">
        <v>2308</v>
      </c>
      <c r="B630" s="1020"/>
      <c r="C630" s="499"/>
      <c r="D630" s="527"/>
      <c r="E630" s="500"/>
      <c r="F630" s="500"/>
      <c r="G630" s="500"/>
    </row>
    <row r="631" spans="1:7" s="460" customFormat="1" ht="18" customHeight="1">
      <c r="A631" s="496"/>
      <c r="B631" s="1009" t="s">
        <v>25</v>
      </c>
      <c r="C631" s="1011" t="s">
        <v>26</v>
      </c>
      <c r="D631" s="1011" t="s">
        <v>5</v>
      </c>
      <c r="E631" s="492" t="s">
        <v>2456</v>
      </c>
      <c r="F631" s="492" t="s">
        <v>6</v>
      </c>
      <c r="G631" s="492" t="s">
        <v>2307</v>
      </c>
    </row>
    <row r="632" spans="1:7" s="460" customFormat="1" ht="18" customHeight="1">
      <c r="A632" s="496"/>
      <c r="B632" s="1010"/>
      <c r="C632" s="1012"/>
      <c r="D632" s="1012"/>
      <c r="E632" s="492" t="s">
        <v>2455</v>
      </c>
      <c r="F632" s="492" t="s">
        <v>29</v>
      </c>
      <c r="G632" s="492" t="s">
        <v>30</v>
      </c>
    </row>
    <row r="633" spans="1:7" s="460" customFormat="1" ht="17.25" customHeight="1">
      <c r="A633" s="496"/>
      <c r="B633" s="499" t="s">
        <v>2541</v>
      </c>
      <c r="C633" s="504" t="s">
        <v>2548</v>
      </c>
      <c r="D633" s="1013" t="s">
        <v>201</v>
      </c>
      <c r="E633" s="492">
        <f>F633-5</f>
        <v>43801</v>
      </c>
      <c r="F633" s="516">
        <v>43806</v>
      </c>
      <c r="G633" s="516">
        <f>F633+11</f>
        <v>43817</v>
      </c>
    </row>
    <row r="634" spans="1:7" s="460" customFormat="1" ht="17.25" customHeight="1">
      <c r="A634" s="496"/>
      <c r="B634" s="499" t="s">
        <v>2547</v>
      </c>
      <c r="C634" s="504" t="s">
        <v>2546</v>
      </c>
      <c r="D634" s="1013"/>
      <c r="E634" s="492">
        <f>F634-5</f>
        <v>43808</v>
      </c>
      <c r="F634" s="516">
        <f>F633+7</f>
        <v>43813</v>
      </c>
      <c r="G634" s="516">
        <f>F634+11</f>
        <v>43824</v>
      </c>
    </row>
    <row r="635" spans="1:7" s="460" customFormat="1" ht="17.25" customHeight="1">
      <c r="A635" s="496"/>
      <c r="B635" s="499" t="s">
        <v>2545</v>
      </c>
      <c r="C635" s="504" t="s">
        <v>2544</v>
      </c>
      <c r="D635" s="1013"/>
      <c r="E635" s="492">
        <f>F635-5</f>
        <v>43815</v>
      </c>
      <c r="F635" s="516">
        <f>F634+7</f>
        <v>43820</v>
      </c>
      <c r="G635" s="516">
        <f>F635+11</f>
        <v>43831</v>
      </c>
    </row>
    <row r="636" spans="1:7" s="460" customFormat="1" ht="17.25" customHeight="1">
      <c r="A636" s="496"/>
      <c r="B636" s="522" t="s">
        <v>2543</v>
      </c>
      <c r="C636" s="504" t="s">
        <v>2542</v>
      </c>
      <c r="D636" s="1013"/>
      <c r="E636" s="492">
        <f>F636-5</f>
        <v>43822</v>
      </c>
      <c r="F636" s="516">
        <f>F635+7</f>
        <v>43827</v>
      </c>
      <c r="G636" s="516">
        <f>F636+11</f>
        <v>43838</v>
      </c>
    </row>
    <row r="637" spans="1:7" s="460" customFormat="1" ht="17.25" customHeight="1">
      <c r="B637" s="522" t="s">
        <v>2541</v>
      </c>
      <c r="C637" s="504" t="s">
        <v>2540</v>
      </c>
      <c r="D637" s="1013"/>
      <c r="E637" s="492">
        <f>F637-5</f>
        <v>43829</v>
      </c>
      <c r="F637" s="516">
        <f>F636+7</f>
        <v>43834</v>
      </c>
      <c r="G637" s="516">
        <f>F637+11</f>
        <v>43845</v>
      </c>
    </row>
    <row r="638" spans="1:7" s="465" customFormat="1" ht="18" customHeight="1">
      <c r="A638" s="1020" t="s">
        <v>2539</v>
      </c>
      <c r="B638" s="1020"/>
      <c r="C638" s="502"/>
      <c r="D638" s="527"/>
      <c r="E638" s="500"/>
      <c r="F638" s="500"/>
      <c r="G638" s="500"/>
    </row>
    <row r="639" spans="1:7" s="460" customFormat="1" ht="18" customHeight="1">
      <c r="A639" s="496"/>
      <c r="B639" s="1009" t="s">
        <v>25</v>
      </c>
      <c r="C639" s="1011" t="s">
        <v>26</v>
      </c>
      <c r="D639" s="1011" t="s">
        <v>5</v>
      </c>
      <c r="E639" s="492" t="s">
        <v>2456</v>
      </c>
      <c r="F639" s="492" t="s">
        <v>6</v>
      </c>
      <c r="G639" s="492" t="s">
        <v>2307</v>
      </c>
    </row>
    <row r="640" spans="1:7" s="460" customFormat="1" ht="18" customHeight="1">
      <c r="A640" s="496"/>
      <c r="B640" s="1010"/>
      <c r="C640" s="1012"/>
      <c r="D640" s="1012"/>
      <c r="E640" s="492" t="s">
        <v>2455</v>
      </c>
      <c r="F640" s="492" t="s">
        <v>29</v>
      </c>
      <c r="G640" s="492" t="s">
        <v>30</v>
      </c>
    </row>
    <row r="641" spans="1:7" s="460" customFormat="1" ht="17.25" customHeight="1">
      <c r="A641" s="496"/>
      <c r="B641" s="499" t="s">
        <v>2538</v>
      </c>
      <c r="C641" s="499" t="s">
        <v>2537</v>
      </c>
      <c r="D641" s="1013" t="s">
        <v>181</v>
      </c>
      <c r="E641" s="492">
        <f>F641-5</f>
        <v>43795</v>
      </c>
      <c r="F641" s="516">
        <v>43800</v>
      </c>
      <c r="G641" s="516">
        <f>F641+9</f>
        <v>43809</v>
      </c>
    </row>
    <row r="642" spans="1:7" s="460" customFormat="1" ht="17.25" customHeight="1">
      <c r="A642" s="496"/>
      <c r="B642" s="499" t="s">
        <v>2536</v>
      </c>
      <c r="C642" s="499" t="s">
        <v>2535</v>
      </c>
      <c r="D642" s="1013"/>
      <c r="E642" s="492">
        <f>F642-5</f>
        <v>43802</v>
      </c>
      <c r="F642" s="516">
        <f>F641+7</f>
        <v>43807</v>
      </c>
      <c r="G642" s="516">
        <f>F642+9</f>
        <v>43816</v>
      </c>
    </row>
    <row r="643" spans="1:7" s="460" customFormat="1" ht="17.25" customHeight="1">
      <c r="A643" s="496"/>
      <c r="B643" s="499" t="s">
        <v>2534</v>
      </c>
      <c r="C643" s="499" t="s">
        <v>2533</v>
      </c>
      <c r="D643" s="1013"/>
      <c r="E643" s="492">
        <f>F643-5</f>
        <v>43809</v>
      </c>
      <c r="F643" s="516">
        <f>F642+7</f>
        <v>43814</v>
      </c>
      <c r="G643" s="516">
        <f>F643+9</f>
        <v>43823</v>
      </c>
    </row>
    <row r="644" spans="1:7" s="460" customFormat="1" ht="17.25" customHeight="1">
      <c r="A644" s="496"/>
      <c r="B644" s="499" t="s">
        <v>2532</v>
      </c>
      <c r="C644" s="499" t="s">
        <v>2531</v>
      </c>
      <c r="D644" s="1013"/>
      <c r="E644" s="492">
        <f>F644-5</f>
        <v>43816</v>
      </c>
      <c r="F644" s="516">
        <f>F643+7</f>
        <v>43821</v>
      </c>
      <c r="G644" s="516">
        <f>F644+9</f>
        <v>43830</v>
      </c>
    </row>
    <row r="645" spans="1:7" s="460" customFormat="1" ht="17.100000000000001" customHeight="1">
      <c r="B645" s="499" t="s">
        <v>1366</v>
      </c>
      <c r="C645" s="499" t="s">
        <v>1366</v>
      </c>
      <c r="D645" s="1013"/>
      <c r="E645" s="492">
        <f>F645-5</f>
        <v>43823</v>
      </c>
      <c r="F645" s="516">
        <f>F644+7</f>
        <v>43828</v>
      </c>
      <c r="G645" s="516">
        <f>F645+9</f>
        <v>43837</v>
      </c>
    </row>
    <row r="646" spans="1:7" s="511" customFormat="1" ht="15">
      <c r="A646" s="1141" t="s">
        <v>1458</v>
      </c>
      <c r="B646" s="1142"/>
      <c r="E646" s="526"/>
      <c r="F646" s="525"/>
      <c r="G646" s="525"/>
    </row>
    <row r="647" spans="1:7" s="460" customFormat="1" ht="15" customHeight="1">
      <c r="A647" s="450"/>
      <c r="B647" s="1009" t="s">
        <v>25</v>
      </c>
      <c r="C647" s="1011" t="s">
        <v>26</v>
      </c>
      <c r="D647" s="1011" t="s">
        <v>5</v>
      </c>
      <c r="E647" s="477" t="s">
        <v>2456</v>
      </c>
      <c r="F647" s="477" t="s">
        <v>6</v>
      </c>
      <c r="G647" s="477" t="s">
        <v>218</v>
      </c>
    </row>
    <row r="648" spans="1:7" s="460" customFormat="1" ht="15">
      <c r="A648" s="450"/>
      <c r="B648" s="1010"/>
      <c r="C648" s="1012"/>
      <c r="D648" s="1012"/>
      <c r="E648" s="524" t="s">
        <v>2455</v>
      </c>
      <c r="F648" s="524" t="s">
        <v>29</v>
      </c>
      <c r="G648" s="524" t="s">
        <v>30</v>
      </c>
    </row>
    <row r="649" spans="1:7" s="460" customFormat="1" ht="15">
      <c r="A649" s="450"/>
      <c r="B649" s="522" t="s">
        <v>1443</v>
      </c>
      <c r="C649" s="523" t="s">
        <v>1442</v>
      </c>
      <c r="D649" s="1013" t="s">
        <v>2530</v>
      </c>
      <c r="E649" s="492">
        <f>F649-5</f>
        <v>43800</v>
      </c>
      <c r="F649" s="521">
        <v>43805</v>
      </c>
      <c r="G649" s="521">
        <f>F649+21</f>
        <v>43826</v>
      </c>
    </row>
    <row r="650" spans="1:7" s="460" customFormat="1" ht="15">
      <c r="A650" s="450"/>
      <c r="B650" s="522" t="s">
        <v>1441</v>
      </c>
      <c r="C650" s="523" t="s">
        <v>1440</v>
      </c>
      <c r="D650" s="1013"/>
      <c r="E650" s="492">
        <f>F650-5</f>
        <v>43807</v>
      </c>
      <c r="F650" s="521">
        <f>F649+7</f>
        <v>43812</v>
      </c>
      <c r="G650" s="521">
        <f>F650+21</f>
        <v>43833</v>
      </c>
    </row>
    <row r="651" spans="1:7" s="460" customFormat="1" ht="15">
      <c r="A651" s="450"/>
      <c r="B651" s="522" t="s">
        <v>1439</v>
      </c>
      <c r="C651" s="523" t="s">
        <v>1438</v>
      </c>
      <c r="D651" s="1013"/>
      <c r="E651" s="492">
        <f>F651-5</f>
        <v>43814</v>
      </c>
      <c r="F651" s="521">
        <f>F650+7</f>
        <v>43819</v>
      </c>
      <c r="G651" s="521">
        <f>F651+21</f>
        <v>43840</v>
      </c>
    </row>
    <row r="652" spans="1:7" s="460" customFormat="1" ht="15">
      <c r="A652" s="450"/>
      <c r="B652" s="522" t="s">
        <v>1437</v>
      </c>
      <c r="C652" s="504" t="s">
        <v>1436</v>
      </c>
      <c r="D652" s="1013"/>
      <c r="E652" s="492">
        <f>F652-5</f>
        <v>43821</v>
      </c>
      <c r="F652" s="521">
        <f>F651+7</f>
        <v>43826</v>
      </c>
      <c r="G652" s="521">
        <f>F652+21</f>
        <v>43847</v>
      </c>
    </row>
    <row r="653" spans="1:7" s="460" customFormat="1" ht="15">
      <c r="A653" s="450"/>
      <c r="B653" s="522" t="s">
        <v>1366</v>
      </c>
      <c r="C653" s="504" t="s">
        <v>1366</v>
      </c>
      <c r="D653" s="1013"/>
      <c r="E653" s="492">
        <f>F653-5</f>
        <v>43828</v>
      </c>
      <c r="F653" s="521">
        <f>F652+7</f>
        <v>43833</v>
      </c>
      <c r="G653" s="521">
        <f>F653+21</f>
        <v>43854</v>
      </c>
    </row>
    <row r="654" spans="1:7" s="517" customFormat="1" ht="18" customHeight="1">
      <c r="A654" s="1020" t="s">
        <v>1</v>
      </c>
      <c r="B654" s="1020"/>
      <c r="C654" s="520"/>
      <c r="D654" s="519"/>
      <c r="E654" s="518"/>
      <c r="F654" s="518"/>
      <c r="G654" s="518"/>
    </row>
    <row r="655" spans="1:7" s="460" customFormat="1" ht="18" hidden="1" customHeight="1">
      <c r="A655" s="496"/>
      <c r="B655" s="1114" t="s">
        <v>25</v>
      </c>
      <c r="C655" s="1011" t="s">
        <v>26</v>
      </c>
      <c r="D655" s="1011" t="s">
        <v>5</v>
      </c>
      <c r="E655" s="492" t="s">
        <v>2456</v>
      </c>
      <c r="F655" s="492" t="s">
        <v>6</v>
      </c>
      <c r="G655" s="492" t="s">
        <v>1</v>
      </c>
    </row>
    <row r="656" spans="1:7" s="460" customFormat="1" ht="18" hidden="1" customHeight="1">
      <c r="A656" s="496"/>
      <c r="B656" s="1115"/>
      <c r="C656" s="1012"/>
      <c r="D656" s="1012"/>
      <c r="E656" s="492" t="s">
        <v>2455</v>
      </c>
      <c r="F656" s="492" t="s">
        <v>29</v>
      </c>
      <c r="G656" s="492" t="s">
        <v>30</v>
      </c>
    </row>
    <row r="657" spans="1:7" s="460" customFormat="1" ht="17.25" hidden="1" customHeight="1">
      <c r="A657" s="496"/>
      <c r="B657" s="499" t="s">
        <v>2529</v>
      </c>
      <c r="C657" s="504" t="s">
        <v>2359</v>
      </c>
      <c r="D657" s="1013" t="s">
        <v>213</v>
      </c>
      <c r="E657" s="492">
        <f>F657-5</f>
        <v>43585</v>
      </c>
      <c r="F657" s="516">
        <v>43590</v>
      </c>
      <c r="G657" s="516">
        <f>F657+18</f>
        <v>43608</v>
      </c>
    </row>
    <row r="658" spans="1:7" s="460" customFormat="1" ht="17.25" hidden="1" customHeight="1">
      <c r="A658" s="496"/>
      <c r="B658" s="499" t="s">
        <v>2528</v>
      </c>
      <c r="C658" s="504" t="s">
        <v>2527</v>
      </c>
      <c r="D658" s="1013"/>
      <c r="E658" s="492">
        <f>F658-5</f>
        <v>43592</v>
      </c>
      <c r="F658" s="516">
        <f>F657+7</f>
        <v>43597</v>
      </c>
      <c r="G658" s="516">
        <f>F658+18</f>
        <v>43615</v>
      </c>
    </row>
    <row r="659" spans="1:7" s="460" customFormat="1" ht="17.25" hidden="1" customHeight="1">
      <c r="A659" s="496"/>
      <c r="B659" s="499" t="s">
        <v>2526</v>
      </c>
      <c r="C659" s="504" t="s">
        <v>2525</v>
      </c>
      <c r="D659" s="1013"/>
      <c r="E659" s="492">
        <f>F659-5</f>
        <v>43599</v>
      </c>
      <c r="F659" s="516">
        <f>F658+7</f>
        <v>43604</v>
      </c>
      <c r="G659" s="516">
        <f>F659+18</f>
        <v>43622</v>
      </c>
    </row>
    <row r="660" spans="1:7" s="460" customFormat="1" ht="17.25" hidden="1" customHeight="1">
      <c r="A660" s="496"/>
      <c r="B660" s="499" t="s">
        <v>62</v>
      </c>
      <c r="C660" s="504" t="s">
        <v>2524</v>
      </c>
      <c r="D660" s="1013"/>
      <c r="E660" s="492">
        <f>F660-5</f>
        <v>43606</v>
      </c>
      <c r="F660" s="516">
        <f>F659+7</f>
        <v>43611</v>
      </c>
      <c r="G660" s="516">
        <f>F660+18</f>
        <v>43629</v>
      </c>
    </row>
    <row r="661" spans="1:7" s="460" customFormat="1" ht="17.25" hidden="1" customHeight="1">
      <c r="B661" s="499" t="s">
        <v>2467</v>
      </c>
      <c r="C661" s="504" t="s">
        <v>2467</v>
      </c>
      <c r="D661" s="1013"/>
      <c r="E661" s="492">
        <f>F661-5</f>
        <v>43613</v>
      </c>
      <c r="F661" s="516">
        <f>F660+7</f>
        <v>43618</v>
      </c>
      <c r="G661" s="516">
        <f>F661+18</f>
        <v>43636</v>
      </c>
    </row>
    <row r="662" spans="1:7" s="460" customFormat="1" ht="18" hidden="1" customHeight="1">
      <c r="A662" s="496"/>
      <c r="B662" s="1009" t="s">
        <v>25</v>
      </c>
      <c r="C662" s="1011" t="s">
        <v>26</v>
      </c>
      <c r="D662" s="1011" t="s">
        <v>5</v>
      </c>
      <c r="E662" s="492" t="s">
        <v>2456</v>
      </c>
      <c r="F662" s="492" t="s">
        <v>6</v>
      </c>
      <c r="G662" s="492" t="s">
        <v>1</v>
      </c>
    </row>
    <row r="663" spans="1:7" s="460" customFormat="1" ht="18" hidden="1" customHeight="1">
      <c r="A663" s="496"/>
      <c r="B663" s="1010"/>
      <c r="C663" s="1012"/>
      <c r="D663" s="1012"/>
      <c r="E663" s="492" t="s">
        <v>2455</v>
      </c>
      <c r="F663" s="492" t="s">
        <v>29</v>
      </c>
      <c r="G663" s="492" t="s">
        <v>30</v>
      </c>
    </row>
    <row r="664" spans="1:7" s="460" customFormat="1" ht="17.25" hidden="1" customHeight="1">
      <c r="A664" s="496"/>
      <c r="B664" s="499" t="s">
        <v>2523</v>
      </c>
      <c r="C664" s="499" t="s">
        <v>2523</v>
      </c>
      <c r="D664" s="1013" t="s">
        <v>2522</v>
      </c>
      <c r="E664" s="492">
        <f>F664-5</f>
        <v>43739</v>
      </c>
      <c r="F664" s="516">
        <v>43744</v>
      </c>
      <c r="G664" s="516">
        <f>F664+18</f>
        <v>43762</v>
      </c>
    </row>
    <row r="665" spans="1:7" s="460" customFormat="1" ht="17.25" hidden="1" customHeight="1">
      <c r="A665" s="496"/>
      <c r="B665" s="499" t="s">
        <v>2521</v>
      </c>
      <c r="C665" s="499" t="s">
        <v>2520</v>
      </c>
      <c r="D665" s="1013"/>
      <c r="E665" s="492">
        <f>F665-5</f>
        <v>43746</v>
      </c>
      <c r="F665" s="516">
        <f>F664+7</f>
        <v>43751</v>
      </c>
      <c r="G665" s="516">
        <f>F665+18</f>
        <v>43769</v>
      </c>
    </row>
    <row r="666" spans="1:7" s="460" customFormat="1" ht="17.25" hidden="1" customHeight="1">
      <c r="A666" s="496"/>
      <c r="B666" s="499" t="s">
        <v>2519</v>
      </c>
      <c r="C666" s="499" t="s">
        <v>2518</v>
      </c>
      <c r="D666" s="1013"/>
      <c r="E666" s="492">
        <f>F666-5</f>
        <v>43753</v>
      </c>
      <c r="F666" s="516">
        <f>F665+7</f>
        <v>43758</v>
      </c>
      <c r="G666" s="516">
        <f>F666+18</f>
        <v>43776</v>
      </c>
    </row>
    <row r="667" spans="1:7" s="460" customFormat="1" ht="17.25" hidden="1" customHeight="1">
      <c r="A667" s="496"/>
      <c r="B667" s="499" t="s">
        <v>2513</v>
      </c>
      <c r="C667" s="499" t="s">
        <v>2508</v>
      </c>
      <c r="D667" s="1013"/>
      <c r="E667" s="492">
        <f>F667-5</f>
        <v>43760</v>
      </c>
      <c r="F667" s="516">
        <f>F666+7</f>
        <v>43765</v>
      </c>
      <c r="G667" s="516">
        <f>F667+18</f>
        <v>43783</v>
      </c>
    </row>
    <row r="668" spans="1:7" s="460" customFormat="1" ht="17.25" hidden="1" customHeight="1">
      <c r="B668" s="499" t="s">
        <v>2511</v>
      </c>
      <c r="C668" s="504" t="s">
        <v>2517</v>
      </c>
      <c r="D668" s="1013"/>
      <c r="E668" s="492">
        <f>F668-5</f>
        <v>43767</v>
      </c>
      <c r="F668" s="516">
        <f>F667+7</f>
        <v>43772</v>
      </c>
      <c r="G668" s="516">
        <f>F668+18</f>
        <v>43790</v>
      </c>
    </row>
    <row r="669" spans="1:7" s="460" customFormat="1" ht="18" customHeight="1">
      <c r="A669" s="496"/>
      <c r="B669" s="1009" t="s">
        <v>25</v>
      </c>
      <c r="C669" s="1011" t="s">
        <v>26</v>
      </c>
      <c r="D669" s="1011" t="s">
        <v>5</v>
      </c>
      <c r="E669" s="492" t="s">
        <v>2456</v>
      </c>
      <c r="F669" s="492" t="s">
        <v>6</v>
      </c>
      <c r="G669" s="492" t="s">
        <v>1</v>
      </c>
    </row>
    <row r="670" spans="1:7" s="460" customFormat="1" ht="18" customHeight="1">
      <c r="A670" s="496"/>
      <c r="B670" s="1010"/>
      <c r="C670" s="1012"/>
      <c r="D670" s="1012"/>
      <c r="E670" s="492" t="s">
        <v>2455</v>
      </c>
      <c r="F670" s="492" t="s">
        <v>29</v>
      </c>
      <c r="G670" s="492" t="s">
        <v>30</v>
      </c>
    </row>
    <row r="671" spans="1:7" s="460" customFormat="1" ht="17.25" customHeight="1">
      <c r="A671" s="496"/>
      <c r="B671" s="499" t="s">
        <v>2516</v>
      </c>
      <c r="C671" s="499" t="s">
        <v>2515</v>
      </c>
      <c r="D671" s="1013" t="s">
        <v>2514</v>
      </c>
      <c r="E671" s="492">
        <f>F671-5</f>
        <v>43795</v>
      </c>
      <c r="F671" s="516">
        <v>43800</v>
      </c>
      <c r="G671" s="516">
        <f>F671+18</f>
        <v>43818</v>
      </c>
    </row>
    <row r="672" spans="1:7" s="460" customFormat="1" ht="17.25" customHeight="1">
      <c r="A672" s="496"/>
      <c r="B672" s="499" t="s">
        <v>2513</v>
      </c>
      <c r="C672" s="499" t="s">
        <v>2512</v>
      </c>
      <c r="D672" s="1013"/>
      <c r="E672" s="492">
        <f>F672-5</f>
        <v>43802</v>
      </c>
      <c r="F672" s="516">
        <f>F671+7</f>
        <v>43807</v>
      </c>
      <c r="G672" s="516">
        <f>F672+18</f>
        <v>43825</v>
      </c>
    </row>
    <row r="673" spans="1:7" s="460" customFormat="1" ht="17.25" customHeight="1">
      <c r="A673" s="496"/>
      <c r="B673" s="499" t="s">
        <v>2511</v>
      </c>
      <c r="C673" s="499" t="s">
        <v>2510</v>
      </c>
      <c r="D673" s="1013"/>
      <c r="E673" s="492">
        <f>F673-5</f>
        <v>43809</v>
      </c>
      <c r="F673" s="516">
        <f>F672+7</f>
        <v>43814</v>
      </c>
      <c r="G673" s="516">
        <f>F673+18</f>
        <v>43832</v>
      </c>
    </row>
    <row r="674" spans="1:7" s="460" customFormat="1" ht="17.25" customHeight="1">
      <c r="A674" s="496"/>
      <c r="B674" s="499" t="s">
        <v>2509</v>
      </c>
      <c r="C674" s="499" t="s">
        <v>2508</v>
      </c>
      <c r="D674" s="1013"/>
      <c r="E674" s="492">
        <f>F674-5</f>
        <v>43816</v>
      </c>
      <c r="F674" s="516">
        <f>F673+7</f>
        <v>43821</v>
      </c>
      <c r="G674" s="516">
        <f>F674+18</f>
        <v>43839</v>
      </c>
    </row>
    <row r="675" spans="1:7" s="460" customFormat="1" ht="17.25" customHeight="1">
      <c r="B675" s="499" t="s">
        <v>2507</v>
      </c>
      <c r="C675" s="504" t="s">
        <v>2506</v>
      </c>
      <c r="D675" s="1013"/>
      <c r="E675" s="492">
        <f>F675-5</f>
        <v>43823</v>
      </c>
      <c r="F675" s="516">
        <f>F674+7</f>
        <v>43828</v>
      </c>
      <c r="G675" s="516">
        <f>F675+18</f>
        <v>43846</v>
      </c>
    </row>
    <row r="676" spans="1:7" s="511" customFormat="1">
      <c r="A676" s="1141" t="s">
        <v>2505</v>
      </c>
      <c r="B676" s="1141"/>
      <c r="C676" s="515"/>
      <c r="D676" s="514"/>
      <c r="E676" s="513"/>
      <c r="F676" s="512"/>
      <c r="G676" s="512"/>
    </row>
    <row r="677" spans="1:7" s="460" customFormat="1" ht="15">
      <c r="A677" s="505"/>
      <c r="B677" s="1009" t="s">
        <v>25</v>
      </c>
      <c r="C677" s="1011" t="s">
        <v>26</v>
      </c>
      <c r="D677" s="1172" t="s">
        <v>5</v>
      </c>
      <c r="E677" s="492" t="s">
        <v>2456</v>
      </c>
      <c r="F677" s="492" t="s">
        <v>6</v>
      </c>
      <c r="G677" s="492" t="s">
        <v>224</v>
      </c>
    </row>
    <row r="678" spans="1:7" s="460" customFormat="1" ht="15">
      <c r="A678" s="505"/>
      <c r="B678" s="1124"/>
      <c r="C678" s="1148"/>
      <c r="D678" s="1173"/>
      <c r="E678" s="492" t="s">
        <v>2455</v>
      </c>
      <c r="F678" s="492" t="s">
        <v>29</v>
      </c>
      <c r="G678" s="492" t="s">
        <v>30</v>
      </c>
    </row>
    <row r="679" spans="1:7" s="460" customFormat="1" ht="15">
      <c r="A679" s="505"/>
      <c r="B679" s="499" t="s">
        <v>2504</v>
      </c>
      <c r="C679" s="499" t="s">
        <v>2503</v>
      </c>
      <c r="D679" s="1023" t="s">
        <v>148</v>
      </c>
      <c r="E679" s="493">
        <f>F679-5</f>
        <v>43797</v>
      </c>
      <c r="F679" s="492">
        <v>43802</v>
      </c>
      <c r="G679" s="492">
        <f>F679+21</f>
        <v>43823</v>
      </c>
    </row>
    <row r="680" spans="1:7" s="460" customFormat="1" ht="15">
      <c r="A680" s="505"/>
      <c r="B680" s="499" t="s">
        <v>2467</v>
      </c>
      <c r="C680" s="504" t="s">
        <v>2467</v>
      </c>
      <c r="D680" s="1104"/>
      <c r="E680" s="493">
        <f>F680-5</f>
        <v>43804</v>
      </c>
      <c r="F680" s="492">
        <f>F679+7</f>
        <v>43809</v>
      </c>
      <c r="G680" s="492">
        <f>F680+17</f>
        <v>43826</v>
      </c>
    </row>
    <row r="681" spans="1:7" s="460" customFormat="1" ht="15">
      <c r="A681" s="505"/>
      <c r="B681" s="499" t="s">
        <v>2502</v>
      </c>
      <c r="C681" s="499" t="s">
        <v>2491</v>
      </c>
      <c r="D681" s="1104"/>
      <c r="E681" s="493">
        <f>F681-5</f>
        <v>43811</v>
      </c>
      <c r="F681" s="492">
        <f>F680+7</f>
        <v>43816</v>
      </c>
      <c r="G681" s="492">
        <f>F681+17</f>
        <v>43833</v>
      </c>
    </row>
    <row r="682" spans="1:7" s="460" customFormat="1" ht="15">
      <c r="A682" s="505"/>
      <c r="B682" s="499" t="s">
        <v>2501</v>
      </c>
      <c r="C682" s="504" t="s">
        <v>2500</v>
      </c>
      <c r="D682" s="1104"/>
      <c r="E682" s="493">
        <f>F682-5</f>
        <v>43818</v>
      </c>
      <c r="F682" s="492">
        <f>F681+7</f>
        <v>43823</v>
      </c>
      <c r="G682" s="492">
        <f>F682+17</f>
        <v>43840</v>
      </c>
    </row>
    <row r="683" spans="1:7" s="460" customFormat="1" ht="15.95" customHeight="1">
      <c r="A683" s="505"/>
      <c r="B683" s="499" t="s">
        <v>2467</v>
      </c>
      <c r="C683" s="504" t="s">
        <v>2467</v>
      </c>
      <c r="D683" s="1024"/>
      <c r="E683" s="493">
        <f>F683-5</f>
        <v>43825</v>
      </c>
      <c r="F683" s="492">
        <f>F682+7</f>
        <v>43830</v>
      </c>
      <c r="G683" s="492">
        <f>F683+17</f>
        <v>43847</v>
      </c>
    </row>
    <row r="684" spans="1:7" s="465" customFormat="1">
      <c r="A684" s="1020" t="s">
        <v>2499</v>
      </c>
      <c r="B684" s="1020"/>
      <c r="C684" s="510"/>
      <c r="D684" s="509"/>
      <c r="E684" s="508"/>
      <c r="F684" s="507"/>
      <c r="G684" s="507"/>
    </row>
    <row r="685" spans="1:7" s="460" customFormat="1" ht="15">
      <c r="A685" s="505"/>
      <c r="B685" s="1009" t="s">
        <v>25</v>
      </c>
      <c r="C685" s="1011" t="s">
        <v>26</v>
      </c>
      <c r="D685" s="1011" t="s">
        <v>5</v>
      </c>
      <c r="E685" s="492" t="s">
        <v>2456</v>
      </c>
      <c r="F685" s="492" t="s">
        <v>6</v>
      </c>
      <c r="G685" s="492" t="s">
        <v>223</v>
      </c>
    </row>
    <row r="686" spans="1:7" s="460" customFormat="1" ht="15">
      <c r="A686" s="505"/>
      <c r="B686" s="1010"/>
      <c r="C686" s="1012"/>
      <c r="D686" s="1012"/>
      <c r="E686" s="492" t="s">
        <v>2455</v>
      </c>
      <c r="F686" s="492" t="s">
        <v>29</v>
      </c>
      <c r="G686" s="492" t="s">
        <v>30</v>
      </c>
    </row>
    <row r="687" spans="1:7" s="460" customFormat="1" ht="15">
      <c r="A687" s="505"/>
      <c r="B687" s="499" t="s">
        <v>2498</v>
      </c>
      <c r="C687" s="504" t="s">
        <v>2497</v>
      </c>
      <c r="D687" s="1013" t="s">
        <v>148</v>
      </c>
      <c r="E687" s="493">
        <f>F687-5</f>
        <v>43798</v>
      </c>
      <c r="F687" s="492">
        <v>43803</v>
      </c>
      <c r="G687" s="492">
        <f>F687+21</f>
        <v>43824</v>
      </c>
    </row>
    <row r="688" spans="1:7" s="460" customFormat="1" ht="15">
      <c r="A688" s="505"/>
      <c r="B688" s="499" t="s">
        <v>2496</v>
      </c>
      <c r="C688" s="504" t="s">
        <v>2495</v>
      </c>
      <c r="D688" s="1013"/>
      <c r="E688" s="493">
        <f>F688-5</f>
        <v>43805</v>
      </c>
      <c r="F688" s="492">
        <f>F687+7</f>
        <v>43810</v>
      </c>
      <c r="G688" s="492">
        <f>F688+21</f>
        <v>43831</v>
      </c>
    </row>
    <row r="689" spans="1:7" s="460" customFormat="1" ht="15">
      <c r="A689" s="505"/>
      <c r="B689" s="504" t="s">
        <v>2494</v>
      </c>
      <c r="C689" s="504" t="s">
        <v>2493</v>
      </c>
      <c r="D689" s="1013"/>
      <c r="E689" s="493">
        <f>F689-5</f>
        <v>43812</v>
      </c>
      <c r="F689" s="492">
        <f>F688+7</f>
        <v>43817</v>
      </c>
      <c r="G689" s="492">
        <f>F689+21</f>
        <v>43838</v>
      </c>
    </row>
    <row r="690" spans="1:7" s="460" customFormat="1" ht="15">
      <c r="A690" s="505"/>
      <c r="B690" s="499" t="s">
        <v>2492</v>
      </c>
      <c r="C690" s="499" t="s">
        <v>2491</v>
      </c>
      <c r="D690" s="1013"/>
      <c r="E690" s="493">
        <f>F690-5</f>
        <v>43819</v>
      </c>
      <c r="F690" s="492">
        <f>F689+7</f>
        <v>43824</v>
      </c>
      <c r="G690" s="492">
        <f>F690+21</f>
        <v>43845</v>
      </c>
    </row>
    <row r="691" spans="1:7" s="460" customFormat="1" ht="15">
      <c r="A691" s="505"/>
      <c r="B691" s="499" t="s">
        <v>2490</v>
      </c>
      <c r="C691" s="504" t="s">
        <v>2489</v>
      </c>
      <c r="D691" s="1013"/>
      <c r="E691" s="493">
        <f>F691-5</f>
        <v>43826</v>
      </c>
      <c r="F691" s="492">
        <f>F690+7</f>
        <v>43831</v>
      </c>
      <c r="G691" s="492">
        <f>F691+21</f>
        <v>43852</v>
      </c>
    </row>
    <row r="692" spans="1:7" s="465" customFormat="1">
      <c r="A692" s="1020" t="s">
        <v>2488</v>
      </c>
      <c r="B692" s="1020"/>
      <c r="C692" s="510"/>
      <c r="D692" s="509"/>
      <c r="E692" s="508"/>
      <c r="F692" s="507"/>
      <c r="G692" s="507"/>
    </row>
    <row r="693" spans="1:7" s="460" customFormat="1" ht="15">
      <c r="A693" s="505"/>
      <c r="B693" s="1009" t="s">
        <v>25</v>
      </c>
      <c r="C693" s="1011" t="s">
        <v>26</v>
      </c>
      <c r="D693" s="1011" t="s">
        <v>5</v>
      </c>
      <c r="E693" s="492" t="s">
        <v>2456</v>
      </c>
      <c r="F693" s="492" t="s">
        <v>6</v>
      </c>
      <c r="G693" s="492" t="s">
        <v>119</v>
      </c>
    </row>
    <row r="694" spans="1:7" s="460" customFormat="1" ht="15">
      <c r="A694" s="505"/>
      <c r="B694" s="1010"/>
      <c r="C694" s="1012"/>
      <c r="D694" s="1012"/>
      <c r="E694" s="492" t="s">
        <v>2455</v>
      </c>
      <c r="F694" s="492" t="s">
        <v>29</v>
      </c>
      <c r="G694" s="492" t="s">
        <v>30</v>
      </c>
    </row>
    <row r="695" spans="1:7" s="460" customFormat="1" ht="15">
      <c r="A695" s="505"/>
      <c r="B695" s="499" t="s">
        <v>2487</v>
      </c>
      <c r="C695" s="506" t="s">
        <v>2486</v>
      </c>
      <c r="D695" s="1013" t="s">
        <v>148</v>
      </c>
      <c r="E695" s="493">
        <f>F695-5</f>
        <v>43795</v>
      </c>
      <c r="F695" s="492">
        <v>43800</v>
      </c>
      <c r="G695" s="492">
        <f>F695+21</f>
        <v>43821</v>
      </c>
    </row>
    <row r="696" spans="1:7" s="460" customFormat="1" ht="15">
      <c r="A696" s="505"/>
      <c r="B696" s="499" t="s">
        <v>2485</v>
      </c>
      <c r="C696" s="499" t="s">
        <v>2481</v>
      </c>
      <c r="D696" s="1013"/>
      <c r="E696" s="493">
        <f>F696-5</f>
        <v>43802</v>
      </c>
      <c r="F696" s="492">
        <f>F695+7</f>
        <v>43807</v>
      </c>
      <c r="G696" s="492">
        <f>F696+21</f>
        <v>43828</v>
      </c>
    </row>
    <row r="697" spans="1:7" s="460" customFormat="1" ht="15">
      <c r="A697" s="505"/>
      <c r="B697" s="499" t="s">
        <v>2484</v>
      </c>
      <c r="C697" s="504" t="s">
        <v>2483</v>
      </c>
      <c r="D697" s="1013"/>
      <c r="E697" s="493">
        <f>F697-5</f>
        <v>43809</v>
      </c>
      <c r="F697" s="492">
        <f>F696+7</f>
        <v>43814</v>
      </c>
      <c r="G697" s="492">
        <f>F697+21</f>
        <v>43835</v>
      </c>
    </row>
    <row r="698" spans="1:7" s="460" customFormat="1" ht="15">
      <c r="A698" s="505"/>
      <c r="B698" s="499" t="s">
        <v>2482</v>
      </c>
      <c r="C698" s="499" t="s">
        <v>2481</v>
      </c>
      <c r="D698" s="1013"/>
      <c r="E698" s="493">
        <f>F698-5</f>
        <v>43816</v>
      </c>
      <c r="F698" s="492">
        <f>F697+7</f>
        <v>43821</v>
      </c>
      <c r="G698" s="492">
        <f>F698+21</f>
        <v>43842</v>
      </c>
    </row>
    <row r="699" spans="1:7" s="460" customFormat="1" ht="15">
      <c r="A699" s="505"/>
      <c r="B699" s="499" t="s">
        <v>2480</v>
      </c>
      <c r="C699" s="504" t="s">
        <v>2479</v>
      </c>
      <c r="D699" s="1013"/>
      <c r="E699" s="493">
        <f>F699-5</f>
        <v>43823</v>
      </c>
      <c r="F699" s="492">
        <f>F698+7</f>
        <v>43828</v>
      </c>
      <c r="G699" s="492">
        <f>F699+21</f>
        <v>43849</v>
      </c>
    </row>
    <row r="700" spans="1:7" s="465" customFormat="1" ht="15" customHeight="1">
      <c r="A700" s="1020" t="s">
        <v>79</v>
      </c>
      <c r="B700" s="1020"/>
      <c r="C700" s="502"/>
      <c r="D700" s="501"/>
      <c r="E700" s="500"/>
      <c r="F700" s="500"/>
      <c r="G700" s="500"/>
    </row>
    <row r="701" spans="1:7" s="460" customFormat="1" ht="15" customHeight="1">
      <c r="A701" s="496"/>
      <c r="B701" s="1009" t="s">
        <v>25</v>
      </c>
      <c r="C701" s="1011" t="s">
        <v>26</v>
      </c>
      <c r="D701" s="1011" t="s">
        <v>5</v>
      </c>
      <c r="E701" s="492" t="s">
        <v>2456</v>
      </c>
      <c r="F701" s="492" t="s">
        <v>6</v>
      </c>
      <c r="G701" s="492" t="s">
        <v>79</v>
      </c>
    </row>
    <row r="702" spans="1:7" s="460" customFormat="1" ht="15" customHeight="1">
      <c r="A702" s="496"/>
      <c r="B702" s="1010"/>
      <c r="C702" s="1012"/>
      <c r="D702" s="1012"/>
      <c r="E702" s="492" t="s">
        <v>2455</v>
      </c>
      <c r="F702" s="492" t="s">
        <v>29</v>
      </c>
      <c r="G702" s="492" t="s">
        <v>30</v>
      </c>
    </row>
    <row r="703" spans="1:7" s="460" customFormat="1" ht="15" customHeight="1">
      <c r="A703" s="496"/>
      <c r="B703" s="499" t="s">
        <v>2477</v>
      </c>
      <c r="C703" s="504" t="s">
        <v>2476</v>
      </c>
      <c r="D703" s="1013" t="s">
        <v>129</v>
      </c>
      <c r="E703" s="493">
        <f>F703-5</f>
        <v>43796</v>
      </c>
      <c r="F703" s="492">
        <v>43801</v>
      </c>
      <c r="G703" s="492">
        <f>F703+17</f>
        <v>43818</v>
      </c>
    </row>
    <row r="704" spans="1:7" s="460" customFormat="1" ht="15" customHeight="1">
      <c r="A704" s="496"/>
      <c r="B704" s="499" t="s">
        <v>2475</v>
      </c>
      <c r="C704" s="504" t="s">
        <v>2474</v>
      </c>
      <c r="D704" s="1013"/>
      <c r="E704" s="493">
        <f>F704-5</f>
        <v>43803</v>
      </c>
      <c r="F704" s="492">
        <f>F703+7</f>
        <v>43808</v>
      </c>
      <c r="G704" s="492">
        <f>F704+17</f>
        <v>43825</v>
      </c>
    </row>
    <row r="705" spans="1:7" s="460" customFormat="1" ht="18" customHeight="1">
      <c r="A705" s="496"/>
      <c r="B705" s="499" t="s">
        <v>2473</v>
      </c>
      <c r="C705" s="504" t="s">
        <v>2472</v>
      </c>
      <c r="D705" s="1013"/>
      <c r="E705" s="493">
        <f>F705-5</f>
        <v>43810</v>
      </c>
      <c r="F705" s="492">
        <f>F704+7</f>
        <v>43815</v>
      </c>
      <c r="G705" s="492">
        <f>F705+17</f>
        <v>43832</v>
      </c>
    </row>
    <row r="706" spans="1:7" s="460" customFormat="1" ht="18" customHeight="1">
      <c r="A706" s="496"/>
      <c r="B706" s="499" t="s">
        <v>2467</v>
      </c>
      <c r="C706" s="504" t="s">
        <v>2467</v>
      </c>
      <c r="D706" s="1013"/>
      <c r="E706" s="493">
        <f>F706-5</f>
        <v>43817</v>
      </c>
      <c r="F706" s="492">
        <f>F705+7</f>
        <v>43822</v>
      </c>
      <c r="G706" s="492">
        <f>F706+17</f>
        <v>43839</v>
      </c>
    </row>
    <row r="707" spans="1:7" s="460" customFormat="1" ht="17.25" customHeight="1">
      <c r="A707" s="496"/>
      <c r="B707" s="503" t="s">
        <v>2467</v>
      </c>
      <c r="C707" s="499" t="s">
        <v>2467</v>
      </c>
      <c r="D707" s="1013"/>
      <c r="E707" s="493">
        <f>F707-5</f>
        <v>43824</v>
      </c>
      <c r="F707" s="492">
        <f>F706+7</f>
        <v>43829</v>
      </c>
      <c r="G707" s="492">
        <f>F707+17</f>
        <v>43846</v>
      </c>
    </row>
    <row r="708" spans="1:7" s="465" customFormat="1" ht="15" customHeight="1">
      <c r="A708" s="1020" t="s">
        <v>2478</v>
      </c>
      <c r="B708" s="1020"/>
      <c r="C708" s="502"/>
      <c r="D708" s="501"/>
      <c r="E708" s="500"/>
      <c r="F708" s="500"/>
      <c r="G708" s="500"/>
    </row>
    <row r="709" spans="1:7" s="460" customFormat="1" ht="15" customHeight="1">
      <c r="A709" s="496"/>
      <c r="B709" s="1009" t="s">
        <v>25</v>
      </c>
      <c r="C709" s="1011" t="s">
        <v>26</v>
      </c>
      <c r="D709" s="1011" t="s">
        <v>5</v>
      </c>
      <c r="E709" s="492" t="s">
        <v>2456</v>
      </c>
      <c r="F709" s="492" t="s">
        <v>6</v>
      </c>
      <c r="G709" s="492" t="s">
        <v>74</v>
      </c>
    </row>
    <row r="710" spans="1:7" s="460" customFormat="1" ht="15" customHeight="1">
      <c r="A710" s="496"/>
      <c r="B710" s="1010"/>
      <c r="C710" s="1012"/>
      <c r="D710" s="1012"/>
      <c r="E710" s="492" t="s">
        <v>2455</v>
      </c>
      <c r="F710" s="492" t="s">
        <v>29</v>
      </c>
      <c r="G710" s="492" t="s">
        <v>30</v>
      </c>
    </row>
    <row r="711" spans="1:7" s="460" customFormat="1" ht="15" customHeight="1">
      <c r="A711" s="496"/>
      <c r="B711" s="499" t="s">
        <v>2477</v>
      </c>
      <c r="C711" s="504" t="s">
        <v>2476</v>
      </c>
      <c r="D711" s="1013" t="s">
        <v>129</v>
      </c>
      <c r="E711" s="493">
        <f>F711-5</f>
        <v>43796</v>
      </c>
      <c r="F711" s="492">
        <v>43801</v>
      </c>
      <c r="G711" s="492">
        <f>F711+15</f>
        <v>43816</v>
      </c>
    </row>
    <row r="712" spans="1:7" s="460" customFormat="1" ht="15" customHeight="1">
      <c r="A712" s="496"/>
      <c r="B712" s="499" t="s">
        <v>2475</v>
      </c>
      <c r="C712" s="504" t="s">
        <v>2474</v>
      </c>
      <c r="D712" s="1013"/>
      <c r="E712" s="493">
        <f>F712-5</f>
        <v>43803</v>
      </c>
      <c r="F712" s="492">
        <f>F711+7</f>
        <v>43808</v>
      </c>
      <c r="G712" s="492">
        <f>F712+15</f>
        <v>43823</v>
      </c>
    </row>
    <row r="713" spans="1:7" s="460" customFormat="1" ht="18" customHeight="1">
      <c r="A713" s="496"/>
      <c r="B713" s="499" t="s">
        <v>2473</v>
      </c>
      <c r="C713" s="504" t="s">
        <v>2472</v>
      </c>
      <c r="D713" s="1013"/>
      <c r="E713" s="493">
        <f>F713-5</f>
        <v>43810</v>
      </c>
      <c r="F713" s="492">
        <f>F712+7</f>
        <v>43815</v>
      </c>
      <c r="G713" s="492">
        <f>F713+15</f>
        <v>43830</v>
      </c>
    </row>
    <row r="714" spans="1:7" s="460" customFormat="1" ht="18" customHeight="1">
      <c r="A714" s="496"/>
      <c r="B714" s="499" t="s">
        <v>2467</v>
      </c>
      <c r="C714" s="504" t="s">
        <v>2467</v>
      </c>
      <c r="D714" s="1013"/>
      <c r="E714" s="493">
        <f>F714-5</f>
        <v>43817</v>
      </c>
      <c r="F714" s="492">
        <f>F713+7</f>
        <v>43822</v>
      </c>
      <c r="G714" s="492">
        <f>F714+15</f>
        <v>43837</v>
      </c>
    </row>
    <row r="715" spans="1:7" s="460" customFormat="1" ht="17.25" customHeight="1">
      <c r="A715" s="496"/>
      <c r="B715" s="503" t="s">
        <v>2467</v>
      </c>
      <c r="C715" s="499" t="s">
        <v>2467</v>
      </c>
      <c r="D715" s="1013"/>
      <c r="E715" s="493">
        <f>F715-5</f>
        <v>43824</v>
      </c>
      <c r="F715" s="492">
        <f>F714+7</f>
        <v>43829</v>
      </c>
      <c r="G715" s="492">
        <f>F715+15</f>
        <v>43844</v>
      </c>
    </row>
    <row r="716" spans="1:7" s="465" customFormat="1" ht="15" hidden="1" customHeight="1">
      <c r="A716" s="1020" t="s">
        <v>1991</v>
      </c>
      <c r="B716" s="1020"/>
      <c r="C716" s="502"/>
      <c r="D716" s="501"/>
      <c r="E716" s="500"/>
      <c r="F716" s="500"/>
      <c r="G716" s="500"/>
    </row>
    <row r="717" spans="1:7" s="460" customFormat="1" ht="15" hidden="1" customHeight="1">
      <c r="A717" s="496"/>
      <c r="B717" s="1114" t="s">
        <v>25</v>
      </c>
      <c r="C717" s="1011" t="s">
        <v>26</v>
      </c>
      <c r="D717" s="1011" t="s">
        <v>5</v>
      </c>
      <c r="E717" s="492" t="s">
        <v>2456</v>
      </c>
      <c r="F717" s="492" t="s">
        <v>6</v>
      </c>
      <c r="G717" s="492" t="s">
        <v>77</v>
      </c>
    </row>
    <row r="718" spans="1:7" s="460" customFormat="1" ht="15" hidden="1" customHeight="1">
      <c r="A718" s="496"/>
      <c r="B718" s="1115"/>
      <c r="C718" s="1012"/>
      <c r="D718" s="1012"/>
      <c r="E718" s="492" t="s">
        <v>2455</v>
      </c>
      <c r="F718" s="492" t="s">
        <v>29</v>
      </c>
      <c r="G718" s="492" t="s">
        <v>30</v>
      </c>
    </row>
    <row r="719" spans="1:7" s="460" customFormat="1" ht="15" hidden="1" customHeight="1">
      <c r="A719" s="496"/>
      <c r="B719" s="499" t="s">
        <v>2467</v>
      </c>
      <c r="C719" s="499" t="s">
        <v>2467</v>
      </c>
      <c r="D719" s="1013" t="s">
        <v>160</v>
      </c>
      <c r="E719" s="493">
        <f>F719-5</f>
        <v>43767</v>
      </c>
      <c r="F719" s="492">
        <v>43772</v>
      </c>
      <c r="G719" s="492">
        <f>F719+17</f>
        <v>43789</v>
      </c>
    </row>
    <row r="720" spans="1:7" s="460" customFormat="1" ht="15" hidden="1" customHeight="1">
      <c r="A720" s="496"/>
      <c r="B720" s="499" t="s">
        <v>2471</v>
      </c>
      <c r="C720" s="499" t="s">
        <v>2470</v>
      </c>
      <c r="D720" s="1013"/>
      <c r="E720" s="493">
        <f>F720-5</f>
        <v>43774</v>
      </c>
      <c r="F720" s="492">
        <f>F719+7</f>
        <v>43779</v>
      </c>
      <c r="G720" s="492">
        <f>F720+17</f>
        <v>43796</v>
      </c>
    </row>
    <row r="721" spans="1:8" s="460" customFormat="1" ht="18" hidden="1" customHeight="1">
      <c r="A721" s="496"/>
      <c r="B721" s="499" t="s">
        <v>2467</v>
      </c>
      <c r="C721" s="497" t="s">
        <v>2467</v>
      </c>
      <c r="D721" s="1013"/>
      <c r="E721" s="493">
        <f>F721-5</f>
        <v>43781</v>
      </c>
      <c r="F721" s="492">
        <f>F720+7</f>
        <v>43786</v>
      </c>
      <c r="G721" s="492">
        <f>F721+17</f>
        <v>43803</v>
      </c>
    </row>
    <row r="722" spans="1:8" s="460" customFormat="1" ht="18" hidden="1" customHeight="1">
      <c r="A722" s="496"/>
      <c r="B722" s="498" t="s">
        <v>2469</v>
      </c>
      <c r="C722" s="497" t="s">
        <v>2468</v>
      </c>
      <c r="D722" s="1013"/>
      <c r="E722" s="493">
        <f>F722-5</f>
        <v>43788</v>
      </c>
      <c r="F722" s="492">
        <f>F721+7</f>
        <v>43793</v>
      </c>
      <c r="G722" s="492">
        <f>F722+17</f>
        <v>43810</v>
      </c>
    </row>
    <row r="723" spans="1:8" s="460" customFormat="1" ht="19.5" hidden="1" customHeight="1">
      <c r="A723" s="496"/>
      <c r="B723" s="495" t="s">
        <v>2467</v>
      </c>
      <c r="C723" s="494" t="s">
        <v>2467</v>
      </c>
      <c r="D723" s="1013"/>
      <c r="E723" s="493">
        <f>F723-5</f>
        <v>43795</v>
      </c>
      <c r="F723" s="492">
        <f>F722+7</f>
        <v>43800</v>
      </c>
      <c r="G723" s="492">
        <f>F723+17</f>
        <v>43817</v>
      </c>
    </row>
    <row r="724" spans="1:8" s="450" customFormat="1" ht="18" customHeight="1">
      <c r="A724" s="1119" t="s">
        <v>2466</v>
      </c>
      <c r="B724" s="1120"/>
      <c r="C724" s="491"/>
      <c r="D724" s="491"/>
      <c r="E724" s="491"/>
      <c r="F724" s="491"/>
      <c r="G724" s="491"/>
      <c r="H724" s="460"/>
    </row>
    <row r="725" spans="1:8" s="465" customFormat="1" ht="15.75" customHeight="1">
      <c r="A725" s="1116" t="s">
        <v>105</v>
      </c>
      <c r="B725" s="1116"/>
      <c r="C725" s="490"/>
      <c r="D725" s="467"/>
      <c r="E725" s="467"/>
      <c r="F725" s="466"/>
      <c r="G725" s="466"/>
    </row>
    <row r="726" spans="1:8" s="460" customFormat="1" ht="15">
      <c r="A726" s="461"/>
      <c r="B726" s="1112" t="s">
        <v>25</v>
      </c>
      <c r="C726" s="1122" t="s">
        <v>26</v>
      </c>
      <c r="D726" s="1160" t="s">
        <v>5</v>
      </c>
      <c r="E726" s="464" t="s">
        <v>2456</v>
      </c>
      <c r="F726" s="489" t="s">
        <v>6</v>
      </c>
      <c r="G726" s="488" t="s">
        <v>105</v>
      </c>
    </row>
    <row r="727" spans="1:8" s="460" customFormat="1" ht="15">
      <c r="A727" s="461"/>
      <c r="B727" s="1113"/>
      <c r="C727" s="1123"/>
      <c r="D727" s="1161"/>
      <c r="E727" s="464" t="s">
        <v>2455</v>
      </c>
      <c r="F727" s="489" t="s">
        <v>29</v>
      </c>
      <c r="G727" s="488" t="s">
        <v>30</v>
      </c>
    </row>
    <row r="728" spans="1:8" s="460" customFormat="1" ht="15">
      <c r="A728" s="461"/>
      <c r="B728" s="485" t="s">
        <v>2462</v>
      </c>
      <c r="C728" s="484" t="s">
        <v>2465</v>
      </c>
      <c r="D728" s="1170" t="s">
        <v>2464</v>
      </c>
      <c r="E728" s="456">
        <f>F728-5</f>
        <v>43798</v>
      </c>
      <c r="F728" s="455">
        <v>43803</v>
      </c>
      <c r="G728" s="455">
        <f>F728+2</f>
        <v>43805</v>
      </c>
    </row>
    <row r="729" spans="1:8" s="460" customFormat="1" ht="15">
      <c r="A729" s="461"/>
      <c r="B729" s="485" t="s">
        <v>2462</v>
      </c>
      <c r="C729" s="484" t="s">
        <v>2463</v>
      </c>
      <c r="D729" s="1158"/>
      <c r="E729" s="476">
        <f>F729-5</f>
        <v>43805</v>
      </c>
      <c r="F729" s="487">
        <f>F728+7</f>
        <v>43810</v>
      </c>
      <c r="G729" s="455">
        <f>F729+2</f>
        <v>43812</v>
      </c>
    </row>
    <row r="730" spans="1:8" s="460" customFormat="1" ht="15">
      <c r="A730" s="461"/>
      <c r="B730" s="485" t="s">
        <v>2462</v>
      </c>
      <c r="C730" s="484" t="s">
        <v>384</v>
      </c>
      <c r="D730" s="1158"/>
      <c r="E730" s="476">
        <f>F730-5</f>
        <v>43812</v>
      </c>
      <c r="F730" s="486">
        <f>F729+7</f>
        <v>43817</v>
      </c>
      <c r="G730" s="475">
        <f>F730+2</f>
        <v>43819</v>
      </c>
    </row>
    <row r="731" spans="1:8" s="460" customFormat="1" ht="15">
      <c r="A731" s="461"/>
      <c r="B731" s="485" t="s">
        <v>2462</v>
      </c>
      <c r="C731" s="484" t="s">
        <v>626</v>
      </c>
      <c r="D731" s="1158"/>
      <c r="E731" s="476">
        <f>F731-5</f>
        <v>43819</v>
      </c>
      <c r="F731" s="483">
        <f>F730+7</f>
        <v>43824</v>
      </c>
      <c r="G731" s="470">
        <f>F731+2</f>
        <v>43826</v>
      </c>
    </row>
    <row r="732" spans="1:8" s="460" customFormat="1" ht="15">
      <c r="A732" s="461"/>
      <c r="B732" s="485" t="s">
        <v>2462</v>
      </c>
      <c r="C732" s="484" t="s">
        <v>627</v>
      </c>
      <c r="D732" s="1159"/>
      <c r="E732" s="476">
        <f>F732-5</f>
        <v>43826</v>
      </c>
      <c r="F732" s="483">
        <f>F731+7</f>
        <v>43831</v>
      </c>
      <c r="G732" s="470">
        <f>F732+2</f>
        <v>43833</v>
      </c>
    </row>
    <row r="733" spans="1:8" s="460" customFormat="1" ht="15">
      <c r="A733" s="461"/>
      <c r="B733" s="466"/>
      <c r="C733" s="482"/>
      <c r="D733" s="481"/>
      <c r="E733" s="480"/>
      <c r="F733" s="479"/>
      <c r="G733" s="478"/>
    </row>
    <row r="734" spans="1:8" s="460" customFormat="1" ht="15">
      <c r="A734" s="461"/>
      <c r="B734" s="1009" t="s">
        <v>25</v>
      </c>
      <c r="C734" s="1011" t="s">
        <v>26</v>
      </c>
      <c r="D734" s="1011" t="s">
        <v>5</v>
      </c>
      <c r="E734" s="477" t="s">
        <v>2456</v>
      </c>
      <c r="F734" s="477" t="s">
        <v>6</v>
      </c>
      <c r="G734" s="477" t="s">
        <v>105</v>
      </c>
    </row>
    <row r="735" spans="1:8" s="460" customFormat="1" ht="15">
      <c r="A735" s="461"/>
      <c r="B735" s="1121"/>
      <c r="C735" s="1149"/>
      <c r="D735" s="1149"/>
      <c r="E735" s="477" t="s">
        <v>2455</v>
      </c>
      <c r="F735" s="477" t="s">
        <v>29</v>
      </c>
      <c r="G735" s="477" t="s">
        <v>30</v>
      </c>
    </row>
    <row r="736" spans="1:8" s="460" customFormat="1" ht="15">
      <c r="A736" s="461"/>
      <c r="B736" s="473" t="s">
        <v>2458</v>
      </c>
      <c r="C736" s="472" t="s">
        <v>2461</v>
      </c>
      <c r="D736" s="1157" t="s">
        <v>2460</v>
      </c>
      <c r="E736" s="476">
        <f>F736-5</f>
        <v>43795</v>
      </c>
      <c r="F736" s="455">
        <v>43800</v>
      </c>
      <c r="G736" s="455">
        <f>F736+2</f>
        <v>43802</v>
      </c>
    </row>
    <row r="737" spans="1:8" s="460" customFormat="1" ht="15">
      <c r="A737" s="461"/>
      <c r="B737" s="473" t="s">
        <v>2458</v>
      </c>
      <c r="C737" s="474" t="s">
        <v>2459</v>
      </c>
      <c r="D737" s="1158"/>
      <c r="E737" s="476">
        <f>F737-5</f>
        <v>43802</v>
      </c>
      <c r="F737" s="455">
        <f>F736+7</f>
        <v>43807</v>
      </c>
      <c r="G737" s="455">
        <f>F737+2</f>
        <v>43809</v>
      </c>
    </row>
    <row r="738" spans="1:8" s="460" customFormat="1" ht="15">
      <c r="A738" s="461"/>
      <c r="B738" s="473" t="s">
        <v>2458</v>
      </c>
      <c r="C738" s="472" t="s">
        <v>379</v>
      </c>
      <c r="D738" s="1158"/>
      <c r="E738" s="476">
        <f>F738-5</f>
        <v>43809</v>
      </c>
      <c r="F738" s="475">
        <f>F737+7</f>
        <v>43814</v>
      </c>
      <c r="G738" s="475">
        <f>F738+2</f>
        <v>43816</v>
      </c>
    </row>
    <row r="739" spans="1:8" s="460" customFormat="1" ht="15">
      <c r="A739" s="461"/>
      <c r="B739" s="473" t="s">
        <v>2458</v>
      </c>
      <c r="C739" s="474" t="s">
        <v>382</v>
      </c>
      <c r="D739" s="1158"/>
      <c r="E739" s="471">
        <f>F739-5</f>
        <v>43816</v>
      </c>
      <c r="F739" s="470">
        <f>F738+7</f>
        <v>43821</v>
      </c>
      <c r="G739" s="470">
        <f>F739+2</f>
        <v>43823</v>
      </c>
    </row>
    <row r="740" spans="1:8" s="460" customFormat="1" ht="15">
      <c r="A740" s="461"/>
      <c r="B740" s="473" t="s">
        <v>2458</v>
      </c>
      <c r="C740" s="472" t="s">
        <v>383</v>
      </c>
      <c r="D740" s="1159"/>
      <c r="E740" s="471">
        <f>F740-5</f>
        <v>43823</v>
      </c>
      <c r="F740" s="470">
        <f>F739+7</f>
        <v>43828</v>
      </c>
      <c r="G740" s="470">
        <f>F740+2</f>
        <v>43830</v>
      </c>
    </row>
    <row r="741" spans="1:8" s="465" customFormat="1" ht="15">
      <c r="A741" s="1118" t="s">
        <v>2457</v>
      </c>
      <c r="B741" s="1118"/>
      <c r="C741" s="469"/>
      <c r="D741" s="468"/>
      <c r="E741" s="467"/>
      <c r="F741" s="466"/>
      <c r="G741" s="466"/>
    </row>
    <row r="742" spans="1:8" s="460" customFormat="1" ht="15">
      <c r="A742" s="461"/>
      <c r="B742" s="1117" t="s">
        <v>25</v>
      </c>
      <c r="C742" s="1146" t="s">
        <v>26</v>
      </c>
      <c r="D742" s="1156" t="s">
        <v>5</v>
      </c>
      <c r="E742" s="464" t="s">
        <v>2456</v>
      </c>
      <c r="F742" s="463" t="s">
        <v>6</v>
      </c>
      <c r="G742" s="462" t="s">
        <v>107</v>
      </c>
    </row>
    <row r="743" spans="1:8" s="460" customFormat="1" ht="15">
      <c r="A743" s="461"/>
      <c r="B743" s="1113"/>
      <c r="C743" s="1147"/>
      <c r="D743" s="1156"/>
      <c r="E743" s="464" t="s">
        <v>2455</v>
      </c>
      <c r="F743" s="463" t="s">
        <v>29</v>
      </c>
      <c r="G743" s="462" t="s">
        <v>30</v>
      </c>
    </row>
    <row r="744" spans="1:8" s="460" customFormat="1" ht="15">
      <c r="A744" s="461"/>
      <c r="B744" s="458" t="s">
        <v>2446</v>
      </c>
      <c r="C744" s="457" t="s">
        <v>2454</v>
      </c>
      <c r="D744" s="1180" t="s">
        <v>8</v>
      </c>
      <c r="E744" s="456">
        <f t="shared" ref="E744:E752" si="0">F744-5</f>
        <v>43799</v>
      </c>
      <c r="F744" s="459">
        <v>43804</v>
      </c>
      <c r="G744" s="459">
        <f t="shared" ref="G744:G752" si="1">F744+1</f>
        <v>43805</v>
      </c>
    </row>
    <row r="745" spans="1:8" s="460" customFormat="1" ht="15">
      <c r="A745" s="461"/>
      <c r="B745" s="458" t="s">
        <v>2446</v>
      </c>
      <c r="C745" s="457" t="s">
        <v>2453</v>
      </c>
      <c r="D745" s="1180"/>
      <c r="E745" s="456">
        <f t="shared" si="0"/>
        <v>43803</v>
      </c>
      <c r="F745" s="459">
        <f>F744+4</f>
        <v>43808</v>
      </c>
      <c r="G745" s="459">
        <f t="shared" si="1"/>
        <v>43809</v>
      </c>
    </row>
    <row r="746" spans="1:8" s="460" customFormat="1" ht="15">
      <c r="A746" s="461"/>
      <c r="B746" s="458" t="s">
        <v>2446</v>
      </c>
      <c r="C746" s="457" t="s">
        <v>2452</v>
      </c>
      <c r="D746" s="1180"/>
      <c r="E746" s="456">
        <f t="shared" si="0"/>
        <v>43806</v>
      </c>
      <c r="F746" s="459">
        <f>F745+3</f>
        <v>43811</v>
      </c>
      <c r="G746" s="459">
        <f t="shared" si="1"/>
        <v>43812</v>
      </c>
    </row>
    <row r="747" spans="1:8" s="460" customFormat="1" ht="15">
      <c r="A747" s="461"/>
      <c r="B747" s="458" t="s">
        <v>2446</v>
      </c>
      <c r="C747" s="457" t="s">
        <v>2451</v>
      </c>
      <c r="D747" s="1180"/>
      <c r="E747" s="456">
        <f t="shared" si="0"/>
        <v>43810</v>
      </c>
      <c r="F747" s="459">
        <f>F746+4</f>
        <v>43815</v>
      </c>
      <c r="G747" s="459">
        <f t="shared" si="1"/>
        <v>43816</v>
      </c>
    </row>
    <row r="748" spans="1:8" s="460" customFormat="1" ht="15">
      <c r="A748" s="461"/>
      <c r="B748" s="458" t="s">
        <v>2446</v>
      </c>
      <c r="C748" s="457" t="s">
        <v>2450</v>
      </c>
      <c r="D748" s="1180"/>
      <c r="E748" s="456">
        <f t="shared" si="0"/>
        <v>43813</v>
      </c>
      <c r="F748" s="459">
        <f>F747+3</f>
        <v>43818</v>
      </c>
      <c r="G748" s="459">
        <f t="shared" si="1"/>
        <v>43819</v>
      </c>
    </row>
    <row r="749" spans="1:8" s="460" customFormat="1" ht="15">
      <c r="A749" s="461"/>
      <c r="B749" s="458" t="s">
        <v>2446</v>
      </c>
      <c r="C749" s="457" t="s">
        <v>2449</v>
      </c>
      <c r="D749" s="1180"/>
      <c r="E749" s="456">
        <f t="shared" si="0"/>
        <v>43817</v>
      </c>
      <c r="F749" s="459">
        <f>F748+4</f>
        <v>43822</v>
      </c>
      <c r="G749" s="459">
        <f t="shared" si="1"/>
        <v>43823</v>
      </c>
    </row>
    <row r="750" spans="1:8" s="460" customFormat="1" ht="15">
      <c r="A750" s="461"/>
      <c r="B750" s="458" t="s">
        <v>2446</v>
      </c>
      <c r="C750" s="457" t="s">
        <v>2448</v>
      </c>
      <c r="D750" s="1180"/>
      <c r="E750" s="456">
        <f t="shared" si="0"/>
        <v>43820</v>
      </c>
      <c r="F750" s="459">
        <f>F749+3</f>
        <v>43825</v>
      </c>
      <c r="G750" s="459">
        <f t="shared" si="1"/>
        <v>43826</v>
      </c>
      <c r="H750" s="450"/>
    </row>
    <row r="751" spans="1:8" s="450" customFormat="1">
      <c r="A751" s="453"/>
      <c r="B751" s="458" t="s">
        <v>2446</v>
      </c>
      <c r="C751" s="457" t="s">
        <v>2447</v>
      </c>
      <c r="D751" s="1180"/>
      <c r="E751" s="456">
        <f t="shared" si="0"/>
        <v>43824</v>
      </c>
      <c r="F751" s="459">
        <f>F750+4</f>
        <v>43829</v>
      </c>
      <c r="G751" s="459">
        <f t="shared" si="1"/>
        <v>43830</v>
      </c>
      <c r="H751" s="449"/>
    </row>
    <row r="752" spans="1:8">
      <c r="A752" s="453"/>
      <c r="B752" s="458" t="s">
        <v>2446</v>
      </c>
      <c r="C752" s="457" t="s">
        <v>2445</v>
      </c>
      <c r="D752" s="1181"/>
      <c r="E752" s="456">
        <f t="shared" si="0"/>
        <v>43827</v>
      </c>
      <c r="F752" s="455">
        <f>F751+3</f>
        <v>43832</v>
      </c>
      <c r="G752" s="455">
        <f t="shared" si="1"/>
        <v>43833</v>
      </c>
    </row>
    <row r="753" spans="1:7">
      <c r="A753" s="453"/>
      <c r="B753" s="454"/>
      <c r="C753" s="453"/>
      <c r="D753" s="453"/>
      <c r="E753" s="453"/>
      <c r="F753" s="453"/>
      <c r="G753" s="453"/>
    </row>
    <row r="754" spans="1:7">
      <c r="A754" s="453"/>
      <c r="B754" s="454"/>
      <c r="D754" s="453"/>
      <c r="E754" s="453"/>
      <c r="F754" s="453"/>
      <c r="G754" s="453"/>
    </row>
    <row r="755" spans="1:7">
      <c r="A755" s="453"/>
      <c r="B755" s="454"/>
      <c r="C755" s="453"/>
      <c r="D755" s="453"/>
      <c r="E755" s="453"/>
      <c r="F755" s="453"/>
      <c r="G755" s="453"/>
    </row>
    <row r="756" spans="1:7">
      <c r="A756" s="453"/>
      <c r="B756" s="454"/>
      <c r="C756" s="453"/>
      <c r="D756" s="453"/>
      <c r="E756" s="453"/>
      <c r="F756" s="453"/>
      <c r="G756" s="453"/>
    </row>
    <row r="757" spans="1:7">
      <c r="A757" s="453"/>
      <c r="B757" s="454"/>
      <c r="C757" s="453"/>
      <c r="D757" s="453"/>
      <c r="E757" s="453"/>
      <c r="F757" s="453"/>
      <c r="G757" s="453"/>
    </row>
    <row r="758" spans="1:7">
      <c r="A758" s="453"/>
      <c r="B758" s="454"/>
      <c r="C758" s="453"/>
      <c r="D758" s="453"/>
      <c r="E758" s="453"/>
      <c r="F758" s="453"/>
      <c r="G758" s="453"/>
    </row>
    <row r="759" spans="1:7">
      <c r="A759" s="453"/>
      <c r="B759" s="454"/>
      <c r="C759" s="453"/>
      <c r="D759" s="453"/>
      <c r="E759" s="453"/>
      <c r="F759" s="453"/>
      <c r="G759" s="453"/>
    </row>
    <row r="760" spans="1:7">
      <c r="A760" s="453"/>
      <c r="B760" s="454"/>
      <c r="C760" s="453"/>
      <c r="D760" s="453"/>
      <c r="E760" s="453"/>
      <c r="F760" s="453"/>
      <c r="G760" s="453"/>
    </row>
    <row r="761" spans="1:7">
      <c r="A761" s="453"/>
      <c r="B761" s="454"/>
      <c r="C761" s="453"/>
      <c r="D761" s="453"/>
      <c r="E761" s="453"/>
      <c r="F761" s="453"/>
      <c r="G761" s="453"/>
    </row>
    <row r="762" spans="1:7">
      <c r="A762" s="453"/>
      <c r="B762" s="454"/>
      <c r="C762" s="453"/>
      <c r="D762" s="453"/>
      <c r="E762" s="453"/>
      <c r="F762" s="453"/>
      <c r="G762" s="453"/>
    </row>
    <row r="763" spans="1:7">
      <c r="A763" s="453"/>
      <c r="B763" s="454"/>
      <c r="C763" s="453"/>
      <c r="D763" s="453"/>
      <c r="E763" s="453"/>
      <c r="F763" s="453"/>
      <c r="G763" s="453"/>
    </row>
    <row r="764" spans="1:7">
      <c r="A764" s="453"/>
      <c r="B764" s="454"/>
      <c r="C764" s="453"/>
      <c r="D764" s="453"/>
      <c r="E764" s="453"/>
      <c r="F764" s="453"/>
      <c r="G764" s="453"/>
    </row>
    <row r="765" spans="1:7">
      <c r="A765" s="453"/>
      <c r="B765" s="454"/>
      <c r="C765" s="453"/>
      <c r="D765" s="453"/>
      <c r="E765" s="453"/>
      <c r="F765" s="453"/>
      <c r="G765" s="453"/>
    </row>
    <row r="766" spans="1:7">
      <c r="A766" s="450"/>
      <c r="D766" s="450"/>
      <c r="E766" s="450"/>
      <c r="F766" s="450"/>
      <c r="G766" s="450"/>
    </row>
    <row r="767" spans="1:7">
      <c r="A767" s="450"/>
      <c r="D767" s="450"/>
      <c r="E767" s="450"/>
      <c r="F767" s="450"/>
      <c r="G767" s="450"/>
    </row>
    <row r="768" spans="1:7">
      <c r="A768" s="450"/>
      <c r="D768" s="450"/>
      <c r="E768" s="450"/>
      <c r="F768" s="450"/>
      <c r="G768" s="450"/>
    </row>
    <row r="769" spans="1:7">
      <c r="A769" s="450"/>
      <c r="D769" s="450"/>
      <c r="E769" s="450"/>
      <c r="F769" s="450"/>
      <c r="G769" s="450"/>
    </row>
    <row r="770" spans="1:7">
      <c r="A770" s="450"/>
      <c r="D770" s="450"/>
      <c r="E770" s="450"/>
      <c r="F770" s="450"/>
      <c r="G770" s="450"/>
    </row>
    <row r="771" spans="1:7">
      <c r="A771" s="450"/>
      <c r="D771" s="450"/>
      <c r="E771" s="450"/>
      <c r="F771" s="450"/>
      <c r="G771" s="450"/>
    </row>
    <row r="772" spans="1:7">
      <c r="A772" s="450"/>
      <c r="D772" s="450"/>
      <c r="E772" s="450"/>
      <c r="F772" s="450"/>
      <c r="G772" s="450"/>
    </row>
    <row r="773" spans="1:7">
      <c r="A773" s="450"/>
      <c r="D773" s="450"/>
      <c r="E773" s="450"/>
      <c r="F773" s="450"/>
      <c r="G773" s="450"/>
    </row>
    <row r="774" spans="1:7">
      <c r="A774" s="450"/>
      <c r="D774" s="450"/>
      <c r="E774" s="450"/>
      <c r="F774" s="450"/>
      <c r="G774" s="450"/>
    </row>
    <row r="775" spans="1:7">
      <c r="A775" s="450"/>
      <c r="D775" s="450"/>
      <c r="E775" s="450"/>
      <c r="F775" s="450"/>
      <c r="G775" s="450"/>
    </row>
    <row r="776" spans="1:7">
      <c r="A776" s="450"/>
      <c r="D776" s="450"/>
      <c r="E776" s="450"/>
      <c r="F776" s="450"/>
      <c r="G776" s="450"/>
    </row>
    <row r="777" spans="1:7">
      <c r="A777" s="450"/>
      <c r="D777" s="450"/>
      <c r="E777" s="450"/>
      <c r="F777" s="450"/>
      <c r="G777" s="450"/>
    </row>
    <row r="778" spans="1:7">
      <c r="A778" s="450"/>
      <c r="D778" s="450"/>
      <c r="E778" s="450"/>
      <c r="F778" s="450"/>
      <c r="G778" s="450"/>
    </row>
    <row r="779" spans="1:7">
      <c r="A779" s="450"/>
      <c r="D779" s="450"/>
      <c r="E779" s="450"/>
      <c r="F779" s="450"/>
      <c r="G779" s="450"/>
    </row>
    <row r="780" spans="1:7">
      <c r="A780" s="450"/>
      <c r="D780" s="450"/>
      <c r="E780" s="450"/>
      <c r="F780" s="450"/>
      <c r="G780" s="450"/>
    </row>
    <row r="781" spans="1:7">
      <c r="A781" s="450"/>
      <c r="D781" s="450"/>
      <c r="E781" s="450"/>
      <c r="F781" s="450"/>
      <c r="G781" s="450"/>
    </row>
    <row r="782" spans="1:7">
      <c r="A782" s="450"/>
      <c r="D782" s="450"/>
      <c r="E782" s="450"/>
      <c r="F782" s="450"/>
      <c r="G782" s="450"/>
    </row>
    <row r="783" spans="1:7">
      <c r="A783" s="450"/>
      <c r="D783" s="450"/>
      <c r="E783" s="450"/>
      <c r="F783" s="450"/>
      <c r="G783" s="450"/>
    </row>
    <row r="784" spans="1:7">
      <c r="A784" s="450"/>
      <c r="D784" s="450"/>
      <c r="E784" s="450"/>
      <c r="F784" s="450"/>
      <c r="G784" s="450"/>
    </row>
    <row r="785" spans="1:7">
      <c r="A785" s="450"/>
      <c r="D785" s="450"/>
      <c r="E785" s="450"/>
      <c r="F785" s="450"/>
      <c r="G785" s="450"/>
    </row>
    <row r="786" spans="1:7">
      <c r="A786" s="450"/>
      <c r="D786" s="450"/>
      <c r="E786" s="450"/>
      <c r="F786" s="450"/>
      <c r="G786" s="450"/>
    </row>
    <row r="787" spans="1:7">
      <c r="A787" s="450"/>
      <c r="D787" s="450"/>
      <c r="E787" s="450"/>
      <c r="F787" s="450"/>
      <c r="G787" s="450"/>
    </row>
    <row r="788" spans="1:7">
      <c r="A788" s="450"/>
      <c r="D788" s="450"/>
      <c r="E788" s="450"/>
      <c r="F788" s="450"/>
      <c r="G788" s="450"/>
    </row>
    <row r="789" spans="1:7">
      <c r="A789" s="450"/>
      <c r="D789" s="450"/>
      <c r="E789" s="450"/>
      <c r="F789" s="450"/>
      <c r="G789" s="450"/>
    </row>
    <row r="790" spans="1:7">
      <c r="A790" s="450"/>
      <c r="D790" s="450"/>
      <c r="E790" s="450"/>
      <c r="F790" s="450"/>
      <c r="G790" s="450"/>
    </row>
    <row r="791" spans="1:7">
      <c r="A791" s="450"/>
      <c r="D791" s="450"/>
      <c r="E791" s="450"/>
      <c r="F791" s="450"/>
      <c r="G791" s="450"/>
    </row>
    <row r="792" spans="1:7">
      <c r="A792" s="450"/>
      <c r="D792" s="450"/>
      <c r="E792" s="450"/>
      <c r="F792" s="450"/>
      <c r="G792" s="450"/>
    </row>
    <row r="793" spans="1:7">
      <c r="A793" s="450"/>
      <c r="D793" s="450"/>
      <c r="E793" s="450"/>
      <c r="F793" s="450"/>
      <c r="G793" s="450"/>
    </row>
    <row r="794" spans="1:7">
      <c r="A794" s="450"/>
      <c r="D794" s="450"/>
      <c r="E794" s="450"/>
      <c r="F794" s="450"/>
      <c r="G794" s="450"/>
    </row>
    <row r="795" spans="1:7">
      <c r="A795" s="450"/>
      <c r="D795" s="450"/>
      <c r="E795" s="450"/>
      <c r="F795" s="450"/>
      <c r="G795" s="450"/>
    </row>
    <row r="796" spans="1:7">
      <c r="A796" s="450"/>
      <c r="D796" s="450"/>
      <c r="E796" s="450"/>
      <c r="F796" s="450"/>
      <c r="G796" s="450"/>
    </row>
    <row r="797" spans="1:7">
      <c r="A797" s="450"/>
      <c r="D797" s="450"/>
      <c r="E797" s="450"/>
      <c r="F797" s="450"/>
      <c r="G797" s="450"/>
    </row>
    <row r="798" spans="1:7">
      <c r="A798" s="450"/>
      <c r="D798" s="450"/>
      <c r="E798" s="450"/>
      <c r="F798" s="450"/>
      <c r="G798" s="450"/>
    </row>
    <row r="799" spans="1:7">
      <c r="A799" s="450"/>
      <c r="D799" s="450"/>
      <c r="E799" s="450"/>
      <c r="F799" s="450"/>
      <c r="G799" s="450"/>
    </row>
    <row r="800" spans="1:7">
      <c r="A800" s="450"/>
      <c r="D800" s="450"/>
      <c r="E800" s="450"/>
      <c r="F800" s="450"/>
      <c r="G800" s="450"/>
    </row>
    <row r="801" spans="1:7">
      <c r="A801" s="450"/>
      <c r="D801" s="450"/>
      <c r="E801" s="450"/>
      <c r="F801" s="450"/>
      <c r="G801" s="450"/>
    </row>
    <row r="802" spans="1:7">
      <c r="A802" s="450"/>
      <c r="D802" s="450"/>
      <c r="E802" s="450"/>
      <c r="F802" s="450"/>
      <c r="G802" s="450"/>
    </row>
    <row r="803" spans="1:7">
      <c r="A803" s="450"/>
      <c r="D803" s="450"/>
      <c r="E803" s="450"/>
      <c r="F803" s="450"/>
      <c r="G803" s="450"/>
    </row>
    <row r="804" spans="1:7">
      <c r="A804" s="450"/>
      <c r="D804" s="450"/>
      <c r="E804" s="450"/>
      <c r="F804" s="450"/>
      <c r="G804" s="450"/>
    </row>
    <row r="805" spans="1:7">
      <c r="A805" s="450"/>
      <c r="D805" s="450"/>
      <c r="E805" s="450"/>
      <c r="F805" s="450"/>
      <c r="G805" s="450"/>
    </row>
    <row r="806" spans="1:7">
      <c r="A806" s="450"/>
      <c r="D806" s="450"/>
      <c r="E806" s="450"/>
      <c r="F806" s="450"/>
      <c r="G806" s="450"/>
    </row>
    <row r="807" spans="1:7">
      <c r="A807" s="450"/>
      <c r="D807" s="450"/>
      <c r="E807" s="450"/>
      <c r="F807" s="450"/>
      <c r="G807" s="450"/>
    </row>
    <row r="808" spans="1:7">
      <c r="A808" s="450"/>
      <c r="D808" s="450"/>
      <c r="E808" s="450"/>
      <c r="F808" s="450"/>
      <c r="G808" s="450"/>
    </row>
    <row r="809" spans="1:7">
      <c r="A809" s="450"/>
      <c r="D809" s="450"/>
      <c r="E809" s="450"/>
      <c r="F809" s="450"/>
      <c r="G809" s="450"/>
    </row>
    <row r="810" spans="1:7">
      <c r="A810" s="450"/>
      <c r="D810" s="450"/>
      <c r="E810" s="450"/>
      <c r="F810" s="450"/>
      <c r="G810" s="450"/>
    </row>
    <row r="811" spans="1:7">
      <c r="A811" s="450"/>
      <c r="D811" s="450"/>
      <c r="E811" s="450"/>
      <c r="F811" s="450"/>
      <c r="G811" s="450"/>
    </row>
    <row r="812" spans="1:7">
      <c r="A812" s="450"/>
      <c r="D812" s="450"/>
      <c r="E812" s="450"/>
      <c r="F812" s="450"/>
      <c r="G812" s="450"/>
    </row>
    <row r="813" spans="1:7">
      <c r="A813" s="450"/>
      <c r="D813" s="450"/>
      <c r="E813" s="450"/>
      <c r="F813" s="450"/>
      <c r="G813" s="450"/>
    </row>
    <row r="814" spans="1:7">
      <c r="A814" s="450"/>
      <c r="D814" s="450"/>
      <c r="E814" s="450"/>
      <c r="F814" s="450"/>
      <c r="G814" s="450"/>
    </row>
    <row r="815" spans="1:7">
      <c r="A815" s="450"/>
      <c r="D815" s="450"/>
      <c r="E815" s="450"/>
      <c r="F815" s="450"/>
      <c r="G815" s="450"/>
    </row>
    <row r="816" spans="1:7">
      <c r="A816" s="450"/>
      <c r="D816" s="450"/>
      <c r="E816" s="450"/>
      <c r="F816" s="450"/>
      <c r="G816" s="450"/>
    </row>
    <row r="817" spans="1:7">
      <c r="A817" s="450"/>
      <c r="D817" s="450"/>
      <c r="E817" s="450"/>
      <c r="F817" s="450"/>
      <c r="G817" s="450"/>
    </row>
    <row r="818" spans="1:7">
      <c r="A818" s="450"/>
      <c r="D818" s="450"/>
      <c r="E818" s="450"/>
      <c r="F818" s="450"/>
      <c r="G818" s="450"/>
    </row>
    <row r="819" spans="1:7">
      <c r="A819" s="450"/>
      <c r="D819" s="450"/>
      <c r="E819" s="450"/>
      <c r="F819" s="450"/>
      <c r="G819" s="450"/>
    </row>
    <row r="820" spans="1:7">
      <c r="A820" s="450"/>
      <c r="D820" s="450"/>
      <c r="E820" s="450"/>
      <c r="F820" s="450"/>
      <c r="G820" s="450"/>
    </row>
    <row r="821" spans="1:7">
      <c r="A821" s="450"/>
      <c r="D821" s="450"/>
      <c r="E821" s="450"/>
      <c r="F821" s="450"/>
      <c r="G821" s="450"/>
    </row>
    <row r="822" spans="1:7">
      <c r="A822" s="450"/>
      <c r="D822" s="450"/>
      <c r="E822" s="450"/>
      <c r="F822" s="450"/>
      <c r="G822" s="450"/>
    </row>
    <row r="823" spans="1:7">
      <c r="A823" s="450"/>
      <c r="D823" s="450"/>
      <c r="E823" s="450"/>
      <c r="F823" s="450"/>
      <c r="G823" s="450"/>
    </row>
    <row r="824" spans="1:7">
      <c r="A824" s="450"/>
      <c r="D824" s="450"/>
      <c r="E824" s="450"/>
      <c r="F824" s="450"/>
      <c r="G824" s="450"/>
    </row>
    <row r="825" spans="1:7">
      <c r="A825" s="450"/>
      <c r="D825" s="450"/>
      <c r="E825" s="450"/>
      <c r="F825" s="450"/>
      <c r="G825" s="450"/>
    </row>
    <row r="826" spans="1:7">
      <c r="A826" s="450"/>
      <c r="D826" s="450"/>
      <c r="E826" s="450"/>
      <c r="F826" s="450"/>
      <c r="G826" s="450"/>
    </row>
    <row r="827" spans="1:7">
      <c r="A827" s="450"/>
      <c r="D827" s="450"/>
      <c r="E827" s="450"/>
      <c r="F827" s="450"/>
      <c r="G827" s="450"/>
    </row>
    <row r="828" spans="1:7">
      <c r="A828" s="450"/>
      <c r="D828" s="450"/>
      <c r="E828" s="450"/>
      <c r="F828" s="450"/>
      <c r="G828" s="450"/>
    </row>
    <row r="829" spans="1:7">
      <c r="A829" s="450"/>
      <c r="D829" s="450"/>
      <c r="E829" s="450"/>
      <c r="F829" s="450"/>
      <c r="G829" s="450"/>
    </row>
    <row r="830" spans="1:7">
      <c r="A830" s="450"/>
      <c r="D830" s="450"/>
      <c r="E830" s="450"/>
      <c r="F830" s="450"/>
      <c r="G830" s="450"/>
    </row>
    <row r="831" spans="1:7">
      <c r="A831" s="450"/>
      <c r="D831" s="450"/>
      <c r="E831" s="450"/>
      <c r="F831" s="450"/>
      <c r="G831" s="450"/>
    </row>
    <row r="832" spans="1:7">
      <c r="A832" s="450"/>
      <c r="D832" s="450"/>
      <c r="E832" s="450"/>
      <c r="F832" s="450"/>
      <c r="G832" s="450"/>
    </row>
    <row r="833" spans="1:7">
      <c r="A833" s="450"/>
      <c r="D833" s="450"/>
      <c r="E833" s="450"/>
      <c r="F833" s="450"/>
      <c r="G833" s="450"/>
    </row>
    <row r="834" spans="1:7">
      <c r="A834" s="450"/>
      <c r="D834" s="450"/>
      <c r="E834" s="450"/>
      <c r="F834" s="450"/>
      <c r="G834" s="450"/>
    </row>
    <row r="835" spans="1:7">
      <c r="A835" s="450"/>
      <c r="D835" s="450"/>
      <c r="E835" s="450"/>
      <c r="F835" s="450"/>
      <c r="G835" s="450"/>
    </row>
    <row r="836" spans="1:7">
      <c r="A836" s="450"/>
      <c r="D836" s="450"/>
      <c r="E836" s="450"/>
      <c r="F836" s="450"/>
      <c r="G836" s="450"/>
    </row>
    <row r="837" spans="1:7">
      <c r="A837" s="450"/>
      <c r="D837" s="450"/>
      <c r="E837" s="450"/>
      <c r="F837" s="450"/>
      <c r="G837" s="450"/>
    </row>
    <row r="838" spans="1:7">
      <c r="A838" s="450"/>
      <c r="D838" s="450"/>
      <c r="E838" s="450"/>
      <c r="F838" s="450"/>
      <c r="G838" s="450"/>
    </row>
    <row r="839" spans="1:7">
      <c r="A839" s="450"/>
      <c r="D839" s="450"/>
      <c r="E839" s="450"/>
      <c r="F839" s="450"/>
      <c r="G839" s="450"/>
    </row>
    <row r="840" spans="1:7">
      <c r="A840" s="450"/>
      <c r="D840" s="450"/>
      <c r="E840" s="450"/>
      <c r="F840" s="450"/>
      <c r="G840" s="450"/>
    </row>
    <row r="841" spans="1:7">
      <c r="A841" s="450"/>
      <c r="D841" s="450"/>
      <c r="E841" s="450"/>
      <c r="F841" s="450"/>
      <c r="G841" s="450"/>
    </row>
    <row r="842" spans="1:7">
      <c r="A842" s="450"/>
      <c r="D842" s="450"/>
      <c r="E842" s="450"/>
      <c r="F842" s="450"/>
      <c r="G842" s="450"/>
    </row>
    <row r="843" spans="1:7">
      <c r="A843" s="450"/>
      <c r="D843" s="450"/>
      <c r="E843" s="450"/>
      <c r="F843" s="450"/>
      <c r="G843" s="450"/>
    </row>
    <row r="844" spans="1:7">
      <c r="A844" s="450"/>
      <c r="D844" s="450"/>
      <c r="E844" s="450"/>
      <c r="F844" s="450"/>
      <c r="G844" s="450"/>
    </row>
    <row r="845" spans="1:7">
      <c r="A845" s="450"/>
      <c r="D845" s="450"/>
      <c r="E845" s="450"/>
      <c r="F845" s="450"/>
      <c r="G845" s="450"/>
    </row>
    <row r="846" spans="1:7">
      <c r="A846" s="450"/>
      <c r="D846" s="450"/>
      <c r="E846" s="450"/>
      <c r="F846" s="450"/>
      <c r="G846" s="450"/>
    </row>
    <row r="847" spans="1:7">
      <c r="A847" s="450"/>
      <c r="D847" s="450"/>
      <c r="E847" s="450"/>
      <c r="F847" s="450"/>
      <c r="G847" s="450"/>
    </row>
    <row r="848" spans="1:7">
      <c r="A848" s="450"/>
      <c r="D848" s="450"/>
      <c r="E848" s="450"/>
      <c r="F848" s="450"/>
      <c r="G848" s="450"/>
    </row>
    <row r="849" spans="1:7">
      <c r="A849" s="450"/>
      <c r="D849" s="450"/>
      <c r="E849" s="450"/>
      <c r="F849" s="450"/>
      <c r="G849" s="450"/>
    </row>
    <row r="850" spans="1:7">
      <c r="A850" s="450"/>
      <c r="D850" s="450"/>
      <c r="E850" s="450"/>
      <c r="F850" s="450"/>
      <c r="G850" s="450"/>
    </row>
    <row r="851" spans="1:7">
      <c r="A851" s="450"/>
      <c r="D851" s="450"/>
      <c r="E851" s="450"/>
      <c r="F851" s="450"/>
      <c r="G851" s="450"/>
    </row>
    <row r="852" spans="1:7">
      <c r="A852" s="450"/>
      <c r="D852" s="450"/>
      <c r="E852" s="450"/>
      <c r="F852" s="450"/>
      <c r="G852" s="450"/>
    </row>
    <row r="853" spans="1:7">
      <c r="A853" s="450"/>
      <c r="D853" s="450"/>
      <c r="E853" s="450"/>
      <c r="F853" s="450"/>
      <c r="G853" s="450"/>
    </row>
    <row r="854" spans="1:7">
      <c r="A854" s="450"/>
      <c r="D854" s="450"/>
      <c r="E854" s="450"/>
      <c r="F854" s="450"/>
      <c r="G854" s="450"/>
    </row>
    <row r="855" spans="1:7">
      <c r="A855" s="450"/>
      <c r="D855" s="450"/>
      <c r="E855" s="450"/>
      <c r="F855" s="450"/>
      <c r="G855" s="450"/>
    </row>
    <row r="856" spans="1:7">
      <c r="A856" s="450"/>
      <c r="D856" s="450"/>
      <c r="E856" s="450"/>
      <c r="F856" s="450"/>
      <c r="G856" s="450"/>
    </row>
    <row r="857" spans="1:7">
      <c r="A857" s="450"/>
      <c r="D857" s="450"/>
      <c r="E857" s="450"/>
      <c r="F857" s="450"/>
      <c r="G857" s="450"/>
    </row>
    <row r="858" spans="1:7">
      <c r="A858" s="450"/>
      <c r="D858" s="450"/>
      <c r="E858" s="450"/>
      <c r="F858" s="450"/>
      <c r="G858" s="450"/>
    </row>
    <row r="859" spans="1:7">
      <c r="A859" s="450"/>
      <c r="D859" s="450"/>
      <c r="E859" s="450"/>
      <c r="F859" s="450"/>
      <c r="G859" s="450"/>
    </row>
    <row r="860" spans="1:7">
      <c r="A860" s="450"/>
      <c r="D860" s="450"/>
      <c r="E860" s="450"/>
      <c r="F860" s="450"/>
      <c r="G860" s="450"/>
    </row>
    <row r="861" spans="1:7">
      <c r="A861" s="450"/>
      <c r="D861" s="450"/>
      <c r="E861" s="450"/>
      <c r="F861" s="450"/>
      <c r="G861" s="450"/>
    </row>
    <row r="862" spans="1:7">
      <c r="A862" s="450"/>
      <c r="D862" s="450"/>
      <c r="E862" s="450"/>
      <c r="F862" s="450"/>
      <c r="G862" s="450"/>
    </row>
    <row r="863" spans="1:7">
      <c r="A863" s="450"/>
      <c r="D863" s="450"/>
      <c r="E863" s="450"/>
      <c r="F863" s="450"/>
      <c r="G863" s="450"/>
    </row>
    <row r="864" spans="1:7">
      <c r="A864" s="450"/>
      <c r="D864" s="450"/>
      <c r="E864" s="450"/>
      <c r="F864" s="450"/>
      <c r="G864" s="450"/>
    </row>
    <row r="865" spans="1:7">
      <c r="A865" s="450"/>
      <c r="D865" s="450"/>
      <c r="E865" s="450"/>
      <c r="F865" s="450"/>
      <c r="G865" s="450"/>
    </row>
    <row r="866" spans="1:7">
      <c r="A866" s="450"/>
      <c r="D866" s="450"/>
      <c r="E866" s="450"/>
      <c r="F866" s="450"/>
      <c r="G866" s="450"/>
    </row>
    <row r="867" spans="1:7">
      <c r="A867" s="450"/>
      <c r="D867" s="450"/>
      <c r="E867" s="450"/>
      <c r="F867" s="450"/>
      <c r="G867" s="450"/>
    </row>
    <row r="868" spans="1:7">
      <c r="A868" s="450"/>
      <c r="D868" s="450"/>
      <c r="E868" s="450"/>
      <c r="F868" s="450"/>
      <c r="G868" s="450"/>
    </row>
    <row r="869" spans="1:7">
      <c r="A869" s="450"/>
      <c r="D869" s="450"/>
      <c r="E869" s="450"/>
      <c r="F869" s="450"/>
      <c r="G869" s="450"/>
    </row>
    <row r="870" spans="1:7">
      <c r="A870" s="450"/>
      <c r="D870" s="450"/>
      <c r="E870" s="450"/>
      <c r="F870" s="450"/>
      <c r="G870" s="450"/>
    </row>
    <row r="871" spans="1:7">
      <c r="A871" s="450"/>
      <c r="D871" s="450"/>
      <c r="E871" s="450"/>
      <c r="F871" s="450"/>
      <c r="G871" s="450"/>
    </row>
    <row r="872" spans="1:7">
      <c r="A872" s="450"/>
      <c r="D872" s="450"/>
      <c r="E872" s="450"/>
      <c r="F872" s="450"/>
      <c r="G872" s="450"/>
    </row>
    <row r="873" spans="1:7">
      <c r="A873" s="450"/>
      <c r="D873" s="450"/>
      <c r="E873" s="450"/>
      <c r="F873" s="450"/>
      <c r="G873" s="450"/>
    </row>
    <row r="874" spans="1:7">
      <c r="A874" s="450"/>
      <c r="D874" s="450"/>
      <c r="E874" s="450"/>
      <c r="F874" s="450"/>
      <c r="G874" s="450"/>
    </row>
    <row r="875" spans="1:7">
      <c r="A875" s="450"/>
      <c r="D875" s="450"/>
      <c r="E875" s="450"/>
      <c r="F875" s="450"/>
      <c r="G875" s="450"/>
    </row>
    <row r="876" spans="1:7">
      <c r="A876" s="450"/>
      <c r="D876" s="450"/>
      <c r="E876" s="450"/>
      <c r="F876" s="450"/>
      <c r="G876" s="450"/>
    </row>
    <row r="877" spans="1:7">
      <c r="A877" s="450"/>
      <c r="D877" s="450"/>
      <c r="E877" s="450"/>
      <c r="F877" s="450"/>
      <c r="G877" s="450"/>
    </row>
    <row r="878" spans="1:7">
      <c r="A878" s="450"/>
      <c r="D878" s="450"/>
      <c r="E878" s="450"/>
      <c r="F878" s="450"/>
      <c r="G878" s="450"/>
    </row>
    <row r="879" spans="1:7">
      <c r="A879" s="450"/>
      <c r="D879" s="450"/>
      <c r="E879" s="450"/>
      <c r="F879" s="450"/>
      <c r="G879" s="450"/>
    </row>
    <row r="880" spans="1:7">
      <c r="A880" s="450"/>
      <c r="D880" s="450"/>
      <c r="E880" s="450"/>
      <c r="F880" s="450"/>
      <c r="G880" s="450"/>
    </row>
    <row r="881" spans="1:7">
      <c r="A881" s="450"/>
      <c r="D881" s="450"/>
      <c r="E881" s="450"/>
      <c r="F881" s="450"/>
      <c r="G881" s="450"/>
    </row>
    <row r="882" spans="1:7">
      <c r="A882" s="450"/>
      <c r="D882" s="450"/>
      <c r="E882" s="450"/>
      <c r="F882" s="450"/>
      <c r="G882" s="450"/>
    </row>
    <row r="883" spans="1:7">
      <c r="A883" s="450"/>
      <c r="D883" s="450"/>
      <c r="E883" s="450"/>
      <c r="F883" s="450"/>
      <c r="G883" s="450"/>
    </row>
    <row r="884" spans="1:7">
      <c r="A884" s="450"/>
      <c r="D884" s="450"/>
      <c r="E884" s="450"/>
      <c r="F884" s="450"/>
      <c r="G884" s="450"/>
    </row>
    <row r="885" spans="1:7">
      <c r="A885" s="450"/>
      <c r="D885" s="450"/>
      <c r="E885" s="450"/>
      <c r="F885" s="450"/>
      <c r="G885" s="450"/>
    </row>
    <row r="886" spans="1:7">
      <c r="A886" s="450"/>
      <c r="D886" s="450"/>
      <c r="E886" s="450"/>
      <c r="F886" s="450"/>
      <c r="G886" s="450"/>
    </row>
    <row r="887" spans="1:7">
      <c r="A887" s="450"/>
      <c r="D887" s="450"/>
      <c r="E887" s="450"/>
      <c r="F887" s="450"/>
      <c r="G887" s="450"/>
    </row>
    <row r="888" spans="1:7">
      <c r="A888" s="450"/>
      <c r="D888" s="450"/>
      <c r="E888" s="450"/>
      <c r="F888" s="450"/>
      <c r="G888" s="450"/>
    </row>
    <row r="889" spans="1:7">
      <c r="A889" s="450"/>
      <c r="D889" s="450"/>
      <c r="E889" s="450"/>
      <c r="F889" s="450"/>
      <c r="G889" s="450"/>
    </row>
    <row r="890" spans="1:7">
      <c r="A890" s="450"/>
      <c r="D890" s="450"/>
      <c r="E890" s="450"/>
      <c r="F890" s="450"/>
      <c r="G890" s="450"/>
    </row>
    <row r="891" spans="1:7">
      <c r="A891" s="450"/>
      <c r="D891" s="450"/>
      <c r="E891" s="450"/>
      <c r="F891" s="450"/>
      <c r="G891" s="450"/>
    </row>
    <row r="892" spans="1:7">
      <c r="A892" s="450"/>
      <c r="D892" s="450"/>
      <c r="E892" s="450"/>
      <c r="F892" s="450"/>
      <c r="G892" s="450"/>
    </row>
    <row r="893" spans="1:7">
      <c r="A893" s="450"/>
      <c r="D893" s="450"/>
      <c r="E893" s="450"/>
      <c r="F893" s="450"/>
      <c r="G893" s="450"/>
    </row>
    <row r="894" spans="1:7">
      <c r="A894" s="450"/>
      <c r="D894" s="450"/>
      <c r="E894" s="450"/>
      <c r="F894" s="450"/>
      <c r="G894" s="450"/>
    </row>
    <row r="895" spans="1:7">
      <c r="A895" s="450"/>
      <c r="D895" s="450"/>
      <c r="E895" s="450"/>
      <c r="F895" s="450"/>
      <c r="G895" s="450"/>
    </row>
    <row r="896" spans="1:7">
      <c r="A896" s="450"/>
      <c r="D896" s="450"/>
      <c r="E896" s="450"/>
      <c r="F896" s="450"/>
      <c r="G896" s="450"/>
    </row>
    <row r="897" spans="1:7">
      <c r="A897" s="450"/>
      <c r="D897" s="450"/>
      <c r="E897" s="450"/>
      <c r="F897" s="450"/>
      <c r="G897" s="450"/>
    </row>
    <row r="898" spans="1:7">
      <c r="A898" s="450"/>
      <c r="D898" s="450"/>
      <c r="E898" s="450"/>
      <c r="F898" s="450"/>
      <c r="G898" s="450"/>
    </row>
    <row r="899" spans="1:7">
      <c r="A899" s="450"/>
      <c r="D899" s="450"/>
      <c r="E899" s="450"/>
      <c r="F899" s="450"/>
      <c r="G899" s="450"/>
    </row>
    <row r="900" spans="1:7">
      <c r="A900" s="450"/>
      <c r="D900" s="450"/>
      <c r="E900" s="450"/>
      <c r="F900" s="450"/>
      <c r="G900" s="450"/>
    </row>
    <row r="901" spans="1:7">
      <c r="A901" s="450"/>
      <c r="D901" s="450"/>
      <c r="E901" s="450"/>
      <c r="F901" s="450"/>
      <c r="G901" s="450"/>
    </row>
    <row r="902" spans="1:7">
      <c r="A902" s="450"/>
      <c r="D902" s="450"/>
      <c r="E902" s="450"/>
      <c r="F902" s="450"/>
      <c r="G902" s="450"/>
    </row>
    <row r="903" spans="1:7">
      <c r="A903" s="450"/>
      <c r="D903" s="450"/>
      <c r="E903" s="450"/>
      <c r="F903" s="450"/>
      <c r="G903" s="450"/>
    </row>
    <row r="904" spans="1:7">
      <c r="A904" s="450"/>
      <c r="D904" s="450"/>
      <c r="E904" s="450"/>
      <c r="F904" s="450"/>
      <c r="G904" s="450"/>
    </row>
    <row r="905" spans="1:7">
      <c r="A905" s="450"/>
      <c r="D905" s="450"/>
      <c r="E905" s="450"/>
      <c r="F905" s="450"/>
      <c r="G905" s="450"/>
    </row>
    <row r="906" spans="1:7">
      <c r="A906" s="450"/>
      <c r="D906" s="450"/>
      <c r="E906" s="450"/>
      <c r="F906" s="450"/>
      <c r="G906" s="450"/>
    </row>
    <row r="907" spans="1:7">
      <c r="A907" s="450"/>
      <c r="D907" s="450"/>
      <c r="E907" s="450"/>
      <c r="F907" s="450"/>
      <c r="G907" s="450"/>
    </row>
    <row r="908" spans="1:7">
      <c r="A908" s="450"/>
      <c r="D908" s="450"/>
      <c r="E908" s="450"/>
      <c r="F908" s="450"/>
      <c r="G908" s="450"/>
    </row>
    <row r="909" spans="1:7">
      <c r="A909" s="450"/>
      <c r="D909" s="450"/>
      <c r="E909" s="450"/>
      <c r="F909" s="450"/>
      <c r="G909" s="450"/>
    </row>
    <row r="910" spans="1:7">
      <c r="A910" s="450"/>
      <c r="D910" s="450"/>
      <c r="E910" s="450"/>
      <c r="F910" s="450"/>
      <c r="G910" s="450"/>
    </row>
    <row r="911" spans="1:7">
      <c r="A911" s="450"/>
      <c r="D911" s="450"/>
      <c r="E911" s="450"/>
      <c r="F911" s="450"/>
      <c r="G911" s="450"/>
    </row>
    <row r="912" spans="1:7">
      <c r="A912" s="449"/>
    </row>
    <row r="913" s="449" customFormat="1"/>
    <row r="914" s="449" customFormat="1"/>
    <row r="915" s="449" customFormat="1"/>
    <row r="916" s="449" customFormat="1"/>
    <row r="917" s="449" customFormat="1"/>
    <row r="918" s="449" customFormat="1"/>
    <row r="919" s="449" customFormat="1"/>
    <row r="920" s="449" customFormat="1"/>
    <row r="921" s="449" customFormat="1"/>
    <row r="922" s="449" customFormat="1"/>
    <row r="923" s="449" customFormat="1"/>
    <row r="924" s="449" customFormat="1"/>
    <row r="925" s="449" customFormat="1"/>
    <row r="926" s="449" customFormat="1"/>
    <row r="927" s="449" customFormat="1"/>
    <row r="928" s="449" customFormat="1"/>
    <row r="929" spans="1:10">
      <c r="A929" s="449"/>
    </row>
    <row r="930" spans="1:10">
      <c r="A930" s="449"/>
    </row>
    <row r="931" spans="1:10">
      <c r="A931" s="449"/>
    </row>
    <row r="932" spans="1:10">
      <c r="J932" s="449" t="s">
        <v>2444</v>
      </c>
    </row>
  </sheetData>
  <mergeCells count="448">
    <mergeCell ref="B75:B76"/>
    <mergeCell ref="C75:C76"/>
    <mergeCell ref="D75:D76"/>
    <mergeCell ref="D77:D81"/>
    <mergeCell ref="B143:B144"/>
    <mergeCell ref="C143:C144"/>
    <mergeCell ref="D143:D144"/>
    <mergeCell ref="D113:D114"/>
    <mergeCell ref="D744:D752"/>
    <mergeCell ref="D520:D521"/>
    <mergeCell ref="A440:G440"/>
    <mergeCell ref="D601:D605"/>
    <mergeCell ref="D639:D640"/>
    <mergeCell ref="B222:B223"/>
    <mergeCell ref="B433:B434"/>
    <mergeCell ref="C191:C192"/>
    <mergeCell ref="D191:D192"/>
    <mergeCell ref="D193:D197"/>
    <mergeCell ref="B442:B443"/>
    <mergeCell ref="D504:D505"/>
    <mergeCell ref="D449:D450"/>
    <mergeCell ref="D498:D502"/>
    <mergeCell ref="D459:D463"/>
    <mergeCell ref="D480:D481"/>
    <mergeCell ref="D482:D486"/>
    <mergeCell ref="D488:D489"/>
    <mergeCell ref="C449:C450"/>
    <mergeCell ref="C473:C474"/>
    <mergeCell ref="D547:D551"/>
    <mergeCell ref="D555:D559"/>
    <mergeCell ref="D553:D554"/>
    <mergeCell ref="D561:D562"/>
    <mergeCell ref="D21:D22"/>
    <mergeCell ref="D23:D27"/>
    <mergeCell ref="C442:C443"/>
    <mergeCell ref="C433:C434"/>
    <mergeCell ref="D385:D389"/>
    <mergeCell ref="D428:D432"/>
    <mergeCell ref="D377:D381"/>
    <mergeCell ref="C222:C223"/>
    <mergeCell ref="D222:D223"/>
    <mergeCell ref="C245:C246"/>
    <mergeCell ref="D399:D403"/>
    <mergeCell ref="D362:D366"/>
    <mergeCell ref="D322:D323"/>
    <mergeCell ref="D254:D258"/>
    <mergeCell ref="D316:D320"/>
    <mergeCell ref="D268:D269"/>
    <mergeCell ref="D345:D346"/>
    <mergeCell ref="D329:D330"/>
    <mergeCell ref="C426:C427"/>
    <mergeCell ref="D435:D439"/>
    <mergeCell ref="D569:D570"/>
    <mergeCell ref="A527:G527"/>
    <mergeCell ref="A544:B544"/>
    <mergeCell ref="B623:B624"/>
    <mergeCell ref="B647:B648"/>
    <mergeCell ref="D414:D418"/>
    <mergeCell ref="D397:D398"/>
    <mergeCell ref="D412:D413"/>
    <mergeCell ref="D457:D458"/>
    <mergeCell ref="D419:D420"/>
    <mergeCell ref="D465:D466"/>
    <mergeCell ref="D530:D534"/>
    <mergeCell ref="D538:D542"/>
    <mergeCell ref="D473:D474"/>
    <mergeCell ref="D467:D471"/>
    <mergeCell ref="D426:D427"/>
    <mergeCell ref="D406:D410"/>
    <mergeCell ref="D625:D629"/>
    <mergeCell ref="D571:D575"/>
    <mergeCell ref="D584:D585"/>
    <mergeCell ref="D593:D597"/>
    <mergeCell ref="D647:D648"/>
    <mergeCell ref="D623:D624"/>
    <mergeCell ref="D607:D608"/>
    <mergeCell ref="D742:D743"/>
    <mergeCell ref="D657:D661"/>
    <mergeCell ref="D631:D632"/>
    <mergeCell ref="D633:D637"/>
    <mergeCell ref="D679:D683"/>
    <mergeCell ref="D641:D645"/>
    <mergeCell ref="D736:D740"/>
    <mergeCell ref="D655:D656"/>
    <mergeCell ref="D726:D727"/>
    <mergeCell ref="D734:D735"/>
    <mergeCell ref="D703:D707"/>
    <mergeCell ref="D709:D710"/>
    <mergeCell ref="D711:D715"/>
    <mergeCell ref="D719:D723"/>
    <mergeCell ref="D717:D718"/>
    <mergeCell ref="D701:D702"/>
    <mergeCell ref="D664:D668"/>
    <mergeCell ref="D685:D686"/>
    <mergeCell ref="D695:D699"/>
    <mergeCell ref="D728:D732"/>
    <mergeCell ref="D687:D691"/>
    <mergeCell ref="D693:D694"/>
    <mergeCell ref="D662:D663"/>
    <mergeCell ref="D677:D678"/>
    <mergeCell ref="D151:D152"/>
    <mergeCell ref="D153:D157"/>
    <mergeCell ref="D161:D165"/>
    <mergeCell ref="D115:D119"/>
    <mergeCell ref="D123:D127"/>
    <mergeCell ref="D375:D376"/>
    <mergeCell ref="D367:D368"/>
    <mergeCell ref="D145:D149"/>
    <mergeCell ref="D130:D134"/>
    <mergeCell ref="A213:G213"/>
    <mergeCell ref="D331:D335"/>
    <mergeCell ref="B329:B330"/>
    <mergeCell ref="C329:C330"/>
    <mergeCell ref="D308:D312"/>
    <mergeCell ref="C314:C315"/>
    <mergeCell ref="A313:B313"/>
    <mergeCell ref="D369:D373"/>
    <mergeCell ref="B238:B239"/>
    <mergeCell ref="B291:B292"/>
    <mergeCell ref="D245:D246"/>
    <mergeCell ref="B352:B353"/>
    <mergeCell ref="C352:C353"/>
    <mergeCell ref="B345:B346"/>
    <mergeCell ref="C345:C346"/>
    <mergeCell ref="D37:D38"/>
    <mergeCell ref="D61:D62"/>
    <mergeCell ref="D68:D69"/>
    <mergeCell ref="D53:D54"/>
    <mergeCell ref="D55:D59"/>
    <mergeCell ref="D45:D46"/>
    <mergeCell ref="D47:D51"/>
    <mergeCell ref="D63:D67"/>
    <mergeCell ref="D39:D43"/>
    <mergeCell ref="B151:B152"/>
    <mergeCell ref="C159:C160"/>
    <mergeCell ref="A536:A541"/>
    <mergeCell ref="A528:A533"/>
    <mergeCell ref="A503:B503"/>
    <mergeCell ref="A622:B622"/>
    <mergeCell ref="A630:B630"/>
    <mergeCell ref="A646:B646"/>
    <mergeCell ref="A638:B638"/>
    <mergeCell ref="C184:C185"/>
    <mergeCell ref="C545:C546"/>
    <mergeCell ref="A598:B598"/>
    <mergeCell ref="B584:B585"/>
    <mergeCell ref="B591:B592"/>
    <mergeCell ref="C631:C632"/>
    <mergeCell ref="C639:C640"/>
    <mergeCell ref="C591:C592"/>
    <mergeCell ref="C599:C600"/>
    <mergeCell ref="C615:C616"/>
    <mergeCell ref="C623:C624"/>
    <mergeCell ref="B457:B458"/>
    <mergeCell ref="C419:C420"/>
    <mergeCell ref="A441:B441"/>
    <mergeCell ref="A456:B456"/>
    <mergeCell ref="C569:C570"/>
    <mergeCell ref="D563:D567"/>
    <mergeCell ref="C561:C562"/>
    <mergeCell ref="B412:B413"/>
    <mergeCell ref="B545:B546"/>
    <mergeCell ref="C528:C529"/>
    <mergeCell ref="D528:D529"/>
    <mergeCell ref="D545:D546"/>
    <mergeCell ref="B449:B450"/>
    <mergeCell ref="B561:B562"/>
    <mergeCell ref="D522:D526"/>
    <mergeCell ref="B528:B529"/>
    <mergeCell ref="C536:C537"/>
    <mergeCell ref="D536:D537"/>
    <mergeCell ref="D496:D497"/>
    <mergeCell ref="C504:C505"/>
    <mergeCell ref="C553:C554"/>
    <mergeCell ref="D442:D443"/>
    <mergeCell ref="D451:D455"/>
    <mergeCell ref="D421:D425"/>
    <mergeCell ref="D433:D434"/>
    <mergeCell ref="C457:C458"/>
    <mergeCell ref="B426:B427"/>
    <mergeCell ref="D444:D448"/>
    <mergeCell ref="A552:B552"/>
    <mergeCell ref="B536:B537"/>
    <mergeCell ref="B615:B616"/>
    <mergeCell ref="A700:B700"/>
    <mergeCell ref="A654:B654"/>
    <mergeCell ref="B639:B640"/>
    <mergeCell ref="B569:B570"/>
    <mergeCell ref="B553:B554"/>
    <mergeCell ref="B599:B600"/>
    <mergeCell ref="B607:B608"/>
    <mergeCell ref="A583:B583"/>
    <mergeCell ref="A676:B676"/>
    <mergeCell ref="B742:B743"/>
    <mergeCell ref="B655:B656"/>
    <mergeCell ref="B662:B663"/>
    <mergeCell ref="C662:C663"/>
    <mergeCell ref="A708:B708"/>
    <mergeCell ref="A741:B741"/>
    <mergeCell ref="A724:B724"/>
    <mergeCell ref="B734:B735"/>
    <mergeCell ref="C726:C727"/>
    <mergeCell ref="B677:B678"/>
    <mergeCell ref="B709:B710"/>
    <mergeCell ref="C742:C743"/>
    <mergeCell ref="C677:C678"/>
    <mergeCell ref="C685:C686"/>
    <mergeCell ref="C693:C694"/>
    <mergeCell ref="C701:C702"/>
    <mergeCell ref="C709:C710"/>
    <mergeCell ref="C734:C735"/>
    <mergeCell ref="C717:C718"/>
    <mergeCell ref="C655:C656"/>
    <mergeCell ref="B726:B727"/>
    <mergeCell ref="A684:B684"/>
    <mergeCell ref="B631:B632"/>
    <mergeCell ref="B717:B718"/>
    <mergeCell ref="A716:B716"/>
    <mergeCell ref="A725:B725"/>
    <mergeCell ref="A692:B692"/>
    <mergeCell ref="B693:B694"/>
    <mergeCell ref="B685:B686"/>
    <mergeCell ref="B701:B702"/>
    <mergeCell ref="B512:B513"/>
    <mergeCell ref="C496:C497"/>
    <mergeCell ref="B504:B505"/>
    <mergeCell ref="D475:D479"/>
    <mergeCell ref="A535:G535"/>
    <mergeCell ref="A511:B511"/>
    <mergeCell ref="A520:A525"/>
    <mergeCell ref="B520:B521"/>
    <mergeCell ref="C520:C521"/>
    <mergeCell ref="A519:G519"/>
    <mergeCell ref="C512:C513"/>
    <mergeCell ref="D512:D513"/>
    <mergeCell ref="D490:D494"/>
    <mergeCell ref="D514:D518"/>
    <mergeCell ref="A464:B464"/>
    <mergeCell ref="B473:B474"/>
    <mergeCell ref="C488:C489"/>
    <mergeCell ref="B480:B481"/>
    <mergeCell ref="C480:C481"/>
    <mergeCell ref="B488:B489"/>
    <mergeCell ref="B465:B466"/>
    <mergeCell ref="A472:B472"/>
    <mergeCell ref="D506:D510"/>
    <mergeCell ref="A487:B487"/>
    <mergeCell ref="A495:B495"/>
    <mergeCell ref="C465:C466"/>
    <mergeCell ref="B496:B497"/>
    <mergeCell ref="B419:B420"/>
    <mergeCell ref="B230:B231"/>
    <mergeCell ref="B252:B253"/>
    <mergeCell ref="A120:B120"/>
    <mergeCell ref="C252:C253"/>
    <mergeCell ref="D178:D182"/>
    <mergeCell ref="B128:B129"/>
    <mergeCell ref="C128:C129"/>
    <mergeCell ref="D128:D129"/>
    <mergeCell ref="D216:D220"/>
    <mergeCell ref="B214:B215"/>
    <mergeCell ref="B136:B137"/>
    <mergeCell ref="A175:B175"/>
    <mergeCell ref="B159:B160"/>
    <mergeCell ref="B206:B207"/>
    <mergeCell ref="B167:B168"/>
    <mergeCell ref="A150:B150"/>
    <mergeCell ref="B191:B192"/>
    <mergeCell ref="B245:B246"/>
    <mergeCell ref="D383:D384"/>
    <mergeCell ref="C276:C277"/>
    <mergeCell ref="A290:B290"/>
    <mergeCell ref="D285:D289"/>
    <mergeCell ref="D184:D185"/>
    <mergeCell ref="A82:B82"/>
    <mergeCell ref="B53:B54"/>
    <mergeCell ref="C61:C62"/>
    <mergeCell ref="B61:B62"/>
    <mergeCell ref="C45:C46"/>
    <mergeCell ref="D136:D137"/>
    <mergeCell ref="C83:C84"/>
    <mergeCell ref="B68:B69"/>
    <mergeCell ref="B83:B84"/>
    <mergeCell ref="A104:B104"/>
    <mergeCell ref="C90:C91"/>
    <mergeCell ref="C113:C114"/>
    <mergeCell ref="B105:B106"/>
    <mergeCell ref="B121:B122"/>
    <mergeCell ref="D90:D91"/>
    <mergeCell ref="D92:D96"/>
    <mergeCell ref="D105:D106"/>
    <mergeCell ref="B90:B91"/>
    <mergeCell ref="B113:B114"/>
    <mergeCell ref="A135:B135"/>
    <mergeCell ref="D70:D74"/>
    <mergeCell ref="D83:D84"/>
    <mergeCell ref="D85:D89"/>
    <mergeCell ref="D107:D111"/>
    <mergeCell ref="A1:G1"/>
    <mergeCell ref="A2:B2"/>
    <mergeCell ref="B3:G3"/>
    <mergeCell ref="A5:B5"/>
    <mergeCell ref="A13:B13"/>
    <mergeCell ref="D29:D30"/>
    <mergeCell ref="C6:C7"/>
    <mergeCell ref="C14:C15"/>
    <mergeCell ref="B29:B30"/>
    <mergeCell ref="B21:B22"/>
    <mergeCell ref="D16:D20"/>
    <mergeCell ref="D31:D35"/>
    <mergeCell ref="B6:B7"/>
    <mergeCell ref="B14:B15"/>
    <mergeCell ref="A28:B28"/>
    <mergeCell ref="D6:D7"/>
    <mergeCell ref="D8:D12"/>
    <mergeCell ref="D14:D15"/>
    <mergeCell ref="C21:C22"/>
    <mergeCell ref="B314:B315"/>
    <mergeCell ref="A344:B344"/>
    <mergeCell ref="D324:D328"/>
    <mergeCell ref="D314:D315"/>
    <mergeCell ref="B322:B323"/>
    <mergeCell ref="C29:C30"/>
    <mergeCell ref="C121:C122"/>
    <mergeCell ref="C136:C137"/>
    <mergeCell ref="C151:C152"/>
    <mergeCell ref="D121:D122"/>
    <mergeCell ref="D283:D284"/>
    <mergeCell ref="D278:D282"/>
    <mergeCell ref="C167:C168"/>
    <mergeCell ref="D247:D251"/>
    <mergeCell ref="A259:G259"/>
    <mergeCell ref="A36:B36"/>
    <mergeCell ref="B37:B38"/>
    <mergeCell ref="C68:C69"/>
    <mergeCell ref="B45:B46"/>
    <mergeCell ref="A52:B52"/>
    <mergeCell ref="C37:C38"/>
    <mergeCell ref="A60:B60"/>
    <mergeCell ref="A44:B44"/>
    <mergeCell ref="C53:C54"/>
    <mergeCell ref="C322:C323"/>
    <mergeCell ref="A382:B382"/>
    <mergeCell ref="B367:B368"/>
    <mergeCell ref="B375:B376"/>
    <mergeCell ref="C397:C398"/>
    <mergeCell ref="D347:D351"/>
    <mergeCell ref="A374:B374"/>
    <mergeCell ref="C360:C361"/>
    <mergeCell ref="D360:D361"/>
    <mergeCell ref="B360:B361"/>
    <mergeCell ref="C375:C376"/>
    <mergeCell ref="D390:D391"/>
    <mergeCell ref="D392:D396"/>
    <mergeCell ref="D352:D353"/>
    <mergeCell ref="D354:D358"/>
    <mergeCell ref="C412:C413"/>
    <mergeCell ref="C383:C384"/>
    <mergeCell ref="C367:C368"/>
    <mergeCell ref="B337:B338"/>
    <mergeCell ref="D337:D338"/>
    <mergeCell ref="D339:D343"/>
    <mergeCell ref="B404:B405"/>
    <mergeCell ref="D404:D405"/>
    <mergeCell ref="B383:B384"/>
    <mergeCell ref="C404:C405"/>
    <mergeCell ref="C337:C338"/>
    <mergeCell ref="B397:B398"/>
    <mergeCell ref="B390:B391"/>
    <mergeCell ref="C390:C391"/>
    <mergeCell ref="A411:B411"/>
    <mergeCell ref="B306:B307"/>
    <mergeCell ref="D276:D277"/>
    <mergeCell ref="D260:D261"/>
    <mergeCell ref="D270:D274"/>
    <mergeCell ref="A275:G275"/>
    <mergeCell ref="B299:B300"/>
    <mergeCell ref="C283:C284"/>
    <mergeCell ref="B260:B261"/>
    <mergeCell ref="B268:B269"/>
    <mergeCell ref="B276:B277"/>
    <mergeCell ref="C306:C307"/>
    <mergeCell ref="C291:C292"/>
    <mergeCell ref="D291:D292"/>
    <mergeCell ref="D293:D297"/>
    <mergeCell ref="D306:D307"/>
    <mergeCell ref="C299:C300"/>
    <mergeCell ref="D301:D305"/>
    <mergeCell ref="D299:D300"/>
    <mergeCell ref="C268:C269"/>
    <mergeCell ref="D262:D266"/>
    <mergeCell ref="A298:B298"/>
    <mergeCell ref="D97:D98"/>
    <mergeCell ref="D99:D103"/>
    <mergeCell ref="D208:D212"/>
    <mergeCell ref="A112:B112"/>
    <mergeCell ref="B283:B284"/>
    <mergeCell ref="C105:C106"/>
    <mergeCell ref="B97:B98"/>
    <mergeCell ref="C97:C98"/>
    <mergeCell ref="D167:D168"/>
    <mergeCell ref="C260:C261"/>
    <mergeCell ref="D138:D142"/>
    <mergeCell ref="D206:D207"/>
    <mergeCell ref="D159:D160"/>
    <mergeCell ref="D176:D177"/>
    <mergeCell ref="C206:C207"/>
    <mergeCell ref="D199:D200"/>
    <mergeCell ref="D232:D236"/>
    <mergeCell ref="C176:C177"/>
    <mergeCell ref="D252:D253"/>
    <mergeCell ref="D238:D239"/>
    <mergeCell ref="D240:D244"/>
    <mergeCell ref="D186:D190"/>
    <mergeCell ref="D169:D173"/>
    <mergeCell ref="D214:D215"/>
    <mergeCell ref="A166:B166"/>
    <mergeCell ref="C238:C239"/>
    <mergeCell ref="C214:C215"/>
    <mergeCell ref="C230:C231"/>
    <mergeCell ref="B199:B200"/>
    <mergeCell ref="A174:G174"/>
    <mergeCell ref="C199:C200"/>
    <mergeCell ref="A198:B198"/>
    <mergeCell ref="D230:D231"/>
    <mergeCell ref="D224:D228"/>
    <mergeCell ref="B176:B177"/>
    <mergeCell ref="D201:D205"/>
    <mergeCell ref="B184:B185"/>
    <mergeCell ref="B669:B670"/>
    <mergeCell ref="C669:C670"/>
    <mergeCell ref="D669:D670"/>
    <mergeCell ref="D671:D675"/>
    <mergeCell ref="B576:B577"/>
    <mergeCell ref="C576:C577"/>
    <mergeCell ref="D576:D577"/>
    <mergeCell ref="D578:D582"/>
    <mergeCell ref="A614:B614"/>
    <mergeCell ref="C607:C608"/>
    <mergeCell ref="C584:C585"/>
    <mergeCell ref="C647:C648"/>
    <mergeCell ref="D591:D592"/>
    <mergeCell ref="D617:D621"/>
    <mergeCell ref="D609:D613"/>
    <mergeCell ref="D599:D600"/>
    <mergeCell ref="D649:D653"/>
    <mergeCell ref="D586:D590"/>
    <mergeCell ref="D615:D616"/>
  </mergeCells>
  <phoneticPr fontId="11" type="noConversion"/>
  <hyperlinks>
    <hyperlink ref="B93" r:id="rId1" tooltip="Please click here for Schedule details." display="javascript:void(0);"/>
    <hyperlink ref="C93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6"/>
  <sheetViews>
    <sheetView workbookViewId="0">
      <selection activeCell="B11" sqref="B11"/>
    </sheetView>
  </sheetViews>
  <sheetFormatPr defaultRowHeight="15.75"/>
  <cols>
    <col min="1" max="1" width="5.25" style="682" customWidth="1"/>
    <col min="2" max="2" width="35.25" style="681" customWidth="1"/>
    <col min="3" max="3" width="13.125" style="681" customWidth="1"/>
    <col min="4" max="4" width="11" style="681" customWidth="1"/>
    <col min="5" max="5" width="12.625" style="681" customWidth="1"/>
    <col min="6" max="6" width="12" style="681" customWidth="1"/>
    <col min="7" max="7" width="15" style="681" customWidth="1"/>
    <col min="8" max="8" width="14.5" style="680" customWidth="1"/>
    <col min="9" max="9" width="13.875" style="680" customWidth="1"/>
    <col min="10" max="16384" width="9" style="680"/>
  </cols>
  <sheetData>
    <row r="1" spans="1:8" ht="67.5" customHeight="1">
      <c r="A1" s="1231" t="s">
        <v>3150</v>
      </c>
      <c r="B1" s="1231"/>
      <c r="C1" s="1231"/>
      <c r="D1" s="1231"/>
      <c r="E1" s="1231"/>
      <c r="F1" s="1231"/>
      <c r="G1" s="1231"/>
    </row>
    <row r="2" spans="1:8" ht="24.75" customHeight="1">
      <c r="A2" s="756"/>
      <c r="B2" s="1232" t="s">
        <v>3149</v>
      </c>
      <c r="C2" s="1232"/>
      <c r="D2" s="1232"/>
      <c r="E2" s="1232"/>
      <c r="F2" s="758"/>
      <c r="G2" s="757">
        <v>43800</v>
      </c>
    </row>
    <row r="3" spans="1:8" ht="30.75" customHeight="1">
      <c r="A3" s="756"/>
      <c r="B3" s="1233" t="s">
        <v>3148</v>
      </c>
      <c r="C3" s="1233"/>
      <c r="D3" s="1233"/>
      <c r="E3" s="1233"/>
      <c r="F3" s="1233"/>
      <c r="G3" s="1233"/>
    </row>
    <row r="4" spans="1:8" ht="30.75" customHeight="1">
      <c r="A4" s="1234" t="s">
        <v>3147</v>
      </c>
      <c r="B4" s="1234"/>
      <c r="C4" s="755"/>
      <c r="D4" s="755"/>
      <c r="E4" s="755"/>
      <c r="F4" s="755"/>
      <c r="G4" s="755"/>
    </row>
    <row r="5" spans="1:8" s="731" customFormat="1">
      <c r="A5" s="1215" t="s">
        <v>3146</v>
      </c>
      <c r="B5" s="1215"/>
      <c r="C5" s="1215"/>
      <c r="D5" s="1215"/>
      <c r="E5" s="1215"/>
      <c r="F5" s="1215"/>
      <c r="G5" s="1215"/>
    </row>
    <row r="6" spans="1:8">
      <c r="A6" s="695"/>
      <c r="B6" s="1195" t="s">
        <v>25</v>
      </c>
      <c r="C6" s="1195" t="s">
        <v>26</v>
      </c>
      <c r="D6" s="1183" t="s">
        <v>5</v>
      </c>
      <c r="E6" s="754" t="s">
        <v>14</v>
      </c>
      <c r="F6" s="694" t="s">
        <v>3119</v>
      </c>
      <c r="G6" s="693" t="s">
        <v>122</v>
      </c>
    </row>
    <row r="7" spans="1:8">
      <c r="A7" s="695"/>
      <c r="B7" s="1190"/>
      <c r="C7" s="1196"/>
      <c r="D7" s="1184"/>
      <c r="E7" s="754" t="s">
        <v>29</v>
      </c>
      <c r="F7" s="754" t="s">
        <v>29</v>
      </c>
      <c r="G7" s="693" t="s">
        <v>30</v>
      </c>
    </row>
    <row r="8" spans="1:8" ht="17.25" customHeight="1">
      <c r="A8" s="695"/>
      <c r="B8" s="716" t="s">
        <v>3145</v>
      </c>
      <c r="C8" s="694" t="s">
        <v>3144</v>
      </c>
      <c r="D8" s="1219" t="s">
        <v>2122</v>
      </c>
      <c r="E8" s="714">
        <v>43805</v>
      </c>
      <c r="F8" s="714">
        <v>43810</v>
      </c>
      <c r="G8" s="714">
        <v>43824</v>
      </c>
    </row>
    <row r="9" spans="1:8">
      <c r="A9" s="695"/>
      <c r="B9" s="694" t="s">
        <v>3143</v>
      </c>
      <c r="C9" s="694" t="s">
        <v>3142</v>
      </c>
      <c r="D9" s="1220"/>
      <c r="E9" s="714">
        <v>43812</v>
      </c>
      <c r="F9" s="714">
        <v>43817</v>
      </c>
      <c r="G9" s="714">
        <v>43831</v>
      </c>
    </row>
    <row r="10" spans="1:8">
      <c r="A10" s="695"/>
      <c r="B10" s="685" t="s">
        <v>3141</v>
      </c>
      <c r="C10" s="685" t="s">
        <v>3140</v>
      </c>
      <c r="D10" s="1220"/>
      <c r="E10" s="714">
        <v>43819</v>
      </c>
      <c r="F10" s="714">
        <v>43826</v>
      </c>
      <c r="G10" s="714">
        <v>43839</v>
      </c>
      <c r="H10" s="680" t="s">
        <v>2346</v>
      </c>
    </row>
    <row r="11" spans="1:8">
      <c r="A11" s="695"/>
      <c r="B11" s="694" t="s">
        <v>3139</v>
      </c>
      <c r="C11" s="694" t="s">
        <v>3138</v>
      </c>
      <c r="D11" s="1220"/>
      <c r="E11" s="714">
        <v>43826</v>
      </c>
      <c r="F11" s="714">
        <v>43831</v>
      </c>
      <c r="G11" s="714">
        <v>43845</v>
      </c>
    </row>
    <row r="12" spans="1:8">
      <c r="A12" s="695"/>
      <c r="B12" s="694"/>
      <c r="C12" s="694"/>
      <c r="D12" s="753"/>
      <c r="E12" s="714"/>
      <c r="F12" s="714"/>
      <c r="G12" s="714"/>
    </row>
    <row r="13" spans="1:8">
      <c r="A13" s="695"/>
      <c r="B13" s="720"/>
      <c r="C13" s="720"/>
      <c r="D13" s="748"/>
      <c r="E13" s="747"/>
      <c r="F13" s="747"/>
      <c r="G13" s="747"/>
    </row>
    <row r="14" spans="1:8" s="731" customFormat="1" ht="12.75" customHeight="1">
      <c r="A14" s="1182" t="s">
        <v>3137</v>
      </c>
      <c r="B14" s="1182"/>
      <c r="C14" s="1182"/>
      <c r="D14" s="1182"/>
      <c r="E14" s="1182"/>
      <c r="F14" s="1182"/>
      <c r="G14" s="1182"/>
    </row>
    <row r="15" spans="1:8" s="751" customFormat="1">
      <c r="A15" s="752"/>
      <c r="B15" s="1195" t="s">
        <v>25</v>
      </c>
      <c r="C15" s="1195" t="s">
        <v>26</v>
      </c>
      <c r="D15" s="1195" t="s">
        <v>5</v>
      </c>
      <c r="E15" s="686" t="s">
        <v>14</v>
      </c>
      <c r="F15" s="686" t="s">
        <v>3119</v>
      </c>
      <c r="G15" s="686" t="s">
        <v>218</v>
      </c>
    </row>
    <row r="16" spans="1:8" s="751" customFormat="1">
      <c r="A16" s="752"/>
      <c r="B16" s="1190"/>
      <c r="C16" s="1196"/>
      <c r="D16" s="1196"/>
      <c r="E16" s="686" t="s">
        <v>29</v>
      </c>
      <c r="F16" s="686" t="s">
        <v>29</v>
      </c>
      <c r="G16" s="686" t="s">
        <v>30</v>
      </c>
    </row>
    <row r="17" spans="1:7" s="751" customFormat="1">
      <c r="A17" s="752"/>
      <c r="B17" s="716" t="s">
        <v>3136</v>
      </c>
      <c r="C17" s="694" t="s">
        <v>3135</v>
      </c>
      <c r="D17" s="1235" t="s">
        <v>2314</v>
      </c>
      <c r="E17" s="714">
        <v>43805</v>
      </c>
      <c r="F17" s="714">
        <v>43811</v>
      </c>
      <c r="G17" s="714">
        <v>43822</v>
      </c>
    </row>
    <row r="18" spans="1:7" s="751" customFormat="1">
      <c r="A18" s="752"/>
      <c r="B18" s="694" t="s">
        <v>3134</v>
      </c>
      <c r="C18" s="694" t="s">
        <v>3133</v>
      </c>
      <c r="D18" s="1236"/>
      <c r="E18" s="714">
        <v>43812</v>
      </c>
      <c r="F18" s="714">
        <v>43818</v>
      </c>
      <c r="G18" s="714">
        <v>43829</v>
      </c>
    </row>
    <row r="19" spans="1:7" s="751" customFormat="1" ht="16.5" customHeight="1">
      <c r="A19" s="752"/>
      <c r="B19" s="694" t="s">
        <v>3132</v>
      </c>
      <c r="C19" s="694" t="s">
        <v>3131</v>
      </c>
      <c r="D19" s="1236"/>
      <c r="E19" s="714">
        <v>43819</v>
      </c>
      <c r="F19" s="714">
        <v>43825</v>
      </c>
      <c r="G19" s="714">
        <v>43836</v>
      </c>
    </row>
    <row r="20" spans="1:7" ht="15.95" customHeight="1">
      <c r="A20" s="695"/>
      <c r="B20" s="694" t="s">
        <v>3130</v>
      </c>
      <c r="C20" s="694" t="s">
        <v>3121</v>
      </c>
      <c r="D20" s="1236"/>
      <c r="E20" s="714">
        <v>43826</v>
      </c>
      <c r="F20" s="714">
        <v>43832</v>
      </c>
      <c r="G20" s="714">
        <v>43843</v>
      </c>
    </row>
    <row r="21" spans="1:7" ht="15.95" customHeight="1">
      <c r="A21" s="695"/>
      <c r="B21" s="750"/>
      <c r="C21" s="750"/>
      <c r="D21" s="1237"/>
      <c r="E21" s="714"/>
      <c r="F21" s="714"/>
      <c r="G21" s="714"/>
    </row>
    <row r="22" spans="1:7" s="731" customFormat="1">
      <c r="A22" s="1182" t="s">
        <v>3129</v>
      </c>
      <c r="B22" s="1182"/>
      <c r="C22" s="1182"/>
      <c r="D22" s="1182"/>
      <c r="E22" s="1182"/>
      <c r="F22" s="1182"/>
      <c r="G22" s="1182"/>
    </row>
    <row r="23" spans="1:7">
      <c r="A23" s="695"/>
      <c r="B23" s="1204" t="s">
        <v>25</v>
      </c>
      <c r="C23" s="1204" t="s">
        <v>26</v>
      </c>
      <c r="D23" s="1204" t="s">
        <v>5</v>
      </c>
      <c r="E23" s="694" t="s">
        <v>14</v>
      </c>
      <c r="F23" s="694" t="s">
        <v>3119</v>
      </c>
      <c r="G23" s="717" t="s">
        <v>1</v>
      </c>
    </row>
    <row r="24" spans="1:7">
      <c r="A24" s="695"/>
      <c r="B24" s="1205"/>
      <c r="C24" s="1205"/>
      <c r="D24" s="1205"/>
      <c r="E24" s="694" t="s">
        <v>29</v>
      </c>
      <c r="F24" s="694" t="s">
        <v>29</v>
      </c>
      <c r="G24" s="717" t="s">
        <v>30</v>
      </c>
    </row>
    <row r="25" spans="1:7" ht="16.149999999999999" customHeight="1">
      <c r="A25" s="695"/>
      <c r="B25" s="685" t="s">
        <v>3128</v>
      </c>
      <c r="C25" s="681" t="s">
        <v>3127</v>
      </c>
      <c r="D25" s="1185" t="s">
        <v>2314</v>
      </c>
      <c r="E25" s="714">
        <v>43805</v>
      </c>
      <c r="F25" s="714">
        <v>43808</v>
      </c>
      <c r="G25" s="714">
        <v>43819</v>
      </c>
    </row>
    <row r="26" spans="1:7" ht="16.149999999999999" customHeight="1">
      <c r="A26" s="695"/>
      <c r="B26" s="685" t="s">
        <v>3126</v>
      </c>
      <c r="C26" s="749" t="s">
        <v>3125</v>
      </c>
      <c r="D26" s="1185"/>
      <c r="E26" s="714">
        <v>43812</v>
      </c>
      <c r="F26" s="714">
        <v>43815</v>
      </c>
      <c r="G26" s="714">
        <v>43826</v>
      </c>
    </row>
    <row r="27" spans="1:7" ht="16.149999999999999" customHeight="1">
      <c r="A27" s="695"/>
      <c r="B27" s="685" t="s">
        <v>3124</v>
      </c>
      <c r="C27" s="681" t="s">
        <v>3123</v>
      </c>
      <c r="D27" s="1185"/>
      <c r="E27" s="714">
        <v>43819</v>
      </c>
      <c r="F27" s="714">
        <v>43822</v>
      </c>
      <c r="G27" s="714">
        <v>43833</v>
      </c>
    </row>
    <row r="28" spans="1:7" ht="16.149999999999999" customHeight="1">
      <c r="A28" s="695"/>
      <c r="B28" s="694" t="s">
        <v>3122</v>
      </c>
      <c r="C28" s="718" t="s">
        <v>3121</v>
      </c>
      <c r="D28" s="1185"/>
      <c r="E28" s="714">
        <v>43826</v>
      </c>
      <c r="F28" s="714">
        <v>43829</v>
      </c>
      <c r="G28" s="714">
        <v>43840</v>
      </c>
    </row>
    <row r="29" spans="1:7" ht="16.149999999999999" customHeight="1">
      <c r="A29" s="695"/>
      <c r="B29" s="685"/>
      <c r="C29" s="749"/>
      <c r="D29" s="1185"/>
      <c r="E29" s="714"/>
      <c r="F29" s="714"/>
      <c r="G29" s="714"/>
    </row>
    <row r="30" spans="1:7" ht="16.149999999999999" customHeight="1">
      <c r="A30" s="695"/>
      <c r="B30" s="720"/>
      <c r="C30" s="720"/>
      <c r="D30" s="748"/>
      <c r="E30" s="747"/>
      <c r="F30" s="747"/>
      <c r="G30" s="747"/>
    </row>
    <row r="31" spans="1:7" s="731" customFormat="1">
      <c r="A31" s="1215" t="s">
        <v>3120</v>
      </c>
      <c r="B31" s="1215"/>
      <c r="C31" s="1215"/>
      <c r="D31" s="1215"/>
      <c r="E31" s="1215"/>
      <c r="F31" s="1215"/>
      <c r="G31" s="1215"/>
    </row>
    <row r="32" spans="1:7">
      <c r="A32" s="695"/>
      <c r="B32" s="1209" t="s">
        <v>25</v>
      </c>
      <c r="C32" s="1209" t="s">
        <v>26</v>
      </c>
      <c r="D32" s="1209" t="s">
        <v>5</v>
      </c>
      <c r="E32" s="744" t="s">
        <v>14</v>
      </c>
      <c r="F32" s="744" t="s">
        <v>3119</v>
      </c>
      <c r="G32" s="744" t="s">
        <v>223</v>
      </c>
    </row>
    <row r="33" spans="1:8">
      <c r="A33" s="695"/>
      <c r="B33" s="1190"/>
      <c r="C33" s="1210"/>
      <c r="D33" s="1210"/>
      <c r="E33" s="744" t="s">
        <v>29</v>
      </c>
      <c r="F33" s="744" t="s">
        <v>29</v>
      </c>
      <c r="G33" s="744" t="s">
        <v>30</v>
      </c>
    </row>
    <row r="34" spans="1:8" ht="16.149999999999999" customHeight="1">
      <c r="A34" s="695"/>
      <c r="B34" s="746" t="s">
        <v>1519</v>
      </c>
      <c r="C34" s="744" t="s">
        <v>2247</v>
      </c>
      <c r="D34" s="1209" t="s">
        <v>2122</v>
      </c>
      <c r="E34" s="714">
        <v>43803</v>
      </c>
      <c r="F34" s="714">
        <v>43808</v>
      </c>
      <c r="G34" s="714">
        <v>43818</v>
      </c>
      <c r="H34" s="745"/>
    </row>
    <row r="35" spans="1:8" ht="16.149999999999999" customHeight="1">
      <c r="A35" s="695"/>
      <c r="B35" s="688" t="s">
        <v>2246</v>
      </c>
      <c r="C35" s="744" t="s">
        <v>2245</v>
      </c>
      <c r="D35" s="1238"/>
      <c r="E35" s="714">
        <v>43810</v>
      </c>
      <c r="F35" s="714">
        <v>43815</v>
      </c>
      <c r="G35" s="714">
        <v>43825</v>
      </c>
      <c r="H35" s="743"/>
    </row>
    <row r="36" spans="1:8" ht="16.149999999999999" customHeight="1">
      <c r="A36" s="695"/>
      <c r="B36" s="685" t="s">
        <v>1516</v>
      </c>
      <c r="C36" s="681" t="s">
        <v>2243</v>
      </c>
      <c r="D36" s="1238"/>
      <c r="E36" s="714">
        <v>43817</v>
      </c>
      <c r="F36" s="714">
        <v>43822</v>
      </c>
      <c r="G36" s="714">
        <v>43832</v>
      </c>
      <c r="H36" s="743"/>
    </row>
    <row r="37" spans="1:8" ht="16.149999999999999" customHeight="1">
      <c r="A37" s="695"/>
      <c r="B37" s="685" t="s">
        <v>1469</v>
      </c>
      <c r="C37" s="685" t="s">
        <v>3118</v>
      </c>
      <c r="D37" s="1238"/>
      <c r="E37" s="714">
        <v>43824</v>
      </c>
      <c r="F37" s="714">
        <v>43828</v>
      </c>
      <c r="G37" s="714">
        <v>43839</v>
      </c>
      <c r="H37" s="680" t="s">
        <v>2232</v>
      </c>
    </row>
    <row r="38" spans="1:8" ht="16.149999999999999" customHeight="1">
      <c r="A38" s="695"/>
      <c r="B38" s="685"/>
      <c r="C38" s="685"/>
      <c r="D38" s="1210"/>
      <c r="E38" s="714"/>
      <c r="F38" s="714"/>
      <c r="G38" s="714"/>
    </row>
    <row r="39" spans="1:8">
      <c r="A39" s="695"/>
      <c r="B39" s="742"/>
      <c r="C39" s="742"/>
      <c r="D39" s="713"/>
      <c r="E39" s="734"/>
      <c r="F39" s="712"/>
      <c r="G39" s="741"/>
    </row>
    <row r="40" spans="1:8" s="731" customFormat="1">
      <c r="A40" s="1182" t="s">
        <v>3117</v>
      </c>
      <c r="B40" s="1182"/>
      <c r="C40" s="1182"/>
      <c r="D40" s="1182"/>
      <c r="E40" s="1182"/>
      <c r="F40" s="1182"/>
      <c r="G40" s="1182"/>
    </row>
    <row r="41" spans="1:8">
      <c r="A41" s="695"/>
      <c r="B41" s="1207" t="s">
        <v>25</v>
      </c>
      <c r="C41" s="1207" t="s">
        <v>26</v>
      </c>
      <c r="D41" s="1204" t="s">
        <v>5</v>
      </c>
      <c r="E41" s="740" t="s">
        <v>14</v>
      </c>
      <c r="F41" s="694" t="s">
        <v>3116</v>
      </c>
      <c r="G41" s="739" t="s">
        <v>224</v>
      </c>
    </row>
    <row r="42" spans="1:8">
      <c r="A42" s="695"/>
      <c r="B42" s="1190"/>
      <c r="C42" s="1208"/>
      <c r="D42" s="1205"/>
      <c r="E42" s="692" t="s">
        <v>29</v>
      </c>
      <c r="F42" s="692" t="s">
        <v>29</v>
      </c>
      <c r="G42" s="717" t="s">
        <v>30</v>
      </c>
    </row>
    <row r="43" spans="1:8">
      <c r="A43" s="695"/>
      <c r="B43" s="702" t="s">
        <v>3115</v>
      </c>
      <c r="C43" s="686" t="s">
        <v>3114</v>
      </c>
      <c r="D43" s="1221" t="s">
        <v>3113</v>
      </c>
      <c r="E43" s="714">
        <v>43805</v>
      </c>
      <c r="F43" s="714">
        <v>43810</v>
      </c>
      <c r="G43" s="714">
        <v>43824</v>
      </c>
      <c r="H43" s="738"/>
    </row>
    <row r="44" spans="1:8">
      <c r="A44" s="695"/>
      <c r="B44" s="702" t="s">
        <v>3112</v>
      </c>
      <c r="C44" s="702" t="s">
        <v>3111</v>
      </c>
      <c r="D44" s="1222"/>
      <c r="E44" s="714">
        <v>43812</v>
      </c>
      <c r="F44" s="714">
        <v>43817</v>
      </c>
      <c r="G44" s="714">
        <v>43831</v>
      </c>
    </row>
    <row r="45" spans="1:8">
      <c r="A45" s="695"/>
      <c r="B45" s="702" t="s">
        <v>3110</v>
      </c>
      <c r="C45" s="686" t="s">
        <v>1300</v>
      </c>
      <c r="D45" s="1222"/>
      <c r="E45" s="714">
        <v>43819</v>
      </c>
      <c r="F45" s="714">
        <v>43824</v>
      </c>
      <c r="G45" s="714">
        <v>43838</v>
      </c>
    </row>
    <row r="46" spans="1:8">
      <c r="A46" s="695"/>
      <c r="B46" s="702" t="s">
        <v>3109</v>
      </c>
      <c r="C46" s="686" t="s">
        <v>3108</v>
      </c>
      <c r="D46" s="1222"/>
      <c r="E46" s="714">
        <v>43826</v>
      </c>
      <c r="F46" s="714">
        <v>43831</v>
      </c>
      <c r="G46" s="714">
        <v>43845</v>
      </c>
      <c r="H46" s="738"/>
    </row>
    <row r="47" spans="1:8">
      <c r="A47" s="695"/>
      <c r="B47" s="702" t="s">
        <v>3107</v>
      </c>
      <c r="C47" s="686" t="s">
        <v>3106</v>
      </c>
      <c r="D47" s="1223"/>
      <c r="E47" s="714">
        <v>43798</v>
      </c>
      <c r="F47" s="714">
        <v>43803</v>
      </c>
      <c r="G47" s="714">
        <v>43819</v>
      </c>
    </row>
    <row r="48" spans="1:8" s="733" customFormat="1">
      <c r="A48" s="695"/>
      <c r="B48" s="737"/>
      <c r="C48" s="736"/>
      <c r="D48" s="735"/>
      <c r="E48" s="712"/>
      <c r="F48" s="734"/>
      <c r="G48" s="734"/>
    </row>
    <row r="49" spans="1:7" s="731" customFormat="1">
      <c r="A49" s="1182" t="s">
        <v>3105</v>
      </c>
      <c r="B49" s="1182"/>
      <c r="C49" s="1182"/>
      <c r="D49" s="1182"/>
      <c r="E49" s="1182"/>
      <c r="F49" s="1182"/>
      <c r="G49" s="1182"/>
    </row>
    <row r="50" spans="1:7">
      <c r="A50" s="695"/>
      <c r="B50" s="1207" t="s">
        <v>25</v>
      </c>
      <c r="C50" s="1207" t="s">
        <v>26</v>
      </c>
      <c r="D50" s="1207" t="s">
        <v>5</v>
      </c>
      <c r="E50" s="692" t="s">
        <v>14</v>
      </c>
      <c r="F50" s="694" t="s">
        <v>17</v>
      </c>
      <c r="G50" s="693" t="s">
        <v>2488</v>
      </c>
    </row>
    <row r="51" spans="1:7">
      <c r="A51" s="695"/>
      <c r="B51" s="1190"/>
      <c r="C51" s="1208"/>
      <c r="D51" s="1208"/>
      <c r="E51" s="692" t="s">
        <v>29</v>
      </c>
      <c r="F51" s="692" t="s">
        <v>29</v>
      </c>
      <c r="G51" s="694" t="s">
        <v>30</v>
      </c>
    </row>
    <row r="52" spans="1:7" ht="20.100000000000001" customHeight="1">
      <c r="A52" s="695"/>
      <c r="B52" s="732" t="s">
        <v>3104</v>
      </c>
      <c r="C52" s="686" t="s">
        <v>3103</v>
      </c>
      <c r="D52" s="1228" t="s">
        <v>1985</v>
      </c>
      <c r="E52" s="714">
        <v>43805</v>
      </c>
      <c r="F52" s="714">
        <v>43809</v>
      </c>
      <c r="G52" s="714">
        <v>43821</v>
      </c>
    </row>
    <row r="53" spans="1:7" ht="20.100000000000001" customHeight="1">
      <c r="A53" s="695"/>
      <c r="B53" s="702" t="s">
        <v>3102</v>
      </c>
      <c r="C53" s="702" t="s">
        <v>3101</v>
      </c>
      <c r="D53" s="1229"/>
      <c r="E53" s="714">
        <v>43812</v>
      </c>
      <c r="F53" s="714">
        <v>43816</v>
      </c>
      <c r="G53" s="714">
        <v>43828</v>
      </c>
    </row>
    <row r="54" spans="1:7" ht="20.100000000000001" customHeight="1">
      <c r="A54" s="695"/>
      <c r="B54" s="702" t="s">
        <v>3100</v>
      </c>
      <c r="C54" s="702" t="s">
        <v>3099</v>
      </c>
      <c r="D54" s="1229"/>
      <c r="E54" s="714">
        <v>43819</v>
      </c>
      <c r="F54" s="714">
        <v>43824</v>
      </c>
      <c r="G54" s="714">
        <v>43835</v>
      </c>
    </row>
    <row r="55" spans="1:7" ht="20.100000000000001" customHeight="1">
      <c r="A55" s="695"/>
      <c r="B55" s="702" t="s">
        <v>3098</v>
      </c>
      <c r="C55" s="686" t="s">
        <v>3097</v>
      </c>
      <c r="D55" s="1229"/>
      <c r="E55" s="714">
        <v>43826</v>
      </c>
      <c r="F55" s="714">
        <v>43830</v>
      </c>
      <c r="G55" s="714">
        <v>43845</v>
      </c>
    </row>
    <row r="56" spans="1:7">
      <c r="A56" s="695"/>
      <c r="B56" s="686"/>
      <c r="C56" s="685"/>
      <c r="D56" s="1230"/>
      <c r="E56" s="684"/>
      <c r="F56" s="684"/>
      <c r="G56" s="684"/>
    </row>
    <row r="57" spans="1:7" ht="28.5" customHeight="1">
      <c r="A57" s="1227" t="s">
        <v>3096</v>
      </c>
      <c r="B57" s="1227"/>
      <c r="C57" s="720"/>
      <c r="D57" s="713"/>
      <c r="E57" s="720"/>
      <c r="F57" s="720"/>
      <c r="G57" s="720"/>
    </row>
    <row r="58" spans="1:7" s="731" customFormat="1">
      <c r="A58" s="1215" t="s">
        <v>3095</v>
      </c>
      <c r="B58" s="1215"/>
      <c r="C58" s="1215"/>
      <c r="D58" s="1215"/>
      <c r="E58" s="1215"/>
      <c r="F58" s="1215"/>
      <c r="G58" s="1215"/>
    </row>
    <row r="59" spans="1:7">
      <c r="A59" s="730"/>
      <c r="B59" s="1183" t="s">
        <v>25</v>
      </c>
      <c r="C59" s="1183" t="s">
        <v>26</v>
      </c>
      <c r="D59" s="1183" t="s">
        <v>5</v>
      </c>
      <c r="E59" s="694" t="s">
        <v>14</v>
      </c>
      <c r="F59" s="694" t="s">
        <v>3078</v>
      </c>
      <c r="G59" s="694" t="s">
        <v>24</v>
      </c>
    </row>
    <row r="60" spans="1:7" ht="17.25" customHeight="1">
      <c r="A60" s="730"/>
      <c r="B60" s="1184"/>
      <c r="C60" s="1184"/>
      <c r="D60" s="1184"/>
      <c r="E60" s="694" t="s">
        <v>29</v>
      </c>
      <c r="F60" s="694" t="s">
        <v>29</v>
      </c>
      <c r="G60" s="694" t="s">
        <v>30</v>
      </c>
    </row>
    <row r="61" spans="1:7">
      <c r="A61" s="695"/>
      <c r="B61" s="729" t="s">
        <v>3094</v>
      </c>
      <c r="C61" s="694" t="s">
        <v>3093</v>
      </c>
      <c r="D61" s="1224" t="s">
        <v>3084</v>
      </c>
      <c r="E61" s="714">
        <v>43805</v>
      </c>
      <c r="F61" s="714">
        <v>43810</v>
      </c>
      <c r="G61" s="714">
        <v>43839</v>
      </c>
    </row>
    <row r="62" spans="1:7">
      <c r="A62" s="695"/>
      <c r="B62" s="724" t="s">
        <v>3092</v>
      </c>
      <c r="C62" s="723" t="s">
        <v>3090</v>
      </c>
      <c r="D62" s="1225"/>
      <c r="E62" s="722">
        <v>43812</v>
      </c>
      <c r="F62" s="722">
        <v>43817</v>
      </c>
      <c r="G62" s="722">
        <v>43846</v>
      </c>
    </row>
    <row r="63" spans="1:7">
      <c r="A63" s="695"/>
      <c r="B63" s="685" t="s">
        <v>3091</v>
      </c>
      <c r="C63" s="685" t="s">
        <v>3090</v>
      </c>
      <c r="D63" s="1225"/>
      <c r="E63" s="714">
        <v>43819</v>
      </c>
      <c r="F63" s="714">
        <v>43824</v>
      </c>
      <c r="G63" s="714">
        <v>43853</v>
      </c>
    </row>
    <row r="64" spans="1:7">
      <c r="A64" s="695"/>
      <c r="B64" s="685" t="s">
        <v>3089</v>
      </c>
      <c r="C64" s="685" t="s">
        <v>3088</v>
      </c>
      <c r="D64" s="1225"/>
      <c r="E64" s="714">
        <v>43826</v>
      </c>
      <c r="F64" s="714">
        <v>43831</v>
      </c>
      <c r="G64" s="714">
        <v>43860</v>
      </c>
    </row>
    <row r="65" spans="1:7">
      <c r="A65" s="695"/>
      <c r="B65" s="685"/>
      <c r="C65" s="685"/>
      <c r="D65" s="1226"/>
      <c r="E65" s="714"/>
      <c r="F65" s="714"/>
      <c r="G65" s="714"/>
    </row>
    <row r="66" spans="1:7">
      <c r="A66" s="695"/>
      <c r="B66" s="728"/>
      <c r="C66" s="728"/>
      <c r="D66" s="713"/>
      <c r="E66" s="727"/>
      <c r="F66" s="727"/>
      <c r="G66" s="726"/>
    </row>
    <row r="67" spans="1:7">
      <c r="A67" s="1215" t="s">
        <v>3087</v>
      </c>
      <c r="B67" s="1215"/>
      <c r="C67" s="1215"/>
      <c r="D67" s="1215"/>
      <c r="E67" s="1215"/>
      <c r="F67" s="1215"/>
      <c r="G67" s="1215"/>
    </row>
    <row r="68" spans="1:7">
      <c r="A68" s="695"/>
      <c r="B68" s="1183" t="s">
        <v>25</v>
      </c>
      <c r="C68" s="1183" t="s">
        <v>26</v>
      </c>
      <c r="D68" s="1183" t="s">
        <v>5</v>
      </c>
      <c r="E68" s="694" t="s">
        <v>14</v>
      </c>
      <c r="F68" s="694" t="s">
        <v>3078</v>
      </c>
      <c r="G68" s="694" t="s">
        <v>39</v>
      </c>
    </row>
    <row r="69" spans="1:7">
      <c r="A69" s="695"/>
      <c r="B69" s="1184"/>
      <c r="C69" s="1184"/>
      <c r="D69" s="1184"/>
      <c r="E69" s="694" t="s">
        <v>29</v>
      </c>
      <c r="F69" s="694" t="s">
        <v>29</v>
      </c>
      <c r="G69" s="694" t="s">
        <v>30</v>
      </c>
    </row>
    <row r="70" spans="1:7">
      <c r="A70" s="695"/>
      <c r="B70" s="725" t="s">
        <v>3086</v>
      </c>
      <c r="C70" s="721" t="s">
        <v>3085</v>
      </c>
      <c r="D70" s="1185" t="s">
        <v>3084</v>
      </c>
      <c r="E70" s="714">
        <v>43803</v>
      </c>
      <c r="F70" s="714">
        <v>43808</v>
      </c>
      <c r="G70" s="714">
        <v>43831</v>
      </c>
    </row>
    <row r="71" spans="1:7">
      <c r="A71" s="695"/>
      <c r="B71" s="724" t="s">
        <v>3083</v>
      </c>
      <c r="C71" s="723" t="s">
        <v>2481</v>
      </c>
      <c r="D71" s="1185"/>
      <c r="E71" s="722">
        <v>43810</v>
      </c>
      <c r="F71" s="722">
        <v>43815</v>
      </c>
      <c r="G71" s="722">
        <v>43838</v>
      </c>
    </row>
    <row r="72" spans="1:7">
      <c r="A72" s="695"/>
      <c r="B72" s="724" t="s">
        <v>3082</v>
      </c>
      <c r="C72" s="723" t="s">
        <v>3081</v>
      </c>
      <c r="D72" s="1185"/>
      <c r="E72" s="714">
        <v>43817</v>
      </c>
      <c r="F72" s="714">
        <v>43822</v>
      </c>
      <c r="G72" s="714">
        <v>43845</v>
      </c>
    </row>
    <row r="73" spans="1:7">
      <c r="A73" s="695"/>
      <c r="B73" s="721" t="s">
        <v>3080</v>
      </c>
      <c r="C73" s="694" t="s">
        <v>2481</v>
      </c>
      <c r="D73" s="1185"/>
      <c r="E73" s="722">
        <v>43824</v>
      </c>
      <c r="F73" s="722">
        <v>43829</v>
      </c>
      <c r="G73" s="722">
        <v>43852</v>
      </c>
    </row>
    <row r="74" spans="1:7">
      <c r="A74" s="695"/>
      <c r="B74" s="721"/>
      <c r="C74" s="694"/>
      <c r="D74" s="1185"/>
      <c r="E74" s="714"/>
      <c r="F74" s="714"/>
      <c r="G74" s="714"/>
    </row>
    <row r="75" spans="1:7">
      <c r="A75" s="703"/>
      <c r="B75" s="720"/>
      <c r="C75" s="720"/>
      <c r="D75" s="720"/>
      <c r="E75" s="720"/>
      <c r="F75" s="720"/>
      <c r="G75" s="720"/>
    </row>
    <row r="76" spans="1:7">
      <c r="A76" s="1214" t="s">
        <v>3079</v>
      </c>
      <c r="B76" s="1215"/>
      <c r="C76" s="1215"/>
      <c r="D76" s="1215"/>
      <c r="E76" s="1215"/>
      <c r="F76" s="1215"/>
      <c r="G76" s="1215"/>
    </row>
    <row r="77" spans="1:7">
      <c r="A77" s="695"/>
      <c r="B77" s="1202" t="s">
        <v>25</v>
      </c>
      <c r="C77" s="1202" t="s">
        <v>26</v>
      </c>
      <c r="D77" s="1204" t="s">
        <v>5</v>
      </c>
      <c r="E77" s="694" t="s">
        <v>14</v>
      </c>
      <c r="F77" s="694" t="s">
        <v>3078</v>
      </c>
      <c r="G77" s="717" t="s">
        <v>3077</v>
      </c>
    </row>
    <row r="78" spans="1:7">
      <c r="A78" s="695"/>
      <c r="B78" s="1203"/>
      <c r="C78" s="1203"/>
      <c r="D78" s="1205"/>
      <c r="E78" s="718" t="s">
        <v>29</v>
      </c>
      <c r="F78" s="694" t="s">
        <v>29</v>
      </c>
      <c r="G78" s="717" t="s">
        <v>30</v>
      </c>
    </row>
    <row r="79" spans="1:7" ht="15.75" customHeight="1">
      <c r="A79" s="695"/>
      <c r="B79" s="694" t="s">
        <v>3076</v>
      </c>
      <c r="C79" s="685" t="s">
        <v>3075</v>
      </c>
      <c r="D79" s="1216" t="s">
        <v>3074</v>
      </c>
      <c r="E79" s="714">
        <v>43805</v>
      </c>
      <c r="F79" s="714">
        <v>43812</v>
      </c>
      <c r="G79" s="714">
        <v>43835</v>
      </c>
    </row>
    <row r="80" spans="1:7">
      <c r="A80" s="695"/>
      <c r="B80" s="694" t="s">
        <v>3073</v>
      </c>
      <c r="C80" s="694" t="s">
        <v>3072</v>
      </c>
      <c r="D80" s="1216"/>
      <c r="E80" s="714">
        <v>43812</v>
      </c>
      <c r="F80" s="714">
        <v>43819</v>
      </c>
      <c r="G80" s="714">
        <v>43842</v>
      </c>
    </row>
    <row r="81" spans="1:7">
      <c r="A81" s="695"/>
      <c r="B81" s="685" t="s">
        <v>3071</v>
      </c>
      <c r="C81" s="685" t="s">
        <v>3070</v>
      </c>
      <c r="D81" s="1216"/>
      <c r="E81" s="714">
        <v>43819</v>
      </c>
      <c r="F81" s="714">
        <v>43826</v>
      </c>
      <c r="G81" s="714">
        <v>43849</v>
      </c>
    </row>
    <row r="82" spans="1:7">
      <c r="A82" s="695"/>
      <c r="B82" s="716" t="s">
        <v>3069</v>
      </c>
      <c r="C82" s="694" t="s">
        <v>3068</v>
      </c>
      <c r="D82" s="1216"/>
      <c r="E82" s="714">
        <v>43826</v>
      </c>
      <c r="F82" s="714">
        <v>43833</v>
      </c>
      <c r="G82" s="714">
        <v>43856</v>
      </c>
    </row>
    <row r="83" spans="1:7">
      <c r="A83" s="695"/>
      <c r="B83" s="694"/>
      <c r="C83" s="694"/>
      <c r="D83" s="1216"/>
      <c r="E83" s="714"/>
      <c r="F83" s="714"/>
      <c r="G83" s="714"/>
    </row>
    <row r="84" spans="1:7">
      <c r="A84" s="695"/>
      <c r="B84" s="720"/>
      <c r="C84" s="720"/>
      <c r="D84" s="713"/>
      <c r="E84" s="720"/>
      <c r="F84" s="719"/>
      <c r="G84" s="719"/>
    </row>
    <row r="85" spans="1:7">
      <c r="A85" s="1182" t="s">
        <v>3067</v>
      </c>
      <c r="B85" s="1182"/>
      <c r="C85" s="1182"/>
      <c r="D85" s="1182"/>
      <c r="E85" s="1182"/>
      <c r="F85" s="1182"/>
      <c r="G85" s="1182"/>
    </row>
    <row r="86" spans="1:7">
      <c r="A86" s="695"/>
      <c r="B86" s="1202" t="s">
        <v>25</v>
      </c>
      <c r="C86" s="1202" t="s">
        <v>26</v>
      </c>
      <c r="D86" s="1204" t="s">
        <v>5</v>
      </c>
      <c r="E86" s="694" t="s">
        <v>14</v>
      </c>
      <c r="F86" s="694" t="s">
        <v>3066</v>
      </c>
      <c r="G86" s="717" t="s">
        <v>3065</v>
      </c>
    </row>
    <row r="87" spans="1:7">
      <c r="A87" s="695"/>
      <c r="B87" s="1203"/>
      <c r="C87" s="1203"/>
      <c r="D87" s="1205"/>
      <c r="E87" s="718" t="s">
        <v>29</v>
      </c>
      <c r="F87" s="694" t="s">
        <v>29</v>
      </c>
      <c r="G87" s="717" t="s">
        <v>30</v>
      </c>
    </row>
    <row r="88" spans="1:7">
      <c r="A88" s="695"/>
      <c r="B88" s="716" t="s">
        <v>3064</v>
      </c>
      <c r="C88" s="694" t="s">
        <v>2497</v>
      </c>
      <c r="D88" s="1195" t="s">
        <v>3063</v>
      </c>
      <c r="E88" s="714">
        <v>43802</v>
      </c>
      <c r="F88" s="714">
        <v>43806</v>
      </c>
      <c r="G88" s="714">
        <v>43829</v>
      </c>
    </row>
    <row r="89" spans="1:7">
      <c r="A89" s="695"/>
      <c r="B89" s="694" t="s">
        <v>3062</v>
      </c>
      <c r="C89" s="694" t="s">
        <v>2495</v>
      </c>
      <c r="D89" s="1206"/>
      <c r="E89" s="714">
        <v>43809</v>
      </c>
      <c r="F89" s="714">
        <v>43813</v>
      </c>
      <c r="G89" s="714">
        <v>43837</v>
      </c>
    </row>
    <row r="90" spans="1:7">
      <c r="A90" s="695"/>
      <c r="B90" s="694" t="s">
        <v>3061</v>
      </c>
      <c r="C90" s="694" t="s">
        <v>2493</v>
      </c>
      <c r="D90" s="1206"/>
      <c r="E90" s="714">
        <v>43816</v>
      </c>
      <c r="F90" s="714">
        <v>43820</v>
      </c>
      <c r="G90" s="714">
        <v>43844</v>
      </c>
    </row>
    <row r="91" spans="1:7">
      <c r="A91" s="695"/>
      <c r="B91" s="694" t="s">
        <v>3060</v>
      </c>
      <c r="C91" s="694" t="s">
        <v>2491</v>
      </c>
      <c r="D91" s="1206"/>
      <c r="E91" s="714">
        <v>43823</v>
      </c>
      <c r="F91" s="714">
        <v>43827</v>
      </c>
      <c r="G91" s="714">
        <v>43851</v>
      </c>
    </row>
    <row r="92" spans="1:7">
      <c r="A92" s="695"/>
      <c r="B92" s="694"/>
      <c r="C92" s="694"/>
      <c r="D92" s="1196"/>
      <c r="E92" s="714"/>
      <c r="F92" s="714"/>
      <c r="G92" s="714"/>
    </row>
    <row r="93" spans="1:7" ht="26.25" customHeight="1">
      <c r="A93" s="1217" t="s">
        <v>3059</v>
      </c>
      <c r="B93" s="1218"/>
    </row>
    <row r="94" spans="1:7">
      <c r="A94" s="1182" t="s">
        <v>3058</v>
      </c>
      <c r="B94" s="1182"/>
      <c r="C94" s="1182"/>
      <c r="D94" s="1182"/>
      <c r="E94" s="1182"/>
      <c r="F94" s="1182"/>
      <c r="G94" s="1182"/>
    </row>
    <row r="95" spans="1:7">
      <c r="A95" s="695"/>
      <c r="B95" s="1207" t="s">
        <v>25</v>
      </c>
      <c r="C95" s="1207" t="s">
        <v>26</v>
      </c>
      <c r="D95" s="1207" t="s">
        <v>5</v>
      </c>
      <c r="E95" s="694" t="s">
        <v>14</v>
      </c>
      <c r="F95" s="694" t="s">
        <v>3041</v>
      </c>
      <c r="G95" s="694" t="s">
        <v>3057</v>
      </c>
    </row>
    <row r="96" spans="1:7">
      <c r="A96" s="695"/>
      <c r="B96" s="1190"/>
      <c r="C96" s="1208"/>
      <c r="D96" s="1208"/>
      <c r="E96" s="694" t="s">
        <v>29</v>
      </c>
      <c r="F96" s="694" t="s">
        <v>29</v>
      </c>
      <c r="G96" s="694" t="s">
        <v>30</v>
      </c>
    </row>
    <row r="97" spans="1:7">
      <c r="A97" s="695"/>
      <c r="B97" s="715" t="s">
        <v>3056</v>
      </c>
      <c r="C97" s="685" t="s">
        <v>3048</v>
      </c>
      <c r="D97" s="1211" t="s">
        <v>2011</v>
      </c>
      <c r="E97" s="714">
        <v>43805</v>
      </c>
      <c r="F97" s="714">
        <v>43809</v>
      </c>
      <c r="G97" s="714">
        <v>43830</v>
      </c>
    </row>
    <row r="98" spans="1:7">
      <c r="A98" s="695"/>
      <c r="B98" s="685" t="s">
        <v>3055</v>
      </c>
      <c r="C98" s="685"/>
      <c r="D98" s="1212"/>
      <c r="E98" s="714">
        <v>43812</v>
      </c>
      <c r="F98" s="714">
        <v>43816</v>
      </c>
      <c r="G98" s="714">
        <v>43837</v>
      </c>
    </row>
    <row r="99" spans="1:7">
      <c r="A99" s="695"/>
      <c r="B99" s="685" t="s">
        <v>3055</v>
      </c>
      <c r="C99" s="685"/>
      <c r="D99" s="1212"/>
      <c r="E99" s="714">
        <v>43819</v>
      </c>
      <c r="F99" s="714">
        <v>43824</v>
      </c>
      <c r="G99" s="714">
        <v>43844</v>
      </c>
    </row>
    <row r="100" spans="1:7">
      <c r="A100" s="695"/>
      <c r="B100" s="685" t="s">
        <v>3054</v>
      </c>
      <c r="C100" s="685" t="s">
        <v>3053</v>
      </c>
      <c r="D100" s="1212"/>
      <c r="E100" s="714">
        <v>43826</v>
      </c>
      <c r="F100" s="714">
        <v>43830</v>
      </c>
      <c r="G100" s="714">
        <v>43851</v>
      </c>
    </row>
    <row r="101" spans="1:7">
      <c r="A101" s="695"/>
      <c r="B101" s="685"/>
      <c r="C101" s="685"/>
      <c r="D101" s="1213"/>
      <c r="E101" s="714"/>
      <c r="F101" s="714"/>
      <c r="G101" s="714"/>
    </row>
    <row r="102" spans="1:7">
      <c r="A102" s="695"/>
      <c r="B102" s="711"/>
      <c r="C102" s="711"/>
      <c r="D102" s="712"/>
      <c r="E102" s="713"/>
      <c r="F102" s="712"/>
      <c r="G102" s="711"/>
    </row>
    <row r="103" spans="1:7">
      <c r="A103" s="1182" t="s">
        <v>3052</v>
      </c>
      <c r="B103" s="1182"/>
      <c r="C103" s="1182"/>
      <c r="D103" s="1182"/>
      <c r="E103" s="1182"/>
      <c r="F103" s="1182"/>
      <c r="G103" s="1182"/>
    </row>
    <row r="104" spans="1:7">
      <c r="A104" s="695"/>
      <c r="B104" s="1191" t="s">
        <v>25</v>
      </c>
      <c r="C104" s="1191" t="s">
        <v>26</v>
      </c>
      <c r="D104" s="1185" t="s">
        <v>5</v>
      </c>
      <c r="E104" s="685" t="s">
        <v>3051</v>
      </c>
      <c r="F104" s="694" t="s">
        <v>3050</v>
      </c>
      <c r="G104" s="694" t="s">
        <v>140</v>
      </c>
    </row>
    <row r="105" spans="1:7">
      <c r="A105" s="695"/>
      <c r="B105" s="1191"/>
      <c r="C105" s="1191"/>
      <c r="D105" s="1185"/>
      <c r="E105" s="685" t="s">
        <v>1055</v>
      </c>
      <c r="F105" s="694" t="s">
        <v>29</v>
      </c>
      <c r="G105" s="694" t="s">
        <v>30</v>
      </c>
    </row>
    <row r="106" spans="1:7">
      <c r="A106" s="695"/>
      <c r="B106" s="710" t="s">
        <v>3049</v>
      </c>
      <c r="C106" s="709" t="s">
        <v>3048</v>
      </c>
      <c r="D106" s="1192" t="s">
        <v>2011</v>
      </c>
      <c r="E106" s="706">
        <v>43803</v>
      </c>
      <c r="F106" s="706">
        <v>43806</v>
      </c>
      <c r="G106" s="706">
        <v>43847</v>
      </c>
    </row>
    <row r="107" spans="1:7">
      <c r="A107" s="695"/>
      <c r="B107" s="701" t="s">
        <v>3047</v>
      </c>
      <c r="C107" s="701" t="s">
        <v>3046</v>
      </c>
      <c r="D107" s="1193"/>
      <c r="E107" s="706">
        <v>43810</v>
      </c>
      <c r="F107" s="706">
        <v>43814</v>
      </c>
      <c r="G107" s="706">
        <v>43854</v>
      </c>
    </row>
    <row r="108" spans="1:7">
      <c r="A108" s="695"/>
      <c r="B108" s="708" t="s">
        <v>3045</v>
      </c>
      <c r="C108" s="708" t="s">
        <v>1145</v>
      </c>
      <c r="D108" s="1193"/>
      <c r="E108" s="706">
        <v>43817</v>
      </c>
      <c r="F108" s="706">
        <v>43821</v>
      </c>
      <c r="G108" s="706">
        <v>43861</v>
      </c>
    </row>
    <row r="109" spans="1:7">
      <c r="A109" s="695"/>
      <c r="B109" s="708" t="s">
        <v>3044</v>
      </c>
      <c r="C109" s="708" t="s">
        <v>3043</v>
      </c>
      <c r="D109" s="1193"/>
      <c r="E109" s="706">
        <v>43824</v>
      </c>
      <c r="F109" s="706">
        <v>43828</v>
      </c>
      <c r="G109" s="706">
        <v>43868</v>
      </c>
    </row>
    <row r="110" spans="1:7">
      <c r="A110" s="695"/>
      <c r="B110" s="700"/>
      <c r="C110" s="707"/>
      <c r="D110" s="1194"/>
      <c r="E110" s="706"/>
      <c r="F110" s="706"/>
      <c r="G110" s="706"/>
    </row>
    <row r="111" spans="1:7">
      <c r="A111" s="1182" t="s">
        <v>3042</v>
      </c>
      <c r="B111" s="1182"/>
      <c r="C111" s="1182"/>
      <c r="D111" s="1182"/>
      <c r="E111" s="1182"/>
      <c r="F111" s="1182"/>
      <c r="G111" s="1182"/>
    </row>
    <row r="112" spans="1:7">
      <c r="A112" s="695"/>
      <c r="B112" s="1195" t="s">
        <v>25</v>
      </c>
      <c r="C112" s="1195" t="s">
        <v>26</v>
      </c>
      <c r="D112" s="1195" t="s">
        <v>5</v>
      </c>
      <c r="E112" s="686" t="s">
        <v>14</v>
      </c>
      <c r="F112" s="686" t="s">
        <v>3041</v>
      </c>
      <c r="G112" s="686" t="s">
        <v>3040</v>
      </c>
    </row>
    <row r="113" spans="1:7">
      <c r="A113" s="695"/>
      <c r="B113" s="1190"/>
      <c r="C113" s="1196"/>
      <c r="D113" s="1196"/>
      <c r="E113" s="686" t="s">
        <v>29</v>
      </c>
      <c r="F113" s="686" t="s">
        <v>29</v>
      </c>
      <c r="G113" s="686" t="s">
        <v>30</v>
      </c>
    </row>
    <row r="114" spans="1:7">
      <c r="A114" s="695"/>
      <c r="B114" s="705" t="s">
        <v>3039</v>
      </c>
      <c r="C114" s="699" t="s">
        <v>2497</v>
      </c>
      <c r="D114" s="1187" t="s">
        <v>2011</v>
      </c>
      <c r="E114" s="684">
        <v>43803</v>
      </c>
      <c r="F114" s="684">
        <v>43807</v>
      </c>
      <c r="G114" s="684">
        <v>43843</v>
      </c>
    </row>
    <row r="115" spans="1:7">
      <c r="A115" s="695"/>
      <c r="B115" s="702" t="s">
        <v>3038</v>
      </c>
      <c r="C115" s="702" t="s">
        <v>3037</v>
      </c>
      <c r="D115" s="1187"/>
      <c r="E115" s="684">
        <v>43810</v>
      </c>
      <c r="F115" s="684">
        <v>43815</v>
      </c>
      <c r="G115" s="684">
        <v>43850</v>
      </c>
    </row>
    <row r="116" spans="1:7" ht="17.25" customHeight="1">
      <c r="A116" s="695"/>
      <c r="B116" s="702" t="s">
        <v>3036</v>
      </c>
      <c r="C116" s="702" t="s">
        <v>3035</v>
      </c>
      <c r="D116" s="1187"/>
      <c r="E116" s="684">
        <v>43817</v>
      </c>
      <c r="F116" s="684">
        <v>43821</v>
      </c>
      <c r="G116" s="684">
        <v>43857</v>
      </c>
    </row>
    <row r="117" spans="1:7">
      <c r="A117" s="695"/>
      <c r="B117" s="702" t="s">
        <v>3034</v>
      </c>
      <c r="C117" s="702" t="s">
        <v>2491</v>
      </c>
      <c r="D117" s="1187"/>
      <c r="E117" s="684">
        <v>43824</v>
      </c>
      <c r="F117" s="684">
        <v>43828</v>
      </c>
      <c r="G117" s="684">
        <v>43864</v>
      </c>
    </row>
    <row r="118" spans="1:7">
      <c r="A118" s="695"/>
      <c r="B118" s="702"/>
      <c r="C118" s="702"/>
      <c r="D118" s="1187"/>
      <c r="E118" s="684"/>
      <c r="F118" s="684"/>
      <c r="G118" s="684"/>
    </row>
    <row r="119" spans="1:7">
      <c r="A119" s="695"/>
      <c r="D119" s="704"/>
    </row>
    <row r="120" spans="1:7">
      <c r="A120" s="1182" t="s">
        <v>3033</v>
      </c>
      <c r="B120" s="1182"/>
      <c r="C120" s="1182"/>
      <c r="D120" s="1182"/>
      <c r="E120" s="1182"/>
      <c r="F120" s="1182"/>
      <c r="G120" s="1182"/>
    </row>
    <row r="121" spans="1:7">
      <c r="A121" s="695"/>
      <c r="B121" s="1183" t="s">
        <v>25</v>
      </c>
      <c r="C121" s="1183" t="s">
        <v>26</v>
      </c>
      <c r="D121" s="1183" t="s">
        <v>5</v>
      </c>
      <c r="E121" s="686" t="s">
        <v>14</v>
      </c>
      <c r="F121" s="694" t="s">
        <v>17</v>
      </c>
      <c r="G121" s="694" t="s">
        <v>2836</v>
      </c>
    </row>
    <row r="122" spans="1:7">
      <c r="A122" s="695"/>
      <c r="B122" s="1190"/>
      <c r="C122" s="1184"/>
      <c r="D122" s="1184"/>
      <c r="E122" s="694" t="s">
        <v>29</v>
      </c>
      <c r="F122" s="694" t="s">
        <v>29</v>
      </c>
      <c r="G122" s="694" t="s">
        <v>30</v>
      </c>
    </row>
    <row r="123" spans="1:7" ht="15.75" customHeight="1">
      <c r="A123" s="695"/>
      <c r="B123" s="699" t="s">
        <v>3032</v>
      </c>
      <c r="C123" s="702" t="s">
        <v>3031</v>
      </c>
      <c r="D123" s="1198" t="s">
        <v>2011</v>
      </c>
      <c r="E123" s="684">
        <v>43805</v>
      </c>
      <c r="F123" s="684">
        <v>43810</v>
      </c>
      <c r="G123" s="684">
        <v>43825</v>
      </c>
    </row>
    <row r="124" spans="1:7">
      <c r="A124" s="695"/>
      <c r="B124" s="699" t="s">
        <v>3030</v>
      </c>
      <c r="C124" s="702" t="s">
        <v>3029</v>
      </c>
      <c r="D124" s="1199"/>
      <c r="E124" s="684">
        <v>43812</v>
      </c>
      <c r="F124" s="684">
        <v>43817</v>
      </c>
      <c r="G124" s="684">
        <v>43832</v>
      </c>
    </row>
    <row r="125" spans="1:7">
      <c r="A125" s="703"/>
      <c r="B125" s="699" t="s">
        <v>3028</v>
      </c>
      <c r="C125" s="702" t="s">
        <v>3027</v>
      </c>
      <c r="D125" s="1199"/>
      <c r="E125" s="684">
        <v>43819</v>
      </c>
      <c r="F125" s="684">
        <v>43824</v>
      </c>
      <c r="G125" s="684">
        <v>43839</v>
      </c>
    </row>
    <row r="126" spans="1:7">
      <c r="A126" s="695"/>
      <c r="B126" s="699" t="s">
        <v>3026</v>
      </c>
      <c r="C126" s="702" t="s">
        <v>3025</v>
      </c>
      <c r="D126" s="1199"/>
      <c r="E126" s="684">
        <v>43826</v>
      </c>
      <c r="F126" s="684">
        <v>43831</v>
      </c>
      <c r="G126" s="684">
        <v>43846</v>
      </c>
    </row>
    <row r="127" spans="1:7">
      <c r="A127" s="695"/>
      <c r="B127" s="699"/>
      <c r="C127" s="702"/>
      <c r="D127" s="1200"/>
      <c r="E127" s="684"/>
      <c r="F127" s="684"/>
      <c r="G127" s="684"/>
    </row>
    <row r="128" spans="1:7">
      <c r="A128" s="695"/>
      <c r="B128" s="698"/>
      <c r="C128" s="698"/>
      <c r="D128" s="697"/>
      <c r="E128" s="696"/>
      <c r="F128" s="696"/>
      <c r="G128" s="696"/>
    </row>
    <row r="129" spans="1:7">
      <c r="A129" s="1182" t="s">
        <v>3024</v>
      </c>
      <c r="B129" s="1182"/>
      <c r="C129" s="1182"/>
      <c r="D129" s="1182"/>
      <c r="E129" s="1182"/>
      <c r="F129" s="1182"/>
      <c r="G129" s="1182"/>
    </row>
    <row r="130" spans="1:7">
      <c r="A130" s="695"/>
      <c r="B130" s="1183" t="s">
        <v>25</v>
      </c>
      <c r="C130" s="1183" t="s">
        <v>26</v>
      </c>
      <c r="D130" s="1183" t="s">
        <v>5</v>
      </c>
      <c r="E130" s="686" t="s">
        <v>14</v>
      </c>
      <c r="F130" s="694" t="s">
        <v>17</v>
      </c>
      <c r="G130" s="694" t="s">
        <v>2879</v>
      </c>
    </row>
    <row r="131" spans="1:7">
      <c r="A131" s="695"/>
      <c r="B131" s="1190"/>
      <c r="C131" s="1184"/>
      <c r="D131" s="1184"/>
      <c r="E131" s="694" t="s">
        <v>29</v>
      </c>
      <c r="F131" s="694" t="s">
        <v>29</v>
      </c>
      <c r="G131" s="694" t="s">
        <v>30</v>
      </c>
    </row>
    <row r="132" spans="1:7">
      <c r="A132" s="695"/>
      <c r="B132" s="700" t="s">
        <v>3023</v>
      </c>
      <c r="C132" s="700" t="s">
        <v>3022</v>
      </c>
      <c r="D132" s="1201" t="s">
        <v>3021</v>
      </c>
      <c r="E132" s="684">
        <v>43805</v>
      </c>
      <c r="F132" s="684">
        <v>43810</v>
      </c>
      <c r="G132" s="684">
        <v>43843</v>
      </c>
    </row>
    <row r="133" spans="1:7" ht="15.75" customHeight="1">
      <c r="A133" s="695"/>
      <c r="B133" s="700" t="s">
        <v>3020</v>
      </c>
      <c r="C133" s="700" t="s">
        <v>3019</v>
      </c>
      <c r="D133" s="1201"/>
      <c r="E133" s="684">
        <v>43812</v>
      </c>
      <c r="F133" s="684">
        <v>43817</v>
      </c>
      <c r="G133" s="684">
        <v>43850</v>
      </c>
    </row>
    <row r="134" spans="1:7">
      <c r="A134" s="695"/>
      <c r="B134" s="699" t="s">
        <v>3018</v>
      </c>
      <c r="C134" s="701" t="s">
        <v>3017</v>
      </c>
      <c r="D134" s="1201"/>
      <c r="E134" s="684">
        <v>43819</v>
      </c>
      <c r="F134" s="684">
        <v>43824</v>
      </c>
      <c r="G134" s="684">
        <v>43857</v>
      </c>
    </row>
    <row r="135" spans="1:7">
      <c r="A135" s="695"/>
      <c r="B135" s="700" t="s">
        <v>3016</v>
      </c>
      <c r="C135" s="700" t="s">
        <v>3015</v>
      </c>
      <c r="D135" s="1201"/>
      <c r="E135" s="684">
        <v>43826</v>
      </c>
      <c r="F135" s="684">
        <v>43831</v>
      </c>
      <c r="G135" s="684">
        <v>43864</v>
      </c>
    </row>
    <row r="136" spans="1:7">
      <c r="A136" s="695"/>
      <c r="B136" s="699"/>
      <c r="C136" s="699"/>
      <c r="D136" s="1201"/>
      <c r="E136" s="684"/>
      <c r="F136" s="684"/>
      <c r="G136" s="684"/>
    </row>
    <row r="137" spans="1:7">
      <c r="A137" s="695"/>
      <c r="B137" s="698"/>
      <c r="C137" s="698"/>
      <c r="D137" s="697"/>
      <c r="E137" s="698"/>
      <c r="F137" s="698"/>
      <c r="G137" s="698"/>
    </row>
    <row r="138" spans="1:7" ht="28.5" customHeight="1">
      <c r="A138" s="1197" t="s">
        <v>3014</v>
      </c>
      <c r="B138" s="1197"/>
      <c r="C138" s="698"/>
      <c r="D138" s="697"/>
      <c r="E138" s="696"/>
      <c r="F138" s="696"/>
      <c r="G138" s="696"/>
    </row>
    <row r="139" spans="1:7" ht="18" customHeight="1">
      <c r="A139" s="1182" t="s">
        <v>3013</v>
      </c>
      <c r="B139" s="1182"/>
      <c r="C139" s="1182"/>
      <c r="D139" s="1182"/>
      <c r="E139" s="1182"/>
      <c r="F139" s="1182"/>
      <c r="G139" s="1182"/>
    </row>
    <row r="140" spans="1:7">
      <c r="A140" s="695"/>
      <c r="B140" s="1183" t="s">
        <v>25</v>
      </c>
      <c r="C140" s="1188" t="s">
        <v>26</v>
      </c>
      <c r="D140" s="1183" t="s">
        <v>5</v>
      </c>
      <c r="E140" s="686" t="s">
        <v>14</v>
      </c>
      <c r="F140" s="694" t="s">
        <v>3003</v>
      </c>
      <c r="G140" s="693" t="s">
        <v>268</v>
      </c>
    </row>
    <row r="141" spans="1:7">
      <c r="A141" s="695"/>
      <c r="B141" s="1184"/>
      <c r="C141" s="1189"/>
      <c r="D141" s="1184"/>
      <c r="E141" s="692" t="s">
        <v>29</v>
      </c>
      <c r="F141" s="692" t="s">
        <v>29</v>
      </c>
      <c r="G141" s="691" t="s">
        <v>30</v>
      </c>
    </row>
    <row r="142" spans="1:7">
      <c r="A142" s="689"/>
      <c r="B142" s="686" t="s">
        <v>3012</v>
      </c>
      <c r="C142" s="690" t="s">
        <v>3011</v>
      </c>
      <c r="D142" s="1186" t="s">
        <v>3000</v>
      </c>
      <c r="E142" s="684">
        <v>43805</v>
      </c>
      <c r="F142" s="684">
        <v>43810</v>
      </c>
      <c r="G142" s="684">
        <v>43815</v>
      </c>
    </row>
    <row r="143" spans="1:7">
      <c r="A143" s="695"/>
      <c r="B143" s="686" t="s">
        <v>3010</v>
      </c>
      <c r="C143" s="687" t="s">
        <v>3009</v>
      </c>
      <c r="D143" s="1186"/>
      <c r="E143" s="684">
        <v>43812</v>
      </c>
      <c r="F143" s="684">
        <v>43817</v>
      </c>
      <c r="G143" s="684">
        <v>43822</v>
      </c>
    </row>
    <row r="144" spans="1:7">
      <c r="A144" s="695"/>
      <c r="B144" s="685" t="s">
        <v>3008</v>
      </c>
      <c r="C144" s="687" t="s">
        <v>3007</v>
      </c>
      <c r="D144" s="1186"/>
      <c r="E144" s="684">
        <v>43819</v>
      </c>
      <c r="F144" s="684">
        <v>43824</v>
      </c>
      <c r="G144" s="684">
        <v>43829</v>
      </c>
    </row>
    <row r="145" spans="1:7">
      <c r="A145" s="695"/>
      <c r="B145" s="685" t="s">
        <v>3006</v>
      </c>
      <c r="C145" s="685" t="s">
        <v>3005</v>
      </c>
      <c r="D145" s="1186"/>
      <c r="E145" s="684">
        <v>43826</v>
      </c>
      <c r="F145" s="684">
        <v>43831</v>
      </c>
      <c r="G145" s="684">
        <v>43836</v>
      </c>
    </row>
    <row r="146" spans="1:7">
      <c r="A146" s="689"/>
      <c r="B146" s="686"/>
      <c r="C146" s="690"/>
      <c r="D146" s="1184"/>
      <c r="E146" s="684"/>
      <c r="F146" s="684"/>
      <c r="G146" s="684"/>
    </row>
    <row r="147" spans="1:7">
      <c r="A147" s="1182" t="s">
        <v>3004</v>
      </c>
      <c r="B147" s="1182"/>
      <c r="C147" s="1182"/>
      <c r="D147" s="1182"/>
      <c r="E147" s="1182"/>
      <c r="F147" s="1182"/>
      <c r="G147" s="1182"/>
    </row>
    <row r="148" spans="1:7">
      <c r="A148" s="689"/>
      <c r="B148" s="1183" t="s">
        <v>25</v>
      </c>
      <c r="C148" s="1188" t="s">
        <v>26</v>
      </c>
      <c r="D148" s="1183" t="s">
        <v>5</v>
      </c>
      <c r="E148" s="692" t="s">
        <v>14</v>
      </c>
      <c r="F148" s="694" t="s">
        <v>3003</v>
      </c>
      <c r="G148" s="693" t="s">
        <v>3002</v>
      </c>
    </row>
    <row r="149" spans="1:7">
      <c r="A149" s="689"/>
      <c r="B149" s="1184"/>
      <c r="C149" s="1189"/>
      <c r="D149" s="1184"/>
      <c r="E149" s="692" t="s">
        <v>29</v>
      </c>
      <c r="F149" s="692" t="s">
        <v>29</v>
      </c>
      <c r="G149" s="691" t="s">
        <v>30</v>
      </c>
    </row>
    <row r="150" spans="1:7">
      <c r="A150" s="689"/>
      <c r="B150" s="688" t="s">
        <v>2995</v>
      </c>
      <c r="C150" s="687" t="s">
        <v>3001</v>
      </c>
      <c r="D150" s="1185" t="s">
        <v>3000</v>
      </c>
      <c r="E150" s="684">
        <v>43805</v>
      </c>
      <c r="F150" s="684">
        <v>43812</v>
      </c>
      <c r="G150" s="684">
        <v>43815</v>
      </c>
    </row>
    <row r="151" spans="1:7">
      <c r="A151" s="689"/>
      <c r="B151" s="686" t="s">
        <v>2999</v>
      </c>
      <c r="C151" s="690" t="s">
        <v>2998</v>
      </c>
      <c r="D151" s="1185"/>
      <c r="E151" s="684">
        <v>43812</v>
      </c>
      <c r="F151" s="684">
        <v>43821</v>
      </c>
      <c r="G151" s="684">
        <v>43823</v>
      </c>
    </row>
    <row r="152" spans="1:7">
      <c r="A152" s="689"/>
      <c r="B152" s="688" t="s">
        <v>2997</v>
      </c>
      <c r="C152" s="687" t="s">
        <v>2996</v>
      </c>
      <c r="D152" s="1185"/>
      <c r="E152" s="684">
        <v>43819</v>
      </c>
      <c r="F152" s="684">
        <v>43826</v>
      </c>
      <c r="G152" s="684">
        <v>43829</v>
      </c>
    </row>
    <row r="153" spans="1:7">
      <c r="A153" s="689"/>
      <c r="B153" s="688" t="s">
        <v>2995</v>
      </c>
      <c r="C153" s="687" t="s">
        <v>2994</v>
      </c>
      <c r="D153" s="1185"/>
      <c r="E153" s="684">
        <v>43826</v>
      </c>
      <c r="F153" s="684">
        <v>43833</v>
      </c>
      <c r="G153" s="684">
        <v>43836</v>
      </c>
    </row>
    <row r="154" spans="1:7">
      <c r="B154" s="686"/>
      <c r="C154" s="685"/>
      <c r="D154" s="1185"/>
      <c r="E154" s="684"/>
      <c r="F154" s="684"/>
      <c r="G154" s="684"/>
    </row>
    <row r="155" spans="1:7">
      <c r="B155" s="683"/>
    </row>
    <row r="156" spans="1:7">
      <c r="B156" s="683"/>
    </row>
  </sheetData>
  <mergeCells count="92">
    <mergeCell ref="B23:B24"/>
    <mergeCell ref="C23:C24"/>
    <mergeCell ref="D23:D24"/>
    <mergeCell ref="D25:D29"/>
    <mergeCell ref="B32:B33"/>
    <mergeCell ref="A31:G31"/>
    <mergeCell ref="B41:B42"/>
    <mergeCell ref="C41:C42"/>
    <mergeCell ref="D41:D42"/>
    <mergeCell ref="D34:D38"/>
    <mergeCell ref="B6:B7"/>
    <mergeCell ref="C6:C7"/>
    <mergeCell ref="D6:D7"/>
    <mergeCell ref="A5:G5"/>
    <mergeCell ref="A1:G1"/>
    <mergeCell ref="B2:E2"/>
    <mergeCell ref="B3:G3"/>
    <mergeCell ref="A4:B4"/>
    <mergeCell ref="D8:D11"/>
    <mergeCell ref="A49:G49"/>
    <mergeCell ref="D43:D47"/>
    <mergeCell ref="D61:D65"/>
    <mergeCell ref="A57:B57"/>
    <mergeCell ref="B50:B51"/>
    <mergeCell ref="C50:C51"/>
    <mergeCell ref="D50:D51"/>
    <mergeCell ref="D52:D56"/>
    <mergeCell ref="A58:G58"/>
    <mergeCell ref="A14:G14"/>
    <mergeCell ref="B15:B16"/>
    <mergeCell ref="C15:C16"/>
    <mergeCell ref="D15:D16"/>
    <mergeCell ref="A22:G22"/>
    <mergeCell ref="D17:D21"/>
    <mergeCell ref="D97:D101"/>
    <mergeCell ref="A76:G76"/>
    <mergeCell ref="B77:B78"/>
    <mergeCell ref="C77:C78"/>
    <mergeCell ref="D77:D78"/>
    <mergeCell ref="D79:D83"/>
    <mergeCell ref="A93:B93"/>
    <mergeCell ref="C95:C96"/>
    <mergeCell ref="D95:D96"/>
    <mergeCell ref="C32:C33"/>
    <mergeCell ref="D32:D33"/>
    <mergeCell ref="A40:G40"/>
    <mergeCell ref="D70:D74"/>
    <mergeCell ref="D59:D60"/>
    <mergeCell ref="B68:B69"/>
    <mergeCell ref="C68:C69"/>
    <mergeCell ref="D68:D69"/>
    <mergeCell ref="A67:G67"/>
    <mergeCell ref="B59:B60"/>
    <mergeCell ref="C59:C60"/>
    <mergeCell ref="A85:G85"/>
    <mergeCell ref="A103:G103"/>
    <mergeCell ref="A138:B138"/>
    <mergeCell ref="C104:C105"/>
    <mergeCell ref="D104:D105"/>
    <mergeCell ref="D123:D127"/>
    <mergeCell ref="C121:C122"/>
    <mergeCell ref="A129:G129"/>
    <mergeCell ref="D132:D136"/>
    <mergeCell ref="B130:B131"/>
    <mergeCell ref="A94:G94"/>
    <mergeCell ref="B86:B87"/>
    <mergeCell ref="C86:C87"/>
    <mergeCell ref="D86:D87"/>
    <mergeCell ref="D88:D92"/>
    <mergeCell ref="B95:B96"/>
    <mergeCell ref="B104:B105"/>
    <mergeCell ref="D106:D110"/>
    <mergeCell ref="A111:G111"/>
    <mergeCell ref="B148:B149"/>
    <mergeCell ref="C148:C149"/>
    <mergeCell ref="B112:B113"/>
    <mergeCell ref="C112:C113"/>
    <mergeCell ref="D112:D113"/>
    <mergeCell ref="D114:D118"/>
    <mergeCell ref="D121:D122"/>
    <mergeCell ref="A120:G120"/>
    <mergeCell ref="C140:C141"/>
    <mergeCell ref="D140:D141"/>
    <mergeCell ref="B121:B122"/>
    <mergeCell ref="C130:C131"/>
    <mergeCell ref="D130:D131"/>
    <mergeCell ref="A139:G139"/>
    <mergeCell ref="B140:B141"/>
    <mergeCell ref="D150:D154"/>
    <mergeCell ref="D148:D149"/>
    <mergeCell ref="A147:G147"/>
    <mergeCell ref="D142:D146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L14" sqref="L14"/>
    </sheetView>
  </sheetViews>
  <sheetFormatPr defaultRowHeight="16.5"/>
  <cols>
    <col min="1" max="1" width="15.25" style="1283" customWidth="1"/>
    <col min="2" max="2" width="22.25" style="1283" customWidth="1"/>
    <col min="3" max="3" width="18.5" style="1284" customWidth="1"/>
    <col min="4" max="4" width="19.375" style="1283" customWidth="1"/>
    <col min="5" max="5" width="17.375" style="1283" customWidth="1"/>
    <col min="6" max="6" width="20.125" style="1283" customWidth="1"/>
    <col min="7" max="7" width="17.75" style="1283" customWidth="1"/>
    <col min="8" max="8" width="13.875" style="1283" customWidth="1"/>
    <col min="9" max="16384" width="9" style="1283"/>
  </cols>
  <sheetData>
    <row r="1" spans="1:11" ht="62.25" customHeight="1">
      <c r="A1" s="1345" t="s">
        <v>3298</v>
      </c>
      <c r="B1" s="1345"/>
      <c r="C1" s="1345"/>
      <c r="D1" s="1345"/>
      <c r="E1" s="1345"/>
      <c r="F1" s="1346"/>
      <c r="G1" s="1345"/>
      <c r="H1" s="1339"/>
      <c r="I1" s="1313"/>
      <c r="J1" s="1344"/>
      <c r="K1" s="1344"/>
    </row>
    <row r="2" spans="1:11" ht="36" customHeight="1">
      <c r="A2" s="1340" t="s">
        <v>3297</v>
      </c>
      <c r="B2" s="1340"/>
      <c r="C2" s="1343"/>
      <c r="D2" s="1342"/>
      <c r="E2" s="1342"/>
      <c r="F2" s="1342"/>
      <c r="G2" s="1341">
        <v>43800</v>
      </c>
      <c r="H2" s="1339"/>
      <c r="I2" s="1313"/>
      <c r="J2" s="1338"/>
      <c r="K2" s="1337"/>
    </row>
    <row r="3" spans="1:11" ht="23.25" customHeight="1">
      <c r="A3" s="1340" t="s">
        <v>3296</v>
      </c>
      <c r="B3" s="1340"/>
      <c r="C3" s="1340"/>
      <c r="D3" s="1340"/>
      <c r="E3" s="1340"/>
      <c r="F3" s="1340"/>
      <c r="G3" s="1340"/>
      <c r="H3" s="1339"/>
      <c r="I3" s="1313"/>
      <c r="J3" s="1338"/>
      <c r="K3" s="1337"/>
    </row>
    <row r="4" spans="1:11">
      <c r="A4" s="1328" t="s">
        <v>156</v>
      </c>
      <c r="B4" s="1328"/>
      <c r="C4" s="1329"/>
      <c r="D4" s="1328"/>
      <c r="E4" s="1328"/>
      <c r="F4" s="1328"/>
      <c r="G4" s="1328"/>
      <c r="H4" s="1314"/>
      <c r="I4" s="1314"/>
      <c r="J4" s="1328"/>
      <c r="K4" s="1328"/>
    </row>
    <row r="5" spans="1:11">
      <c r="A5" s="1298" t="s">
        <v>3295</v>
      </c>
      <c r="B5" s="1336"/>
      <c r="C5" s="1325"/>
      <c r="D5" s="1335"/>
      <c r="E5" s="1335"/>
      <c r="F5" s="1324"/>
      <c r="G5" s="1324"/>
    </row>
    <row r="6" spans="1:11">
      <c r="B6" s="1321" t="s">
        <v>3269</v>
      </c>
      <c r="C6" s="1322" t="s">
        <v>3268</v>
      </c>
      <c r="D6" s="1321" t="s">
        <v>3282</v>
      </c>
      <c r="E6" s="1292" t="s">
        <v>3267</v>
      </c>
      <c r="F6" s="1292" t="s">
        <v>3267</v>
      </c>
      <c r="G6" s="1292" t="s">
        <v>3295</v>
      </c>
    </row>
    <row r="7" spans="1:11">
      <c r="B7" s="1319"/>
      <c r="C7" s="1320"/>
      <c r="D7" s="1319"/>
      <c r="E7" s="1292" t="s">
        <v>3235</v>
      </c>
      <c r="F7" s="1292" t="s">
        <v>3280</v>
      </c>
      <c r="G7" s="1292" t="s">
        <v>3279</v>
      </c>
    </row>
    <row r="8" spans="1:11">
      <c r="B8" s="1326" t="s">
        <v>3294</v>
      </c>
      <c r="C8" s="1326" t="s">
        <v>3293</v>
      </c>
      <c r="D8" s="1334" t="s">
        <v>3292</v>
      </c>
      <c r="E8" s="1287">
        <v>43802</v>
      </c>
      <c r="F8" s="1287">
        <v>43806</v>
      </c>
      <c r="G8" s="1287">
        <v>43831</v>
      </c>
    </row>
    <row r="9" spans="1:11">
      <c r="B9" s="1326" t="s">
        <v>3291</v>
      </c>
      <c r="C9" s="1326" t="s">
        <v>3290</v>
      </c>
      <c r="D9" s="1333"/>
      <c r="E9" s="1287">
        <f>E8+7</f>
        <v>43809</v>
      </c>
      <c r="F9" s="1287">
        <f>F8+7</f>
        <v>43813</v>
      </c>
      <c r="G9" s="1287">
        <f>G8+7</f>
        <v>43838</v>
      </c>
    </row>
    <row r="10" spans="1:11">
      <c r="B10" s="1326" t="s">
        <v>3289</v>
      </c>
      <c r="C10" s="1326" t="s">
        <v>3288</v>
      </c>
      <c r="D10" s="1333"/>
      <c r="E10" s="1287">
        <f>E9+7</f>
        <v>43816</v>
      </c>
      <c r="F10" s="1287">
        <f>F9+7</f>
        <v>43820</v>
      </c>
      <c r="G10" s="1287">
        <f>G9+7</f>
        <v>43845</v>
      </c>
    </row>
    <row r="11" spans="1:11">
      <c r="B11" s="1326" t="s">
        <v>3287</v>
      </c>
      <c r="C11" s="1326" t="s">
        <v>3286</v>
      </c>
      <c r="D11" s="1333"/>
      <c r="E11" s="1287">
        <f>E10+7</f>
        <v>43823</v>
      </c>
      <c r="F11" s="1287">
        <f>F10+7</f>
        <v>43827</v>
      </c>
      <c r="G11" s="1287">
        <f>G10+7</f>
        <v>43852</v>
      </c>
    </row>
    <row r="12" spans="1:11">
      <c r="B12" s="1326" t="s">
        <v>3285</v>
      </c>
      <c r="C12" s="1326" t="s">
        <v>3284</v>
      </c>
      <c r="D12" s="1332"/>
      <c r="E12" s="1287">
        <f>E11+7</f>
        <v>43830</v>
      </c>
      <c r="F12" s="1287">
        <f>F11+7</f>
        <v>43834</v>
      </c>
      <c r="G12" s="1287">
        <f>G11+7</f>
        <v>43859</v>
      </c>
    </row>
    <row r="13" spans="1:11">
      <c r="B13" s="1331"/>
      <c r="C13" s="1331"/>
      <c r="D13" s="1316"/>
      <c r="E13" s="1309"/>
      <c r="F13" s="1309"/>
      <c r="G13" s="1330"/>
    </row>
    <row r="14" spans="1:11">
      <c r="A14" s="1328" t="s">
        <v>175</v>
      </c>
      <c r="B14" s="1328"/>
      <c r="C14" s="1329"/>
      <c r="D14" s="1328"/>
      <c r="E14" s="1328"/>
      <c r="F14" s="1328"/>
      <c r="G14" s="1328"/>
      <c r="H14" s="1314"/>
    </row>
    <row r="15" spans="1:11">
      <c r="A15" s="1298" t="s">
        <v>3283</v>
      </c>
    </row>
    <row r="16" spans="1:11">
      <c r="B16" s="1321" t="s">
        <v>3269</v>
      </c>
      <c r="C16" s="1322" t="s">
        <v>3268</v>
      </c>
      <c r="D16" s="1321" t="s">
        <v>3282</v>
      </c>
      <c r="E16" s="1292" t="s">
        <v>3267</v>
      </c>
      <c r="F16" s="1292" t="s">
        <v>3267</v>
      </c>
      <c r="G16" s="1292" t="s">
        <v>3281</v>
      </c>
    </row>
    <row r="17" spans="1:8">
      <c r="B17" s="1319"/>
      <c r="C17" s="1320"/>
      <c r="D17" s="1319"/>
      <c r="E17" s="1292" t="s">
        <v>3235</v>
      </c>
      <c r="F17" s="1292" t="s">
        <v>3280</v>
      </c>
      <c r="G17" s="1292" t="s">
        <v>3279</v>
      </c>
    </row>
    <row r="18" spans="1:8">
      <c r="B18" s="1327" t="s">
        <v>3272</v>
      </c>
      <c r="C18" s="1326" t="s">
        <v>3278</v>
      </c>
      <c r="D18" s="1291" t="s">
        <v>3277</v>
      </c>
      <c r="E18" s="1286">
        <v>43801</v>
      </c>
      <c r="F18" s="1286">
        <v>43804</v>
      </c>
      <c r="G18" s="1286">
        <v>43836</v>
      </c>
    </row>
    <row r="19" spans="1:8">
      <c r="B19" s="1327" t="s">
        <v>3275</v>
      </c>
      <c r="C19" s="1326" t="s">
        <v>3276</v>
      </c>
      <c r="D19" s="1290"/>
      <c r="E19" s="1286">
        <f>E18+7</f>
        <v>43808</v>
      </c>
      <c r="F19" s="1286">
        <f>F18+7</f>
        <v>43811</v>
      </c>
      <c r="G19" s="1286">
        <f>G18+7</f>
        <v>43843</v>
      </c>
    </row>
    <row r="20" spans="1:8">
      <c r="B20" s="1327" t="s">
        <v>3275</v>
      </c>
      <c r="C20" s="1326" t="s">
        <v>3274</v>
      </c>
      <c r="D20" s="1290"/>
      <c r="E20" s="1286">
        <f>E19+7</f>
        <v>43815</v>
      </c>
      <c r="F20" s="1286">
        <f>F19+7</f>
        <v>43818</v>
      </c>
      <c r="G20" s="1286">
        <f>G19+7</f>
        <v>43850</v>
      </c>
    </row>
    <row r="21" spans="1:8">
      <c r="B21" s="1327" t="s">
        <v>3272</v>
      </c>
      <c r="C21" s="1326" t="s">
        <v>3273</v>
      </c>
      <c r="D21" s="1290"/>
      <c r="E21" s="1286">
        <f>E20+7</f>
        <v>43822</v>
      </c>
      <c r="F21" s="1286">
        <f>F20+7</f>
        <v>43825</v>
      </c>
      <c r="G21" s="1286">
        <f>G20+7</f>
        <v>43857</v>
      </c>
    </row>
    <row r="22" spans="1:8">
      <c r="B22" s="1327" t="s">
        <v>3272</v>
      </c>
      <c r="C22" s="1326" t="s">
        <v>3271</v>
      </c>
      <c r="D22" s="1288"/>
      <c r="E22" s="1286">
        <f>E21+7</f>
        <v>43829</v>
      </c>
      <c r="F22" s="1286">
        <f>F21+7</f>
        <v>43832</v>
      </c>
      <c r="G22" s="1286">
        <f>G21+7</f>
        <v>43864</v>
      </c>
    </row>
    <row r="23" spans="1:8">
      <c r="A23" s="1324"/>
      <c r="C23" s="1325"/>
      <c r="D23" s="1324"/>
    </row>
    <row r="24" spans="1:8" s="1313" customFormat="1">
      <c r="A24" s="1315" t="s">
        <v>3270</v>
      </c>
      <c r="B24" s="1315"/>
      <c r="C24" s="1315"/>
      <c r="D24" s="1315"/>
      <c r="E24" s="1315"/>
      <c r="F24" s="1315"/>
      <c r="G24" s="1315"/>
      <c r="H24" s="1314"/>
    </row>
    <row r="25" spans="1:8">
      <c r="A25" s="1323" t="s">
        <v>3266</v>
      </c>
    </row>
    <row r="26" spans="1:8">
      <c r="B26" s="1321" t="s">
        <v>3269</v>
      </c>
      <c r="C26" s="1322" t="s">
        <v>3268</v>
      </c>
      <c r="D26" s="1321" t="s">
        <v>27</v>
      </c>
      <c r="E26" s="1292" t="s">
        <v>3267</v>
      </c>
      <c r="F26" s="1292" t="s">
        <v>3267</v>
      </c>
      <c r="G26" s="1292" t="s">
        <v>3266</v>
      </c>
    </row>
    <row r="27" spans="1:8">
      <c r="B27" s="1319"/>
      <c r="C27" s="1320"/>
      <c r="D27" s="1319"/>
      <c r="E27" s="1292" t="s">
        <v>3253</v>
      </c>
      <c r="F27" s="1292" t="s">
        <v>3252</v>
      </c>
      <c r="G27" s="1292" t="s">
        <v>30</v>
      </c>
    </row>
    <row r="28" spans="1:8">
      <c r="B28" s="1308" t="s">
        <v>3259</v>
      </c>
      <c r="C28" s="1308" t="s">
        <v>3265</v>
      </c>
      <c r="D28" s="1291" t="s">
        <v>3264</v>
      </c>
      <c r="E28" s="1287">
        <v>43797</v>
      </c>
      <c r="F28" s="1287">
        <v>43800</v>
      </c>
      <c r="G28" s="1287">
        <f>F28+3</f>
        <v>43803</v>
      </c>
    </row>
    <row r="29" spans="1:8">
      <c r="B29" s="1308" t="s">
        <v>3261</v>
      </c>
      <c r="C29" s="1308" t="s">
        <v>3263</v>
      </c>
      <c r="D29" s="1290"/>
      <c r="E29" s="1287">
        <f>E28+7</f>
        <v>43804</v>
      </c>
      <c r="F29" s="1287">
        <f>F28+7</f>
        <v>43807</v>
      </c>
      <c r="G29" s="1287">
        <f>G28+7</f>
        <v>43810</v>
      </c>
    </row>
    <row r="30" spans="1:8">
      <c r="B30" s="1308" t="s">
        <v>3259</v>
      </c>
      <c r="C30" s="1308" t="s">
        <v>3262</v>
      </c>
      <c r="D30" s="1290"/>
      <c r="E30" s="1287">
        <f>E29+7</f>
        <v>43811</v>
      </c>
      <c r="F30" s="1287">
        <f>F29+7</f>
        <v>43814</v>
      </c>
      <c r="G30" s="1287">
        <f>G29+7</f>
        <v>43817</v>
      </c>
    </row>
    <row r="31" spans="1:8">
      <c r="B31" s="1308" t="s">
        <v>3261</v>
      </c>
      <c r="C31" s="1308" t="s">
        <v>3260</v>
      </c>
      <c r="D31" s="1290"/>
      <c r="E31" s="1287">
        <f>E30+7</f>
        <v>43818</v>
      </c>
      <c r="F31" s="1287">
        <f>F30+7</f>
        <v>43821</v>
      </c>
      <c r="G31" s="1287">
        <f>G30+7</f>
        <v>43824</v>
      </c>
    </row>
    <row r="32" spans="1:8">
      <c r="B32" s="1308" t="s">
        <v>3259</v>
      </c>
      <c r="C32" s="1308" t="s">
        <v>3258</v>
      </c>
      <c r="D32" s="1288"/>
      <c r="E32" s="1287">
        <f>E31+7</f>
        <v>43825</v>
      </c>
      <c r="F32" s="1287">
        <f>F31+7</f>
        <v>43828</v>
      </c>
      <c r="G32" s="1287">
        <f>G31+7</f>
        <v>43831</v>
      </c>
    </row>
    <row r="33" spans="1:8">
      <c r="C33" s="1283"/>
    </row>
    <row r="34" spans="1:8" s="1285" customFormat="1">
      <c r="B34" s="1318"/>
      <c r="C34" s="1317"/>
      <c r="D34" s="1316"/>
      <c r="E34" s="1309"/>
      <c r="F34" s="1309"/>
      <c r="G34" s="1309"/>
    </row>
    <row r="35" spans="1:8" s="1313" customFormat="1">
      <c r="A35" s="1315" t="s">
        <v>127</v>
      </c>
      <c r="B35" s="1315"/>
      <c r="C35" s="1315"/>
      <c r="D35" s="1315"/>
      <c r="E35" s="1315"/>
      <c r="F35" s="1315"/>
      <c r="G35" s="1315"/>
      <c r="H35" s="1314"/>
    </row>
    <row r="36" spans="1:8" s="1307" customFormat="1">
      <c r="A36" s="1298" t="s">
        <v>3257</v>
      </c>
      <c r="B36" s="1312"/>
      <c r="C36" s="1311"/>
      <c r="D36" s="1310"/>
      <c r="E36" s="1310"/>
      <c r="F36" s="1309"/>
      <c r="G36" s="1309"/>
      <c r="H36" s="1303"/>
    </row>
    <row r="37" spans="1:8" s="1307" customFormat="1">
      <c r="A37" s="1285"/>
      <c r="B37" s="1295" t="s">
        <v>3239</v>
      </c>
      <c r="C37" s="1296" t="s">
        <v>3238</v>
      </c>
      <c r="D37" s="1295" t="s">
        <v>3255</v>
      </c>
      <c r="E37" s="1292" t="s">
        <v>3237</v>
      </c>
      <c r="F37" s="1292" t="s">
        <v>3237</v>
      </c>
      <c r="G37" s="1292" t="s">
        <v>3257</v>
      </c>
      <c r="H37" s="1285"/>
    </row>
    <row r="38" spans="1:8" s="1307" customFormat="1">
      <c r="A38" s="1285"/>
      <c r="B38" s="1293"/>
      <c r="C38" s="1294"/>
      <c r="D38" s="1293"/>
      <c r="E38" s="1292" t="s">
        <v>3253</v>
      </c>
      <c r="F38" s="1292" t="s">
        <v>3252</v>
      </c>
      <c r="G38" s="1292" t="s">
        <v>3251</v>
      </c>
      <c r="H38" s="1285"/>
    </row>
    <row r="39" spans="1:8" s="1307" customFormat="1">
      <c r="A39" s="1285"/>
      <c r="B39" s="1308" t="s">
        <v>3250</v>
      </c>
      <c r="C39" s="1308" t="s">
        <v>3249</v>
      </c>
      <c r="D39" s="1291" t="s">
        <v>3256</v>
      </c>
      <c r="E39" s="1287">
        <v>43797</v>
      </c>
      <c r="F39" s="1287">
        <v>43800</v>
      </c>
      <c r="G39" s="1287">
        <v>43839</v>
      </c>
      <c r="H39" s="1285"/>
    </row>
    <row r="40" spans="1:8" s="1307" customFormat="1">
      <c r="A40" s="1285"/>
      <c r="B40" s="1308" t="s">
        <v>3247</v>
      </c>
      <c r="C40" s="1308" t="s">
        <v>3246</v>
      </c>
      <c r="D40" s="1290"/>
      <c r="E40" s="1287">
        <f>E39+7</f>
        <v>43804</v>
      </c>
      <c r="F40" s="1287">
        <f>F39+7</f>
        <v>43807</v>
      </c>
      <c r="G40" s="1287">
        <f>G39+7</f>
        <v>43846</v>
      </c>
      <c r="H40" s="1285"/>
    </row>
    <row r="41" spans="1:8" s="1307" customFormat="1">
      <c r="A41" s="1285"/>
      <c r="B41" s="1308" t="s">
        <v>3245</v>
      </c>
      <c r="C41" s="1308" t="s">
        <v>3244</v>
      </c>
      <c r="D41" s="1290"/>
      <c r="E41" s="1287">
        <f>E40+7</f>
        <v>43811</v>
      </c>
      <c r="F41" s="1287">
        <f>F40+7</f>
        <v>43814</v>
      </c>
      <c r="G41" s="1287">
        <f>G40+7</f>
        <v>43853</v>
      </c>
      <c r="H41" s="1285"/>
    </row>
    <row r="42" spans="1:8" s="1307" customFormat="1">
      <c r="A42" s="1285"/>
      <c r="B42" s="1308" t="s">
        <v>3243</v>
      </c>
      <c r="C42" s="1308" t="s">
        <v>3242</v>
      </c>
      <c r="D42" s="1290"/>
      <c r="E42" s="1287">
        <f>E41+7</f>
        <v>43818</v>
      </c>
      <c r="F42" s="1287">
        <f>F41+7</f>
        <v>43821</v>
      </c>
      <c r="G42" s="1287">
        <f>G41+7</f>
        <v>43860</v>
      </c>
      <c r="H42" s="1285"/>
    </row>
    <row r="43" spans="1:8" s="1307" customFormat="1">
      <c r="A43" s="1285"/>
      <c r="B43" s="1308" t="s">
        <v>3241</v>
      </c>
      <c r="C43" s="1308" t="s">
        <v>3240</v>
      </c>
      <c r="D43" s="1288"/>
      <c r="E43" s="1287">
        <f>E42+7</f>
        <v>43825</v>
      </c>
      <c r="F43" s="1287">
        <f>F42+7</f>
        <v>43828</v>
      </c>
      <c r="G43" s="1287">
        <f>G42+7</f>
        <v>43867</v>
      </c>
      <c r="H43" s="1285"/>
    </row>
    <row r="44" spans="1:8" s="1285" customFormat="1">
      <c r="B44" s="1306"/>
    </row>
    <row r="45" spans="1:8" s="1285" customFormat="1">
      <c r="A45" s="1298" t="s">
        <v>3254</v>
      </c>
      <c r="B45" s="1305"/>
      <c r="C45" s="1304"/>
      <c r="D45" s="1298"/>
      <c r="E45" s="1298"/>
      <c r="F45" s="1298"/>
      <c r="G45" s="1303"/>
    </row>
    <row r="46" spans="1:8" s="1285" customFormat="1">
      <c r="B46" s="1295" t="s">
        <v>3239</v>
      </c>
      <c r="C46" s="1296" t="s">
        <v>3238</v>
      </c>
      <c r="D46" s="1295" t="s">
        <v>3255</v>
      </c>
      <c r="E46" s="1292" t="s">
        <v>3237</v>
      </c>
      <c r="F46" s="1292" t="s">
        <v>3237</v>
      </c>
      <c r="G46" s="1292" t="s">
        <v>3254</v>
      </c>
    </row>
    <row r="47" spans="1:8" s="1285" customFormat="1">
      <c r="B47" s="1293"/>
      <c r="C47" s="1294"/>
      <c r="D47" s="1293"/>
      <c r="E47" s="1292" t="s">
        <v>3253</v>
      </c>
      <c r="F47" s="1292" t="s">
        <v>3252</v>
      </c>
      <c r="G47" s="1292" t="s">
        <v>3251</v>
      </c>
    </row>
    <row r="48" spans="1:8" s="1285" customFormat="1">
      <c r="B48" s="1289" t="s">
        <v>3250</v>
      </c>
      <c r="C48" s="1289" t="s">
        <v>3249</v>
      </c>
      <c r="D48" s="1291" t="s">
        <v>3248</v>
      </c>
      <c r="E48" s="1287">
        <v>43797</v>
      </c>
      <c r="F48" s="1287">
        <v>43800</v>
      </c>
      <c r="G48" s="1287">
        <v>43823</v>
      </c>
    </row>
    <row r="49" spans="1:7" s="1285" customFormat="1">
      <c r="B49" s="1289" t="s">
        <v>3247</v>
      </c>
      <c r="C49" s="1289" t="s">
        <v>3246</v>
      </c>
      <c r="D49" s="1290"/>
      <c r="E49" s="1287">
        <f>E48+7</f>
        <v>43804</v>
      </c>
      <c r="F49" s="1287">
        <f>F48+7</f>
        <v>43807</v>
      </c>
      <c r="G49" s="1287">
        <f>G48+7</f>
        <v>43830</v>
      </c>
    </row>
    <row r="50" spans="1:7" s="1285" customFormat="1">
      <c r="B50" s="1289" t="s">
        <v>3245</v>
      </c>
      <c r="C50" s="1289" t="s">
        <v>3244</v>
      </c>
      <c r="D50" s="1290"/>
      <c r="E50" s="1287">
        <f>E49+7</f>
        <v>43811</v>
      </c>
      <c r="F50" s="1287">
        <f>F49+7</f>
        <v>43814</v>
      </c>
      <c r="G50" s="1287">
        <f>G49+7</f>
        <v>43837</v>
      </c>
    </row>
    <row r="51" spans="1:7" s="1285" customFormat="1">
      <c r="B51" s="1289" t="s">
        <v>3243</v>
      </c>
      <c r="C51" s="1289" t="s">
        <v>3242</v>
      </c>
      <c r="D51" s="1290"/>
      <c r="E51" s="1287">
        <f>E50+7</f>
        <v>43818</v>
      </c>
      <c r="F51" s="1287">
        <f>F50+7</f>
        <v>43821</v>
      </c>
      <c r="G51" s="1287">
        <f>G50+7</f>
        <v>43844</v>
      </c>
    </row>
    <row r="52" spans="1:7" s="1285" customFormat="1">
      <c r="B52" s="1289" t="s">
        <v>3241</v>
      </c>
      <c r="C52" s="1289" t="s">
        <v>3240</v>
      </c>
      <c r="D52" s="1288"/>
      <c r="E52" s="1287">
        <f>E51+7</f>
        <v>43825</v>
      </c>
      <c r="F52" s="1287">
        <f>F51+7</f>
        <v>43828</v>
      </c>
      <c r="G52" s="1287">
        <f>G51+7</f>
        <v>43851</v>
      </c>
    </row>
    <row r="53" spans="1:7" s="1285" customFormat="1">
      <c r="B53" s="1302"/>
      <c r="C53" s="1297"/>
    </row>
    <row r="54" spans="1:7" s="1285" customFormat="1">
      <c r="A54" s="1298"/>
      <c r="B54" s="1299"/>
      <c r="C54" s="1301"/>
      <c r="D54" s="1300"/>
      <c r="E54" s="1300"/>
      <c r="F54" s="1299"/>
    </row>
    <row r="55" spans="1:7" s="1285" customFormat="1">
      <c r="A55" s="1298" t="s">
        <v>3236</v>
      </c>
      <c r="C55" s="1297"/>
    </row>
    <row r="56" spans="1:7" s="1285" customFormat="1">
      <c r="B56" s="1295" t="s">
        <v>3239</v>
      </c>
      <c r="C56" s="1296" t="s">
        <v>3238</v>
      </c>
      <c r="D56" s="1295" t="s">
        <v>27</v>
      </c>
      <c r="E56" s="1292" t="s">
        <v>3237</v>
      </c>
      <c r="F56" s="1292" t="s">
        <v>3237</v>
      </c>
      <c r="G56" s="1292" t="s">
        <v>3236</v>
      </c>
    </row>
    <row r="57" spans="1:7" s="1285" customFormat="1" ht="13.5" customHeight="1">
      <c r="B57" s="1293"/>
      <c r="C57" s="1294"/>
      <c r="D57" s="1293"/>
      <c r="E57" s="1292" t="s">
        <v>3235</v>
      </c>
      <c r="F57" s="1292" t="s">
        <v>29</v>
      </c>
      <c r="G57" s="1292" t="s">
        <v>30</v>
      </c>
    </row>
    <row r="58" spans="1:7" s="1285" customFormat="1" ht="19.5" customHeight="1">
      <c r="B58" s="1289" t="s">
        <v>3234</v>
      </c>
      <c r="C58" s="1289" t="s">
        <v>3233</v>
      </c>
      <c r="D58" s="1291" t="s">
        <v>3232</v>
      </c>
      <c r="E58" s="1287">
        <f>F58-4</f>
        <v>43795</v>
      </c>
      <c r="F58" s="1287">
        <v>43799</v>
      </c>
      <c r="G58" s="1287">
        <v>43836</v>
      </c>
    </row>
    <row r="59" spans="1:7" s="1285" customFormat="1" ht="18.75" customHeight="1">
      <c r="B59" s="1289" t="s">
        <v>3231</v>
      </c>
      <c r="C59" s="1289" t="s">
        <v>3230</v>
      </c>
      <c r="D59" s="1290"/>
      <c r="E59" s="1287">
        <f>E58+7</f>
        <v>43802</v>
      </c>
      <c r="F59" s="1287">
        <f>F58+7</f>
        <v>43806</v>
      </c>
      <c r="G59" s="1286">
        <f>G58+7</f>
        <v>43843</v>
      </c>
    </row>
    <row r="60" spans="1:7" s="1285" customFormat="1" ht="19.5" customHeight="1">
      <c r="B60" s="1289" t="s">
        <v>3229</v>
      </c>
      <c r="C60" s="1289" t="s">
        <v>3228</v>
      </c>
      <c r="D60" s="1290"/>
      <c r="E60" s="1287">
        <f>E59+7</f>
        <v>43809</v>
      </c>
      <c r="F60" s="1287">
        <f>F59+7</f>
        <v>43813</v>
      </c>
      <c r="G60" s="1286">
        <f>G59+7</f>
        <v>43850</v>
      </c>
    </row>
    <row r="61" spans="1:7" s="1285" customFormat="1">
      <c r="B61" s="1289" t="s">
        <v>3028</v>
      </c>
      <c r="C61" s="1289" t="s">
        <v>3027</v>
      </c>
      <c r="D61" s="1290"/>
      <c r="E61" s="1287">
        <f>E60+7</f>
        <v>43816</v>
      </c>
      <c r="F61" s="1287">
        <f>F60+7</f>
        <v>43820</v>
      </c>
      <c r="G61" s="1286">
        <f>G60+7</f>
        <v>43857</v>
      </c>
    </row>
    <row r="62" spans="1:7" s="1285" customFormat="1" ht="19.5" customHeight="1">
      <c r="B62" s="1289" t="s">
        <v>3026</v>
      </c>
      <c r="C62" s="1289" t="s">
        <v>2844</v>
      </c>
      <c r="D62" s="1288"/>
      <c r="E62" s="1287">
        <f>E61+7</f>
        <v>43823</v>
      </c>
      <c r="F62" s="1287">
        <f>F61+7</f>
        <v>43827</v>
      </c>
      <c r="G62" s="1286">
        <f>G61+7</f>
        <v>43864</v>
      </c>
    </row>
    <row r="63" spans="1:7">
      <c r="C63" s="1283"/>
    </row>
  </sheetData>
  <mergeCells count="30">
    <mergeCell ref="C6:C7"/>
    <mergeCell ref="B6:B7"/>
    <mergeCell ref="D6:D7"/>
    <mergeCell ref="D8:D1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  <mergeCell ref="C56:C57"/>
    <mergeCell ref="D56:D57"/>
    <mergeCell ref="D39:D43"/>
    <mergeCell ref="B46:B47"/>
    <mergeCell ref="C46:C47"/>
    <mergeCell ref="D46:D47"/>
    <mergeCell ref="D48:D52"/>
    <mergeCell ref="D58:D62"/>
    <mergeCell ref="A24:G24"/>
    <mergeCell ref="A35:G35"/>
    <mergeCell ref="C26:C27"/>
    <mergeCell ref="D28:D32"/>
    <mergeCell ref="B37:B38"/>
    <mergeCell ref="C37:C38"/>
    <mergeCell ref="D37:D38"/>
    <mergeCell ref="B56:B5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I15" sqref="I15:M20"/>
    </sheetView>
  </sheetViews>
  <sheetFormatPr defaultRowHeight="15.75"/>
  <cols>
    <col min="1" max="1" width="5.25" style="761" customWidth="1"/>
    <col min="2" max="2" width="40.375" style="760" customWidth="1"/>
    <col min="3" max="3" width="13.125" style="760" customWidth="1"/>
    <col min="4" max="4" width="9.75" style="759" customWidth="1"/>
    <col min="5" max="5" width="12.5" style="760" customWidth="1"/>
    <col min="6" max="6" width="15" style="760" customWidth="1"/>
    <col min="7" max="7" width="13.125" style="759" customWidth="1"/>
    <col min="8" max="9" width="9" style="759"/>
    <col min="10" max="10" width="19.125" style="759" customWidth="1"/>
    <col min="11" max="16384" width="9" style="759"/>
  </cols>
  <sheetData>
    <row r="1" spans="1:13" ht="49.5" customHeight="1">
      <c r="A1" s="1243" t="s">
        <v>3227</v>
      </c>
      <c r="B1" s="1243"/>
      <c r="C1" s="1243"/>
      <c r="D1" s="1243"/>
      <c r="E1" s="1243"/>
      <c r="F1" s="1243"/>
    </row>
    <row r="2" spans="1:13">
      <c r="A2" s="860"/>
      <c r="B2" s="1244" t="s">
        <v>3149</v>
      </c>
      <c r="C2" s="1244"/>
      <c r="D2" s="1244"/>
      <c r="E2" s="1244"/>
      <c r="F2" s="861">
        <v>43800</v>
      </c>
    </row>
    <row r="3" spans="1:13">
      <c r="A3" s="860"/>
      <c r="B3" s="1245" t="s">
        <v>3148</v>
      </c>
      <c r="C3" s="1246"/>
      <c r="D3" s="1246"/>
      <c r="E3" s="1246"/>
      <c r="F3" s="1246"/>
    </row>
    <row r="4" spans="1:13" ht="17.25">
      <c r="A4" s="1247" t="s">
        <v>3226</v>
      </c>
      <c r="B4" s="1247"/>
      <c r="C4" s="859"/>
      <c r="D4" s="858"/>
      <c r="E4" s="858"/>
      <c r="F4" s="857"/>
    </row>
    <row r="5" spans="1:13" s="771" customFormat="1" ht="17.25">
      <c r="A5" s="1239" t="s">
        <v>24</v>
      </c>
      <c r="B5" s="1239"/>
      <c r="C5" s="803"/>
      <c r="D5" s="809"/>
      <c r="E5" s="809"/>
      <c r="F5" s="856"/>
      <c r="G5" s="793"/>
    </row>
    <row r="6" spans="1:13" ht="17.25">
      <c r="A6" s="855"/>
      <c r="B6" s="1250" t="s">
        <v>25</v>
      </c>
      <c r="C6" s="1250" t="s">
        <v>26</v>
      </c>
      <c r="D6" s="1250" t="s">
        <v>5</v>
      </c>
      <c r="E6" s="774" t="s">
        <v>3157</v>
      </c>
      <c r="F6" s="772" t="s">
        <v>24</v>
      </c>
    </row>
    <row r="7" spans="1:13" ht="18" thickBot="1">
      <c r="A7" s="855"/>
      <c r="B7" s="1250"/>
      <c r="C7" s="1250"/>
      <c r="D7" s="1250"/>
      <c r="E7" s="772" t="s">
        <v>29</v>
      </c>
      <c r="F7" s="772" t="s">
        <v>30</v>
      </c>
    </row>
    <row r="8" spans="1:13" ht="18" thickBot="1">
      <c r="A8" s="770"/>
      <c r="B8" s="812" t="s">
        <v>442</v>
      </c>
      <c r="C8" s="812" t="s">
        <v>3225</v>
      </c>
      <c r="D8" s="1259" t="s">
        <v>181</v>
      </c>
      <c r="E8" s="766">
        <v>43800</v>
      </c>
      <c r="F8" s="766">
        <f>E8+30</f>
        <v>43830</v>
      </c>
    </row>
    <row r="9" spans="1:13" ht="18" thickBot="1">
      <c r="A9" s="770"/>
      <c r="B9" s="812" t="s">
        <v>443</v>
      </c>
      <c r="C9" s="812" t="s">
        <v>3224</v>
      </c>
      <c r="D9" s="1259"/>
      <c r="E9" s="766">
        <f>E8+7</f>
        <v>43807</v>
      </c>
      <c r="F9" s="766">
        <f>E9+30</f>
        <v>43837</v>
      </c>
    </row>
    <row r="10" spans="1:13" ht="18" thickBot="1">
      <c r="A10" s="770"/>
      <c r="B10" s="812" t="s">
        <v>444</v>
      </c>
      <c r="C10" s="812" t="s">
        <v>3223</v>
      </c>
      <c r="D10" s="1259"/>
      <c r="E10" s="766">
        <f>E9+7</f>
        <v>43814</v>
      </c>
      <c r="F10" s="766">
        <f>E10+30</f>
        <v>43844</v>
      </c>
    </row>
    <row r="11" spans="1:13" ht="17.25">
      <c r="A11" s="770"/>
      <c r="B11" s="854" t="s">
        <v>445</v>
      </c>
      <c r="C11" s="854" t="s">
        <v>3222</v>
      </c>
      <c r="D11" s="1241"/>
      <c r="E11" s="850">
        <f>E10+7</f>
        <v>43821</v>
      </c>
      <c r="F11" s="850">
        <f>E11+30</f>
        <v>43851</v>
      </c>
    </row>
    <row r="12" spans="1:13" s="760" customFormat="1" ht="17.25">
      <c r="A12" s="853"/>
      <c r="B12" s="852" t="s">
        <v>3221</v>
      </c>
      <c r="C12" s="851" t="s">
        <v>3220</v>
      </c>
      <c r="D12" s="837"/>
      <c r="E12" s="850">
        <f>E11+7</f>
        <v>43828</v>
      </c>
      <c r="F12" s="850">
        <f>E12+30</f>
        <v>43858</v>
      </c>
    </row>
    <row r="13" spans="1:13" s="771" customFormat="1" ht="17.25">
      <c r="A13" s="1239" t="s">
        <v>39</v>
      </c>
      <c r="B13" s="1239"/>
      <c r="C13" s="810"/>
      <c r="D13" s="803"/>
      <c r="E13" s="803"/>
      <c r="F13" s="809"/>
      <c r="G13" s="793"/>
    </row>
    <row r="14" spans="1:13" ht="17.25">
      <c r="A14" s="770"/>
      <c r="B14" s="1250" t="s">
        <v>25</v>
      </c>
      <c r="C14" s="1255" t="s">
        <v>26</v>
      </c>
      <c r="D14" s="1250" t="s">
        <v>5</v>
      </c>
      <c r="E14" s="774" t="s">
        <v>3157</v>
      </c>
      <c r="F14" s="772" t="s">
        <v>165</v>
      </c>
    </row>
    <row r="15" spans="1:13" ht="18" thickBot="1">
      <c r="A15" s="770"/>
      <c r="B15" s="1250"/>
      <c r="C15" s="1256"/>
      <c r="D15" s="1250"/>
      <c r="E15" s="772" t="s">
        <v>29</v>
      </c>
      <c r="F15" s="772" t="s">
        <v>30</v>
      </c>
      <c r="I15" s="1277"/>
      <c r="J15" s="1278"/>
      <c r="K15" s="1278"/>
      <c r="L15" s="1278"/>
      <c r="M15" s="1278"/>
    </row>
    <row r="16" spans="1:13" ht="18" customHeight="1" thickBot="1">
      <c r="A16" s="770"/>
      <c r="B16" s="849" t="s">
        <v>3219</v>
      </c>
      <c r="C16" s="848" t="s">
        <v>3218</v>
      </c>
      <c r="D16" s="1241" t="s">
        <v>181</v>
      </c>
      <c r="E16" s="766">
        <v>43806</v>
      </c>
      <c r="F16" s="766">
        <f>E16+33</f>
        <v>43839</v>
      </c>
      <c r="I16" s="1278"/>
      <c r="J16" s="1278"/>
      <c r="K16" s="1278"/>
      <c r="L16" s="1278"/>
      <c r="M16" s="1278"/>
    </row>
    <row r="17" spans="1:17" ht="18" customHeight="1" thickBot="1">
      <c r="A17" s="770"/>
      <c r="B17" s="849" t="s">
        <v>452</v>
      </c>
      <c r="C17" s="848" t="s">
        <v>3217</v>
      </c>
      <c r="D17" s="1260"/>
      <c r="E17" s="766">
        <f>E16+7</f>
        <v>43813</v>
      </c>
      <c r="F17" s="766">
        <f>E17+33</f>
        <v>43846</v>
      </c>
      <c r="I17" s="1278"/>
      <c r="J17" s="1278"/>
      <c r="K17" s="1278"/>
      <c r="L17" s="1278"/>
      <c r="M17" s="1278"/>
    </row>
    <row r="18" spans="1:17" ht="18" customHeight="1" thickBot="1">
      <c r="A18" s="770"/>
      <c r="B18" s="849" t="s">
        <v>3216</v>
      </c>
      <c r="C18" s="848" t="s">
        <v>3215</v>
      </c>
      <c r="D18" s="1260"/>
      <c r="E18" s="766">
        <f>E17+7</f>
        <v>43820</v>
      </c>
      <c r="F18" s="766">
        <f>E18+33</f>
        <v>43853</v>
      </c>
      <c r="I18" s="1278"/>
      <c r="J18" s="1278"/>
      <c r="K18" s="1278"/>
      <c r="L18" s="1278"/>
      <c r="M18" s="1278"/>
    </row>
    <row r="19" spans="1:17" ht="18" customHeight="1" thickBot="1">
      <c r="A19" s="770"/>
      <c r="B19" s="849" t="s">
        <v>454</v>
      </c>
      <c r="C19" s="848" t="s">
        <v>3214</v>
      </c>
      <c r="D19" s="1242"/>
      <c r="E19" s="766">
        <f>E18+7</f>
        <v>43827</v>
      </c>
      <c r="F19" s="766">
        <f>E19+33</f>
        <v>43860</v>
      </c>
      <c r="I19" s="1278"/>
      <c r="J19" s="1278"/>
      <c r="K19" s="1278"/>
      <c r="L19" s="1278"/>
      <c r="M19" s="1278"/>
    </row>
    <row r="20" spans="1:17" ht="18" customHeight="1">
      <c r="A20" s="770"/>
      <c r="B20" s="846"/>
      <c r="C20" s="846"/>
      <c r="D20" s="847"/>
      <c r="E20" s="847"/>
      <c r="F20" s="846"/>
      <c r="I20" s="1278"/>
      <c r="J20" s="1278"/>
      <c r="K20" s="1278"/>
      <c r="L20" s="1278"/>
      <c r="M20" s="1278"/>
    </row>
    <row r="21" spans="1:17" ht="17.25">
      <c r="A21" s="843" t="s">
        <v>215</v>
      </c>
      <c r="B21" s="844"/>
      <c r="C21" s="843"/>
      <c r="D21" s="843"/>
      <c r="E21" s="843"/>
      <c r="F21" s="845"/>
    </row>
    <row r="22" spans="1:17" s="771" customFormat="1" ht="17.25">
      <c r="A22" s="843" t="s">
        <v>218</v>
      </c>
      <c r="B22" s="844"/>
      <c r="C22" s="844"/>
      <c r="D22" s="843"/>
      <c r="E22" s="843"/>
      <c r="F22" s="842"/>
    </row>
    <row r="23" spans="1:17" s="771" customFormat="1" ht="34.5">
      <c r="A23" s="841"/>
      <c r="B23" s="1241" t="s">
        <v>25</v>
      </c>
      <c r="C23" s="1241" t="s">
        <v>26</v>
      </c>
      <c r="D23" s="1241" t="s">
        <v>5</v>
      </c>
      <c r="E23" s="774" t="s">
        <v>3157</v>
      </c>
      <c r="F23" s="837" t="s">
        <v>218</v>
      </c>
      <c r="G23" s="793"/>
    </row>
    <row r="24" spans="1:17" s="771" customFormat="1" ht="18" thickBot="1">
      <c r="A24" s="841"/>
      <c r="B24" s="1242"/>
      <c r="C24" s="1242"/>
      <c r="D24" s="1242"/>
      <c r="E24" s="837" t="s">
        <v>29</v>
      </c>
      <c r="F24" s="837" t="s">
        <v>30</v>
      </c>
    </row>
    <row r="25" spans="1:17" s="771" customFormat="1" ht="18" thickBot="1">
      <c r="A25" s="841"/>
      <c r="B25" s="789" t="s">
        <v>3213</v>
      </c>
      <c r="C25" s="789" t="s">
        <v>3212</v>
      </c>
      <c r="D25" s="1241" t="s">
        <v>2818</v>
      </c>
      <c r="E25" s="766">
        <v>43800</v>
      </c>
      <c r="F25" s="766">
        <f>E25+27</f>
        <v>43827</v>
      </c>
    </row>
    <row r="26" spans="1:17" s="771" customFormat="1" ht="18" thickBot="1">
      <c r="A26" s="841"/>
      <c r="B26" s="789" t="s">
        <v>172</v>
      </c>
      <c r="C26" s="789" t="s">
        <v>252</v>
      </c>
      <c r="D26" s="1260"/>
      <c r="E26" s="766">
        <f>E25+7</f>
        <v>43807</v>
      </c>
      <c r="F26" s="766">
        <f>E26+27</f>
        <v>43834</v>
      </c>
    </row>
    <row r="27" spans="1:17" s="771" customFormat="1" ht="18" thickBot="1">
      <c r="A27" s="841"/>
      <c r="B27" s="789" t="s">
        <v>3211</v>
      </c>
      <c r="C27" s="789" t="s">
        <v>3210</v>
      </c>
      <c r="D27" s="1260"/>
      <c r="E27" s="766">
        <f>E26+7</f>
        <v>43814</v>
      </c>
      <c r="F27" s="766">
        <f>E27+27</f>
        <v>43841</v>
      </c>
    </row>
    <row r="28" spans="1:17" s="771" customFormat="1" ht="18" thickBot="1">
      <c r="A28" s="841"/>
      <c r="B28" s="789" t="s">
        <v>3209</v>
      </c>
      <c r="C28" s="789" t="s">
        <v>3208</v>
      </c>
      <c r="D28" s="1260"/>
      <c r="E28" s="766">
        <f>E27+7</f>
        <v>43821</v>
      </c>
      <c r="F28" s="766">
        <f>E28+27</f>
        <v>43848</v>
      </c>
    </row>
    <row r="29" spans="1:17" s="771" customFormat="1" ht="18" thickBot="1">
      <c r="A29" s="841"/>
      <c r="B29" s="789" t="s">
        <v>3207</v>
      </c>
      <c r="C29" s="789" t="s">
        <v>3206</v>
      </c>
      <c r="D29" s="1242"/>
      <c r="E29" s="766">
        <f>E28+7</f>
        <v>43828</v>
      </c>
      <c r="F29" s="766">
        <f>E29+27</f>
        <v>43855</v>
      </c>
    </row>
    <row r="30" spans="1:17" s="840" customFormat="1" ht="17.25">
      <c r="A30" s="782" t="s">
        <v>81</v>
      </c>
      <c r="B30" s="782"/>
      <c r="C30" s="782"/>
      <c r="D30" s="782"/>
      <c r="E30" s="839"/>
      <c r="F30" s="839"/>
      <c r="G30" s="786"/>
      <c r="H30" s="836"/>
    </row>
    <row r="31" spans="1:17" s="771" customFormat="1" ht="17.25">
      <c r="A31" s="839" t="s">
        <v>223</v>
      </c>
      <c r="B31" s="839"/>
      <c r="C31" s="839"/>
      <c r="D31" s="839"/>
      <c r="E31" s="839"/>
      <c r="F31" s="839"/>
      <c r="G31" s="793"/>
      <c r="H31" s="836"/>
    </row>
    <row r="32" spans="1:17" ht="17.25">
      <c r="A32" s="770"/>
      <c r="B32" s="1241" t="s">
        <v>3205</v>
      </c>
      <c r="C32" s="1241" t="s">
        <v>26</v>
      </c>
      <c r="D32" s="1241" t="s">
        <v>5</v>
      </c>
      <c r="E32" s="774" t="s">
        <v>3157</v>
      </c>
      <c r="F32" s="837" t="s">
        <v>223</v>
      </c>
      <c r="H32" s="836"/>
      <c r="J32" s="838"/>
      <c r="K32" s="838"/>
      <c r="L32" s="838"/>
      <c r="M32" s="838"/>
      <c r="N32" s="838"/>
      <c r="O32" s="838"/>
      <c r="P32" s="838"/>
      <c r="Q32" s="838"/>
    </row>
    <row r="33" spans="1:17" ht="18" thickBot="1">
      <c r="A33" s="770"/>
      <c r="B33" s="1242"/>
      <c r="C33" s="1242"/>
      <c r="D33" s="1242"/>
      <c r="E33" s="837" t="s">
        <v>29</v>
      </c>
      <c r="F33" s="837" t="s">
        <v>30</v>
      </c>
      <c r="H33" s="836"/>
      <c r="J33" s="1269"/>
      <c r="K33" s="1269"/>
      <c r="L33" s="1279"/>
      <c r="M33" s="1279"/>
      <c r="N33" s="1282"/>
      <c r="O33" s="1282"/>
      <c r="P33" s="1282"/>
      <c r="Q33" s="1275"/>
    </row>
    <row r="34" spans="1:17" ht="18" thickBot="1">
      <c r="A34" s="770"/>
      <c r="B34" s="789" t="s">
        <v>3204</v>
      </c>
      <c r="C34" s="789" t="s">
        <v>3203</v>
      </c>
      <c r="D34" s="1241" t="s">
        <v>3202</v>
      </c>
      <c r="E34" s="766">
        <v>43682</v>
      </c>
      <c r="F34" s="766">
        <f>E34+14</f>
        <v>43696</v>
      </c>
      <c r="H34" s="836"/>
      <c r="J34" s="1269"/>
      <c r="K34" s="1269"/>
      <c r="L34" s="1280"/>
      <c r="M34" s="1279"/>
      <c r="N34" s="1282"/>
      <c r="O34" s="1282"/>
      <c r="P34" s="1282"/>
      <c r="Q34" s="1276"/>
    </row>
    <row r="35" spans="1:17" ht="18" thickBot="1">
      <c r="A35" s="770"/>
      <c r="B35" s="789" t="s">
        <v>3201</v>
      </c>
      <c r="C35" s="789" t="s">
        <v>3200</v>
      </c>
      <c r="D35" s="1260"/>
      <c r="E35" s="766">
        <f>E34+7</f>
        <v>43689</v>
      </c>
      <c r="F35" s="766">
        <f>E35+14</f>
        <v>43703</v>
      </c>
      <c r="H35" s="836"/>
      <c r="J35" s="1269"/>
      <c r="K35" s="1269"/>
      <c r="L35" s="835"/>
      <c r="M35" s="1279"/>
      <c r="N35" s="1281"/>
      <c r="O35" s="1282"/>
      <c r="P35" s="1282"/>
      <c r="Q35" s="1276"/>
    </row>
    <row r="36" spans="1:17" ht="18" thickBot="1">
      <c r="A36" s="770"/>
      <c r="B36" s="789" t="s">
        <v>364</v>
      </c>
      <c r="C36" s="789" t="s">
        <v>3199</v>
      </c>
      <c r="D36" s="1260"/>
      <c r="E36" s="766">
        <f>E35+7</f>
        <v>43696</v>
      </c>
      <c r="F36" s="766">
        <f>E36+14</f>
        <v>43710</v>
      </c>
      <c r="J36" s="1269"/>
      <c r="K36" s="1269"/>
      <c r="L36" s="835"/>
      <c r="M36" s="1279"/>
      <c r="N36" s="1281"/>
      <c r="O36" s="1282"/>
      <c r="P36" s="1282"/>
      <c r="Q36" s="1276"/>
    </row>
    <row r="37" spans="1:17" ht="18" thickBot="1">
      <c r="A37" s="770"/>
      <c r="B37" s="789" t="s">
        <v>580</v>
      </c>
      <c r="C37" s="789" t="s">
        <v>3198</v>
      </c>
      <c r="D37" s="1260"/>
      <c r="E37" s="766">
        <f>E36+7</f>
        <v>43703</v>
      </c>
      <c r="F37" s="766">
        <f>E37+14</f>
        <v>43717</v>
      </c>
      <c r="J37" s="835"/>
      <c r="K37" s="835"/>
      <c r="L37" s="835"/>
      <c r="M37" s="834"/>
      <c r="N37" s="833"/>
      <c r="O37" s="832"/>
      <c r="P37" s="832"/>
      <c r="Q37" s="1276"/>
    </row>
    <row r="38" spans="1:17" ht="18" thickBot="1">
      <c r="A38" s="770"/>
      <c r="B38" s="789" t="s">
        <v>3197</v>
      </c>
      <c r="C38" s="789" t="s">
        <v>3196</v>
      </c>
      <c r="D38" s="1260"/>
      <c r="E38" s="766">
        <f>E37+7</f>
        <v>43710</v>
      </c>
      <c r="F38" s="766">
        <f>E38+14</f>
        <v>43724</v>
      </c>
      <c r="J38" s="835"/>
      <c r="K38" s="835"/>
      <c r="L38" s="835"/>
      <c r="M38" s="834"/>
      <c r="N38" s="833"/>
      <c r="O38" s="832"/>
      <c r="P38" s="832"/>
      <c r="Q38" s="1276"/>
    </row>
    <row r="39" spans="1:17" s="771" customFormat="1" ht="17.25">
      <c r="A39" s="1249" t="s">
        <v>224</v>
      </c>
      <c r="B39" s="1251"/>
      <c r="C39" s="1249"/>
      <c r="D39" s="1249"/>
      <c r="E39" s="1249"/>
      <c r="F39" s="1249"/>
      <c r="G39" s="793"/>
      <c r="J39" s="831"/>
      <c r="K39" s="829"/>
      <c r="L39" s="825"/>
      <c r="M39" s="823"/>
      <c r="N39" s="823"/>
      <c r="O39" s="823"/>
      <c r="P39" s="823"/>
      <c r="Q39" s="1276"/>
    </row>
    <row r="40" spans="1:17" ht="17.25">
      <c r="A40" s="770"/>
      <c r="B40" s="1240" t="s">
        <v>25</v>
      </c>
      <c r="C40" s="1240" t="s">
        <v>26</v>
      </c>
      <c r="D40" s="1240" t="s">
        <v>5</v>
      </c>
      <c r="E40" s="774" t="s">
        <v>3157</v>
      </c>
      <c r="F40" s="801" t="s">
        <v>224</v>
      </c>
      <c r="J40" s="830"/>
      <c r="K40" s="829"/>
      <c r="L40" s="825"/>
      <c r="M40" s="824"/>
      <c r="N40" s="828"/>
      <c r="O40" s="828"/>
      <c r="P40" s="828"/>
      <c r="Q40" s="1276"/>
    </row>
    <row r="41" spans="1:17" ht="18" thickBot="1">
      <c r="A41" s="770"/>
      <c r="B41" s="1240"/>
      <c r="C41" s="1240"/>
      <c r="D41" s="1240"/>
      <c r="E41" s="808" t="s">
        <v>29</v>
      </c>
      <c r="F41" s="772" t="s">
        <v>30</v>
      </c>
      <c r="J41" s="827"/>
      <c r="K41" s="826"/>
      <c r="L41" s="825"/>
      <c r="M41" s="824"/>
      <c r="N41" s="823"/>
      <c r="O41" s="823"/>
      <c r="P41" s="823"/>
      <c r="Q41" s="1276"/>
    </row>
    <row r="42" spans="1:17" ht="24" thickBot="1">
      <c r="A42" s="770"/>
      <c r="B42" s="789" t="s">
        <v>580</v>
      </c>
      <c r="C42" s="789" t="s">
        <v>177</v>
      </c>
      <c r="D42" s="1241" t="s">
        <v>3195</v>
      </c>
      <c r="E42" s="766">
        <v>43801</v>
      </c>
      <c r="F42" s="766">
        <f>E42+30</f>
        <v>43831</v>
      </c>
      <c r="J42" s="822"/>
      <c r="K42" s="821"/>
      <c r="L42" s="818"/>
      <c r="M42" s="818"/>
      <c r="N42" s="820"/>
      <c r="O42" s="819"/>
      <c r="P42" s="818"/>
      <c r="Q42" s="817"/>
    </row>
    <row r="43" spans="1:17" ht="24" thickBot="1">
      <c r="A43" s="770"/>
      <c r="B43" s="789" t="s">
        <v>364</v>
      </c>
      <c r="C43" s="789" t="s">
        <v>377</v>
      </c>
      <c r="D43" s="1260"/>
      <c r="E43" s="766">
        <f>E42+7</f>
        <v>43808</v>
      </c>
      <c r="F43" s="766">
        <f>E43+30</f>
        <v>43838</v>
      </c>
      <c r="J43" s="816"/>
      <c r="K43" s="816"/>
      <c r="L43" s="816"/>
      <c r="M43" s="816"/>
      <c r="N43" s="815"/>
      <c r="O43" s="815"/>
      <c r="P43" s="814"/>
      <c r="Q43" s="813"/>
    </row>
    <row r="44" spans="1:17" ht="18" thickBot="1">
      <c r="A44" s="770"/>
      <c r="B44" s="789" t="s">
        <v>365</v>
      </c>
      <c r="C44" s="789" t="s">
        <v>179</v>
      </c>
      <c r="D44" s="1260"/>
      <c r="E44" s="766">
        <f>E43+7</f>
        <v>43815</v>
      </c>
      <c r="F44" s="766">
        <f>E44+30</f>
        <v>43845</v>
      </c>
    </row>
    <row r="45" spans="1:17" ht="18" thickBot="1">
      <c r="A45" s="770"/>
      <c r="B45" s="789" t="s">
        <v>366</v>
      </c>
      <c r="C45" s="789" t="s">
        <v>496</v>
      </c>
      <c r="D45" s="1260"/>
      <c r="E45" s="766">
        <f>E44+7</f>
        <v>43822</v>
      </c>
      <c r="F45" s="766">
        <f>E45+30</f>
        <v>43852</v>
      </c>
    </row>
    <row r="46" spans="1:17" ht="18" thickBot="1">
      <c r="A46" s="770"/>
      <c r="B46" s="789" t="s">
        <v>3194</v>
      </c>
      <c r="C46" s="789" t="s">
        <v>180</v>
      </c>
      <c r="D46" s="1260"/>
      <c r="E46" s="766">
        <f>E45+7</f>
        <v>43829</v>
      </c>
      <c r="F46" s="766">
        <f>E46+30</f>
        <v>43859</v>
      </c>
    </row>
    <row r="47" spans="1:17" s="771" customFormat="1" ht="17.25">
      <c r="A47" s="1239" t="s">
        <v>241</v>
      </c>
      <c r="B47" s="1239"/>
      <c r="C47" s="810"/>
      <c r="D47" s="803"/>
      <c r="E47" s="803"/>
      <c r="F47" s="803"/>
      <c r="G47" s="793"/>
    </row>
    <row r="48" spans="1:17" ht="17.25">
      <c r="A48" s="765"/>
      <c r="B48" s="1240" t="s">
        <v>25</v>
      </c>
      <c r="C48" s="1240" t="s">
        <v>26</v>
      </c>
      <c r="D48" s="1240" t="s">
        <v>5</v>
      </c>
      <c r="E48" s="774" t="s">
        <v>3157</v>
      </c>
      <c r="F48" s="801" t="s">
        <v>3193</v>
      </c>
    </row>
    <row r="49" spans="1:8" ht="18" thickBot="1">
      <c r="A49" s="765"/>
      <c r="B49" s="1240"/>
      <c r="C49" s="1240"/>
      <c r="D49" s="1240"/>
      <c r="E49" s="808" t="s">
        <v>29</v>
      </c>
      <c r="F49" s="772" t="s">
        <v>30</v>
      </c>
    </row>
    <row r="50" spans="1:8" ht="18" thickBot="1">
      <c r="A50" s="765"/>
      <c r="B50" s="789" t="s">
        <v>3192</v>
      </c>
      <c r="C50" s="789" t="s">
        <v>3191</v>
      </c>
      <c r="D50" s="1257" t="s">
        <v>117</v>
      </c>
      <c r="E50" s="783">
        <v>43802</v>
      </c>
      <c r="F50" s="783">
        <f>E50+10</f>
        <v>43812</v>
      </c>
    </row>
    <row r="51" spans="1:8" ht="18" thickBot="1">
      <c r="A51" s="765"/>
      <c r="B51" s="789" t="s">
        <v>3190</v>
      </c>
      <c r="C51" s="789" t="s">
        <v>12</v>
      </c>
      <c r="D51" s="1261"/>
      <c r="E51" s="783">
        <f>E50+7</f>
        <v>43809</v>
      </c>
      <c r="F51" s="767">
        <f>E51+10</f>
        <v>43819</v>
      </c>
    </row>
    <row r="52" spans="1:8" ht="18" thickBot="1">
      <c r="A52" s="765"/>
      <c r="B52" s="789" t="s">
        <v>255</v>
      </c>
      <c r="C52" s="789" t="s">
        <v>207</v>
      </c>
      <c r="D52" s="1261"/>
      <c r="E52" s="783">
        <f>E51+7</f>
        <v>43816</v>
      </c>
      <c r="F52" s="767">
        <f>E52+10</f>
        <v>43826</v>
      </c>
    </row>
    <row r="53" spans="1:8" ht="18" thickBot="1">
      <c r="A53" s="765"/>
      <c r="B53" s="789" t="s">
        <v>3189</v>
      </c>
      <c r="C53" s="789"/>
      <c r="D53" s="1258"/>
      <c r="E53" s="783">
        <f>E52+7</f>
        <v>43823</v>
      </c>
      <c r="F53" s="767">
        <f>E53+10</f>
        <v>43833</v>
      </c>
    </row>
    <row r="54" spans="1:8" s="771" customFormat="1" ht="17.25">
      <c r="A54" s="1239" t="s">
        <v>204</v>
      </c>
      <c r="B54" s="1239"/>
      <c r="C54" s="810"/>
      <c r="D54" s="803"/>
      <c r="E54" s="803"/>
      <c r="F54" s="809"/>
      <c r="G54" s="793"/>
    </row>
    <row r="55" spans="1:8" ht="17.25">
      <c r="A55" s="765"/>
      <c r="B55" s="1240" t="s">
        <v>25</v>
      </c>
      <c r="C55" s="1240" t="s">
        <v>26</v>
      </c>
      <c r="D55" s="1240" t="s">
        <v>5</v>
      </c>
      <c r="E55" s="774" t="s">
        <v>3157</v>
      </c>
      <c r="F55" s="801" t="s">
        <v>204</v>
      </c>
    </row>
    <row r="56" spans="1:8" ht="18" thickBot="1">
      <c r="A56" s="765"/>
      <c r="B56" s="1240"/>
      <c r="C56" s="1240"/>
      <c r="D56" s="1240"/>
      <c r="E56" s="808" t="s">
        <v>29</v>
      </c>
      <c r="F56" s="772" t="s">
        <v>30</v>
      </c>
    </row>
    <row r="57" spans="1:8" ht="18" thickBot="1">
      <c r="A57" s="765"/>
      <c r="B57" s="812" t="s">
        <v>302</v>
      </c>
      <c r="C57" s="812" t="s">
        <v>325</v>
      </c>
      <c r="D57" s="1257" t="s">
        <v>87</v>
      </c>
      <c r="E57" s="783">
        <v>43806</v>
      </c>
      <c r="F57" s="767">
        <f>E57+10</f>
        <v>43816</v>
      </c>
      <c r="H57" s="799"/>
    </row>
    <row r="58" spans="1:8" ht="18" thickBot="1">
      <c r="A58" s="765"/>
      <c r="B58" s="812" t="s">
        <v>314</v>
      </c>
      <c r="C58" s="812" t="s">
        <v>323</v>
      </c>
      <c r="D58" s="1261"/>
      <c r="E58" s="783">
        <f>E57+7</f>
        <v>43813</v>
      </c>
      <c r="F58" s="767">
        <f>E58+10</f>
        <v>43823</v>
      </c>
      <c r="H58" s="799"/>
    </row>
    <row r="59" spans="1:8" ht="18" thickBot="1">
      <c r="A59" s="765"/>
      <c r="B59" s="812" t="s">
        <v>392</v>
      </c>
      <c r="C59" s="812" t="s">
        <v>673</v>
      </c>
      <c r="D59" s="1261"/>
      <c r="E59" s="783">
        <f>E58+7</f>
        <v>43820</v>
      </c>
      <c r="F59" s="767">
        <f>E59+10</f>
        <v>43830</v>
      </c>
      <c r="H59" s="799"/>
    </row>
    <row r="60" spans="1:8" ht="18" thickBot="1">
      <c r="A60" s="765"/>
      <c r="B60" s="812" t="s">
        <v>294</v>
      </c>
      <c r="C60" s="812" t="s">
        <v>3188</v>
      </c>
      <c r="D60" s="1261"/>
      <c r="E60" s="783">
        <f>E59+7</f>
        <v>43827</v>
      </c>
      <c r="F60" s="767">
        <f>E60+10</f>
        <v>43837</v>
      </c>
      <c r="H60" s="799"/>
    </row>
    <row r="61" spans="1:8" ht="18" thickBot="1">
      <c r="A61" s="765"/>
      <c r="C61" s="812"/>
      <c r="D61" s="1261"/>
      <c r="E61" s="783"/>
      <c r="F61" s="767"/>
      <c r="H61" s="799"/>
    </row>
    <row r="62" spans="1:8" ht="17.25">
      <c r="A62" s="1239" t="s">
        <v>3187</v>
      </c>
      <c r="B62" s="1239"/>
      <c r="C62" s="810"/>
      <c r="D62" s="803"/>
      <c r="E62" s="803"/>
      <c r="F62" s="803"/>
      <c r="H62" s="799"/>
    </row>
    <row r="63" spans="1:8" ht="17.25">
      <c r="A63" s="765"/>
      <c r="B63" s="1240" t="s">
        <v>25</v>
      </c>
      <c r="C63" s="1240" t="s">
        <v>26</v>
      </c>
      <c r="D63" s="1240" t="s">
        <v>5</v>
      </c>
      <c r="E63" s="774" t="s">
        <v>3157</v>
      </c>
      <c r="F63" s="801" t="s">
        <v>204</v>
      </c>
      <c r="H63" s="799"/>
    </row>
    <row r="64" spans="1:8" ht="18" thickBot="1">
      <c r="A64" s="765"/>
      <c r="B64" s="1240"/>
      <c r="C64" s="1240"/>
      <c r="D64" s="1240"/>
      <c r="E64" s="808" t="s">
        <v>29</v>
      </c>
      <c r="F64" s="772" t="s">
        <v>30</v>
      </c>
      <c r="H64" s="799"/>
    </row>
    <row r="65" spans="1:8" ht="18" thickBot="1">
      <c r="A65" s="765"/>
      <c r="B65" s="789" t="s">
        <v>3186</v>
      </c>
      <c r="C65" s="789" t="s">
        <v>192</v>
      </c>
      <c r="D65" s="1257" t="s">
        <v>148</v>
      </c>
      <c r="E65" s="783">
        <v>43800</v>
      </c>
      <c r="F65" s="767">
        <f>E65+10</f>
        <v>43810</v>
      </c>
      <c r="H65" s="799"/>
    </row>
    <row r="66" spans="1:8" ht="18" thickBot="1">
      <c r="A66" s="765"/>
      <c r="B66" s="789" t="s">
        <v>3160</v>
      </c>
      <c r="C66" s="789" t="s">
        <v>7</v>
      </c>
      <c r="D66" s="1261"/>
      <c r="E66" s="783">
        <f>E65+7</f>
        <v>43807</v>
      </c>
      <c r="F66" s="767">
        <f>E66+10</f>
        <v>43817</v>
      </c>
      <c r="H66" s="799"/>
    </row>
    <row r="67" spans="1:8" ht="18" thickBot="1">
      <c r="A67" s="765"/>
      <c r="B67" s="789" t="s">
        <v>3164</v>
      </c>
      <c r="C67" s="789" t="s">
        <v>3163</v>
      </c>
      <c r="D67" s="1261"/>
      <c r="E67" s="783">
        <f>E66+7</f>
        <v>43814</v>
      </c>
      <c r="F67" s="767">
        <f>E67+10</f>
        <v>43824</v>
      </c>
      <c r="H67" s="799"/>
    </row>
    <row r="68" spans="1:8" ht="18" thickBot="1">
      <c r="A68" s="765"/>
      <c r="B68" s="789" t="s">
        <v>3162</v>
      </c>
      <c r="C68" s="789" t="s">
        <v>3161</v>
      </c>
      <c r="D68" s="1261"/>
      <c r="E68" s="783">
        <f>E67+7</f>
        <v>43821</v>
      </c>
      <c r="F68" s="767">
        <f>E68+10</f>
        <v>43831</v>
      </c>
      <c r="H68" s="799"/>
    </row>
    <row r="69" spans="1:8" ht="18" thickBot="1">
      <c r="A69" s="765"/>
      <c r="B69" s="789" t="s">
        <v>3160</v>
      </c>
      <c r="C69" s="789" t="s">
        <v>197</v>
      </c>
      <c r="D69" s="1261"/>
      <c r="E69" s="783">
        <f>E68+7</f>
        <v>43828</v>
      </c>
      <c r="F69" s="767">
        <f>E69+10</f>
        <v>43838</v>
      </c>
      <c r="H69" s="799"/>
    </row>
    <row r="70" spans="1:8" s="771" customFormat="1" ht="17.25">
      <c r="A70" s="1239" t="s">
        <v>3185</v>
      </c>
      <c r="B70" s="1239"/>
      <c r="C70" s="810"/>
      <c r="D70" s="803"/>
      <c r="E70" s="803"/>
      <c r="F70" s="803"/>
      <c r="G70" s="793"/>
    </row>
    <row r="71" spans="1:8" s="771" customFormat="1" ht="17.25">
      <c r="A71" s="811"/>
      <c r="B71" s="1240" t="s">
        <v>25</v>
      </c>
      <c r="C71" s="1240" t="s">
        <v>26</v>
      </c>
      <c r="D71" s="1240" t="s">
        <v>5</v>
      </c>
      <c r="E71" s="774" t="s">
        <v>3157</v>
      </c>
      <c r="F71" s="801" t="s">
        <v>2307</v>
      </c>
      <c r="G71" s="793"/>
    </row>
    <row r="72" spans="1:8" s="771" customFormat="1" ht="18" thickBot="1">
      <c r="A72" s="811"/>
      <c r="B72" s="1240"/>
      <c r="C72" s="1240"/>
      <c r="D72" s="1240"/>
      <c r="E72" s="808" t="s">
        <v>29</v>
      </c>
      <c r="F72" s="772" t="s">
        <v>30</v>
      </c>
      <c r="G72" s="793"/>
    </row>
    <row r="73" spans="1:8" s="771" customFormat="1" ht="18" thickBot="1">
      <c r="A73" s="811"/>
      <c r="B73" s="789" t="s">
        <v>301</v>
      </c>
      <c r="C73" s="789" t="s">
        <v>604</v>
      </c>
      <c r="D73" s="1257" t="s">
        <v>148</v>
      </c>
      <c r="E73" s="783">
        <v>43803</v>
      </c>
      <c r="F73" s="767">
        <f>E73+17</f>
        <v>43820</v>
      </c>
      <c r="G73" s="793"/>
    </row>
    <row r="74" spans="1:8" s="771" customFormat="1" ht="18" thickBot="1">
      <c r="A74" s="811"/>
      <c r="B74" s="789" t="s">
        <v>3184</v>
      </c>
      <c r="C74" s="789" t="s">
        <v>13</v>
      </c>
      <c r="D74" s="1261"/>
      <c r="E74" s="783">
        <f>E73+7</f>
        <v>43810</v>
      </c>
      <c r="F74" s="767">
        <f>E74+17</f>
        <v>43827</v>
      </c>
      <c r="G74" s="793"/>
    </row>
    <row r="75" spans="1:8" ht="18" thickBot="1">
      <c r="A75" s="765"/>
      <c r="B75" s="789" t="s">
        <v>3183</v>
      </c>
      <c r="C75" s="789" t="s">
        <v>11</v>
      </c>
      <c r="D75" s="1261"/>
      <c r="E75" s="783">
        <f>E74+7</f>
        <v>43817</v>
      </c>
      <c r="F75" s="767">
        <f>E75+17</f>
        <v>43834</v>
      </c>
    </row>
    <row r="76" spans="1:8" ht="18" thickBot="1">
      <c r="A76" s="770"/>
      <c r="B76" s="789" t="s">
        <v>245</v>
      </c>
      <c r="C76" s="789" t="s">
        <v>3182</v>
      </c>
      <c r="D76" s="1261"/>
      <c r="E76" s="783">
        <f>E75+7</f>
        <v>43824</v>
      </c>
      <c r="F76" s="767">
        <f>E76+17</f>
        <v>43841</v>
      </c>
    </row>
    <row r="77" spans="1:8" s="771" customFormat="1" ht="17.25">
      <c r="A77" s="1239" t="s">
        <v>3181</v>
      </c>
      <c r="B77" s="1239"/>
      <c r="C77" s="810"/>
      <c r="D77" s="803"/>
      <c r="E77" s="803"/>
      <c r="F77" s="809"/>
      <c r="G77" s="793"/>
    </row>
    <row r="78" spans="1:8" ht="17.25">
      <c r="A78" s="770"/>
      <c r="B78" s="1240" t="s">
        <v>25</v>
      </c>
      <c r="C78" s="1240" t="s">
        <v>26</v>
      </c>
      <c r="D78" s="1240" t="s">
        <v>5</v>
      </c>
      <c r="E78" s="774" t="s">
        <v>3157</v>
      </c>
      <c r="F78" s="801" t="s">
        <v>268</v>
      </c>
    </row>
    <row r="79" spans="1:8" ht="18" thickBot="1">
      <c r="A79" s="770"/>
      <c r="B79" s="1240"/>
      <c r="C79" s="1240"/>
      <c r="D79" s="1240"/>
      <c r="E79" s="808" t="s">
        <v>29</v>
      </c>
      <c r="F79" s="772" t="s">
        <v>30</v>
      </c>
    </row>
    <row r="80" spans="1:8" ht="18" thickBot="1">
      <c r="A80" s="770"/>
      <c r="B80" s="789" t="s">
        <v>3180</v>
      </c>
      <c r="C80" s="789" t="s">
        <v>3179</v>
      </c>
      <c r="D80" s="1257" t="s">
        <v>148</v>
      </c>
      <c r="E80" s="783">
        <v>43800</v>
      </c>
      <c r="F80" s="767">
        <f>E80+18</f>
        <v>43818</v>
      </c>
    </row>
    <row r="81" spans="1:10" ht="18" thickBot="1">
      <c r="A81" s="770"/>
      <c r="B81" s="789" t="s">
        <v>3178</v>
      </c>
      <c r="C81" s="789" t="s">
        <v>3177</v>
      </c>
      <c r="D81" s="1261"/>
      <c r="E81" s="783">
        <f>E80+7</f>
        <v>43807</v>
      </c>
      <c r="F81" s="767">
        <f>E81+18</f>
        <v>43825</v>
      </c>
    </row>
    <row r="82" spans="1:10" ht="18" thickBot="1">
      <c r="A82" s="770"/>
      <c r="B82" s="789" t="s">
        <v>3176</v>
      </c>
      <c r="C82" s="789" t="s">
        <v>3175</v>
      </c>
      <c r="D82" s="1261"/>
      <c r="E82" s="783">
        <f>E81+7</f>
        <v>43814</v>
      </c>
      <c r="F82" s="767">
        <f>E82+18</f>
        <v>43832</v>
      </c>
    </row>
    <row r="83" spans="1:10" ht="18" thickBot="1">
      <c r="A83" s="770"/>
      <c r="B83" s="789" t="s">
        <v>230</v>
      </c>
      <c r="C83" s="789" t="s">
        <v>3174</v>
      </c>
      <c r="D83" s="1261"/>
      <c r="E83" s="783">
        <f>E82+7</f>
        <v>43821</v>
      </c>
      <c r="F83" s="767">
        <f>E83+18</f>
        <v>43839</v>
      </c>
    </row>
    <row r="84" spans="1:10" s="805" customFormat="1" ht="16.5">
      <c r="A84" s="782" t="s">
        <v>120</v>
      </c>
      <c r="B84" s="807"/>
      <c r="C84" s="807"/>
      <c r="D84" s="782"/>
      <c r="E84" s="782"/>
      <c r="F84" s="782"/>
      <c r="G84" s="806"/>
    </row>
    <row r="85" spans="1:10" s="771" customFormat="1" ht="17.25">
      <c r="A85" s="1239" t="s">
        <v>121</v>
      </c>
      <c r="B85" s="1239"/>
      <c r="C85" s="804"/>
      <c r="D85" s="803"/>
      <c r="E85" s="803"/>
      <c r="F85" s="802"/>
    </row>
    <row r="86" spans="1:10" ht="17.25">
      <c r="A86" s="770"/>
      <c r="B86" s="1240" t="s">
        <v>25</v>
      </c>
      <c r="C86" s="1240" t="s">
        <v>26</v>
      </c>
      <c r="D86" s="1240" t="s">
        <v>5</v>
      </c>
      <c r="E86" s="774" t="s">
        <v>3157</v>
      </c>
      <c r="F86" s="801" t="s">
        <v>122</v>
      </c>
      <c r="G86" s="780"/>
    </row>
    <row r="87" spans="1:10" ht="18" thickBot="1">
      <c r="A87" s="770"/>
      <c r="B87" s="1240"/>
      <c r="C87" s="1257"/>
      <c r="D87" s="1257"/>
      <c r="E87" s="774" t="s">
        <v>29</v>
      </c>
      <c r="F87" s="801" t="s">
        <v>30</v>
      </c>
    </row>
    <row r="88" spans="1:10" ht="18" thickBot="1">
      <c r="A88" s="770"/>
      <c r="B88" s="789" t="s">
        <v>3168</v>
      </c>
      <c r="C88" s="789" t="s">
        <v>3173</v>
      </c>
      <c r="D88" s="1263" t="s">
        <v>148</v>
      </c>
      <c r="E88" s="783">
        <v>43801</v>
      </c>
      <c r="F88" s="766">
        <f>E88+25</f>
        <v>43826</v>
      </c>
    </row>
    <row r="89" spans="1:10" ht="18" thickBot="1">
      <c r="A89" s="770"/>
      <c r="B89" s="789" t="s">
        <v>3170</v>
      </c>
      <c r="C89" s="789" t="s">
        <v>3172</v>
      </c>
      <c r="D89" s="1264"/>
      <c r="E89" s="783">
        <f>E88+7</f>
        <v>43808</v>
      </c>
      <c r="F89" s="766">
        <f>E89+25</f>
        <v>43833</v>
      </c>
    </row>
    <row r="90" spans="1:10" ht="18" thickBot="1">
      <c r="A90" s="770"/>
      <c r="B90" s="789" t="s">
        <v>3168</v>
      </c>
      <c r="C90" s="789" t="s">
        <v>3171</v>
      </c>
      <c r="D90" s="1264"/>
      <c r="E90" s="783">
        <f>E89+7</f>
        <v>43815</v>
      </c>
      <c r="F90" s="766">
        <f>E90+25</f>
        <v>43840</v>
      </c>
    </row>
    <row r="91" spans="1:10" ht="18" thickBot="1">
      <c r="A91" s="770"/>
      <c r="B91" s="789" t="s">
        <v>3170</v>
      </c>
      <c r="C91" s="789" t="s">
        <v>3169</v>
      </c>
      <c r="D91" s="1264"/>
      <c r="E91" s="783">
        <f>E90+7</f>
        <v>43822</v>
      </c>
      <c r="F91" s="766">
        <f>E91+25</f>
        <v>43847</v>
      </c>
    </row>
    <row r="92" spans="1:10" ht="18" thickBot="1">
      <c r="A92" s="770"/>
      <c r="B92" s="789" t="s">
        <v>3168</v>
      </c>
      <c r="C92" s="789" t="s">
        <v>3167</v>
      </c>
      <c r="D92" s="1265"/>
      <c r="E92" s="783">
        <f>E91+7</f>
        <v>43829</v>
      </c>
      <c r="F92" s="766">
        <f>E92+25</f>
        <v>43854</v>
      </c>
    </row>
    <row r="93" spans="1:10" s="788" customFormat="1" ht="16.5">
      <c r="A93" s="782" t="s">
        <v>261</v>
      </c>
      <c r="B93" s="782"/>
      <c r="C93" s="782"/>
      <c r="D93" s="782"/>
      <c r="E93" s="782"/>
      <c r="F93" s="782"/>
      <c r="G93" s="786"/>
    </row>
    <row r="94" spans="1:10" s="771" customFormat="1" ht="17.25">
      <c r="A94" s="798" t="s">
        <v>265</v>
      </c>
      <c r="B94" s="796"/>
      <c r="C94" s="796"/>
      <c r="D94" s="795"/>
      <c r="E94" s="782"/>
      <c r="F94" s="782"/>
      <c r="G94" s="793"/>
    </row>
    <row r="95" spans="1:10" ht="18" thickBot="1">
      <c r="A95" s="765"/>
      <c r="B95" s="1240" t="s">
        <v>25</v>
      </c>
      <c r="C95" s="1240" t="s">
        <v>26</v>
      </c>
      <c r="D95" s="1240" t="s">
        <v>5</v>
      </c>
      <c r="E95" s="792" t="s">
        <v>3157</v>
      </c>
      <c r="F95" s="791" t="s">
        <v>265</v>
      </c>
    </row>
    <row r="96" spans="1:10" ht="17.25">
      <c r="A96" s="765"/>
      <c r="B96" s="1240"/>
      <c r="C96" s="1240"/>
      <c r="D96" s="1240"/>
      <c r="E96" s="790" t="s">
        <v>29</v>
      </c>
      <c r="F96" s="767" t="s">
        <v>30</v>
      </c>
      <c r="J96" s="1270"/>
    </row>
    <row r="97" spans="1:10" ht="18" thickBot="1">
      <c r="A97" s="765"/>
      <c r="B97" s="784" t="s">
        <v>3166</v>
      </c>
      <c r="C97" s="784" t="s">
        <v>382</v>
      </c>
      <c r="D97" s="1266" t="s">
        <v>106</v>
      </c>
      <c r="E97" s="783">
        <v>43800</v>
      </c>
      <c r="F97" s="767">
        <f>E97+2</f>
        <v>43802</v>
      </c>
      <c r="J97" s="1271"/>
    </row>
    <row r="98" spans="1:10" ht="17.25">
      <c r="A98" s="765"/>
      <c r="B98" s="784" t="s">
        <v>3166</v>
      </c>
      <c r="C98" s="784" t="s">
        <v>383</v>
      </c>
      <c r="D98" s="1267"/>
      <c r="E98" s="783">
        <f>E97+7</f>
        <v>43807</v>
      </c>
      <c r="F98" s="767">
        <f>E98+2</f>
        <v>43809</v>
      </c>
      <c r="J98" s="1270"/>
    </row>
    <row r="99" spans="1:10" ht="18" thickBot="1">
      <c r="A99" s="765"/>
      <c r="B99" s="784" t="s">
        <v>3166</v>
      </c>
      <c r="C99" s="784" t="s">
        <v>384</v>
      </c>
      <c r="D99" s="1267"/>
      <c r="E99" s="783">
        <f>E98+7</f>
        <v>43814</v>
      </c>
      <c r="F99" s="767">
        <f>E99+2</f>
        <v>43816</v>
      </c>
      <c r="J99" s="1271"/>
    </row>
    <row r="100" spans="1:10" ht="18" thickBot="1">
      <c r="B100" s="784" t="s">
        <v>3166</v>
      </c>
      <c r="C100" s="784" t="s">
        <v>626</v>
      </c>
      <c r="D100" s="1267"/>
      <c r="E100" s="783">
        <f>E99+7</f>
        <v>43821</v>
      </c>
      <c r="F100" s="767">
        <f>E100+2</f>
        <v>43823</v>
      </c>
      <c r="J100" s="800"/>
    </row>
    <row r="101" spans="1:10" ht="17.25">
      <c r="B101" s="784" t="s">
        <v>3166</v>
      </c>
      <c r="C101" s="784" t="s">
        <v>626</v>
      </c>
      <c r="D101" s="1267"/>
      <c r="E101" s="783">
        <f>E100+7</f>
        <v>43828</v>
      </c>
      <c r="F101" s="767">
        <f>E101+2</f>
        <v>43830</v>
      </c>
      <c r="J101" s="1270"/>
    </row>
    <row r="102" spans="1:10" s="771" customFormat="1" ht="18" thickBot="1">
      <c r="A102" s="798" t="s">
        <v>266</v>
      </c>
      <c r="B102" s="796"/>
      <c r="C102" s="796"/>
      <c r="D102" s="795"/>
      <c r="E102" s="794"/>
      <c r="F102" s="794"/>
      <c r="G102" s="793"/>
      <c r="J102" s="1271"/>
    </row>
    <row r="103" spans="1:10" ht="17.25">
      <c r="A103" s="765"/>
      <c r="B103" s="1240" t="s">
        <v>25</v>
      </c>
      <c r="C103" s="1240" t="s">
        <v>26</v>
      </c>
      <c r="D103" s="1240" t="s">
        <v>5</v>
      </c>
      <c r="E103" s="792" t="s">
        <v>3157</v>
      </c>
      <c r="F103" s="791" t="s">
        <v>266</v>
      </c>
    </row>
    <row r="104" spans="1:10" ht="18" thickBot="1">
      <c r="A104" s="765"/>
      <c r="B104" s="1240"/>
      <c r="C104" s="1240"/>
      <c r="D104" s="1240"/>
      <c r="E104" s="790" t="s">
        <v>29</v>
      </c>
      <c r="F104" s="767" t="s">
        <v>30</v>
      </c>
    </row>
    <row r="105" spans="1:10" ht="18" thickBot="1">
      <c r="A105" s="765"/>
      <c r="B105" s="784" t="s">
        <v>3165</v>
      </c>
      <c r="C105" s="789" t="s">
        <v>383</v>
      </c>
      <c r="D105" s="1272" t="s">
        <v>106</v>
      </c>
      <c r="E105" s="783">
        <v>43806</v>
      </c>
      <c r="F105" s="783">
        <f>E105+2</f>
        <v>43808</v>
      </c>
    </row>
    <row r="106" spans="1:10" ht="18" thickBot="1">
      <c r="A106" s="765"/>
      <c r="B106" s="784" t="s">
        <v>3165</v>
      </c>
      <c r="C106" s="789" t="s">
        <v>384</v>
      </c>
      <c r="D106" s="1272"/>
      <c r="E106" s="783">
        <f>E105+7</f>
        <v>43813</v>
      </c>
      <c r="F106" s="783">
        <f>E106+2</f>
        <v>43815</v>
      </c>
    </row>
    <row r="107" spans="1:10" ht="18" thickBot="1">
      <c r="A107" s="765"/>
      <c r="B107" s="784" t="s">
        <v>3165</v>
      </c>
      <c r="C107" s="789" t="s">
        <v>626</v>
      </c>
      <c r="D107" s="1272"/>
      <c r="E107" s="783">
        <f>E106+7</f>
        <v>43820</v>
      </c>
      <c r="F107" s="783">
        <f>E107+2</f>
        <v>43822</v>
      </c>
    </row>
    <row r="108" spans="1:10" ht="18" thickBot="1">
      <c r="A108" s="765"/>
      <c r="B108" s="784" t="s">
        <v>3165</v>
      </c>
      <c r="C108" s="789" t="s">
        <v>627</v>
      </c>
      <c r="D108" s="1272"/>
      <c r="E108" s="783">
        <f>E107+7</f>
        <v>43827</v>
      </c>
      <c r="F108" s="783">
        <f>E108+2</f>
        <v>43829</v>
      </c>
    </row>
    <row r="109" spans="1:10" ht="17.25">
      <c r="A109" s="765"/>
      <c r="B109" s="799"/>
      <c r="C109" s="764"/>
      <c r="E109" s="762"/>
      <c r="F109" s="762"/>
    </row>
    <row r="110" spans="1:10" ht="17.25">
      <c r="A110" s="798" t="s">
        <v>1712</v>
      </c>
      <c r="B110" s="797"/>
      <c r="C110" s="796"/>
      <c r="D110" s="795"/>
      <c r="E110" s="794"/>
      <c r="F110" s="794"/>
      <c r="G110" s="793"/>
    </row>
    <row r="111" spans="1:10" ht="17.25">
      <c r="A111" s="765"/>
      <c r="B111" s="1240" t="s">
        <v>25</v>
      </c>
      <c r="C111" s="1257" t="s">
        <v>26</v>
      </c>
      <c r="D111" s="1240" t="s">
        <v>5</v>
      </c>
      <c r="E111" s="792" t="s">
        <v>3157</v>
      </c>
      <c r="F111" s="791" t="s">
        <v>1712</v>
      </c>
    </row>
    <row r="112" spans="1:10" ht="18" thickBot="1">
      <c r="A112" s="765"/>
      <c r="B112" s="1240"/>
      <c r="C112" s="1258"/>
      <c r="D112" s="1240"/>
      <c r="E112" s="790" t="s">
        <v>29</v>
      </c>
      <c r="F112" s="767" t="s">
        <v>30</v>
      </c>
    </row>
    <row r="113" spans="1:7" ht="18" thickBot="1">
      <c r="A113" s="765"/>
      <c r="B113" s="789" t="s">
        <v>3160</v>
      </c>
      <c r="C113" s="789" t="s">
        <v>7</v>
      </c>
      <c r="D113" s="1273" t="s">
        <v>213</v>
      </c>
      <c r="E113" s="783">
        <v>43807</v>
      </c>
      <c r="F113" s="783">
        <f>E113+7</f>
        <v>43814</v>
      </c>
    </row>
    <row r="114" spans="1:7" ht="18" thickBot="1">
      <c r="A114" s="765"/>
      <c r="B114" s="789" t="s">
        <v>3164</v>
      </c>
      <c r="C114" s="789" t="s">
        <v>3163</v>
      </c>
      <c r="D114" s="1274"/>
      <c r="E114" s="783">
        <f>E113+7</f>
        <v>43814</v>
      </c>
      <c r="F114" s="783">
        <f>E114+7</f>
        <v>43821</v>
      </c>
    </row>
    <row r="115" spans="1:7" ht="18" thickBot="1">
      <c r="A115" s="765"/>
      <c r="B115" s="789" t="s">
        <v>3162</v>
      </c>
      <c r="C115" s="789" t="s">
        <v>3161</v>
      </c>
      <c r="D115" s="1274"/>
      <c r="E115" s="783">
        <f>E114+7</f>
        <v>43821</v>
      </c>
      <c r="F115" s="783">
        <f>E115+7</f>
        <v>43828</v>
      </c>
    </row>
    <row r="116" spans="1:7" ht="18" thickBot="1">
      <c r="A116" s="765"/>
      <c r="B116" s="789" t="s">
        <v>3160</v>
      </c>
      <c r="C116" s="789" t="s">
        <v>195</v>
      </c>
      <c r="D116" s="1274"/>
      <c r="E116" s="783">
        <f>E115+7</f>
        <v>43828</v>
      </c>
      <c r="F116" s="783">
        <f>E116+7</f>
        <v>43835</v>
      </c>
    </row>
    <row r="117" spans="1:7" s="788" customFormat="1" ht="17.25">
      <c r="A117" s="782" t="s">
        <v>127</v>
      </c>
      <c r="B117" s="782"/>
      <c r="C117" s="782"/>
      <c r="D117" s="782"/>
      <c r="E117" s="782"/>
      <c r="F117" s="787"/>
      <c r="G117" s="786"/>
    </row>
    <row r="118" spans="1:7" s="785" customFormat="1" ht="17.25">
      <c r="A118" s="782" t="s">
        <v>140</v>
      </c>
      <c r="B118" s="782"/>
      <c r="C118" s="782"/>
      <c r="D118" s="782"/>
      <c r="E118" s="782"/>
      <c r="F118" s="787"/>
      <c r="G118" s="786"/>
    </row>
    <row r="119" spans="1:7" ht="17.25">
      <c r="A119" s="770"/>
      <c r="B119" s="1252" t="s">
        <v>25</v>
      </c>
      <c r="C119" s="1252" t="s">
        <v>26</v>
      </c>
      <c r="D119" s="1255" t="s">
        <v>5</v>
      </c>
      <c r="E119" s="774" t="s">
        <v>3157</v>
      </c>
      <c r="F119" s="772" t="s">
        <v>140</v>
      </c>
      <c r="G119" s="780"/>
    </row>
    <row r="120" spans="1:7" ht="17.25">
      <c r="A120" s="770"/>
      <c r="B120" s="1253"/>
      <c r="C120" s="1253"/>
      <c r="D120" s="1256"/>
      <c r="E120" s="772" t="s">
        <v>29</v>
      </c>
      <c r="F120" s="772" t="s">
        <v>30</v>
      </c>
    </row>
    <row r="121" spans="1:7" ht="17.25">
      <c r="A121" s="770"/>
      <c r="B121" s="784" t="s">
        <v>2917</v>
      </c>
      <c r="C121" s="784" t="s">
        <v>3154</v>
      </c>
      <c r="D121" s="1255" t="s">
        <v>3159</v>
      </c>
      <c r="E121" s="783">
        <v>43806</v>
      </c>
      <c r="F121" s="776">
        <f>E121+40</f>
        <v>43846</v>
      </c>
    </row>
    <row r="122" spans="1:7" ht="17.25">
      <c r="A122" s="770"/>
      <c r="B122" s="784" t="s">
        <v>2917</v>
      </c>
      <c r="C122" s="784" t="s">
        <v>3153</v>
      </c>
      <c r="D122" s="1262"/>
      <c r="E122" s="783">
        <f>E121+7</f>
        <v>43813</v>
      </c>
      <c r="F122" s="776">
        <f>E122+40</f>
        <v>43853</v>
      </c>
    </row>
    <row r="123" spans="1:7" ht="17.25">
      <c r="A123" s="770"/>
      <c r="B123" s="784" t="s">
        <v>2917</v>
      </c>
      <c r="C123" s="784" t="s">
        <v>3152</v>
      </c>
      <c r="D123" s="1262"/>
      <c r="E123" s="783">
        <f>E122+7</f>
        <v>43820</v>
      </c>
      <c r="F123" s="776">
        <f>E123+40</f>
        <v>43860</v>
      </c>
    </row>
    <row r="124" spans="1:7" ht="17.25">
      <c r="A124" s="770"/>
      <c r="B124" s="784" t="s">
        <v>2917</v>
      </c>
      <c r="C124" s="784" t="s">
        <v>3151</v>
      </c>
      <c r="D124" s="1262"/>
      <c r="E124" s="783">
        <f>E123+7</f>
        <v>43827</v>
      </c>
      <c r="F124" s="776">
        <f>E124+40</f>
        <v>43867</v>
      </c>
    </row>
    <row r="125" spans="1:7" ht="17.25">
      <c r="A125" s="782" t="s">
        <v>132</v>
      </c>
      <c r="B125" s="782"/>
      <c r="C125" s="782"/>
      <c r="D125" s="782"/>
      <c r="E125" s="782"/>
      <c r="F125" s="781"/>
    </row>
    <row r="126" spans="1:7" s="771" customFormat="1" ht="17.25">
      <c r="A126" s="770"/>
      <c r="B126" s="1252" t="s">
        <v>25</v>
      </c>
      <c r="C126" s="1252" t="s">
        <v>26</v>
      </c>
      <c r="D126" s="1255" t="s">
        <v>5</v>
      </c>
      <c r="E126" s="774" t="s">
        <v>3157</v>
      </c>
      <c r="F126" s="772" t="s">
        <v>132</v>
      </c>
    </row>
    <row r="127" spans="1:7" ht="18" thickBot="1">
      <c r="A127" s="770"/>
      <c r="B127" s="1253"/>
      <c r="C127" s="1253"/>
      <c r="D127" s="1256"/>
      <c r="E127" s="772" t="s">
        <v>29</v>
      </c>
      <c r="F127" s="772" t="s">
        <v>30</v>
      </c>
      <c r="G127" s="780"/>
    </row>
    <row r="128" spans="1:7" ht="17.25" customHeight="1" thickBot="1">
      <c r="A128" s="770"/>
      <c r="B128" s="769" t="s">
        <v>2917</v>
      </c>
      <c r="C128" s="769" t="s">
        <v>3154</v>
      </c>
      <c r="D128" s="1259" t="s">
        <v>2818</v>
      </c>
      <c r="E128" s="766">
        <v>43806</v>
      </c>
      <c r="F128" s="776">
        <f>E128+40</f>
        <v>43846</v>
      </c>
    </row>
    <row r="129" spans="1:7" ht="18" thickBot="1">
      <c r="A129" s="770"/>
      <c r="B129" s="769" t="s">
        <v>2917</v>
      </c>
      <c r="C129" s="769" t="s">
        <v>3153</v>
      </c>
      <c r="D129" s="1268"/>
      <c r="E129" s="766">
        <f>E128+7</f>
        <v>43813</v>
      </c>
      <c r="F129" s="776">
        <f>E129+40</f>
        <v>43853</v>
      </c>
    </row>
    <row r="130" spans="1:7" ht="18" thickBot="1">
      <c r="A130" s="770"/>
      <c r="B130" s="769" t="s">
        <v>2917</v>
      </c>
      <c r="C130" s="769" t="s">
        <v>3152</v>
      </c>
      <c r="D130" s="1268"/>
      <c r="E130" s="766">
        <f>E129+7</f>
        <v>43820</v>
      </c>
      <c r="F130" s="776">
        <f>E130+40</f>
        <v>43860</v>
      </c>
    </row>
    <row r="131" spans="1:7" ht="18" thickBot="1">
      <c r="A131" s="770"/>
      <c r="B131" s="769" t="s">
        <v>2917</v>
      </c>
      <c r="C131" s="769" t="s">
        <v>3151</v>
      </c>
      <c r="D131" s="1268"/>
      <c r="E131" s="766">
        <f>E130+7</f>
        <v>43827</v>
      </c>
      <c r="F131" s="776">
        <f>E131+40</f>
        <v>43867</v>
      </c>
    </row>
    <row r="132" spans="1:7" ht="17.25">
      <c r="A132" s="770"/>
      <c r="B132" s="779"/>
      <c r="C132" s="778"/>
      <c r="D132" s="777"/>
      <c r="E132" s="766"/>
      <c r="F132" s="776"/>
    </row>
    <row r="133" spans="1:7" ht="16.5">
      <c r="A133" s="1248" t="s">
        <v>144</v>
      </c>
      <c r="B133" s="1248"/>
      <c r="C133" s="1248"/>
      <c r="D133" s="1248"/>
      <c r="E133" s="1248"/>
      <c r="F133" s="1248"/>
      <c r="G133" s="775"/>
    </row>
    <row r="134" spans="1:7" ht="12.75" customHeight="1">
      <c r="A134" s="1249" t="s">
        <v>3158</v>
      </c>
      <c r="B134" s="1249"/>
      <c r="C134" s="1249"/>
      <c r="D134" s="1249"/>
      <c r="E134" s="1249"/>
      <c r="F134" s="1249"/>
      <c r="G134" s="775"/>
    </row>
    <row r="135" spans="1:7" ht="17.25" hidden="1">
      <c r="A135" s="770"/>
      <c r="B135" s="1254" t="s">
        <v>25</v>
      </c>
      <c r="C135" s="1254" t="s">
        <v>26</v>
      </c>
      <c r="D135" s="1250" t="s">
        <v>5</v>
      </c>
      <c r="E135" s="774" t="s">
        <v>3157</v>
      </c>
      <c r="F135" s="773" t="s">
        <v>147</v>
      </c>
    </row>
    <row r="136" spans="1:7" ht="18" thickBot="1">
      <c r="A136" s="770"/>
      <c r="B136" s="1254"/>
      <c r="C136" s="1254"/>
      <c r="D136" s="1250"/>
      <c r="E136" s="772" t="s">
        <v>29</v>
      </c>
      <c r="F136" s="772" t="s">
        <v>3156</v>
      </c>
      <c r="G136" s="772" t="s">
        <v>3155</v>
      </c>
    </row>
    <row r="137" spans="1:7" ht="18" thickBot="1">
      <c r="A137" s="770"/>
      <c r="B137" s="769" t="s">
        <v>2917</v>
      </c>
      <c r="C137" s="768" t="s">
        <v>3154</v>
      </c>
      <c r="D137" s="1241" t="s">
        <v>2818</v>
      </c>
      <c r="E137" s="766">
        <v>43806</v>
      </c>
      <c r="F137" s="767">
        <f>E137+20</f>
        <v>43826</v>
      </c>
      <c r="G137" s="766">
        <v>43557</v>
      </c>
    </row>
    <row r="138" spans="1:7" s="771" customFormat="1" ht="18" thickBot="1">
      <c r="A138" s="770"/>
      <c r="B138" s="769" t="s">
        <v>2917</v>
      </c>
      <c r="C138" s="768" t="s">
        <v>3153</v>
      </c>
      <c r="D138" s="1260"/>
      <c r="E138" s="766">
        <f>E137+7</f>
        <v>43813</v>
      </c>
      <c r="F138" s="767">
        <f>E138+20</f>
        <v>43833</v>
      </c>
      <c r="G138" s="766">
        <f>G137+7</f>
        <v>43564</v>
      </c>
    </row>
    <row r="139" spans="1:7" ht="18" thickBot="1">
      <c r="A139" s="770"/>
      <c r="B139" s="769" t="s">
        <v>2917</v>
      </c>
      <c r="C139" s="768" t="s">
        <v>3152</v>
      </c>
      <c r="D139" s="1260"/>
      <c r="E139" s="766">
        <f>E138+7</f>
        <v>43820</v>
      </c>
      <c r="F139" s="767">
        <f>E139+20</f>
        <v>43840</v>
      </c>
      <c r="G139" s="766">
        <f>G138+7</f>
        <v>43571</v>
      </c>
    </row>
    <row r="140" spans="1:7" ht="18" thickBot="1">
      <c r="B140" s="769" t="s">
        <v>2917</v>
      </c>
      <c r="C140" s="768" t="s">
        <v>3151</v>
      </c>
      <c r="D140" s="1242"/>
      <c r="E140" s="766">
        <f>E139+7</f>
        <v>43827</v>
      </c>
      <c r="F140" s="767">
        <f>E140+20</f>
        <v>43847</v>
      </c>
      <c r="G140" s="766">
        <f>G139+7</f>
        <v>43578</v>
      </c>
    </row>
    <row r="141" spans="1:7">
      <c r="B141" s="759"/>
      <c r="C141" s="759"/>
      <c r="E141" s="759"/>
      <c r="F141" s="759"/>
    </row>
    <row r="142" spans="1:7">
      <c r="B142" s="759"/>
      <c r="C142" s="759"/>
      <c r="E142" s="759"/>
      <c r="F142" s="759"/>
    </row>
    <row r="143" spans="1:7">
      <c r="B143" s="759"/>
      <c r="C143" s="759"/>
      <c r="E143" s="759"/>
      <c r="F143" s="759"/>
    </row>
    <row r="144" spans="1:7">
      <c r="B144" s="759"/>
      <c r="C144" s="759"/>
      <c r="E144" s="759"/>
      <c r="F144" s="759"/>
    </row>
    <row r="145" spans="1:6" ht="17.25">
      <c r="A145" s="765"/>
      <c r="B145" s="759"/>
      <c r="C145" s="759"/>
      <c r="E145" s="759"/>
      <c r="F145" s="759"/>
    </row>
    <row r="146" spans="1:6">
      <c r="B146" s="759"/>
      <c r="C146" s="759"/>
      <c r="E146" s="759"/>
      <c r="F146" s="759"/>
    </row>
    <row r="147" spans="1:6">
      <c r="B147" s="759"/>
      <c r="C147" s="759"/>
      <c r="E147" s="759"/>
      <c r="F147" s="759"/>
    </row>
    <row r="148" spans="1:6">
      <c r="B148" s="759"/>
      <c r="C148" s="759"/>
      <c r="E148" s="759"/>
      <c r="F148" s="759"/>
    </row>
    <row r="149" spans="1:6">
      <c r="B149" s="759"/>
      <c r="C149" s="759"/>
      <c r="E149" s="759"/>
      <c r="F149" s="759"/>
    </row>
    <row r="150" spans="1:6">
      <c r="B150" s="759"/>
      <c r="C150" s="759"/>
      <c r="E150" s="759"/>
      <c r="F150" s="759"/>
    </row>
    <row r="151" spans="1:6">
      <c r="B151" s="759"/>
      <c r="C151" s="759"/>
      <c r="E151" s="759"/>
      <c r="F151" s="759"/>
    </row>
    <row r="152" spans="1:6" ht="17.25">
      <c r="B152" s="764"/>
      <c r="C152" s="764"/>
      <c r="D152" s="763"/>
      <c r="E152" s="762"/>
      <c r="F152" s="762"/>
    </row>
  </sheetData>
  <mergeCells count="97">
    <mergeCell ref="Q33:Q41"/>
    <mergeCell ref="I15:M20"/>
    <mergeCell ref="K33:K36"/>
    <mergeCell ref="L33:L34"/>
    <mergeCell ref="M33:M36"/>
    <mergeCell ref="N35:N36"/>
    <mergeCell ref="O35:O36"/>
    <mergeCell ref="P35:P36"/>
    <mergeCell ref="N33:P33"/>
    <mergeCell ref="N34:P34"/>
    <mergeCell ref="D128:D131"/>
    <mergeCell ref="D135:D136"/>
    <mergeCell ref="D137:D140"/>
    <mergeCell ref="J33:J36"/>
    <mergeCell ref="J96:J97"/>
    <mergeCell ref="J98:J99"/>
    <mergeCell ref="J101:J102"/>
    <mergeCell ref="D105:D108"/>
    <mergeCell ref="D111:D112"/>
    <mergeCell ref="D113:D116"/>
    <mergeCell ref="D121:D124"/>
    <mergeCell ref="D126:D127"/>
    <mergeCell ref="D80:D83"/>
    <mergeCell ref="D86:D87"/>
    <mergeCell ref="D88:D92"/>
    <mergeCell ref="D95:D96"/>
    <mergeCell ref="D97:D101"/>
    <mergeCell ref="D103:D104"/>
    <mergeCell ref="D65:D69"/>
    <mergeCell ref="D71:D72"/>
    <mergeCell ref="D73:D76"/>
    <mergeCell ref="D78:D79"/>
    <mergeCell ref="D119:D120"/>
    <mergeCell ref="C126:C127"/>
    <mergeCell ref="C135:C136"/>
    <mergeCell ref="D6:D7"/>
    <mergeCell ref="D8:D11"/>
    <mergeCell ref="D14:D15"/>
    <mergeCell ref="D16:D19"/>
    <mergeCell ref="D23:D24"/>
    <mergeCell ref="D25:D29"/>
    <mergeCell ref="D34:D38"/>
    <mergeCell ref="D40:D41"/>
    <mergeCell ref="D42:D46"/>
    <mergeCell ref="D48:D49"/>
    <mergeCell ref="D50:D53"/>
    <mergeCell ref="D55:D56"/>
    <mergeCell ref="D57:D61"/>
    <mergeCell ref="D63:D64"/>
    <mergeCell ref="B126:B127"/>
    <mergeCell ref="B135:B136"/>
    <mergeCell ref="C6:C7"/>
    <mergeCell ref="C14:C15"/>
    <mergeCell ref="C23:C24"/>
    <mergeCell ref="C32:C33"/>
    <mergeCell ref="C40:C41"/>
    <mergeCell ref="C48:C49"/>
    <mergeCell ref="C63:C64"/>
    <mergeCell ref="C71:C72"/>
    <mergeCell ref="C78:C79"/>
    <mergeCell ref="C86:C87"/>
    <mergeCell ref="C95:C96"/>
    <mergeCell ref="C103:C104"/>
    <mergeCell ref="C111:C112"/>
    <mergeCell ref="C119:C120"/>
    <mergeCell ref="A70:B70"/>
    <mergeCell ref="A77:B77"/>
    <mergeCell ref="A85:B85"/>
    <mergeCell ref="B111:B112"/>
    <mergeCell ref="B119:B120"/>
    <mergeCell ref="A133:F133"/>
    <mergeCell ref="A134:F134"/>
    <mergeCell ref="B6:B7"/>
    <mergeCell ref="B14:B15"/>
    <mergeCell ref="B23:B24"/>
    <mergeCell ref="B32:B33"/>
    <mergeCell ref="B40:B41"/>
    <mergeCell ref="A39:F39"/>
    <mergeCell ref="A47:B47"/>
    <mergeCell ref="A54:B54"/>
    <mergeCell ref="B63:B64"/>
    <mergeCell ref="B71:B72"/>
    <mergeCell ref="B78:B79"/>
    <mergeCell ref="B86:B87"/>
    <mergeCell ref="B95:B96"/>
    <mergeCell ref="B103:B104"/>
    <mergeCell ref="D32:D33"/>
    <mergeCell ref="A1:F1"/>
    <mergeCell ref="B2:E2"/>
    <mergeCell ref="B3:F3"/>
    <mergeCell ref="A4:B4"/>
    <mergeCell ref="A5:B5"/>
    <mergeCell ref="A13:B13"/>
    <mergeCell ref="A62:B62"/>
    <mergeCell ref="B48:B49"/>
    <mergeCell ref="B55:B56"/>
    <mergeCell ref="C55:C56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2019-11-29T10:14:00Z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